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straziste-my.sharepoint.com/personal/romana_kocourova_straziste_cz/Documents/VŘ/město Pacov/2023/sokolovna/zadání/vysvětlení ZD/"/>
    </mc:Choice>
  </mc:AlternateContent>
  <xr:revisionPtr revIDLastSave="4" documentId="13_ncr:1_{B37171AC-1C68-4100-81B7-8CC77DC6EF1A}" xr6:coauthVersionLast="47" xr6:coauthVersionMax="47" xr10:uidLastSave="{649AA83C-1D36-4748-A6F8-E4132B8BECDB}"/>
  <bookViews>
    <workbookView xWindow="-120" yWindow="-120" windowWidth="29040" windowHeight="15720" tabRatio="844" activeTab="3" xr2:uid="{00000000-000D-0000-FFFF-FFFF00000000}"/>
  </bookViews>
  <sheets>
    <sheet name="Pokyny pro vyplnění" sheetId="11" r:id="rId1"/>
    <sheet name="Stavba" sheetId="1" r:id="rId2"/>
    <sheet name="VzorPolozky" sheetId="10" state="hidden" r:id="rId3"/>
    <sheet name="01 9256-0101 Pol" sheetId="12" r:id="rId4"/>
    <sheet name="721-KAN" sheetId="13" r:id="rId5"/>
    <sheet name="722-VOD" sheetId="14" r:id="rId6"/>
    <sheet name="723-PLYN" sheetId="15" r:id="rId7"/>
    <sheet name="730-ÚT" sheetId="16" r:id="rId8"/>
    <sheet name="791-Gastro" sheetId="17" r:id="rId9"/>
    <sheet name="M21-ESI" sheetId="18" r:id="rId10"/>
    <sheet name="M22-STK" sheetId="19" r:id="rId11"/>
    <sheet name="M22-EPS" sheetId="20" r:id="rId12"/>
    <sheet name="M24-VZT" sheetId="21" r:id="rId13"/>
    <sheet name="M47-AV" sheetId="22" r:id="rId14"/>
  </sheets>
  <externalReferences>
    <externalReference r:id="rId15"/>
    <externalReference r:id="rId16"/>
    <externalReference r:id="rId17"/>
  </externalReferences>
  <definedNames>
    <definedName name="_00013_00015_1PP" localSheetId="8">'791-Gastro'!#REF!</definedName>
    <definedName name="_00013_00015_1PP_1" localSheetId="8">'791-Gastro'!$A$1:$K$1</definedName>
    <definedName name="_xlnm._FilterDatabase" localSheetId="3" hidden="1">'01 9256-0101 Pol'!$A$7:$G$1881</definedName>
    <definedName name="_xlnm._FilterDatabase" localSheetId="5" hidden="1">'722-VOD'!$A$9:$G$207</definedName>
    <definedName name="_xlnm._FilterDatabase" localSheetId="10" hidden="1">'M22-STK'!$A$9:$F$104</definedName>
    <definedName name="AL_obvodový_plášť" localSheetId="7">'[1]SO 11.1A Výkaz výměr'!#REF!</definedName>
    <definedName name="AL_obvodový_plášť">'[1]SO 11.1A Výkaz výměr'!#REF!</definedName>
    <definedName name="CelkemDPHVypocet" localSheetId="1">Stavba!$H$42</definedName>
    <definedName name="CenaCelkem">Stavba!$G$29</definedName>
    <definedName name="CenaCelkemBezDPH">Stavba!$G$28</definedName>
    <definedName name="CenaCelkemVypocet" localSheetId="1">Stavba!$I$42</definedName>
    <definedName name="cisloobjektu">Stavba!$D$3</definedName>
    <definedName name="CisloRozpoctu">#REF!</definedName>
    <definedName name="CisloStavby" localSheetId="1">Stavba!$D$2</definedName>
    <definedName name="cislostavby">#REF!</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Excel_BuiltIn_Print_Area" localSheetId="5">'722-VOD'!$A$1:$G$133</definedName>
    <definedName name="Excel_BuiltIn_Print_Titles" localSheetId="5">'722-VOD'!$9:$9</definedName>
    <definedName name="IČO" localSheetId="1">Stavba!$I$11</definedName>
    <definedName name="Izolace_akustické" localSheetId="7">'[1]SO 11.1A Výkaz výměr'!#REF!</definedName>
    <definedName name="Izolace_akustické">'[1]SO 11.1A Výkaz výměr'!#REF!</definedName>
    <definedName name="Izolace_proti_vodě" localSheetId="7">'[1]SO 11.1A Výkaz výměr'!#REF!</definedName>
    <definedName name="Izolace_proti_vodě">'[1]SO 11.1A Výkaz výměr'!#REF!</definedName>
    <definedName name="j">'[2]SO 51.4 Výkaz výměr'!#REF!</definedName>
    <definedName name="jj">'[2]SO 51.4 Výkaz výměr'!#REF!</definedName>
    <definedName name="jjj">'[2]SO 51.4 Výkaz výměr'!#REF!</definedName>
    <definedName name="jjjjj">'[2]SO 51.4 Výkaz výměr'!#REF!</definedName>
    <definedName name="jjjjjjj">'[2]SO 51.4 Výkaz výměr'!#REF!</definedName>
    <definedName name="kkkkkk">'[2]SO 51.4 Výkaz výměr'!#REF!</definedName>
    <definedName name="Komunikace" localSheetId="7">'[1]SO 11.1A Výkaz výměr'!#REF!</definedName>
    <definedName name="Komunikace">'[1]SO 11.1A Výkaz výměr'!#REF!</definedName>
    <definedName name="Konstrukce_klempířské" localSheetId="7">'[1]SO 11.1A Výkaz výměr'!#REF!</definedName>
    <definedName name="Konstrukce_klempířské">'[1]SO 11.1A Výkaz výměr'!#REF!</definedName>
    <definedName name="Konstrukce_tesařské" localSheetId="7">'[3]SO 51.4 Výkaz výměr'!#REF!</definedName>
    <definedName name="Konstrukce_tesařské" localSheetId="9">'[2]SO 51.4 Výkaz výměr'!#REF!</definedName>
    <definedName name="Konstrukce_tesařské" localSheetId="11">'[2]SO 51.4 Výkaz výměr'!#REF!</definedName>
    <definedName name="Konstrukce_tesařské" localSheetId="10">'[2]SO 51.4 Výkaz výměr'!#REF!</definedName>
    <definedName name="Konstrukce_tesařské">'[2]SO 51.4 Výkaz výměr'!#REF!</definedName>
    <definedName name="Konstrukce_truhlářské" localSheetId="7">'[1]SO 11.1A Výkaz výměr'!#REF!</definedName>
    <definedName name="Konstrukce_truhlářské">'[1]SO 11.1A Výkaz výměr'!#REF!</definedName>
    <definedName name="Kovové_stavební_doplňkové_konstrukce" localSheetId="7">'[1]SO 11.1A Výkaz výměr'!#REF!</definedName>
    <definedName name="Kovové_stavební_doplňkové_konstrukce">'[1]SO 11.1A Výkaz výměr'!#REF!</definedName>
    <definedName name="KSDK" localSheetId="7">'[3]SO 51.4 Výkaz výměr'!#REF!</definedName>
    <definedName name="KSDK" localSheetId="9">'[2]SO 51.4 Výkaz výměr'!#REF!</definedName>
    <definedName name="KSDK" localSheetId="11">'[2]SO 51.4 Výkaz výměr'!#REF!</definedName>
    <definedName name="KSDK" localSheetId="10">'[2]SO 51.4 Výkaz výměr'!#REF!</definedName>
    <definedName name="KSDK">'[2]SO 51.4 Výkaz výměr'!#REF!</definedName>
    <definedName name="Malby__tapety__nátěry__nástřiky" localSheetId="7">'[1]SO 11.1A Výkaz výměr'!#REF!</definedName>
    <definedName name="Malby__tapety__nátěry__nástřiky">'[1]SO 11.1A Výkaz výměr'!#REF!</definedName>
    <definedName name="Mena">Stavba!$J$29</definedName>
    <definedName name="MistoStavby">Stavba!$D$4</definedName>
    <definedName name="nazevobjektu">Stavba!$E$3</definedName>
    <definedName name="NazevRozpoctu">#REF!</definedName>
    <definedName name="NazevStavby" localSheetId="1">Stavba!$E$2</definedName>
    <definedName name="nazevstavby">#REF!</definedName>
    <definedName name="NazevStavebnihoRozpoctu">Stavba!$E$4</definedName>
    <definedName name="_xlnm.Print_Titles" localSheetId="3">'01 9256-0101 Pol'!$1:$7</definedName>
    <definedName name="_xlnm.Print_Titles" localSheetId="5">'722-VOD'!$9:$9</definedName>
    <definedName name="_xlnm.Print_Titles" localSheetId="6">'723-PLYN'!$5:$5</definedName>
    <definedName name="_xlnm.Print_Titles" localSheetId="7">'730-ÚT'!$1:$5</definedName>
    <definedName name="_xlnm.Print_Titles" localSheetId="8">'791-Gastro'!$1:$1</definedName>
    <definedName name="_xlnm.Print_Titles" localSheetId="9">'M21-ESI'!$9:$9</definedName>
    <definedName name="_xlnm.Print_Titles" localSheetId="11">'M22-EPS'!#REF!</definedName>
    <definedName name="_xlnm.Print_Titles" localSheetId="10">'M22-STK'!#REF!</definedName>
    <definedName name="oadresa">Stavba!$D$6</definedName>
    <definedName name="Objednatel" localSheetId="1">Stavba!$D$5</definedName>
    <definedName name="Objekt" localSheetId="1">Stavba!$B$38</definedName>
    <definedName name="Obklady_keramické" localSheetId="7">'[1]SO 11.1A Výkaz výměr'!#REF!</definedName>
    <definedName name="Obklady_keramické">'[1]SO 11.1A Výkaz výměr'!#REF!</definedName>
    <definedName name="_xlnm.Print_Area" localSheetId="3">'01 9256-0101 Pol'!$A$1:$Y$1882</definedName>
    <definedName name="_xlnm.Print_Area" localSheetId="4">'721-KAN'!$A$1:$G$105</definedName>
    <definedName name="_xlnm.Print_Area" localSheetId="5">'722-VOD'!$A$1:$G$133</definedName>
    <definedName name="_xlnm.Print_Area" localSheetId="6">'723-PLYN'!$A$1:$G$49</definedName>
    <definedName name="_xlnm.Print_Area" localSheetId="7">'730-ÚT'!$A$1:$H$175</definedName>
    <definedName name="_xlnm.Print_Area" localSheetId="8">'791-Gastro'!$A$1:$N$13</definedName>
    <definedName name="_xlnm.Print_Area" localSheetId="9">'M21-ESI'!$A$1:$F$295</definedName>
    <definedName name="_xlnm.Print_Area" localSheetId="11">'M22-EPS'!$A$1:$F$60</definedName>
    <definedName name="_xlnm.Print_Area" localSheetId="10">'M22-STK'!$A$1:$F$104</definedName>
    <definedName name="_xlnm.Print_Area" localSheetId="12">'M24-VZT'!$A$1:$G$238</definedName>
    <definedName name="_xlnm.Print_Area" localSheetId="13">'M47-AV'!$A$1:$I$80</definedName>
    <definedName name="_xlnm.Print_Area" localSheetId="1">Stavba!$A$1:$J$99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Ostatní_výrobky" localSheetId="7">'[3]SO 51.4 Výkaz výměr'!#REF!</definedName>
    <definedName name="Ostatní_výrobky" localSheetId="9">'[2]SO 51.4 Výkaz výměr'!#REF!</definedName>
    <definedName name="Ostatní_výrobky" localSheetId="11">'[2]SO 51.4 Výkaz výměr'!#REF!</definedName>
    <definedName name="Ostatní_výrobky" localSheetId="10">'[2]SO 51.4 Výkaz výměr'!#REF!</definedName>
    <definedName name="Ostatní_výrobky">'[2]SO 51.4 Výkaz výměr'!#REF!</definedName>
    <definedName name="padresa">Stavba!$D$9</definedName>
    <definedName name="pdic">Stavba!$I$9</definedName>
    <definedName name="pico">Stavba!$I$8</definedName>
    <definedName name="pmisto">Stavba!$E$10</definedName>
    <definedName name="PocetMJ">#REF!</definedName>
    <definedName name="Podhl" localSheetId="7">'[3]SO 51.4 Výkaz výměr'!#REF!</definedName>
    <definedName name="Podhl" localSheetId="9">'[2]SO 51.4 Výkaz výměr'!#REF!</definedName>
    <definedName name="Podhl" localSheetId="11">'[2]SO 51.4 Výkaz výměr'!#REF!</definedName>
    <definedName name="Podhl" localSheetId="10">'[2]SO 51.4 Výkaz výměr'!#REF!</definedName>
    <definedName name="Podhl">'[2]SO 51.4 Výkaz výměr'!#REF!</definedName>
    <definedName name="Podhledy" localSheetId="7">'[1]SO 11.1A Výkaz výměr'!#REF!</definedName>
    <definedName name="Podhledy">'[1]SO 11.1A Výkaz výměr'!#REF!</definedName>
    <definedName name="PoptavkaID">Stavba!$A$1</definedName>
    <definedName name="pPSC">Stavba!$D$10</definedName>
    <definedName name="Projektant">Stavba!$D$8</definedName>
    <definedName name="REKAPITULACE" localSheetId="7">'[1]SO 11.1A Výkaz výměr'!#REF!</definedName>
    <definedName name="REKAPITULACE">'[1]SO 11.1A Výkaz výměr'!#REF!</definedName>
    <definedName name="Sádrokartonové_konstrukce" localSheetId="7">'[1]SO 11.1A Výkaz výměr'!#REF!</definedName>
    <definedName name="Sádrokartonové_konstrukce">'[1]SO 11.1A Výkaz výměr'!#REF!</definedName>
    <definedName name="SazbaDPH1" localSheetId="1">Stavba!$E$23</definedName>
    <definedName name="SazbaDPH1">#REF!</definedName>
    <definedName name="SazbaDPH2" localSheetId="1">Stavba!$E$25</definedName>
    <definedName name="SazbaDPH2">#REF!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odorovné_konstrukce" localSheetId="7">'[3]SO 51.4 Výkaz výměr'!#REF!</definedName>
    <definedName name="Vodorovné_konstrukce" localSheetId="9">'[2]SO 51.4 Výkaz výměr'!#REF!</definedName>
    <definedName name="Vodorovné_konstrukce" localSheetId="11">'[2]SO 51.4 Výkaz výměr'!#REF!</definedName>
    <definedName name="Vodorovné_konstrukce" localSheetId="10">'[2]SO 51.4 Výkaz výměr'!#REF!</definedName>
    <definedName name="Vodorovné_konstrukce">'[2]SO 51.4 Výkaz výměr'!#REF!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Stavba!$F$42</definedName>
    <definedName name="ZakladDPHZakl">Stavba!$G$25</definedName>
    <definedName name="ZakladDPHZaklVypocet" localSheetId="1">Stavba!$G$42</definedName>
    <definedName name="Základy" localSheetId="7">'[3]SO 51.4 Výkaz výměr'!#REF!</definedName>
    <definedName name="Základy" localSheetId="9">'[2]SO 51.4 Výkaz výměr'!#REF!</definedName>
    <definedName name="Základy" localSheetId="11">'[2]SO 51.4 Výkaz výměr'!#REF!</definedName>
    <definedName name="Základy" localSheetId="10">'[2]SO 51.4 Výkaz výměr'!#REF!</definedName>
    <definedName name="Základy">'[2]SO 51.4 Výkaz výměr'!#REF!</definedName>
    <definedName name="ZaObjednatele">Stavba!$G$34</definedName>
    <definedName name="Zaokrouhleni">Stavba!$G$27</definedName>
    <definedName name="ZaZhotovitele">Stavba!$D$34</definedName>
    <definedName name="Zemní_práce" localSheetId="7">'[3]SO 51.4 Výkaz výměr'!#REF!</definedName>
    <definedName name="Zemní_práce" localSheetId="9">'[2]SO 51.4 Výkaz výměr'!#REF!</definedName>
    <definedName name="Zemní_práce" localSheetId="11">'[2]SO 51.4 Výkaz výměr'!#REF!</definedName>
    <definedName name="Zemní_práce" localSheetId="10">'[2]SO 51.4 Výkaz výměr'!#REF!</definedName>
    <definedName name="Zemní_práce">'[2]SO 51.4 Výkaz výměr'!#REF!</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04" i="12" l="1"/>
  <c r="Q1704" i="12"/>
  <c r="O1704" i="12"/>
  <c r="M1704" i="12"/>
  <c r="K1704" i="12"/>
  <c r="I1704" i="12"/>
  <c r="G1704" i="12"/>
  <c r="V1707" i="12"/>
  <c r="Q1707" i="12"/>
  <c r="O1707" i="12"/>
  <c r="K1707" i="12"/>
  <c r="I1707" i="12"/>
  <c r="G1707" i="12"/>
  <c r="M1707" i="12" s="1"/>
  <c r="V1706" i="12"/>
  <c r="Q1706" i="12"/>
  <c r="O1706" i="12"/>
  <c r="K1706" i="12"/>
  <c r="I1706" i="12"/>
  <c r="G1706" i="12"/>
  <c r="M1706" i="12" s="1"/>
  <c r="V1705" i="12"/>
  <c r="Q1705" i="12"/>
  <c r="O1705" i="12"/>
  <c r="K1705" i="12"/>
  <c r="I1705" i="12"/>
  <c r="G1705" i="12"/>
  <c r="M1705" i="12" s="1"/>
  <c r="V1703" i="12"/>
  <c r="Q1703" i="12"/>
  <c r="O1703" i="12"/>
  <c r="K1703" i="12"/>
  <c r="I1703" i="12"/>
  <c r="G1703" i="12"/>
  <c r="M1703" i="12" s="1"/>
  <c r="V1709" i="12"/>
  <c r="Q1709" i="12"/>
  <c r="O1709" i="12"/>
  <c r="M1709" i="12"/>
  <c r="K1709" i="12"/>
  <c r="I1709" i="12"/>
  <c r="G1709" i="12"/>
  <c r="V1708" i="12"/>
  <c r="Q1708" i="12"/>
  <c r="O1708" i="12"/>
  <c r="K1708" i="12"/>
  <c r="I1708" i="12"/>
  <c r="G1708" i="12"/>
  <c r="M1708" i="12" s="1"/>
  <c r="V1710" i="12"/>
  <c r="Q1710" i="12"/>
  <c r="O1710" i="12"/>
  <c r="K1710" i="12"/>
  <c r="I1710" i="12"/>
  <c r="G1710" i="12"/>
  <c r="M1710" i="12" s="1"/>
  <c r="V1711" i="12"/>
  <c r="Q1711" i="12"/>
  <c r="O1711" i="12"/>
  <c r="K1711" i="12"/>
  <c r="I1711" i="12"/>
  <c r="G1711" i="12"/>
  <c r="M1711" i="12" s="1"/>
  <c r="V654" i="12"/>
  <c r="Q654" i="12"/>
  <c r="O654" i="12"/>
  <c r="K654" i="12"/>
  <c r="I654" i="12"/>
  <c r="G654" i="12"/>
  <c r="M654" i="12" s="1"/>
  <c r="N4" i="17"/>
  <c r="N5" i="17"/>
  <c r="N6" i="17"/>
  <c r="N7" i="17"/>
  <c r="N8" i="17"/>
  <c r="N9" i="17"/>
  <c r="N10" i="17"/>
  <c r="N3" i="17"/>
  <c r="F36" i="15" l="1"/>
  <c r="F34" i="15"/>
  <c r="F33" i="15"/>
  <c r="F32" i="15"/>
  <c r="F31" i="15"/>
  <c r="F30" i="15"/>
  <c r="F29" i="15"/>
  <c r="F28" i="15"/>
  <c r="F27" i="15"/>
  <c r="F26" i="15"/>
  <c r="F25" i="15"/>
  <c r="F24" i="15"/>
  <c r="F17" i="15"/>
  <c r="F16" i="15"/>
  <c r="F15" i="15"/>
  <c r="F11" i="15"/>
  <c r="F10" i="15"/>
  <c r="F9" i="15"/>
  <c r="F8" i="15"/>
  <c r="H77" i="22"/>
  <c r="H76" i="22"/>
  <c r="H75" i="22"/>
  <c r="H74" i="22"/>
  <c r="H73" i="22"/>
  <c r="H72" i="22"/>
  <c r="H71" i="22"/>
  <c r="H70" i="22"/>
  <c r="H69" i="22"/>
  <c r="H68" i="22"/>
  <c r="H67" i="22"/>
  <c r="H66" i="22"/>
  <c r="H65" i="22"/>
  <c r="H64" i="22"/>
  <c r="H59" i="22"/>
  <c r="H58" i="22"/>
  <c r="H57" i="22"/>
  <c r="H56" i="22"/>
  <c r="H55" i="22"/>
  <c r="H54" i="22"/>
  <c r="H53" i="22"/>
  <c r="H52" i="22"/>
  <c r="H51" i="22"/>
  <c r="H50" i="22"/>
  <c r="H49" i="22"/>
  <c r="H48"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G236" i="21"/>
  <c r="G235" i="21"/>
  <c r="G234" i="21"/>
  <c r="G233" i="21"/>
  <c r="G232" i="21"/>
  <c r="G231" i="21"/>
  <c r="G230" i="21"/>
  <c r="G229" i="21"/>
  <c r="G228" i="21"/>
  <c r="G227" i="21"/>
  <c r="G226" i="21"/>
  <c r="E223" i="21"/>
  <c r="G223" i="21" s="1"/>
  <c r="C223" i="21"/>
  <c r="B223" i="21"/>
  <c r="G222" i="21"/>
  <c r="G219" i="21"/>
  <c r="E219" i="21"/>
  <c r="C219" i="21"/>
  <c r="B219" i="21"/>
  <c r="G218" i="21"/>
  <c r="E217" i="21"/>
  <c r="G217" i="21" s="1"/>
  <c r="C217" i="21"/>
  <c r="B217" i="21"/>
  <c r="G216" i="21"/>
  <c r="G215" i="21"/>
  <c r="E215" i="21"/>
  <c r="C215" i="21"/>
  <c r="B215" i="21"/>
  <c r="G214" i="21"/>
  <c r="G213" i="21"/>
  <c r="E213" i="21"/>
  <c r="C213" i="21"/>
  <c r="B213" i="21"/>
  <c r="G212" i="21"/>
  <c r="G211" i="21"/>
  <c r="E211" i="21"/>
  <c r="C211" i="21"/>
  <c r="B211" i="21"/>
  <c r="G210" i="21"/>
  <c r="E209" i="21"/>
  <c r="G209" i="21" s="1"/>
  <c r="C209" i="21"/>
  <c r="B209" i="21"/>
  <c r="G208" i="21"/>
  <c r="G207" i="21"/>
  <c r="E207" i="21"/>
  <c r="C207" i="21"/>
  <c r="B207" i="21"/>
  <c r="G206" i="21"/>
  <c r="G205" i="21"/>
  <c r="E205" i="21"/>
  <c r="C205" i="21"/>
  <c r="B205" i="21"/>
  <c r="G204" i="21"/>
  <c r="G203" i="21"/>
  <c r="E203" i="21"/>
  <c r="C203" i="21"/>
  <c r="B203" i="21"/>
  <c r="G202" i="21"/>
  <c r="G201" i="21"/>
  <c r="E201" i="21"/>
  <c r="C201" i="21"/>
  <c r="B201" i="21"/>
  <c r="G200" i="21"/>
  <c r="G199" i="21"/>
  <c r="E199" i="21"/>
  <c r="C199" i="21"/>
  <c r="B199" i="21"/>
  <c r="G198" i="21"/>
  <c r="E197" i="21"/>
  <c r="G197" i="21" s="1"/>
  <c r="C197" i="21"/>
  <c r="B197" i="21"/>
  <c r="G196" i="21"/>
  <c r="G193" i="21"/>
  <c r="E193" i="21"/>
  <c r="C193" i="21"/>
  <c r="B193" i="21"/>
  <c r="G192" i="21"/>
  <c r="E191" i="21"/>
  <c r="G191" i="21" s="1"/>
  <c r="C191" i="21"/>
  <c r="B191" i="21"/>
  <c r="G190" i="21"/>
  <c r="G189" i="21"/>
  <c r="E189" i="21"/>
  <c r="C189" i="21"/>
  <c r="B189" i="21"/>
  <c r="G188" i="21"/>
  <c r="E187" i="21"/>
  <c r="G187" i="21" s="1"/>
  <c r="C187" i="21"/>
  <c r="B187" i="21"/>
  <c r="G186" i="21"/>
  <c r="E183" i="21"/>
  <c r="G183" i="21" s="1"/>
  <c r="C183" i="21"/>
  <c r="B183" i="21"/>
  <c r="G182" i="21"/>
  <c r="E181" i="21"/>
  <c r="G181" i="21" s="1"/>
  <c r="C181" i="21"/>
  <c r="B181" i="21"/>
  <c r="G180" i="21"/>
  <c r="E179" i="21"/>
  <c r="G179" i="21" s="1"/>
  <c r="C179" i="21"/>
  <c r="B179" i="21"/>
  <c r="G178" i="21"/>
  <c r="E177" i="21"/>
  <c r="G177" i="21" s="1"/>
  <c r="C177" i="21"/>
  <c r="B177" i="21"/>
  <c r="G176" i="21"/>
  <c r="E175" i="21"/>
  <c r="G175" i="21" s="1"/>
  <c r="C175" i="21"/>
  <c r="B175" i="21"/>
  <c r="G174" i="21"/>
  <c r="E173" i="21"/>
  <c r="G173" i="21" s="1"/>
  <c r="C173" i="21"/>
  <c r="B173" i="21"/>
  <c r="G172" i="21"/>
  <c r="E171" i="21"/>
  <c r="G171" i="21" s="1"/>
  <c r="C171" i="21"/>
  <c r="B171" i="21"/>
  <c r="G170" i="21"/>
  <c r="E169" i="21"/>
  <c r="G169" i="21" s="1"/>
  <c r="C169" i="21"/>
  <c r="B169" i="21"/>
  <c r="G168" i="21"/>
  <c r="E167" i="21"/>
  <c r="G167" i="21" s="1"/>
  <c r="C167" i="21"/>
  <c r="B167" i="21"/>
  <c r="G166" i="21"/>
  <c r="E163" i="21"/>
  <c r="G163" i="21" s="1"/>
  <c r="C163" i="21"/>
  <c r="B163" i="21"/>
  <c r="G162" i="21"/>
  <c r="E161" i="21"/>
  <c r="G161" i="21" s="1"/>
  <c r="C161" i="21"/>
  <c r="B161" i="21"/>
  <c r="G160" i="21"/>
  <c r="E159" i="21"/>
  <c r="G159" i="21" s="1"/>
  <c r="C159" i="21"/>
  <c r="B159" i="21"/>
  <c r="G158" i="21"/>
  <c r="E155" i="21"/>
  <c r="G155" i="21" s="1"/>
  <c r="C155" i="21"/>
  <c r="B155" i="21"/>
  <c r="G154" i="21"/>
  <c r="C153" i="21"/>
  <c r="B153" i="21"/>
  <c r="E152" i="21"/>
  <c r="E153" i="21" s="1"/>
  <c r="G153" i="21" s="1"/>
  <c r="C151" i="21"/>
  <c r="B151" i="21"/>
  <c r="E150" i="21"/>
  <c r="C149" i="21"/>
  <c r="B149" i="21"/>
  <c r="E148" i="21"/>
  <c r="E149" i="21" s="1"/>
  <c r="G149" i="21" s="1"/>
  <c r="E147" i="21"/>
  <c r="G147" i="21" s="1"/>
  <c r="C147" i="21"/>
  <c r="B147" i="21"/>
  <c r="G146" i="21"/>
  <c r="E145" i="21"/>
  <c r="G145" i="21" s="1"/>
  <c r="C145" i="21"/>
  <c r="B145" i="21"/>
  <c r="G144" i="21"/>
  <c r="E143" i="21"/>
  <c r="G143" i="21" s="1"/>
  <c r="C143" i="21"/>
  <c r="B143" i="21"/>
  <c r="G142" i="21"/>
  <c r="E141" i="21"/>
  <c r="G141" i="21" s="1"/>
  <c r="C141" i="21"/>
  <c r="B141" i="21"/>
  <c r="G140" i="21"/>
  <c r="E139" i="21"/>
  <c r="G139" i="21" s="1"/>
  <c r="C139" i="21"/>
  <c r="B139" i="21"/>
  <c r="G138" i="21"/>
  <c r="E137" i="21"/>
  <c r="G137" i="21" s="1"/>
  <c r="C137" i="21"/>
  <c r="B137" i="21"/>
  <c r="G136" i="21"/>
  <c r="E135" i="21"/>
  <c r="G135" i="21" s="1"/>
  <c r="C135" i="21"/>
  <c r="B135" i="21"/>
  <c r="G134" i="21"/>
  <c r="E133" i="21"/>
  <c r="G133" i="21" s="1"/>
  <c r="C133" i="21"/>
  <c r="B133" i="21"/>
  <c r="G132" i="21"/>
  <c r="E131" i="21"/>
  <c r="G131" i="21" s="1"/>
  <c r="C131" i="21"/>
  <c r="B131" i="21"/>
  <c r="G130" i="21"/>
  <c r="E129" i="21"/>
  <c r="G129" i="21" s="1"/>
  <c r="C129" i="21"/>
  <c r="B129" i="21"/>
  <c r="G128" i="21"/>
  <c r="E127" i="21"/>
  <c r="G127" i="21" s="1"/>
  <c r="C127" i="21"/>
  <c r="B127" i="21"/>
  <c r="G126" i="21"/>
  <c r="E125" i="21"/>
  <c r="G125" i="21" s="1"/>
  <c r="C125" i="21"/>
  <c r="B125" i="21"/>
  <c r="G124" i="21"/>
  <c r="E123" i="21"/>
  <c r="G123" i="21" s="1"/>
  <c r="C123" i="21"/>
  <c r="B123" i="21"/>
  <c r="G122" i="21"/>
  <c r="E121" i="21"/>
  <c r="G121" i="21" s="1"/>
  <c r="C121" i="21"/>
  <c r="B121" i="21"/>
  <c r="G120" i="21"/>
  <c r="E119" i="21"/>
  <c r="G119" i="21" s="1"/>
  <c r="C119" i="21"/>
  <c r="B119" i="21"/>
  <c r="G118" i="21"/>
  <c r="E117" i="21"/>
  <c r="G117" i="21" s="1"/>
  <c r="C117" i="21"/>
  <c r="B117" i="21"/>
  <c r="G116" i="21"/>
  <c r="E115" i="21"/>
  <c r="G115" i="21" s="1"/>
  <c r="C115" i="21"/>
  <c r="B115" i="21"/>
  <c r="G114" i="21"/>
  <c r="E113" i="21"/>
  <c r="G113" i="21" s="1"/>
  <c r="C113" i="21"/>
  <c r="B113" i="21"/>
  <c r="G112" i="21"/>
  <c r="E111" i="21"/>
  <c r="G111" i="21" s="1"/>
  <c r="C111" i="21"/>
  <c r="B111" i="21"/>
  <c r="G110" i="21"/>
  <c r="E109" i="21"/>
  <c r="G109" i="21" s="1"/>
  <c r="C109" i="21"/>
  <c r="B109" i="21"/>
  <c r="G108" i="21"/>
  <c r="E107" i="21"/>
  <c r="G107" i="21" s="1"/>
  <c r="C107" i="21"/>
  <c r="B107" i="21"/>
  <c r="G106" i="21"/>
  <c r="E103" i="21"/>
  <c r="G103" i="21" s="1"/>
  <c r="C103" i="21"/>
  <c r="B103" i="21"/>
  <c r="G102" i="21"/>
  <c r="E101" i="21"/>
  <c r="G101" i="21" s="1"/>
  <c r="C101" i="21"/>
  <c r="B101" i="21"/>
  <c r="G100" i="21"/>
  <c r="E99" i="21"/>
  <c r="G99" i="21" s="1"/>
  <c r="C99" i="21"/>
  <c r="B99" i="21"/>
  <c r="G98" i="21"/>
  <c r="E97" i="21"/>
  <c r="G97" i="21" s="1"/>
  <c r="C97" i="21"/>
  <c r="B97" i="21"/>
  <c r="G96" i="21"/>
  <c r="E95" i="21"/>
  <c r="G95" i="21" s="1"/>
  <c r="C95" i="21"/>
  <c r="B95" i="21"/>
  <c r="G94" i="21"/>
  <c r="G93" i="21"/>
  <c r="E93" i="21"/>
  <c r="C93" i="21"/>
  <c r="B93" i="21"/>
  <c r="G92" i="21"/>
  <c r="E91" i="21"/>
  <c r="G91" i="21" s="1"/>
  <c r="C91" i="21"/>
  <c r="B91" i="21"/>
  <c r="G90" i="21"/>
  <c r="E89" i="21"/>
  <c r="G89" i="21" s="1"/>
  <c r="C89" i="21"/>
  <c r="B89" i="21"/>
  <c r="G88" i="21"/>
  <c r="G87" i="21"/>
  <c r="E87" i="21"/>
  <c r="C87" i="21"/>
  <c r="B87" i="21"/>
  <c r="G86" i="21"/>
  <c r="E85" i="21"/>
  <c r="G85" i="21" s="1"/>
  <c r="C85" i="21"/>
  <c r="B85" i="21"/>
  <c r="G84" i="21"/>
  <c r="G83" i="21"/>
  <c r="E83" i="21"/>
  <c r="C83" i="21"/>
  <c r="B83" i="21"/>
  <c r="G82" i="21"/>
  <c r="E81" i="21"/>
  <c r="G81" i="21" s="1"/>
  <c r="C81" i="21"/>
  <c r="B81" i="21"/>
  <c r="G80" i="21"/>
  <c r="E79" i="21"/>
  <c r="G79" i="21" s="1"/>
  <c r="C79" i="21"/>
  <c r="B79" i="21"/>
  <c r="G78" i="21"/>
  <c r="E77" i="21"/>
  <c r="G77" i="21" s="1"/>
  <c r="C77" i="21"/>
  <c r="B77" i="21"/>
  <c r="G76" i="21"/>
  <c r="C75" i="21"/>
  <c r="B75" i="21"/>
  <c r="E74" i="21"/>
  <c r="E75" i="21" s="1"/>
  <c r="G75" i="21" s="1"/>
  <c r="C73" i="21"/>
  <c r="B73" i="21"/>
  <c r="E72" i="21"/>
  <c r="C71" i="21"/>
  <c r="B71" i="21"/>
  <c r="E70" i="21"/>
  <c r="E71" i="21" s="1"/>
  <c r="G71" i="21" s="1"/>
  <c r="C69" i="21"/>
  <c r="B69" i="21"/>
  <c r="E68" i="21"/>
  <c r="E69" i="21" s="1"/>
  <c r="E67" i="21"/>
  <c r="G67" i="21" s="1"/>
  <c r="C67" i="21"/>
  <c r="B67" i="21"/>
  <c r="G66" i="21"/>
  <c r="G65" i="21"/>
  <c r="E65" i="21"/>
  <c r="C65" i="21"/>
  <c r="B65" i="21"/>
  <c r="G64" i="21"/>
  <c r="E63" i="21"/>
  <c r="G63" i="21" s="1"/>
  <c r="C63" i="21"/>
  <c r="B63" i="21"/>
  <c r="G62" i="21"/>
  <c r="E61" i="21"/>
  <c r="G61" i="21" s="1"/>
  <c r="C61" i="21"/>
  <c r="B61" i="21"/>
  <c r="G60" i="21"/>
  <c r="E59" i="21"/>
  <c r="G59" i="21" s="1"/>
  <c r="C59" i="21"/>
  <c r="B59" i="21"/>
  <c r="G58" i="21"/>
  <c r="G57" i="21"/>
  <c r="E57" i="21"/>
  <c r="C57" i="21"/>
  <c r="B57" i="21"/>
  <c r="G56" i="21"/>
  <c r="E55" i="21"/>
  <c r="G55" i="21" s="1"/>
  <c r="C55" i="21"/>
  <c r="B55" i="21"/>
  <c r="G54" i="21"/>
  <c r="E53" i="21"/>
  <c r="G53" i="21" s="1"/>
  <c r="C53" i="21"/>
  <c r="B53" i="21"/>
  <c r="G52" i="21"/>
  <c r="E51" i="21"/>
  <c r="G51" i="21" s="1"/>
  <c r="C51" i="21"/>
  <c r="B51" i="21"/>
  <c r="G50" i="21"/>
  <c r="G49" i="21"/>
  <c r="E49" i="21"/>
  <c r="C49" i="21"/>
  <c r="B49" i="21"/>
  <c r="G48" i="21"/>
  <c r="E47" i="21"/>
  <c r="G47" i="21" s="1"/>
  <c r="C47" i="21"/>
  <c r="B47" i="21"/>
  <c r="G46" i="21"/>
  <c r="E45" i="21"/>
  <c r="G45" i="21" s="1"/>
  <c r="C45" i="21"/>
  <c r="B45" i="21"/>
  <c r="G44" i="21"/>
  <c r="E43" i="21"/>
  <c r="G43" i="21" s="1"/>
  <c r="C43" i="21"/>
  <c r="B43" i="21"/>
  <c r="G42" i="21"/>
  <c r="E41" i="21"/>
  <c r="G41" i="21" s="1"/>
  <c r="C41" i="21"/>
  <c r="B41" i="21"/>
  <c r="G40" i="21"/>
  <c r="E39" i="21"/>
  <c r="G39" i="21" s="1"/>
  <c r="C39" i="21"/>
  <c r="B39" i="21"/>
  <c r="G38" i="21"/>
  <c r="E37" i="21"/>
  <c r="G37" i="21" s="1"/>
  <c r="C37" i="21"/>
  <c r="B37" i="21"/>
  <c r="G36" i="21"/>
  <c r="E35" i="21"/>
  <c r="G35" i="21" s="1"/>
  <c r="C35" i="21"/>
  <c r="B35" i="21"/>
  <c r="G34" i="21"/>
  <c r="G33" i="21"/>
  <c r="E33" i="21"/>
  <c r="C33" i="21"/>
  <c r="B33" i="21"/>
  <c r="G32" i="21"/>
  <c r="E31" i="21"/>
  <c r="G31" i="21" s="1"/>
  <c r="C31" i="21"/>
  <c r="B31" i="21"/>
  <c r="G30" i="21"/>
  <c r="G29" i="21"/>
  <c r="E29" i="21"/>
  <c r="C29" i="21"/>
  <c r="B29" i="21"/>
  <c r="G28" i="21"/>
  <c r="G27" i="21"/>
  <c r="E27" i="21"/>
  <c r="C27" i="21"/>
  <c r="B27" i="21"/>
  <c r="G26" i="21"/>
  <c r="E25" i="21"/>
  <c r="G25" i="21" s="1"/>
  <c r="C25" i="21"/>
  <c r="B25" i="21"/>
  <c r="G24" i="21"/>
  <c r="E23" i="21"/>
  <c r="G23" i="21" s="1"/>
  <c r="C23" i="21"/>
  <c r="B23" i="21"/>
  <c r="G22" i="21"/>
  <c r="G21" i="21"/>
  <c r="E21" i="21"/>
  <c r="C21" i="21"/>
  <c r="B21" i="21"/>
  <c r="G20" i="21"/>
  <c r="E19" i="21"/>
  <c r="G19" i="21" s="1"/>
  <c r="C19" i="21"/>
  <c r="B19" i="21"/>
  <c r="G18" i="21"/>
  <c r="E17" i="21"/>
  <c r="G17" i="21" s="1"/>
  <c r="C17" i="21"/>
  <c r="B17" i="21"/>
  <c r="G16" i="21"/>
  <c r="A16" i="2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8" i="21" s="1"/>
  <c r="A159" i="21" s="1"/>
  <c r="A160" i="21" s="1"/>
  <c r="A161" i="21" s="1"/>
  <c r="A162" i="21" s="1"/>
  <c r="A163"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6" i="21" s="1"/>
  <c r="A187" i="21" s="1"/>
  <c r="A188" i="21" s="1"/>
  <c r="A189" i="21" s="1"/>
  <c r="A190" i="21" s="1"/>
  <c r="A191" i="21" s="1"/>
  <c r="A192" i="21" s="1"/>
  <c r="A193"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2" i="21" s="1"/>
  <c r="A223" i="21" s="1"/>
  <c r="A226" i="21" s="1"/>
  <c r="A227" i="21" s="1"/>
  <c r="A228" i="21" s="1"/>
  <c r="A229" i="21" s="1"/>
  <c r="A230" i="21" s="1"/>
  <c r="A231" i="21" s="1"/>
  <c r="A232" i="21" s="1"/>
  <c r="A233" i="21" s="1"/>
  <c r="A234" i="21" s="1"/>
  <c r="A235" i="21" s="1"/>
  <c r="A236" i="21" s="1"/>
  <c r="F52" i="20"/>
  <c r="F51" i="20"/>
  <c r="F50" i="20"/>
  <c r="F49" i="20"/>
  <c r="F48" i="20"/>
  <c r="F47" i="20"/>
  <c r="F46" i="20"/>
  <c r="F45" i="20"/>
  <c r="F43" i="20"/>
  <c r="F42" i="20"/>
  <c r="F41" i="20"/>
  <c r="F40" i="20"/>
  <c r="F39" i="20"/>
  <c r="F38" i="20"/>
  <c r="F37" i="20"/>
  <c r="F36" i="20"/>
  <c r="F35" i="20"/>
  <c r="F34" i="20"/>
  <c r="F33" i="20"/>
  <c r="F32" i="20"/>
  <c r="F31" i="20"/>
  <c r="F30" i="20"/>
  <c r="F29" i="20"/>
  <c r="F28" i="20"/>
  <c r="F27" i="20"/>
  <c r="F25" i="20"/>
  <c r="F24" i="20"/>
  <c r="F23" i="20"/>
  <c r="F22" i="20"/>
  <c r="F21" i="20"/>
  <c r="F20" i="20"/>
  <c r="F19" i="20"/>
  <c r="F18" i="20"/>
  <c r="F17" i="20"/>
  <c r="F16" i="20"/>
  <c r="F15" i="20"/>
  <c r="F14" i="20"/>
  <c r="F13" i="20"/>
  <c r="F12" i="20"/>
  <c r="F11" i="20"/>
  <c r="F10" i="20"/>
  <c r="F77" i="19"/>
  <c r="F76" i="19"/>
  <c r="F75" i="19"/>
  <c r="F74" i="19"/>
  <c r="F73" i="19"/>
  <c r="F72" i="19"/>
  <c r="F71" i="19"/>
  <c r="F70" i="19"/>
  <c r="F69" i="19"/>
  <c r="F68" i="19"/>
  <c r="F67" i="19"/>
  <c r="A67" i="19"/>
  <c r="A68" i="19" s="1"/>
  <c r="A69" i="19" s="1"/>
  <c r="A70" i="19" s="1"/>
  <c r="A71" i="19" s="1"/>
  <c r="A72" i="19" s="1"/>
  <c r="A73" i="19" s="1"/>
  <c r="A74" i="19" s="1"/>
  <c r="A75" i="19" s="1"/>
  <c r="A76" i="19" s="1"/>
  <c r="A77" i="19" s="1"/>
  <c r="F66" i="19"/>
  <c r="F60" i="19"/>
  <c r="F59" i="19"/>
  <c r="F58" i="19"/>
  <c r="F57" i="19"/>
  <c r="F56" i="19"/>
  <c r="F55" i="19"/>
  <c r="F54" i="19"/>
  <c r="F53" i="19"/>
  <c r="F52" i="19"/>
  <c r="F51" i="19"/>
  <c r="F44" i="19"/>
  <c r="F43" i="19"/>
  <c r="F40" i="19"/>
  <c r="F39" i="19"/>
  <c r="F38" i="19"/>
  <c r="F34" i="19"/>
  <c r="F33" i="19"/>
  <c r="F32" i="19"/>
  <c r="F28" i="19"/>
  <c r="F27" i="19"/>
  <c r="F26" i="19"/>
  <c r="F23" i="19"/>
  <c r="F20" i="19"/>
  <c r="F19" i="19"/>
  <c r="F18" i="19"/>
  <c r="F17" i="19"/>
  <c r="F16" i="19"/>
  <c r="F15" i="19"/>
  <c r="F14" i="19"/>
  <c r="F13" i="19"/>
  <c r="A13" i="19"/>
  <c r="A14" i="19" s="1"/>
  <c r="A15" i="19" s="1"/>
  <c r="A16" i="19" s="1"/>
  <c r="A17" i="19" s="1"/>
  <c r="A18" i="19" s="1"/>
  <c r="A19" i="19" s="1"/>
  <c r="A20" i="19" s="1"/>
  <c r="F12" i="19"/>
  <c r="F269" i="18"/>
  <c r="F268" i="18"/>
  <c r="F267" i="18"/>
  <c r="F266" i="18"/>
  <c r="F265" i="18"/>
  <c r="F264" i="18"/>
  <c r="F263" i="18"/>
  <c r="F262" i="18"/>
  <c r="F261" i="18"/>
  <c r="C261" i="18"/>
  <c r="F260" i="18"/>
  <c r="F259" i="18"/>
  <c r="F258" i="18"/>
  <c r="F257" i="18"/>
  <c r="F256" i="18"/>
  <c r="C255" i="18"/>
  <c r="F255" i="18" s="1"/>
  <c r="C254" i="18"/>
  <c r="F254" i="18" s="1"/>
  <c r="C253" i="18"/>
  <c r="F253" i="18" s="1"/>
  <c r="C252" i="18"/>
  <c r="F252" i="18" s="1"/>
  <c r="C251" i="18"/>
  <c r="F251" i="18" s="1"/>
  <c r="F250" i="18"/>
  <c r="C250" i="18"/>
  <c r="C249" i="18"/>
  <c r="F249" i="18" s="1"/>
  <c r="C248" i="18"/>
  <c r="F248" i="18" s="1"/>
  <c r="C247" i="18"/>
  <c r="F247" i="18" s="1"/>
  <c r="C246" i="18"/>
  <c r="F246" i="18" s="1"/>
  <c r="C245" i="18"/>
  <c r="F245" i="18" s="1"/>
  <c r="C244" i="18"/>
  <c r="F244" i="18" s="1"/>
  <c r="C243" i="18"/>
  <c r="F243" i="18" s="1"/>
  <c r="C242" i="18"/>
  <c r="F242" i="18" s="1"/>
  <c r="C241" i="18"/>
  <c r="F241" i="18" s="1"/>
  <c r="C240" i="18"/>
  <c r="F240" i="18" s="1"/>
  <c r="C239" i="18"/>
  <c r="F239" i="18" s="1"/>
  <c r="F238" i="18"/>
  <c r="F237" i="18"/>
  <c r="A237" i="18"/>
  <c r="A238" i="18" s="1"/>
  <c r="A239" i="18" s="1"/>
  <c r="A240" i="18" s="1"/>
  <c r="A241" i="18" s="1"/>
  <c r="A242" i="18" s="1"/>
  <c r="A243" i="18" s="1"/>
  <c r="A244" i="18" s="1"/>
  <c r="A245" i="18" s="1"/>
  <c r="A246" i="18" s="1"/>
  <c r="A247" i="18" s="1"/>
  <c r="A248" i="18" s="1"/>
  <c r="A249" i="18" s="1"/>
  <c r="A250" i="18" s="1"/>
  <c r="A251" i="18" s="1"/>
  <c r="A252" i="18" s="1"/>
  <c r="A253" i="18" s="1"/>
  <c r="A254" i="18" s="1"/>
  <c r="A255" i="18" s="1"/>
  <c r="A256" i="18" s="1"/>
  <c r="A257" i="18" s="1"/>
  <c r="A258" i="18" s="1"/>
  <c r="A259" i="18" s="1"/>
  <c r="A260" i="18" s="1"/>
  <c r="A261" i="18" s="1"/>
  <c r="A262" i="18" s="1"/>
  <c r="A263" i="18" s="1"/>
  <c r="A264" i="18" s="1"/>
  <c r="A265" i="18" s="1"/>
  <c r="A266" i="18" s="1"/>
  <c r="A267" i="18" s="1"/>
  <c r="A268" i="18" s="1"/>
  <c r="A269" i="18" s="1"/>
  <c r="F236" i="18"/>
  <c r="F230" i="18"/>
  <c r="F229" i="18"/>
  <c r="F228" i="18"/>
  <c r="F227" i="18"/>
  <c r="F226" i="18"/>
  <c r="F225" i="18"/>
  <c r="F224" i="18"/>
  <c r="A224" i="18"/>
  <c r="A225" i="18" s="1"/>
  <c r="A226" i="18" s="1"/>
  <c r="A227" i="18" s="1"/>
  <c r="A228" i="18" s="1"/>
  <c r="A229" i="18" s="1"/>
  <c r="A230" i="18" s="1"/>
  <c r="F223" i="18"/>
  <c r="A223" i="18"/>
  <c r="F222" i="18"/>
  <c r="F213" i="18"/>
  <c r="F210" i="18"/>
  <c r="F207" i="18"/>
  <c r="F204" i="18"/>
  <c r="F201" i="18"/>
  <c r="F198" i="18"/>
  <c r="F195" i="18"/>
  <c r="F190" i="18"/>
  <c r="F189" i="18"/>
  <c r="F188" i="18"/>
  <c r="F187" i="18"/>
  <c r="F183" i="18"/>
  <c r="A183" i="18"/>
  <c r="F182" i="18"/>
  <c r="F181" i="18"/>
  <c r="F180" i="18"/>
  <c r="F179" i="18"/>
  <c r="A179" i="18"/>
  <c r="A180" i="18" s="1"/>
  <c r="A181" i="18" s="1"/>
  <c r="A182" i="18" s="1"/>
  <c r="F178"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46" i="18"/>
  <c r="F145" i="18"/>
  <c r="F144" i="18"/>
  <c r="F143" i="18"/>
  <c r="F141" i="18"/>
  <c r="F140" i="18"/>
  <c r="F138" i="18"/>
  <c r="F137" i="18"/>
  <c r="F135" i="18"/>
  <c r="F134" i="18"/>
  <c r="F133" i="18"/>
  <c r="F132" i="18"/>
  <c r="F130" i="18"/>
  <c r="F129" i="18"/>
  <c r="F128" i="18"/>
  <c r="F127" i="18"/>
  <c r="F126" i="18"/>
  <c r="F125" i="18"/>
  <c r="F124" i="18"/>
  <c r="F123" i="18"/>
  <c r="F122" i="18"/>
  <c r="F121" i="18"/>
  <c r="A121" i="18"/>
  <c r="A122" i="18" s="1"/>
  <c r="A123" i="18" s="1"/>
  <c r="A124" i="18" s="1"/>
  <c r="A125" i="18" s="1"/>
  <c r="A126" i="18" s="1"/>
  <c r="A127" i="18" s="1"/>
  <c r="A128" i="18" s="1"/>
  <c r="A129" i="18" s="1"/>
  <c r="A130" i="18" s="1"/>
  <c r="A132" i="18" s="1"/>
  <c r="A133" i="18" s="1"/>
  <c r="A134" i="18" s="1"/>
  <c r="A135" i="18" s="1"/>
  <c r="A137" i="18" s="1"/>
  <c r="A138" i="18" s="1"/>
  <c r="A140" i="18" s="1"/>
  <c r="A141" i="18" s="1"/>
  <c r="A143" i="18" s="1"/>
  <c r="A144" i="18" s="1"/>
  <c r="A145" i="18" s="1"/>
  <c r="A146" i="18" s="1"/>
  <c r="F120" i="18"/>
  <c r="F113" i="18"/>
  <c r="F112" i="18"/>
  <c r="F111" i="18"/>
  <c r="F110" i="18"/>
  <c r="F109" i="18"/>
  <c r="F108" i="18"/>
  <c r="F107" i="18"/>
  <c r="F106" i="18"/>
  <c r="F105" i="18"/>
  <c r="F104" i="18"/>
  <c r="F103" i="18"/>
  <c r="F102" i="18"/>
  <c r="F101" i="18"/>
  <c r="F100" i="18"/>
  <c r="F99" i="18"/>
  <c r="F98" i="18"/>
  <c r="F97" i="18"/>
  <c r="F96" i="18"/>
  <c r="F95" i="18"/>
  <c r="F94" i="18"/>
  <c r="F93" i="18"/>
  <c r="A93" i="18"/>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F92" i="18"/>
  <c r="F88" i="18"/>
  <c r="F87" i="18"/>
  <c r="F86" i="18"/>
  <c r="A86" i="18"/>
  <c r="A87" i="18" s="1"/>
  <c r="A88" i="18" s="1"/>
  <c r="F85" i="18"/>
  <c r="F80" i="18"/>
  <c r="F79" i="18"/>
  <c r="F78" i="18"/>
  <c r="F77" i="18"/>
  <c r="F76" i="18"/>
  <c r="F75" i="18"/>
  <c r="F74" i="18"/>
  <c r="F73" i="18"/>
  <c r="F72" i="18"/>
  <c r="F71" i="18"/>
  <c r="F81" i="18" s="1"/>
  <c r="A71" i="18"/>
  <c r="A72" i="18" s="1"/>
  <c r="A73" i="18" s="1"/>
  <c r="A74" i="18" s="1"/>
  <c r="A75" i="18" s="1"/>
  <c r="A76" i="18" s="1"/>
  <c r="A77" i="18" s="1"/>
  <c r="A78" i="18" s="1"/>
  <c r="A79" i="18" s="1"/>
  <c r="A80" i="18" s="1"/>
  <c r="A81" i="18" s="1"/>
  <c r="F70" i="18"/>
  <c r="F65" i="18"/>
  <c r="F64" i="18"/>
  <c r="F63" i="18"/>
  <c r="F62" i="18"/>
  <c r="F60" i="18"/>
  <c r="A60" i="18"/>
  <c r="A62" i="18" s="1"/>
  <c r="A63" i="18" s="1"/>
  <c r="A64" i="18" s="1"/>
  <c r="A65" i="18" s="1"/>
  <c r="F59" i="18"/>
  <c r="F54" i="18"/>
  <c r="F53" i="18"/>
  <c r="F52" i="18"/>
  <c r="F51" i="18"/>
  <c r="F50" i="18"/>
  <c r="A50" i="18"/>
  <c r="A51" i="18" s="1"/>
  <c r="A52" i="18" s="1"/>
  <c r="A53" i="18" s="1"/>
  <c r="A54" i="18" s="1"/>
  <c r="A55" i="18" s="1"/>
  <c r="F49" i="18"/>
  <c r="F43" i="18"/>
  <c r="F42" i="18"/>
  <c r="F41" i="18"/>
  <c r="F40" i="18"/>
  <c r="F39" i="18"/>
  <c r="F38" i="18"/>
  <c r="F37" i="18"/>
  <c r="A37" i="18"/>
  <c r="A38" i="18" s="1"/>
  <c r="A39" i="18" s="1"/>
  <c r="A40" i="18" s="1"/>
  <c r="A41" i="18" s="1"/>
  <c r="A42" i="18" s="1"/>
  <c r="A43" i="18" s="1"/>
  <c r="F36" i="18"/>
  <c r="A36" i="18"/>
  <c r="F35" i="18"/>
  <c r="F31" i="18"/>
  <c r="F30" i="18"/>
  <c r="F29" i="18"/>
  <c r="F28" i="18"/>
  <c r="F27" i="18"/>
  <c r="F26" i="18"/>
  <c r="A26" i="18"/>
  <c r="A27" i="18" s="1"/>
  <c r="A28" i="18" s="1"/>
  <c r="A29" i="18" s="1"/>
  <c r="A30" i="18" s="1"/>
  <c r="A31" i="18" s="1"/>
  <c r="F25" i="18"/>
  <c r="F21" i="18"/>
  <c r="F20" i="18"/>
  <c r="F19" i="18"/>
  <c r="F18" i="18"/>
  <c r="F17" i="18"/>
  <c r="F16" i="18"/>
  <c r="F15" i="18"/>
  <c r="F14" i="18"/>
  <c r="F13" i="18"/>
  <c r="F12" i="18"/>
  <c r="A12" i="18"/>
  <c r="A13" i="18" s="1"/>
  <c r="A14" i="18" s="1"/>
  <c r="A15" i="18" s="1"/>
  <c r="A16" i="18" s="1"/>
  <c r="A17" i="18" s="1"/>
  <c r="A18" i="18" s="1"/>
  <c r="A19" i="18" s="1"/>
  <c r="A20" i="18" s="1"/>
  <c r="A21" i="18" s="1"/>
  <c r="F11" i="18"/>
  <c r="G11" i="17"/>
  <c r="G10" i="17"/>
  <c r="G9" i="17"/>
  <c r="G8" i="17"/>
  <c r="G7" i="17"/>
  <c r="G6" i="17"/>
  <c r="H174" i="16"/>
  <c r="H173" i="16"/>
  <c r="H172" i="16"/>
  <c r="H171" i="16"/>
  <c r="H170" i="16"/>
  <c r="H169" i="16"/>
  <c r="H168" i="16"/>
  <c r="H167" i="16"/>
  <c r="H162" i="16"/>
  <c r="G163" i="16" s="1"/>
  <c r="H163" i="16" s="1"/>
  <c r="H165" i="16" s="1"/>
  <c r="H16" i="16" s="1"/>
  <c r="H157" i="16"/>
  <c r="H156" i="16"/>
  <c r="H155" i="16"/>
  <c r="H154" i="16"/>
  <c r="H153" i="16"/>
  <c r="H152" i="16"/>
  <c r="H151" i="16"/>
  <c r="H150" i="16"/>
  <c r="H149" i="16"/>
  <c r="H147" i="16"/>
  <c r="H140" i="16"/>
  <c r="H139" i="16"/>
  <c r="H138" i="16"/>
  <c r="H137" i="16"/>
  <c r="H136" i="16"/>
  <c r="H135" i="16"/>
  <c r="H133" i="16"/>
  <c r="H132" i="16"/>
  <c r="H131" i="16"/>
  <c r="H130" i="16"/>
  <c r="H129" i="16"/>
  <c r="H128" i="16"/>
  <c r="H127" i="16"/>
  <c r="H126" i="16"/>
  <c r="H125" i="16"/>
  <c r="H124" i="16"/>
  <c r="H123" i="16"/>
  <c r="H122" i="16"/>
  <c r="H121" i="16"/>
  <c r="H120" i="16"/>
  <c r="H119" i="16"/>
  <c r="H118" i="16"/>
  <c r="H117" i="16"/>
  <c r="H116" i="16"/>
  <c r="H115" i="16"/>
  <c r="H114" i="16"/>
  <c r="H113"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0" i="16"/>
  <c r="H79" i="16"/>
  <c r="H78" i="16"/>
  <c r="H77" i="16"/>
  <c r="H76" i="16"/>
  <c r="H69" i="16"/>
  <c r="H68" i="16"/>
  <c r="H67" i="16"/>
  <c r="H66" i="16"/>
  <c r="H65" i="16"/>
  <c r="H64" i="16"/>
  <c r="H63" i="16"/>
  <c r="H62" i="16"/>
  <c r="H61" i="16"/>
  <c r="H60" i="16"/>
  <c r="H59" i="16"/>
  <c r="H57" i="16"/>
  <c r="H56" i="16"/>
  <c r="H49" i="16"/>
  <c r="H48" i="16"/>
  <c r="H47" i="16"/>
  <c r="H46" i="16"/>
  <c r="H45" i="16"/>
  <c r="H44" i="16"/>
  <c r="H43" i="16"/>
  <c r="H41" i="16"/>
  <c r="H40" i="16"/>
  <c r="H39" i="16"/>
  <c r="H37" i="16"/>
  <c r="H36" i="16"/>
  <c r="H50" i="16" s="1"/>
  <c r="H35" i="16"/>
  <c r="H34" i="16"/>
  <c r="H28" i="16"/>
  <c r="F122" i="14"/>
  <c r="F121" i="14"/>
  <c r="F117" i="14"/>
  <c r="F116" i="14"/>
  <c r="F115" i="14"/>
  <c r="F114" i="14"/>
  <c r="F113" i="14"/>
  <c r="F112" i="14"/>
  <c r="F110" i="14"/>
  <c r="F109" i="14"/>
  <c r="F108" i="14"/>
  <c r="F104" i="14"/>
  <c r="F103" i="14"/>
  <c r="F99" i="14"/>
  <c r="F98" i="14"/>
  <c r="F97" i="14"/>
  <c r="F93" i="14"/>
  <c r="F92" i="14"/>
  <c r="F91" i="14"/>
  <c r="F90" i="14"/>
  <c r="F89" i="14"/>
  <c r="F88" i="14"/>
  <c r="F87" i="14"/>
  <c r="F86" i="14"/>
  <c r="F85" i="14"/>
  <c r="F84" i="14"/>
  <c r="F83" i="14"/>
  <c r="F82" i="14"/>
  <c r="F81" i="14"/>
  <c r="F77" i="14"/>
  <c r="F76" i="14"/>
  <c r="F75" i="14"/>
  <c r="F74" i="14"/>
  <c r="F73" i="14"/>
  <c r="F72" i="14"/>
  <c r="F71" i="14"/>
  <c r="F70" i="14"/>
  <c r="F69" i="14"/>
  <c r="F68" i="14"/>
  <c r="F67" i="14"/>
  <c r="F66" i="14"/>
  <c r="F65" i="14"/>
  <c r="F64" i="14"/>
  <c r="F63" i="14"/>
  <c r="F62" i="14"/>
  <c r="F61" i="14"/>
  <c r="F60" i="14"/>
  <c r="F59" i="14"/>
  <c r="F58" i="14"/>
  <c r="F53" i="14"/>
  <c r="F52" i="14"/>
  <c r="F51" i="14"/>
  <c r="F47" i="14"/>
  <c r="F46" i="14"/>
  <c r="F45" i="14"/>
  <c r="F44" i="14"/>
  <c r="F40" i="14"/>
  <c r="F39" i="14"/>
  <c r="F38" i="14"/>
  <c r="F37" i="14"/>
  <c r="F36" i="14"/>
  <c r="F35" i="14"/>
  <c r="F34" i="14"/>
  <c r="F33" i="14"/>
  <c r="F29" i="14"/>
  <c r="F28" i="14"/>
  <c r="F26" i="14"/>
  <c r="F25" i="14"/>
  <c r="F24" i="14"/>
  <c r="F23" i="14"/>
  <c r="F22" i="14"/>
  <c r="F20" i="14"/>
  <c r="F19" i="14"/>
  <c r="F18" i="14"/>
  <c r="F17" i="14"/>
  <c r="F16" i="14"/>
  <c r="F94" i="13"/>
  <c r="F93" i="13"/>
  <c r="F92" i="13"/>
  <c r="F91" i="13"/>
  <c r="F90" i="13"/>
  <c r="F89" i="13"/>
  <c r="F88" i="13"/>
  <c r="F87" i="13"/>
  <c r="F83" i="13"/>
  <c r="F82" i="13"/>
  <c r="F79" i="13"/>
  <c r="F78" i="13"/>
  <c r="F77" i="13"/>
  <c r="F76" i="13"/>
  <c r="F75" i="13"/>
  <c r="F74" i="13"/>
  <c r="F70" i="13"/>
  <c r="F69" i="13"/>
  <c r="F65" i="13"/>
  <c r="F64" i="13"/>
  <c r="F63" i="13"/>
  <c r="F62" i="13"/>
  <c r="F61" i="13"/>
  <c r="F60" i="13"/>
  <c r="F59" i="13"/>
  <c r="F58" i="13"/>
  <c r="F57" i="13"/>
  <c r="F56" i="13"/>
  <c r="F55" i="13"/>
  <c r="F51" i="13"/>
  <c r="F50" i="13"/>
  <c r="F49" i="13"/>
  <c r="F45" i="13"/>
  <c r="F44" i="13"/>
  <c r="F43" i="13"/>
  <c r="F42" i="13"/>
  <c r="F41" i="13"/>
  <c r="F37" i="13"/>
  <c r="F36" i="13"/>
  <c r="F35" i="13"/>
  <c r="F34" i="13"/>
  <c r="F33" i="13"/>
  <c r="F32" i="13"/>
  <c r="F31" i="13"/>
  <c r="F30" i="13"/>
  <c r="F29" i="13"/>
  <c r="F28" i="13"/>
  <c r="F24" i="13"/>
  <c r="F23" i="13"/>
  <c r="F22" i="13"/>
  <c r="F20" i="13"/>
  <c r="F19" i="13"/>
  <c r="F18" i="13"/>
  <c r="F17" i="13"/>
  <c r="F16" i="13"/>
  <c r="F15" i="13"/>
  <c r="G9" i="12"/>
  <c r="M9" i="12" s="1"/>
  <c r="I9" i="12"/>
  <c r="K9" i="12"/>
  <c r="O9" i="12"/>
  <c r="Q9" i="12"/>
  <c r="V9" i="12"/>
  <c r="G11" i="12"/>
  <c r="M11" i="12" s="1"/>
  <c r="I11" i="12"/>
  <c r="K11" i="12"/>
  <c r="O11" i="12"/>
  <c r="Q11" i="12"/>
  <c r="V11" i="12"/>
  <c r="G18" i="12"/>
  <c r="I18" i="12"/>
  <c r="K18" i="12"/>
  <c r="O18" i="12"/>
  <c r="Q18" i="12"/>
  <c r="V18" i="12"/>
  <c r="G21" i="12"/>
  <c r="M21" i="12" s="1"/>
  <c r="I21" i="12"/>
  <c r="K21" i="12"/>
  <c r="O21" i="12"/>
  <c r="Q21" i="12"/>
  <c r="V21" i="12"/>
  <c r="G24" i="12"/>
  <c r="M24" i="12" s="1"/>
  <c r="I24" i="12"/>
  <c r="K24" i="12"/>
  <c r="O24" i="12"/>
  <c r="Q24" i="12"/>
  <c r="V24" i="12"/>
  <c r="G28" i="12"/>
  <c r="M28" i="12" s="1"/>
  <c r="I28" i="12"/>
  <c r="K28" i="12"/>
  <c r="O28" i="12"/>
  <c r="Q28" i="12"/>
  <c r="V28" i="12"/>
  <c r="G37" i="12"/>
  <c r="M37" i="12" s="1"/>
  <c r="I37" i="12"/>
  <c r="K37" i="12"/>
  <c r="O37" i="12"/>
  <c r="Q37" i="12"/>
  <c r="V37" i="12"/>
  <c r="G44" i="12"/>
  <c r="M44" i="12" s="1"/>
  <c r="I44" i="12"/>
  <c r="K44" i="12"/>
  <c r="O44" i="12"/>
  <c r="Q44" i="12"/>
  <c r="V44" i="12"/>
  <c r="G51" i="12"/>
  <c r="M51" i="12" s="1"/>
  <c r="I51" i="12"/>
  <c r="K51" i="12"/>
  <c r="O51" i="12"/>
  <c r="Q51" i="12"/>
  <c r="V51" i="12"/>
  <c r="G53" i="12"/>
  <c r="M53" i="12" s="1"/>
  <c r="I53" i="12"/>
  <c r="K53" i="12"/>
  <c r="O53" i="12"/>
  <c r="Q53" i="12"/>
  <c r="V53" i="12"/>
  <c r="G63" i="12"/>
  <c r="M63" i="12" s="1"/>
  <c r="I63" i="12"/>
  <c r="K63" i="12"/>
  <c r="O63" i="12"/>
  <c r="Q63" i="12"/>
  <c r="V63" i="12"/>
  <c r="G64" i="12"/>
  <c r="I64" i="12"/>
  <c r="K64" i="12"/>
  <c r="O64" i="12"/>
  <c r="Q64" i="12"/>
  <c r="V64" i="12"/>
  <c r="G65" i="12"/>
  <c r="M65" i="12" s="1"/>
  <c r="I65" i="12"/>
  <c r="K65" i="12"/>
  <c r="O65" i="12"/>
  <c r="Q65" i="12"/>
  <c r="V65" i="12"/>
  <c r="G66" i="12"/>
  <c r="M66" i="12" s="1"/>
  <c r="I66" i="12"/>
  <c r="K66" i="12"/>
  <c r="O66" i="12"/>
  <c r="Q66" i="12"/>
  <c r="V66" i="12"/>
  <c r="G67" i="12"/>
  <c r="M67" i="12" s="1"/>
  <c r="I67" i="12"/>
  <c r="K67" i="12"/>
  <c r="O67" i="12"/>
  <c r="Q67" i="12"/>
  <c r="V67" i="12"/>
  <c r="G69" i="12"/>
  <c r="M69" i="12" s="1"/>
  <c r="I69" i="12"/>
  <c r="K69" i="12"/>
  <c r="O69" i="12"/>
  <c r="Q69" i="12"/>
  <c r="V69" i="12"/>
  <c r="G72" i="12"/>
  <c r="M72" i="12" s="1"/>
  <c r="I72" i="12"/>
  <c r="K72" i="12"/>
  <c r="O72" i="12"/>
  <c r="Q72" i="12"/>
  <c r="V72" i="12"/>
  <c r="G74" i="12"/>
  <c r="M74" i="12" s="1"/>
  <c r="I74" i="12"/>
  <c r="K74" i="12"/>
  <c r="O74" i="12"/>
  <c r="Q74" i="12"/>
  <c r="V74" i="12"/>
  <c r="G80" i="12"/>
  <c r="M80" i="12" s="1"/>
  <c r="I80" i="12"/>
  <c r="K80" i="12"/>
  <c r="O80" i="12"/>
  <c r="Q80" i="12"/>
  <c r="V80" i="12"/>
  <c r="G83" i="12"/>
  <c r="M83" i="12" s="1"/>
  <c r="I83" i="12"/>
  <c r="K83" i="12"/>
  <c r="O83" i="12"/>
  <c r="Q83" i="12"/>
  <c r="V83" i="12"/>
  <c r="G86" i="12"/>
  <c r="M86" i="12" s="1"/>
  <c r="I86" i="12"/>
  <c r="K86" i="12"/>
  <c r="O86" i="12"/>
  <c r="Q86" i="12"/>
  <c r="V86" i="12"/>
  <c r="G88" i="12"/>
  <c r="M88" i="12" s="1"/>
  <c r="I88" i="12"/>
  <c r="K88" i="12"/>
  <c r="O88" i="12"/>
  <c r="Q88" i="12"/>
  <c r="V88" i="12"/>
  <c r="G93" i="12"/>
  <c r="M93" i="12" s="1"/>
  <c r="I93" i="12"/>
  <c r="K93" i="12"/>
  <c r="O93" i="12"/>
  <c r="Q93" i="12"/>
  <c r="V93" i="12"/>
  <c r="G95" i="12"/>
  <c r="M95" i="12" s="1"/>
  <c r="I95" i="12"/>
  <c r="K95" i="12"/>
  <c r="O95" i="12"/>
  <c r="Q95" i="12"/>
  <c r="V95" i="12"/>
  <c r="G99" i="12"/>
  <c r="M99" i="12" s="1"/>
  <c r="I99" i="12"/>
  <c r="K99" i="12"/>
  <c r="O99" i="12"/>
  <c r="Q99" i="12"/>
  <c r="V99" i="12"/>
  <c r="G102" i="12"/>
  <c r="M102" i="12" s="1"/>
  <c r="I102" i="12"/>
  <c r="K102" i="12"/>
  <c r="O102" i="12"/>
  <c r="Q102" i="12"/>
  <c r="V102" i="12"/>
  <c r="G104" i="12"/>
  <c r="M104" i="12" s="1"/>
  <c r="I104" i="12"/>
  <c r="K104" i="12"/>
  <c r="O104" i="12"/>
  <c r="Q104" i="12"/>
  <c r="V104" i="12"/>
  <c r="G106" i="12"/>
  <c r="M106" i="12" s="1"/>
  <c r="I106" i="12"/>
  <c r="K106" i="12"/>
  <c r="O106" i="12"/>
  <c r="Q106" i="12"/>
  <c r="V106" i="12"/>
  <c r="G112" i="12"/>
  <c r="M112" i="12" s="1"/>
  <c r="M111" i="12" s="1"/>
  <c r="I112" i="12"/>
  <c r="I111" i="12" s="1"/>
  <c r="K112" i="12"/>
  <c r="K111" i="12" s="1"/>
  <c r="O112" i="12"/>
  <c r="O111" i="12" s="1"/>
  <c r="Q112" i="12"/>
  <c r="Q111" i="12" s="1"/>
  <c r="V112" i="12"/>
  <c r="V111" i="12" s="1"/>
  <c r="G114" i="12"/>
  <c r="M114" i="12" s="1"/>
  <c r="I114" i="12"/>
  <c r="K114" i="12"/>
  <c r="O114" i="12"/>
  <c r="Q114" i="12"/>
  <c r="V114" i="12"/>
  <c r="G117" i="12"/>
  <c r="M117" i="12" s="1"/>
  <c r="I117" i="12"/>
  <c r="K117" i="12"/>
  <c r="O117" i="12"/>
  <c r="Q117" i="12"/>
  <c r="V117" i="12"/>
  <c r="G124" i="12"/>
  <c r="M124" i="12" s="1"/>
  <c r="I124" i="12"/>
  <c r="K124" i="12"/>
  <c r="O124" i="12"/>
  <c r="Q124" i="12"/>
  <c r="V124" i="12"/>
  <c r="G127" i="12"/>
  <c r="M127" i="12" s="1"/>
  <c r="I127" i="12"/>
  <c r="K127" i="12"/>
  <c r="O127" i="12"/>
  <c r="Q127" i="12"/>
  <c r="V127" i="12"/>
  <c r="G130" i="12"/>
  <c r="M130" i="12" s="1"/>
  <c r="I130" i="12"/>
  <c r="K130" i="12"/>
  <c r="O130" i="12"/>
  <c r="Q130" i="12"/>
  <c r="V130" i="12"/>
  <c r="G131" i="12"/>
  <c r="M131" i="12" s="1"/>
  <c r="I131" i="12"/>
  <c r="K131" i="12"/>
  <c r="O131" i="12"/>
  <c r="Q131" i="12"/>
  <c r="V131" i="12"/>
  <c r="G133" i="12"/>
  <c r="M133" i="12" s="1"/>
  <c r="I133" i="12"/>
  <c r="K133" i="12"/>
  <c r="O133" i="12"/>
  <c r="Q133" i="12"/>
  <c r="V133" i="12"/>
  <c r="G135" i="12"/>
  <c r="M135" i="12" s="1"/>
  <c r="I135" i="12"/>
  <c r="K135" i="12"/>
  <c r="O135" i="12"/>
  <c r="Q135" i="12"/>
  <c r="V135" i="12"/>
  <c r="G137" i="12"/>
  <c r="M137" i="12" s="1"/>
  <c r="I137" i="12"/>
  <c r="K137" i="12"/>
  <c r="O137" i="12"/>
  <c r="Q137" i="12"/>
  <c r="V137" i="12"/>
  <c r="G139" i="12"/>
  <c r="M139" i="12" s="1"/>
  <c r="I139" i="12"/>
  <c r="K139" i="12"/>
  <c r="O139" i="12"/>
  <c r="Q139" i="12"/>
  <c r="V139" i="12"/>
  <c r="G142" i="12"/>
  <c r="M142" i="12" s="1"/>
  <c r="I142" i="12"/>
  <c r="K142" i="12"/>
  <c r="O142" i="12"/>
  <c r="Q142" i="12"/>
  <c r="V142" i="12"/>
  <c r="G144" i="12"/>
  <c r="M144" i="12" s="1"/>
  <c r="I144" i="12"/>
  <c r="K144" i="12"/>
  <c r="O144" i="12"/>
  <c r="Q144" i="12"/>
  <c r="V144" i="12"/>
  <c r="G147" i="12"/>
  <c r="M147" i="12" s="1"/>
  <c r="I147" i="12"/>
  <c r="K147" i="12"/>
  <c r="O147" i="12"/>
  <c r="Q147" i="12"/>
  <c r="V147" i="12"/>
  <c r="G150" i="12"/>
  <c r="M150" i="12" s="1"/>
  <c r="I150" i="12"/>
  <c r="K150" i="12"/>
  <c r="O150" i="12"/>
  <c r="Q150" i="12"/>
  <c r="V150" i="12"/>
  <c r="G152" i="12"/>
  <c r="M152" i="12" s="1"/>
  <c r="I152" i="12"/>
  <c r="K152" i="12"/>
  <c r="O152" i="12"/>
  <c r="Q152" i="12"/>
  <c r="V152" i="12"/>
  <c r="G155" i="12"/>
  <c r="M155" i="12" s="1"/>
  <c r="I155" i="12"/>
  <c r="K155" i="12"/>
  <c r="O155" i="12"/>
  <c r="Q155" i="12"/>
  <c r="V155" i="12"/>
  <c r="G157" i="12"/>
  <c r="M157" i="12" s="1"/>
  <c r="I157" i="12"/>
  <c r="K157" i="12"/>
  <c r="O157" i="12"/>
  <c r="Q157" i="12"/>
  <c r="V157" i="12"/>
  <c r="G159" i="12"/>
  <c r="M159" i="12" s="1"/>
  <c r="I159" i="12"/>
  <c r="K159" i="12"/>
  <c r="O159" i="12"/>
  <c r="Q159" i="12"/>
  <c r="V159" i="12"/>
  <c r="G161" i="12"/>
  <c r="M161" i="12" s="1"/>
  <c r="I161" i="12"/>
  <c r="K161" i="12"/>
  <c r="O161" i="12"/>
  <c r="Q161" i="12"/>
  <c r="V161" i="12"/>
  <c r="G166" i="12"/>
  <c r="I166" i="12"/>
  <c r="K166" i="12"/>
  <c r="O166" i="12"/>
  <c r="Q166" i="12"/>
  <c r="V166" i="12"/>
  <c r="G171" i="12"/>
  <c r="M171" i="12" s="1"/>
  <c r="I171" i="12"/>
  <c r="K171" i="12"/>
  <c r="O171" i="12"/>
  <c r="Q171" i="12"/>
  <c r="V171" i="12"/>
  <c r="G175" i="12"/>
  <c r="M175" i="12" s="1"/>
  <c r="I175" i="12"/>
  <c r="K175" i="12"/>
  <c r="O175" i="12"/>
  <c r="Q175" i="12"/>
  <c r="V175" i="12"/>
  <c r="G179" i="12"/>
  <c r="M179" i="12" s="1"/>
  <c r="I179" i="12"/>
  <c r="K179" i="12"/>
  <c r="O179" i="12"/>
  <c r="Q179" i="12"/>
  <c r="V179" i="12"/>
  <c r="G181" i="12"/>
  <c r="M181" i="12" s="1"/>
  <c r="I181" i="12"/>
  <c r="K181" i="12"/>
  <c r="O181" i="12"/>
  <c r="Q181" i="12"/>
  <c r="V181" i="12"/>
  <c r="G183" i="12"/>
  <c r="M183" i="12" s="1"/>
  <c r="I183" i="12"/>
  <c r="K183" i="12"/>
  <c r="O183" i="12"/>
  <c r="Q183" i="12"/>
  <c r="V183" i="12"/>
  <c r="G190" i="12"/>
  <c r="M190" i="12" s="1"/>
  <c r="I190" i="12"/>
  <c r="K190" i="12"/>
  <c r="O190" i="12"/>
  <c r="Q190" i="12"/>
  <c r="V190" i="12"/>
  <c r="G224" i="12"/>
  <c r="M224" i="12" s="1"/>
  <c r="I224" i="12"/>
  <c r="K224" i="12"/>
  <c r="O224" i="12"/>
  <c r="Q224" i="12"/>
  <c r="V224" i="12"/>
  <c r="G227" i="12"/>
  <c r="M227" i="12" s="1"/>
  <c r="I227" i="12"/>
  <c r="K227" i="12"/>
  <c r="O227" i="12"/>
  <c r="Q227" i="12"/>
  <c r="V227" i="12"/>
  <c r="G231" i="12"/>
  <c r="M231" i="12" s="1"/>
  <c r="I231" i="12"/>
  <c r="K231" i="12"/>
  <c r="O231" i="12"/>
  <c r="Q231" i="12"/>
  <c r="V231" i="12"/>
  <c r="G235" i="12"/>
  <c r="M235" i="12" s="1"/>
  <c r="I235" i="12"/>
  <c r="K235" i="12"/>
  <c r="O235" i="12"/>
  <c r="Q235" i="12"/>
  <c r="V235" i="12"/>
  <c r="G239" i="12"/>
  <c r="M239" i="12" s="1"/>
  <c r="I239" i="12"/>
  <c r="K239" i="12"/>
  <c r="O239" i="12"/>
  <c r="Q239" i="12"/>
  <c r="V239" i="12"/>
  <c r="G243" i="12"/>
  <c r="M243" i="12" s="1"/>
  <c r="I243" i="12"/>
  <c r="K243" i="12"/>
  <c r="O243" i="12"/>
  <c r="Q243" i="12"/>
  <c r="V243" i="12"/>
  <c r="G245" i="12"/>
  <c r="M245" i="12" s="1"/>
  <c r="I245" i="12"/>
  <c r="K245" i="12"/>
  <c r="O245" i="12"/>
  <c r="Q245" i="12"/>
  <c r="V245" i="12"/>
  <c r="G258" i="12"/>
  <c r="M258" i="12" s="1"/>
  <c r="I258" i="12"/>
  <c r="K258" i="12"/>
  <c r="O258" i="12"/>
  <c r="Q258" i="12"/>
  <c r="V258" i="12"/>
  <c r="G266" i="12"/>
  <c r="M266" i="12" s="1"/>
  <c r="I266" i="12"/>
  <c r="K266" i="12"/>
  <c r="O266" i="12"/>
  <c r="Q266" i="12"/>
  <c r="V266" i="12"/>
  <c r="G271" i="12"/>
  <c r="M271" i="12" s="1"/>
  <c r="I271" i="12"/>
  <c r="K271" i="12"/>
  <c r="O271" i="12"/>
  <c r="Q271" i="12"/>
  <c r="V271" i="12"/>
  <c r="G273" i="12"/>
  <c r="M273" i="12" s="1"/>
  <c r="I273" i="12"/>
  <c r="K273" i="12"/>
  <c r="O273" i="12"/>
  <c r="Q273" i="12"/>
  <c r="V273" i="12"/>
  <c r="G275" i="12"/>
  <c r="M275" i="12" s="1"/>
  <c r="I275" i="12"/>
  <c r="K275" i="12"/>
  <c r="O275" i="12"/>
  <c r="Q275" i="12"/>
  <c r="V275" i="12"/>
  <c r="G277" i="12"/>
  <c r="M277" i="12" s="1"/>
  <c r="I277" i="12"/>
  <c r="K277" i="12"/>
  <c r="O277" i="12"/>
  <c r="Q277" i="12"/>
  <c r="V277" i="12"/>
  <c r="G281" i="12"/>
  <c r="M281" i="12" s="1"/>
  <c r="I281" i="12"/>
  <c r="K281" i="12"/>
  <c r="O281" i="12"/>
  <c r="Q281" i="12"/>
  <c r="V281" i="12"/>
  <c r="G286" i="12"/>
  <c r="M286" i="12" s="1"/>
  <c r="I286" i="12"/>
  <c r="K286" i="12"/>
  <c r="O286" i="12"/>
  <c r="Q286" i="12"/>
  <c r="V286" i="12"/>
  <c r="G289" i="12"/>
  <c r="M289" i="12" s="1"/>
  <c r="I289" i="12"/>
  <c r="K289" i="12"/>
  <c r="O289" i="12"/>
  <c r="Q289" i="12"/>
  <c r="V289" i="12"/>
  <c r="G296" i="12"/>
  <c r="M296" i="12" s="1"/>
  <c r="I296" i="12"/>
  <c r="K296" i="12"/>
  <c r="O296" i="12"/>
  <c r="Q296" i="12"/>
  <c r="V296" i="12"/>
  <c r="G306" i="12"/>
  <c r="M306" i="12" s="1"/>
  <c r="I306" i="12"/>
  <c r="K306" i="12"/>
  <c r="O306" i="12"/>
  <c r="Q306" i="12"/>
  <c r="V306" i="12"/>
  <c r="G316" i="12"/>
  <c r="M316" i="12" s="1"/>
  <c r="I316" i="12"/>
  <c r="K316" i="12"/>
  <c r="O316" i="12"/>
  <c r="Q316" i="12"/>
  <c r="V316" i="12"/>
  <c r="G324" i="12"/>
  <c r="M324" i="12" s="1"/>
  <c r="I324" i="12"/>
  <c r="K324" i="12"/>
  <c r="O324" i="12"/>
  <c r="Q324" i="12"/>
  <c r="V324" i="12"/>
  <c r="G326" i="12"/>
  <c r="M326" i="12" s="1"/>
  <c r="I326" i="12"/>
  <c r="K326" i="12"/>
  <c r="O326" i="12"/>
  <c r="Q326" i="12"/>
  <c r="V326" i="12"/>
  <c r="G334" i="12"/>
  <c r="M334" i="12" s="1"/>
  <c r="I334" i="12"/>
  <c r="K334" i="12"/>
  <c r="O334" i="12"/>
  <c r="Q334" i="12"/>
  <c r="V334" i="12"/>
  <c r="G342" i="12"/>
  <c r="M342" i="12" s="1"/>
  <c r="I342" i="12"/>
  <c r="K342" i="12"/>
  <c r="O342" i="12"/>
  <c r="Q342" i="12"/>
  <c r="V342" i="12"/>
  <c r="G353" i="12"/>
  <c r="M353" i="12" s="1"/>
  <c r="I353" i="12"/>
  <c r="K353" i="12"/>
  <c r="O353" i="12"/>
  <c r="Q353" i="12"/>
  <c r="V353" i="12"/>
  <c r="G356" i="12"/>
  <c r="M356" i="12" s="1"/>
  <c r="I356" i="12"/>
  <c r="K356" i="12"/>
  <c r="O356" i="12"/>
  <c r="Q356" i="12"/>
  <c r="V356" i="12"/>
  <c r="G362" i="12"/>
  <c r="M362" i="12" s="1"/>
  <c r="I362" i="12"/>
  <c r="K362" i="12"/>
  <c r="O362" i="12"/>
  <c r="Q362" i="12"/>
  <c r="V362" i="12"/>
  <c r="G369" i="12"/>
  <c r="M369" i="12" s="1"/>
  <c r="I369" i="12"/>
  <c r="K369" i="12"/>
  <c r="O369" i="12"/>
  <c r="Q369" i="12"/>
  <c r="V369" i="12"/>
  <c r="G375" i="12"/>
  <c r="M375" i="12" s="1"/>
  <c r="I375" i="12"/>
  <c r="K375" i="12"/>
  <c r="O375" i="12"/>
  <c r="Q375" i="12"/>
  <c r="V375" i="12"/>
  <c r="G381" i="12"/>
  <c r="M381" i="12" s="1"/>
  <c r="I381" i="12"/>
  <c r="K381" i="12"/>
  <c r="O381" i="12"/>
  <c r="Q381" i="12"/>
  <c r="V381" i="12"/>
  <c r="G384" i="12"/>
  <c r="M384" i="12" s="1"/>
  <c r="I384" i="12"/>
  <c r="K384" i="12"/>
  <c r="O384" i="12"/>
  <c r="Q384" i="12"/>
  <c r="V384" i="12"/>
  <c r="G392" i="12"/>
  <c r="M392" i="12" s="1"/>
  <c r="I392" i="12"/>
  <c r="K392" i="12"/>
  <c r="O392" i="12"/>
  <c r="Q392" i="12"/>
  <c r="V392" i="12"/>
  <c r="G401" i="12"/>
  <c r="M401" i="12" s="1"/>
  <c r="I401" i="12"/>
  <c r="K401" i="12"/>
  <c r="O401" i="12"/>
  <c r="Q401" i="12"/>
  <c r="V401" i="12"/>
  <c r="G410" i="12"/>
  <c r="M410" i="12" s="1"/>
  <c r="I410" i="12"/>
  <c r="K410" i="12"/>
  <c r="O410" i="12"/>
  <c r="Q410" i="12"/>
  <c r="V410" i="12"/>
  <c r="G412" i="12"/>
  <c r="M412" i="12" s="1"/>
  <c r="I412" i="12"/>
  <c r="K412" i="12"/>
  <c r="O412" i="12"/>
  <c r="Q412" i="12"/>
  <c r="V412" i="12"/>
  <c r="G415" i="12"/>
  <c r="I415" i="12"/>
  <c r="K415" i="12"/>
  <c r="O415" i="12"/>
  <c r="Q415" i="12"/>
  <c r="V415" i="12"/>
  <c r="G417" i="12"/>
  <c r="M417" i="12" s="1"/>
  <c r="I417" i="12"/>
  <c r="K417" i="12"/>
  <c r="O417" i="12"/>
  <c r="Q417" i="12"/>
  <c r="V417" i="12"/>
  <c r="G419" i="12"/>
  <c r="M419" i="12" s="1"/>
  <c r="I419" i="12"/>
  <c r="K419" i="12"/>
  <c r="O419" i="12"/>
  <c r="Q419" i="12"/>
  <c r="V419" i="12"/>
  <c r="G422" i="12"/>
  <c r="I422" i="12"/>
  <c r="K422" i="12"/>
  <c r="O422" i="12"/>
  <c r="Q422" i="12"/>
  <c r="V422" i="12"/>
  <c r="G424" i="12"/>
  <c r="M424" i="12" s="1"/>
  <c r="I424" i="12"/>
  <c r="K424" i="12"/>
  <c r="O424" i="12"/>
  <c r="Q424" i="12"/>
  <c r="V424" i="12"/>
  <c r="G442" i="12"/>
  <c r="M442" i="12" s="1"/>
  <c r="I442" i="12"/>
  <c r="K442" i="12"/>
  <c r="O442" i="12"/>
  <c r="Q442" i="12"/>
  <c r="V442" i="12"/>
  <c r="G460" i="12"/>
  <c r="M460" i="12" s="1"/>
  <c r="I460" i="12"/>
  <c r="K460" i="12"/>
  <c r="O460" i="12"/>
  <c r="Q460" i="12"/>
  <c r="V460" i="12"/>
  <c r="G467" i="12"/>
  <c r="M467" i="12" s="1"/>
  <c r="I467" i="12"/>
  <c r="K467" i="12"/>
  <c r="O467" i="12"/>
  <c r="Q467" i="12"/>
  <c r="V467" i="12"/>
  <c r="G470" i="12"/>
  <c r="M470" i="12" s="1"/>
  <c r="I470" i="12"/>
  <c r="K470" i="12"/>
  <c r="O470" i="12"/>
  <c r="Q470" i="12"/>
  <c r="V470" i="12"/>
  <c r="G475" i="12"/>
  <c r="M475" i="12" s="1"/>
  <c r="I475" i="12"/>
  <c r="K475" i="12"/>
  <c r="O475" i="12"/>
  <c r="Q475" i="12"/>
  <c r="V475" i="12"/>
  <c r="G485" i="12"/>
  <c r="M485" i="12" s="1"/>
  <c r="I485" i="12"/>
  <c r="K485" i="12"/>
  <c r="O485" i="12"/>
  <c r="Q485" i="12"/>
  <c r="V485" i="12"/>
  <c r="G487" i="12"/>
  <c r="M487" i="12" s="1"/>
  <c r="I487" i="12"/>
  <c r="K487" i="12"/>
  <c r="O487" i="12"/>
  <c r="Q487" i="12"/>
  <c r="V487" i="12"/>
  <c r="G500" i="12"/>
  <c r="M500" i="12" s="1"/>
  <c r="I500" i="12"/>
  <c r="K500" i="12"/>
  <c r="O500" i="12"/>
  <c r="Q500" i="12"/>
  <c r="V500" i="12"/>
  <c r="G510" i="12"/>
  <c r="M510" i="12" s="1"/>
  <c r="I510" i="12"/>
  <c r="K510" i="12"/>
  <c r="O510" i="12"/>
  <c r="Q510" i="12"/>
  <c r="V510" i="12"/>
  <c r="G512" i="12"/>
  <c r="M512" i="12" s="1"/>
  <c r="I512" i="12"/>
  <c r="K512" i="12"/>
  <c r="O512" i="12"/>
  <c r="Q512" i="12"/>
  <c r="V512" i="12"/>
  <c r="G514" i="12"/>
  <c r="M514" i="12" s="1"/>
  <c r="I514" i="12"/>
  <c r="K514" i="12"/>
  <c r="O514" i="12"/>
  <c r="Q514" i="12"/>
  <c r="V514" i="12"/>
  <c r="G520" i="12"/>
  <c r="M520" i="12" s="1"/>
  <c r="I520" i="12"/>
  <c r="K520" i="12"/>
  <c r="O520" i="12"/>
  <c r="Q520" i="12"/>
  <c r="V520" i="12"/>
  <c r="G522" i="12"/>
  <c r="M522" i="12" s="1"/>
  <c r="I522" i="12"/>
  <c r="K522" i="12"/>
  <c r="O522" i="12"/>
  <c r="Q522" i="12"/>
  <c r="V522" i="12"/>
  <c r="G524" i="12"/>
  <c r="M524" i="12" s="1"/>
  <c r="I524" i="12"/>
  <c r="K524" i="12"/>
  <c r="O524" i="12"/>
  <c r="Q524" i="12"/>
  <c r="V524" i="12"/>
  <c r="G531" i="12"/>
  <c r="M531" i="12" s="1"/>
  <c r="I531" i="12"/>
  <c r="K531" i="12"/>
  <c r="O531" i="12"/>
  <c r="Q531" i="12"/>
  <c r="V531" i="12"/>
  <c r="G533" i="12"/>
  <c r="M533" i="12" s="1"/>
  <c r="I533" i="12"/>
  <c r="K533" i="12"/>
  <c r="O533" i="12"/>
  <c r="Q533" i="12"/>
  <c r="V533" i="12"/>
  <c r="G535" i="12"/>
  <c r="M535" i="12" s="1"/>
  <c r="I535" i="12"/>
  <c r="K535" i="12"/>
  <c r="O535" i="12"/>
  <c r="Q535" i="12"/>
  <c r="V535" i="12"/>
  <c r="G537" i="12"/>
  <c r="M537" i="12" s="1"/>
  <c r="I537" i="12"/>
  <c r="K537" i="12"/>
  <c r="O537" i="12"/>
  <c r="Q537" i="12"/>
  <c r="V537" i="12"/>
  <c r="G539" i="12"/>
  <c r="M539" i="12" s="1"/>
  <c r="I539" i="12"/>
  <c r="K539" i="12"/>
  <c r="O539" i="12"/>
  <c r="Q539" i="12"/>
  <c r="V539" i="12"/>
  <c r="G542" i="12"/>
  <c r="M542" i="12" s="1"/>
  <c r="I542" i="12"/>
  <c r="K542" i="12"/>
  <c r="O542" i="12"/>
  <c r="Q542" i="12"/>
  <c r="V542" i="12"/>
  <c r="G544" i="12"/>
  <c r="M544" i="12" s="1"/>
  <c r="I544" i="12"/>
  <c r="K544" i="12"/>
  <c r="O544" i="12"/>
  <c r="Q544" i="12"/>
  <c r="V544" i="12"/>
  <c r="G546" i="12"/>
  <c r="M546" i="12" s="1"/>
  <c r="I546" i="12"/>
  <c r="K546" i="12"/>
  <c r="O546" i="12"/>
  <c r="Q546" i="12"/>
  <c r="V546" i="12"/>
  <c r="G548" i="12"/>
  <c r="M548" i="12" s="1"/>
  <c r="I548" i="12"/>
  <c r="K548" i="12"/>
  <c r="O548" i="12"/>
  <c r="Q548" i="12"/>
  <c r="V548" i="12"/>
  <c r="G550" i="12"/>
  <c r="M550" i="12" s="1"/>
  <c r="I550" i="12"/>
  <c r="K550" i="12"/>
  <c r="O550" i="12"/>
  <c r="Q550" i="12"/>
  <c r="V550" i="12"/>
  <c r="G553" i="12"/>
  <c r="M553" i="12" s="1"/>
  <c r="I553" i="12"/>
  <c r="K553" i="12"/>
  <c r="O553" i="12"/>
  <c r="Q553" i="12"/>
  <c r="V553" i="12"/>
  <c r="G556" i="12"/>
  <c r="M556" i="12" s="1"/>
  <c r="I556" i="12"/>
  <c r="K556" i="12"/>
  <c r="O556" i="12"/>
  <c r="Q556" i="12"/>
  <c r="V556" i="12"/>
  <c r="G557" i="12"/>
  <c r="M557" i="12" s="1"/>
  <c r="I557" i="12"/>
  <c r="K557" i="12"/>
  <c r="O557" i="12"/>
  <c r="Q557" i="12"/>
  <c r="V557" i="12"/>
  <c r="G558" i="12"/>
  <c r="M558" i="12" s="1"/>
  <c r="I558" i="12"/>
  <c r="K558" i="12"/>
  <c r="O558" i="12"/>
  <c r="Q558" i="12"/>
  <c r="V558" i="12"/>
  <c r="G560" i="12"/>
  <c r="M560" i="12" s="1"/>
  <c r="I560" i="12"/>
  <c r="K560" i="12"/>
  <c r="O560" i="12"/>
  <c r="Q560" i="12"/>
  <c r="V560" i="12"/>
  <c r="G561" i="12"/>
  <c r="M561" i="12" s="1"/>
  <c r="I561" i="12"/>
  <c r="K561" i="12"/>
  <c r="O561" i="12"/>
  <c r="Q561" i="12"/>
  <c r="V561" i="12"/>
  <c r="G562" i="12"/>
  <c r="M562" i="12" s="1"/>
  <c r="I562" i="12"/>
  <c r="K562" i="12"/>
  <c r="O562" i="12"/>
  <c r="Q562" i="12"/>
  <c r="V562" i="12"/>
  <c r="G563" i="12"/>
  <c r="M563" i="12" s="1"/>
  <c r="I563" i="12"/>
  <c r="K563" i="12"/>
  <c r="O563" i="12"/>
  <c r="Q563" i="12"/>
  <c r="V563" i="12"/>
  <c r="G564" i="12"/>
  <c r="M564" i="12" s="1"/>
  <c r="I564" i="12"/>
  <c r="K564" i="12"/>
  <c r="O564" i="12"/>
  <c r="Q564" i="12"/>
  <c r="V564" i="12"/>
  <c r="G565" i="12"/>
  <c r="M565" i="12" s="1"/>
  <c r="I565" i="12"/>
  <c r="K565" i="12"/>
  <c r="O565" i="12"/>
  <c r="Q565" i="12"/>
  <c r="V565" i="12"/>
  <c r="G566" i="12"/>
  <c r="M566" i="12" s="1"/>
  <c r="I566" i="12"/>
  <c r="K566" i="12"/>
  <c r="O566" i="12"/>
  <c r="Q566" i="12"/>
  <c r="V566" i="12"/>
  <c r="G567" i="12"/>
  <c r="M567" i="12" s="1"/>
  <c r="I567" i="12"/>
  <c r="K567" i="12"/>
  <c r="O567" i="12"/>
  <c r="Q567" i="12"/>
  <c r="V567" i="12"/>
  <c r="G568" i="12"/>
  <c r="M568" i="12" s="1"/>
  <c r="I568" i="12"/>
  <c r="K568" i="12"/>
  <c r="O568" i="12"/>
  <c r="Q568" i="12"/>
  <c r="V568" i="12"/>
  <c r="G569" i="12"/>
  <c r="M569" i="12" s="1"/>
  <c r="I569" i="12"/>
  <c r="K569" i="12"/>
  <c r="O569" i="12"/>
  <c r="Q569" i="12"/>
  <c r="V569" i="12"/>
  <c r="G570" i="12"/>
  <c r="M570" i="12" s="1"/>
  <c r="I570" i="12"/>
  <c r="K570" i="12"/>
  <c r="O570" i="12"/>
  <c r="Q570" i="12"/>
  <c r="V570" i="12"/>
  <c r="G571" i="12"/>
  <c r="M571" i="12" s="1"/>
  <c r="I571" i="12"/>
  <c r="K571" i="12"/>
  <c r="O571" i="12"/>
  <c r="Q571" i="12"/>
  <c r="V571" i="12"/>
  <c r="G573" i="12"/>
  <c r="M573" i="12" s="1"/>
  <c r="I573" i="12"/>
  <c r="K573" i="12"/>
  <c r="O573" i="12"/>
  <c r="Q573" i="12"/>
  <c r="V573" i="12"/>
  <c r="G575" i="12"/>
  <c r="M575" i="12" s="1"/>
  <c r="I575" i="12"/>
  <c r="K575" i="12"/>
  <c r="O575" i="12"/>
  <c r="Q575" i="12"/>
  <c r="V575" i="12"/>
  <c r="G577" i="12"/>
  <c r="M577" i="12" s="1"/>
  <c r="I577" i="12"/>
  <c r="K577" i="12"/>
  <c r="O577" i="12"/>
  <c r="Q577" i="12"/>
  <c r="V577" i="12"/>
  <c r="G579" i="12"/>
  <c r="M579" i="12" s="1"/>
  <c r="I579" i="12"/>
  <c r="K579" i="12"/>
  <c r="O579" i="12"/>
  <c r="Q579" i="12"/>
  <c r="V579" i="12"/>
  <c r="G581" i="12"/>
  <c r="M581" i="12" s="1"/>
  <c r="I581" i="12"/>
  <c r="K581" i="12"/>
  <c r="O581" i="12"/>
  <c r="Q581" i="12"/>
  <c r="V581" i="12"/>
  <c r="G583" i="12"/>
  <c r="M583" i="12" s="1"/>
  <c r="I583" i="12"/>
  <c r="K583" i="12"/>
  <c r="O583" i="12"/>
  <c r="Q583" i="12"/>
  <c r="V583" i="12"/>
  <c r="G585" i="12"/>
  <c r="M585" i="12" s="1"/>
  <c r="I585" i="12"/>
  <c r="K585" i="12"/>
  <c r="O585" i="12"/>
  <c r="Q585" i="12"/>
  <c r="V585" i="12"/>
  <c r="G587" i="12"/>
  <c r="M587" i="12" s="1"/>
  <c r="M586" i="12" s="1"/>
  <c r="I587" i="12"/>
  <c r="I586" i="12" s="1"/>
  <c r="K587" i="12"/>
  <c r="K586" i="12" s="1"/>
  <c r="O587" i="12"/>
  <c r="O586" i="12" s="1"/>
  <c r="Q587" i="12"/>
  <c r="Q586" i="12" s="1"/>
  <c r="V587" i="12"/>
  <c r="V586" i="12" s="1"/>
  <c r="G591" i="12"/>
  <c r="M591" i="12" s="1"/>
  <c r="I591" i="12"/>
  <c r="K591" i="12"/>
  <c r="O591" i="12"/>
  <c r="Q591" i="12"/>
  <c r="V591" i="12"/>
  <c r="G593" i="12"/>
  <c r="M593" i="12" s="1"/>
  <c r="I593" i="12"/>
  <c r="K593" i="12"/>
  <c r="O593" i="12"/>
  <c r="Q593" i="12"/>
  <c r="V593" i="12"/>
  <c r="G595" i="12"/>
  <c r="M595" i="12" s="1"/>
  <c r="I595" i="12"/>
  <c r="K595" i="12"/>
  <c r="O595" i="12"/>
  <c r="Q595" i="12"/>
  <c r="V595" i="12"/>
  <c r="G597" i="12"/>
  <c r="M597" i="12" s="1"/>
  <c r="I597" i="12"/>
  <c r="K597" i="12"/>
  <c r="O597" i="12"/>
  <c r="Q597" i="12"/>
  <c r="V597" i="12"/>
  <c r="G599" i="12"/>
  <c r="M599" i="12" s="1"/>
  <c r="I599" i="12"/>
  <c r="K599" i="12"/>
  <c r="O599" i="12"/>
  <c r="Q599" i="12"/>
  <c r="V599" i="12"/>
  <c r="G601" i="12"/>
  <c r="M601" i="12" s="1"/>
  <c r="I601" i="12"/>
  <c r="K601" i="12"/>
  <c r="O601" i="12"/>
  <c r="Q601" i="12"/>
  <c r="V601" i="12"/>
  <c r="G603" i="12"/>
  <c r="M603" i="12" s="1"/>
  <c r="I603" i="12"/>
  <c r="K603" i="12"/>
  <c r="O603" i="12"/>
  <c r="Q603" i="12"/>
  <c r="V603" i="12"/>
  <c r="G605" i="12"/>
  <c r="M605" i="12" s="1"/>
  <c r="I605" i="12"/>
  <c r="K605" i="12"/>
  <c r="O605" i="12"/>
  <c r="Q605" i="12"/>
  <c r="V605" i="12"/>
  <c r="G607" i="12"/>
  <c r="M607" i="12" s="1"/>
  <c r="I607" i="12"/>
  <c r="K607" i="12"/>
  <c r="O607" i="12"/>
  <c r="Q607" i="12"/>
  <c r="V607" i="12"/>
  <c r="G610" i="12"/>
  <c r="M610" i="12" s="1"/>
  <c r="I610" i="12"/>
  <c r="K610" i="12"/>
  <c r="O610" i="12"/>
  <c r="Q610" i="12"/>
  <c r="V610" i="12"/>
  <c r="G611" i="12"/>
  <c r="M611" i="12" s="1"/>
  <c r="I611" i="12"/>
  <c r="K611" i="12"/>
  <c r="O611" i="12"/>
  <c r="Q611" i="12"/>
  <c r="V611" i="12"/>
  <c r="G612" i="12"/>
  <c r="M612" i="12" s="1"/>
  <c r="I612" i="12"/>
  <c r="K612" i="12"/>
  <c r="O612" i="12"/>
  <c r="Q612" i="12"/>
  <c r="V612" i="12"/>
  <c r="G615" i="12"/>
  <c r="M615" i="12" s="1"/>
  <c r="I615" i="12"/>
  <c r="K615" i="12"/>
  <c r="O615" i="12"/>
  <c r="Q615" i="12"/>
  <c r="V615" i="12"/>
  <c r="G616" i="12"/>
  <c r="M616" i="12" s="1"/>
  <c r="I616" i="12"/>
  <c r="K616" i="12"/>
  <c r="O616" i="12"/>
  <c r="Q616" i="12"/>
  <c r="V616" i="12"/>
  <c r="G617" i="12"/>
  <c r="M617" i="12" s="1"/>
  <c r="I617" i="12"/>
  <c r="K617" i="12"/>
  <c r="O617" i="12"/>
  <c r="Q617" i="12"/>
  <c r="V617" i="12"/>
  <c r="G618" i="12"/>
  <c r="M618" i="12" s="1"/>
  <c r="I618" i="12"/>
  <c r="K618" i="12"/>
  <c r="O618" i="12"/>
  <c r="Q618" i="12"/>
  <c r="V618" i="12"/>
  <c r="G619" i="12"/>
  <c r="M619" i="12" s="1"/>
  <c r="I619" i="12"/>
  <c r="K619" i="12"/>
  <c r="O619" i="12"/>
  <c r="Q619" i="12"/>
  <c r="V619" i="12"/>
  <c r="G620" i="12"/>
  <c r="M620" i="12" s="1"/>
  <c r="I620" i="12"/>
  <c r="K620" i="12"/>
  <c r="O620" i="12"/>
  <c r="Q620" i="12"/>
  <c r="V620" i="12"/>
  <c r="G621" i="12"/>
  <c r="M621" i="12" s="1"/>
  <c r="I621" i="12"/>
  <c r="K621" i="12"/>
  <c r="O621" i="12"/>
  <c r="Q621" i="12"/>
  <c r="V621" i="12"/>
  <c r="G622" i="12"/>
  <c r="M622" i="12" s="1"/>
  <c r="I622" i="12"/>
  <c r="K622" i="12"/>
  <c r="O622" i="12"/>
  <c r="Q622" i="12"/>
  <c r="V622" i="12"/>
  <c r="G623" i="12"/>
  <c r="M623" i="12" s="1"/>
  <c r="I623" i="12"/>
  <c r="K623" i="12"/>
  <c r="O623" i="12"/>
  <c r="Q623" i="12"/>
  <c r="V623" i="12"/>
  <c r="G624" i="12"/>
  <c r="M624" i="12" s="1"/>
  <c r="I624" i="12"/>
  <c r="K624" i="12"/>
  <c r="O624" i="12"/>
  <c r="Q624" i="12"/>
  <c r="V624" i="12"/>
  <c r="G625" i="12"/>
  <c r="M625" i="12" s="1"/>
  <c r="I625" i="12"/>
  <c r="K625" i="12"/>
  <c r="O625" i="12"/>
  <c r="Q625" i="12"/>
  <c r="V625" i="12"/>
  <c r="G626" i="12"/>
  <c r="M626" i="12" s="1"/>
  <c r="I626" i="12"/>
  <c r="K626" i="12"/>
  <c r="O626" i="12"/>
  <c r="Q626" i="12"/>
  <c r="V626" i="12"/>
  <c r="G627" i="12"/>
  <c r="M627" i="12" s="1"/>
  <c r="I627" i="12"/>
  <c r="K627" i="12"/>
  <c r="O627" i="12"/>
  <c r="Q627" i="12"/>
  <c r="V627" i="12"/>
  <c r="G628" i="12"/>
  <c r="M628" i="12" s="1"/>
  <c r="I628" i="12"/>
  <c r="K628" i="12"/>
  <c r="O628" i="12"/>
  <c r="Q628" i="12"/>
  <c r="V628" i="12"/>
  <c r="G629" i="12"/>
  <c r="M629" i="12" s="1"/>
  <c r="I629" i="12"/>
  <c r="K629" i="12"/>
  <c r="O629" i="12"/>
  <c r="Q629" i="12"/>
  <c r="V629" i="12"/>
  <c r="G630" i="12"/>
  <c r="M630" i="12" s="1"/>
  <c r="I630" i="12"/>
  <c r="K630" i="12"/>
  <c r="O630" i="12"/>
  <c r="Q630" i="12"/>
  <c r="V630" i="12"/>
  <c r="G631" i="12"/>
  <c r="M631" i="12" s="1"/>
  <c r="I631" i="12"/>
  <c r="K631" i="12"/>
  <c r="O631" i="12"/>
  <c r="Q631" i="12"/>
  <c r="V631" i="12"/>
  <c r="G632" i="12"/>
  <c r="M632" i="12" s="1"/>
  <c r="I632" i="12"/>
  <c r="K632" i="12"/>
  <c r="O632" i="12"/>
  <c r="Q632" i="12"/>
  <c r="V632" i="12"/>
  <c r="G633" i="12"/>
  <c r="M633" i="12" s="1"/>
  <c r="I633" i="12"/>
  <c r="K633" i="12"/>
  <c r="O633" i="12"/>
  <c r="Q633" i="12"/>
  <c r="V633" i="12"/>
  <c r="G634" i="12"/>
  <c r="M634" i="12" s="1"/>
  <c r="I634" i="12"/>
  <c r="K634" i="12"/>
  <c r="O634" i="12"/>
  <c r="Q634" i="12"/>
  <c r="V634" i="12"/>
  <c r="G635" i="12"/>
  <c r="M635" i="12" s="1"/>
  <c r="I635" i="12"/>
  <c r="K635" i="12"/>
  <c r="O635" i="12"/>
  <c r="Q635" i="12"/>
  <c r="V635" i="12"/>
  <c r="G636" i="12"/>
  <c r="M636" i="12" s="1"/>
  <c r="I636" i="12"/>
  <c r="K636" i="12"/>
  <c r="O636" i="12"/>
  <c r="Q636" i="12"/>
  <c r="V636" i="12"/>
  <c r="G637" i="12"/>
  <c r="M637" i="12" s="1"/>
  <c r="I637" i="12"/>
  <c r="K637" i="12"/>
  <c r="O637" i="12"/>
  <c r="Q637" i="12"/>
  <c r="V637" i="12"/>
  <c r="G638" i="12"/>
  <c r="M638" i="12" s="1"/>
  <c r="I638" i="12"/>
  <c r="K638" i="12"/>
  <c r="O638" i="12"/>
  <c r="Q638" i="12"/>
  <c r="V638" i="12"/>
  <c r="G639" i="12"/>
  <c r="M639" i="12" s="1"/>
  <c r="I639" i="12"/>
  <c r="K639" i="12"/>
  <c r="O639" i="12"/>
  <c r="Q639" i="12"/>
  <c r="V639" i="12"/>
  <c r="G640" i="12"/>
  <c r="M640" i="12" s="1"/>
  <c r="I640" i="12"/>
  <c r="K640" i="12"/>
  <c r="O640" i="12"/>
  <c r="Q640" i="12"/>
  <c r="V640" i="12"/>
  <c r="G641" i="12"/>
  <c r="M641" i="12" s="1"/>
  <c r="I641" i="12"/>
  <c r="K641" i="12"/>
  <c r="O641" i="12"/>
  <c r="Q641" i="12"/>
  <c r="V641" i="12"/>
  <c r="G642" i="12"/>
  <c r="M642" i="12" s="1"/>
  <c r="I642" i="12"/>
  <c r="K642" i="12"/>
  <c r="O642" i="12"/>
  <c r="Q642" i="12"/>
  <c r="V642" i="12"/>
  <c r="G643" i="12"/>
  <c r="M643" i="12" s="1"/>
  <c r="I643" i="12"/>
  <c r="K643" i="12"/>
  <c r="O643" i="12"/>
  <c r="Q643" i="12"/>
  <c r="V643" i="12"/>
  <c r="G644" i="12"/>
  <c r="M644" i="12" s="1"/>
  <c r="I644" i="12"/>
  <c r="K644" i="12"/>
  <c r="O644" i="12"/>
  <c r="Q644" i="12"/>
  <c r="V644" i="12"/>
  <c r="G645" i="12"/>
  <c r="M645" i="12" s="1"/>
  <c r="I645" i="12"/>
  <c r="K645" i="12"/>
  <c r="O645" i="12"/>
  <c r="Q645" i="12"/>
  <c r="V645" i="12"/>
  <c r="G646" i="12"/>
  <c r="M646" i="12" s="1"/>
  <c r="I646" i="12"/>
  <c r="K646" i="12"/>
  <c r="O646" i="12"/>
  <c r="Q646" i="12"/>
  <c r="V646" i="12"/>
  <c r="G647" i="12"/>
  <c r="M647" i="12" s="1"/>
  <c r="I647" i="12"/>
  <c r="K647" i="12"/>
  <c r="O647" i="12"/>
  <c r="Q647" i="12"/>
  <c r="V647" i="12"/>
  <c r="G648" i="12"/>
  <c r="M648" i="12" s="1"/>
  <c r="I648" i="12"/>
  <c r="K648" i="12"/>
  <c r="O648" i="12"/>
  <c r="Q648" i="12"/>
  <c r="V648" i="12"/>
  <c r="G649" i="12"/>
  <c r="M649" i="12" s="1"/>
  <c r="I649" i="12"/>
  <c r="K649" i="12"/>
  <c r="O649" i="12"/>
  <c r="Q649" i="12"/>
  <c r="V649" i="12"/>
  <c r="G650" i="12"/>
  <c r="M650" i="12" s="1"/>
  <c r="I650" i="12"/>
  <c r="K650" i="12"/>
  <c r="O650" i="12"/>
  <c r="Q650" i="12"/>
  <c r="V650" i="12"/>
  <c r="G651" i="12"/>
  <c r="M651" i="12" s="1"/>
  <c r="I651" i="12"/>
  <c r="K651" i="12"/>
  <c r="O651" i="12"/>
  <c r="Q651" i="12"/>
  <c r="V651" i="12"/>
  <c r="G652" i="12"/>
  <c r="M652" i="12" s="1"/>
  <c r="I652" i="12"/>
  <c r="K652" i="12"/>
  <c r="O652" i="12"/>
  <c r="Q652" i="12"/>
  <c r="V652" i="12"/>
  <c r="G653" i="12"/>
  <c r="M653" i="12" s="1"/>
  <c r="I653" i="12"/>
  <c r="K653" i="12"/>
  <c r="O653" i="12"/>
  <c r="Q653" i="12"/>
  <c r="V653" i="12"/>
  <c r="G655" i="12"/>
  <c r="M655" i="12" s="1"/>
  <c r="I655" i="12"/>
  <c r="K655" i="12"/>
  <c r="O655" i="12"/>
  <c r="Q655" i="12"/>
  <c r="V655" i="12"/>
  <c r="G656" i="12"/>
  <c r="M656" i="12" s="1"/>
  <c r="I656" i="12"/>
  <c r="K656" i="12"/>
  <c r="O656" i="12"/>
  <c r="Q656" i="12"/>
  <c r="V656" i="12"/>
  <c r="G657" i="12"/>
  <c r="M657" i="12" s="1"/>
  <c r="I657" i="12"/>
  <c r="K657" i="12"/>
  <c r="O657" i="12"/>
  <c r="Q657" i="12"/>
  <c r="V657" i="12"/>
  <c r="G658" i="12"/>
  <c r="M658" i="12" s="1"/>
  <c r="I658" i="12"/>
  <c r="K658" i="12"/>
  <c r="O658" i="12"/>
  <c r="Q658" i="12"/>
  <c r="V658" i="12"/>
  <c r="G659" i="12"/>
  <c r="M659" i="12" s="1"/>
  <c r="I659" i="12"/>
  <c r="K659" i="12"/>
  <c r="O659" i="12"/>
  <c r="Q659" i="12"/>
  <c r="V659" i="12"/>
  <c r="G660" i="12"/>
  <c r="M660" i="12" s="1"/>
  <c r="I660" i="12"/>
  <c r="K660" i="12"/>
  <c r="O660" i="12"/>
  <c r="Q660" i="12"/>
  <c r="V660" i="12"/>
  <c r="G662" i="12"/>
  <c r="I662" i="12"/>
  <c r="K662" i="12"/>
  <c r="O662" i="12"/>
  <c r="Q662" i="12"/>
  <c r="V662" i="12"/>
  <c r="G664" i="12"/>
  <c r="M664" i="12" s="1"/>
  <c r="I664" i="12"/>
  <c r="K664" i="12"/>
  <c r="O664" i="12"/>
  <c r="Q664" i="12"/>
  <c r="V664" i="12"/>
  <c r="G667" i="12"/>
  <c r="M667" i="12" s="1"/>
  <c r="I667" i="12"/>
  <c r="K667" i="12"/>
  <c r="O667" i="12"/>
  <c r="Q667" i="12"/>
  <c r="V667" i="12"/>
  <c r="G674" i="12"/>
  <c r="M674" i="12" s="1"/>
  <c r="I674" i="12"/>
  <c r="K674" i="12"/>
  <c r="O674" i="12"/>
  <c r="Q674" i="12"/>
  <c r="V674" i="12"/>
  <c r="G678" i="12"/>
  <c r="M678" i="12" s="1"/>
  <c r="I678" i="12"/>
  <c r="K678" i="12"/>
  <c r="O678" i="12"/>
  <c r="Q678" i="12"/>
  <c r="V678" i="12"/>
  <c r="G680" i="12"/>
  <c r="M680" i="12" s="1"/>
  <c r="I680" i="12"/>
  <c r="K680" i="12"/>
  <c r="O680" i="12"/>
  <c r="Q680" i="12"/>
  <c r="V680" i="12"/>
  <c r="G682" i="12"/>
  <c r="M682" i="12" s="1"/>
  <c r="I682" i="12"/>
  <c r="K682" i="12"/>
  <c r="O682" i="12"/>
  <c r="Q682" i="12"/>
  <c r="V682" i="12"/>
  <c r="G688" i="12"/>
  <c r="M688" i="12" s="1"/>
  <c r="I688" i="12"/>
  <c r="K688" i="12"/>
  <c r="O688" i="12"/>
  <c r="Q688" i="12"/>
  <c r="V688" i="12"/>
  <c r="G690" i="12"/>
  <c r="M690" i="12" s="1"/>
  <c r="I690" i="12"/>
  <c r="K690" i="12"/>
  <c r="O690" i="12"/>
  <c r="Q690" i="12"/>
  <c r="V690" i="12"/>
  <c r="G695" i="12"/>
  <c r="M695" i="12" s="1"/>
  <c r="I695" i="12"/>
  <c r="K695" i="12"/>
  <c r="O695" i="12"/>
  <c r="Q695" i="12"/>
  <c r="V695" i="12"/>
  <c r="G715" i="12"/>
  <c r="M715" i="12" s="1"/>
  <c r="I715" i="12"/>
  <c r="K715" i="12"/>
  <c r="O715" i="12"/>
  <c r="Q715" i="12"/>
  <c r="V715" i="12"/>
  <c r="G728" i="12"/>
  <c r="M728" i="12" s="1"/>
  <c r="I728" i="12"/>
  <c r="K728" i="12"/>
  <c r="O728" i="12"/>
  <c r="Q728" i="12"/>
  <c r="V728" i="12"/>
  <c r="G747" i="12"/>
  <c r="M747" i="12" s="1"/>
  <c r="I747" i="12"/>
  <c r="K747" i="12"/>
  <c r="O747" i="12"/>
  <c r="Q747" i="12"/>
  <c r="V747" i="12"/>
  <c r="G751" i="12"/>
  <c r="M751" i="12" s="1"/>
  <c r="I751" i="12"/>
  <c r="K751" i="12"/>
  <c r="O751" i="12"/>
  <c r="Q751" i="12"/>
  <c r="V751" i="12"/>
  <c r="G765" i="12"/>
  <c r="M765" i="12" s="1"/>
  <c r="I765" i="12"/>
  <c r="K765" i="12"/>
  <c r="O765" i="12"/>
  <c r="Q765" i="12"/>
  <c r="V765" i="12"/>
  <c r="G768" i="12"/>
  <c r="M768" i="12" s="1"/>
  <c r="I768" i="12"/>
  <c r="K768" i="12"/>
  <c r="O768" i="12"/>
  <c r="Q768" i="12"/>
  <c r="V768" i="12"/>
  <c r="G772" i="12"/>
  <c r="M772" i="12" s="1"/>
  <c r="I772" i="12"/>
  <c r="K772" i="12"/>
  <c r="O772" i="12"/>
  <c r="Q772" i="12"/>
  <c r="V772" i="12"/>
  <c r="G779" i="12"/>
  <c r="M779" i="12" s="1"/>
  <c r="I779" i="12"/>
  <c r="K779" i="12"/>
  <c r="O779" i="12"/>
  <c r="Q779" i="12"/>
  <c r="V779" i="12"/>
  <c r="G787" i="12"/>
  <c r="M787" i="12" s="1"/>
  <c r="I787" i="12"/>
  <c r="K787" i="12"/>
  <c r="O787" i="12"/>
  <c r="Q787" i="12"/>
  <c r="V787" i="12"/>
  <c r="G789" i="12"/>
  <c r="M789" i="12" s="1"/>
  <c r="I789" i="12"/>
  <c r="K789" i="12"/>
  <c r="O789" i="12"/>
  <c r="Q789" i="12"/>
  <c r="V789" i="12"/>
  <c r="G794" i="12"/>
  <c r="M794" i="12" s="1"/>
  <c r="I794" i="12"/>
  <c r="K794" i="12"/>
  <c r="O794" i="12"/>
  <c r="Q794" i="12"/>
  <c r="V794" i="12"/>
  <c r="G806" i="12"/>
  <c r="M806" i="12" s="1"/>
  <c r="I806" i="12"/>
  <c r="K806" i="12"/>
  <c r="O806" i="12"/>
  <c r="Q806" i="12"/>
  <c r="V806" i="12"/>
  <c r="G819" i="12"/>
  <c r="M819" i="12" s="1"/>
  <c r="I819" i="12"/>
  <c r="K819" i="12"/>
  <c r="O819" i="12"/>
  <c r="Q819" i="12"/>
  <c r="V819" i="12"/>
  <c r="G830" i="12"/>
  <c r="M830" i="12" s="1"/>
  <c r="I830" i="12"/>
  <c r="K830" i="12"/>
  <c r="O830" i="12"/>
  <c r="Q830" i="12"/>
  <c r="V830" i="12"/>
  <c r="G832" i="12"/>
  <c r="M832" i="12" s="1"/>
  <c r="I832" i="12"/>
  <c r="K832" i="12"/>
  <c r="O832" i="12"/>
  <c r="Q832" i="12"/>
  <c r="V832" i="12"/>
  <c r="G838" i="12"/>
  <c r="M838" i="12" s="1"/>
  <c r="I838" i="12"/>
  <c r="K838" i="12"/>
  <c r="O838" i="12"/>
  <c r="Q838" i="12"/>
  <c r="V838" i="12"/>
  <c r="G840" i="12"/>
  <c r="M840" i="12" s="1"/>
  <c r="I840" i="12"/>
  <c r="K840" i="12"/>
  <c r="O840" i="12"/>
  <c r="Q840" i="12"/>
  <c r="V840" i="12"/>
  <c r="G842" i="12"/>
  <c r="M842" i="12" s="1"/>
  <c r="I842" i="12"/>
  <c r="K842" i="12"/>
  <c r="O842" i="12"/>
  <c r="Q842" i="12"/>
  <c r="V842" i="12"/>
  <c r="G844" i="12"/>
  <c r="M844" i="12" s="1"/>
  <c r="I844" i="12"/>
  <c r="K844" i="12"/>
  <c r="O844" i="12"/>
  <c r="Q844" i="12"/>
  <c r="V844" i="12"/>
  <c r="G848" i="12"/>
  <c r="M848" i="12" s="1"/>
  <c r="I848" i="12"/>
  <c r="K848" i="12"/>
  <c r="O848" i="12"/>
  <c r="Q848" i="12"/>
  <c r="V848" i="12"/>
  <c r="G849" i="12"/>
  <c r="M849" i="12" s="1"/>
  <c r="I849" i="12"/>
  <c r="K849" i="12"/>
  <c r="O849" i="12"/>
  <c r="Q849" i="12"/>
  <c r="V849" i="12"/>
  <c r="G850" i="12"/>
  <c r="M850" i="12" s="1"/>
  <c r="I850" i="12"/>
  <c r="K850" i="12"/>
  <c r="O850" i="12"/>
  <c r="Q850" i="12"/>
  <c r="V850" i="12"/>
  <c r="G851" i="12"/>
  <c r="M851" i="12" s="1"/>
  <c r="I851" i="12"/>
  <c r="K851" i="12"/>
  <c r="O851" i="12"/>
  <c r="Q851" i="12"/>
  <c r="V851" i="12"/>
  <c r="G852" i="12"/>
  <c r="M852" i="12" s="1"/>
  <c r="I852" i="12"/>
  <c r="K852" i="12"/>
  <c r="O852" i="12"/>
  <c r="Q852" i="12"/>
  <c r="V852" i="12"/>
  <c r="G853" i="12"/>
  <c r="M853" i="12" s="1"/>
  <c r="I853" i="12"/>
  <c r="K853" i="12"/>
  <c r="O853" i="12"/>
  <c r="Q853" i="12"/>
  <c r="V853" i="12"/>
  <c r="G854" i="12"/>
  <c r="M854" i="12" s="1"/>
  <c r="I854" i="12"/>
  <c r="K854" i="12"/>
  <c r="O854" i="12"/>
  <c r="Q854" i="12"/>
  <c r="V854" i="12"/>
  <c r="G856" i="12"/>
  <c r="M856" i="12" s="1"/>
  <c r="I856" i="12"/>
  <c r="K856" i="12"/>
  <c r="O856" i="12"/>
  <c r="Q856" i="12"/>
  <c r="V856" i="12"/>
  <c r="G859" i="12"/>
  <c r="M859" i="12" s="1"/>
  <c r="I859" i="12"/>
  <c r="K859" i="12"/>
  <c r="O859" i="12"/>
  <c r="Q859" i="12"/>
  <c r="V859" i="12"/>
  <c r="G864" i="12"/>
  <c r="I864" i="12"/>
  <c r="K864" i="12"/>
  <c r="O864" i="12"/>
  <c r="Q864" i="12"/>
  <c r="V864" i="12"/>
  <c r="G867" i="12"/>
  <c r="M867" i="12" s="1"/>
  <c r="I867" i="12"/>
  <c r="K867" i="12"/>
  <c r="O867" i="12"/>
  <c r="Q867" i="12"/>
  <c r="V867" i="12"/>
  <c r="G869" i="12"/>
  <c r="M869" i="12" s="1"/>
  <c r="I869" i="12"/>
  <c r="K869" i="12"/>
  <c r="O869" i="12"/>
  <c r="Q869" i="12"/>
  <c r="V869" i="12"/>
  <c r="G871" i="12"/>
  <c r="M871" i="12" s="1"/>
  <c r="I871" i="12"/>
  <c r="K871" i="12"/>
  <c r="O871" i="12"/>
  <c r="Q871" i="12"/>
  <c r="V871" i="12"/>
  <c r="G874" i="12"/>
  <c r="M874" i="12" s="1"/>
  <c r="I874" i="12"/>
  <c r="K874" i="12"/>
  <c r="O874" i="12"/>
  <c r="Q874" i="12"/>
  <c r="V874" i="12"/>
  <c r="G877" i="12"/>
  <c r="M877" i="12" s="1"/>
  <c r="I877" i="12"/>
  <c r="K877" i="12"/>
  <c r="O877" i="12"/>
  <c r="Q877" i="12"/>
  <c r="V877" i="12"/>
  <c r="G880" i="12"/>
  <c r="M880" i="12" s="1"/>
  <c r="I880" i="12"/>
  <c r="K880" i="12"/>
  <c r="O880" i="12"/>
  <c r="Q880" i="12"/>
  <c r="V880" i="12"/>
  <c r="G882" i="12"/>
  <c r="M882" i="12" s="1"/>
  <c r="I882" i="12"/>
  <c r="K882" i="12"/>
  <c r="O882" i="12"/>
  <c r="Q882" i="12"/>
  <c r="V882" i="12"/>
  <c r="G884" i="12"/>
  <c r="M884" i="12" s="1"/>
  <c r="I884" i="12"/>
  <c r="K884" i="12"/>
  <c r="O884" i="12"/>
  <c r="Q884" i="12"/>
  <c r="V884" i="12"/>
  <c r="G887" i="12"/>
  <c r="M887" i="12" s="1"/>
  <c r="I887" i="12"/>
  <c r="K887" i="12"/>
  <c r="O887" i="12"/>
  <c r="Q887" i="12"/>
  <c r="V887" i="12"/>
  <c r="G889" i="12"/>
  <c r="M889" i="12" s="1"/>
  <c r="I889" i="12"/>
  <c r="K889" i="12"/>
  <c r="O889" i="12"/>
  <c r="Q889" i="12"/>
  <c r="V889" i="12"/>
  <c r="G892" i="12"/>
  <c r="M892" i="12" s="1"/>
  <c r="I892" i="12"/>
  <c r="K892" i="12"/>
  <c r="O892" i="12"/>
  <c r="Q892" i="12"/>
  <c r="V892" i="12"/>
  <c r="G894" i="12"/>
  <c r="M894" i="12" s="1"/>
  <c r="I894" i="12"/>
  <c r="K894" i="12"/>
  <c r="O894" i="12"/>
  <c r="Q894" i="12"/>
  <c r="V894" i="12"/>
  <c r="G896" i="12"/>
  <c r="M896" i="12" s="1"/>
  <c r="I896" i="12"/>
  <c r="K896" i="12"/>
  <c r="O896" i="12"/>
  <c r="Q896" i="12"/>
  <c r="V896" i="12"/>
  <c r="G899" i="12"/>
  <c r="M899" i="12" s="1"/>
  <c r="I899" i="12"/>
  <c r="K899" i="12"/>
  <c r="O899" i="12"/>
  <c r="Q899" i="12"/>
  <c r="V899" i="12"/>
  <c r="G902" i="12"/>
  <c r="M902" i="12" s="1"/>
  <c r="I902" i="12"/>
  <c r="K902" i="12"/>
  <c r="O902" i="12"/>
  <c r="Q902" i="12"/>
  <c r="V902" i="12"/>
  <c r="G904" i="12"/>
  <c r="M904" i="12" s="1"/>
  <c r="I904" i="12"/>
  <c r="K904" i="12"/>
  <c r="O904" i="12"/>
  <c r="Q904" i="12"/>
  <c r="V904" i="12"/>
  <c r="G907" i="12"/>
  <c r="M907" i="12" s="1"/>
  <c r="I907" i="12"/>
  <c r="K907" i="12"/>
  <c r="O907" i="12"/>
  <c r="Q907" i="12"/>
  <c r="V907" i="12"/>
  <c r="G910" i="12"/>
  <c r="M910" i="12" s="1"/>
  <c r="I910" i="12"/>
  <c r="K910" i="12"/>
  <c r="O910" i="12"/>
  <c r="Q910" i="12"/>
  <c r="V910" i="12"/>
  <c r="G912" i="12"/>
  <c r="M912" i="12" s="1"/>
  <c r="I912" i="12"/>
  <c r="K912" i="12"/>
  <c r="O912" i="12"/>
  <c r="Q912" i="12"/>
  <c r="V912" i="12"/>
  <c r="G916" i="12"/>
  <c r="M916" i="12" s="1"/>
  <c r="I916" i="12"/>
  <c r="K916" i="12"/>
  <c r="O916" i="12"/>
  <c r="Q916" i="12"/>
  <c r="V916" i="12"/>
  <c r="G918" i="12"/>
  <c r="M918" i="12" s="1"/>
  <c r="I918" i="12"/>
  <c r="K918" i="12"/>
  <c r="O918" i="12"/>
  <c r="Q918" i="12"/>
  <c r="V918" i="12"/>
  <c r="G920" i="12"/>
  <c r="M920" i="12" s="1"/>
  <c r="I920" i="12"/>
  <c r="K920" i="12"/>
  <c r="O920" i="12"/>
  <c r="Q920" i="12"/>
  <c r="V920" i="12"/>
  <c r="G922" i="12"/>
  <c r="M922" i="12" s="1"/>
  <c r="I922" i="12"/>
  <c r="K922" i="12"/>
  <c r="O922" i="12"/>
  <c r="Q922" i="12"/>
  <c r="V922" i="12"/>
  <c r="G932" i="12"/>
  <c r="M932" i="12" s="1"/>
  <c r="I932" i="12"/>
  <c r="K932" i="12"/>
  <c r="O932" i="12"/>
  <c r="Q932" i="12"/>
  <c r="V932" i="12"/>
  <c r="G943" i="12"/>
  <c r="M943" i="12" s="1"/>
  <c r="I943" i="12"/>
  <c r="K943" i="12"/>
  <c r="O943" i="12"/>
  <c r="Q943" i="12"/>
  <c r="V943" i="12"/>
  <c r="G946" i="12"/>
  <c r="M946" i="12" s="1"/>
  <c r="I946" i="12"/>
  <c r="K946" i="12"/>
  <c r="O946" i="12"/>
  <c r="Q946" i="12"/>
  <c r="V946" i="12"/>
  <c r="G950" i="12"/>
  <c r="M950" i="12" s="1"/>
  <c r="I950" i="12"/>
  <c r="K950" i="12"/>
  <c r="O950" i="12"/>
  <c r="Q950" i="12"/>
  <c r="V950" i="12"/>
  <c r="G962" i="12"/>
  <c r="M962" i="12" s="1"/>
  <c r="I962" i="12"/>
  <c r="K962" i="12"/>
  <c r="O962" i="12"/>
  <c r="Q962" i="12"/>
  <c r="V962" i="12"/>
  <c r="G965" i="12"/>
  <c r="M965" i="12" s="1"/>
  <c r="I965" i="12"/>
  <c r="K965" i="12"/>
  <c r="O965" i="12"/>
  <c r="Q965" i="12"/>
  <c r="V965" i="12"/>
  <c r="G968" i="12"/>
  <c r="M968" i="12" s="1"/>
  <c r="I968" i="12"/>
  <c r="K968" i="12"/>
  <c r="O968" i="12"/>
  <c r="Q968" i="12"/>
  <c r="V968" i="12"/>
  <c r="G970" i="12"/>
  <c r="M970" i="12" s="1"/>
  <c r="I970" i="12"/>
  <c r="K970" i="12"/>
  <c r="O970" i="12"/>
  <c r="Q970" i="12"/>
  <c r="V970" i="12"/>
  <c r="G973" i="12"/>
  <c r="M973" i="12" s="1"/>
  <c r="I973" i="12"/>
  <c r="K973" i="12"/>
  <c r="O973" i="12"/>
  <c r="Q973" i="12"/>
  <c r="V973" i="12"/>
  <c r="G987" i="12"/>
  <c r="M987" i="12" s="1"/>
  <c r="I987" i="12"/>
  <c r="K987" i="12"/>
  <c r="O987" i="12"/>
  <c r="Q987" i="12"/>
  <c r="V987" i="12"/>
  <c r="G988" i="12"/>
  <c r="M988" i="12" s="1"/>
  <c r="I988" i="12"/>
  <c r="K988" i="12"/>
  <c r="O988" i="12"/>
  <c r="Q988" i="12"/>
  <c r="V988" i="12"/>
  <c r="G989" i="12"/>
  <c r="M989" i="12" s="1"/>
  <c r="I989" i="12"/>
  <c r="K989" i="12"/>
  <c r="O989" i="12"/>
  <c r="Q989" i="12"/>
  <c r="V989" i="12"/>
  <c r="G990" i="12"/>
  <c r="M990" i="12" s="1"/>
  <c r="I990" i="12"/>
  <c r="K990" i="12"/>
  <c r="O990" i="12"/>
  <c r="Q990" i="12"/>
  <c r="V990" i="12"/>
  <c r="G991" i="12"/>
  <c r="M991" i="12" s="1"/>
  <c r="I991" i="12"/>
  <c r="K991" i="12"/>
  <c r="O991" i="12"/>
  <c r="Q991" i="12"/>
  <c r="V991" i="12"/>
  <c r="G992" i="12"/>
  <c r="M992" i="12" s="1"/>
  <c r="I992" i="12"/>
  <c r="K992" i="12"/>
  <c r="O992" i="12"/>
  <c r="Q992" i="12"/>
  <c r="V992" i="12"/>
  <c r="G993" i="12"/>
  <c r="M993" i="12" s="1"/>
  <c r="I993" i="12"/>
  <c r="K993" i="12"/>
  <c r="O993" i="12"/>
  <c r="Q993" i="12"/>
  <c r="V993" i="12"/>
  <c r="G995" i="12"/>
  <c r="M995" i="12" s="1"/>
  <c r="I995" i="12"/>
  <c r="K995" i="12"/>
  <c r="O995" i="12"/>
  <c r="Q995" i="12"/>
  <c r="V995" i="12"/>
  <c r="G1017" i="12"/>
  <c r="M1017" i="12" s="1"/>
  <c r="I1017" i="12"/>
  <c r="K1017" i="12"/>
  <c r="O1017" i="12"/>
  <c r="Q1017" i="12"/>
  <c r="V1017" i="12"/>
  <c r="G1018" i="12"/>
  <c r="M1018" i="12" s="1"/>
  <c r="I1018" i="12"/>
  <c r="K1018" i="12"/>
  <c r="O1018" i="12"/>
  <c r="Q1018" i="12"/>
  <c r="V1018" i="12"/>
  <c r="G1019" i="12"/>
  <c r="M1019" i="12" s="1"/>
  <c r="I1019" i="12"/>
  <c r="K1019" i="12"/>
  <c r="O1019" i="12"/>
  <c r="Q1019" i="12"/>
  <c r="V1019" i="12"/>
  <c r="G1020" i="12"/>
  <c r="M1020" i="12" s="1"/>
  <c r="I1020" i="12"/>
  <c r="K1020" i="12"/>
  <c r="O1020" i="12"/>
  <c r="Q1020" i="12"/>
  <c r="V1020" i="12"/>
  <c r="G1021" i="12"/>
  <c r="M1021" i="12" s="1"/>
  <c r="I1021" i="12"/>
  <c r="K1021" i="12"/>
  <c r="O1021" i="12"/>
  <c r="Q1021" i="12"/>
  <c r="V1021" i="12"/>
  <c r="G1022" i="12"/>
  <c r="M1022" i="12" s="1"/>
  <c r="I1022" i="12"/>
  <c r="K1022" i="12"/>
  <c r="O1022" i="12"/>
  <c r="Q1022" i="12"/>
  <c r="V1022" i="12"/>
  <c r="G1023" i="12"/>
  <c r="M1023" i="12" s="1"/>
  <c r="I1023" i="12"/>
  <c r="K1023" i="12"/>
  <c r="O1023" i="12"/>
  <c r="Q1023" i="12"/>
  <c r="V1023" i="12"/>
  <c r="G1025" i="12"/>
  <c r="G1024" i="12" s="1"/>
  <c r="I72" i="1" s="1"/>
  <c r="I1025" i="12"/>
  <c r="I1024" i="12" s="1"/>
  <c r="K1025" i="12"/>
  <c r="K1024" i="12" s="1"/>
  <c r="O1025" i="12"/>
  <c r="O1024" i="12" s="1"/>
  <c r="Q1025" i="12"/>
  <c r="Q1024" i="12" s="1"/>
  <c r="V1025" i="12"/>
  <c r="V1024" i="12" s="1"/>
  <c r="G1027" i="12"/>
  <c r="M1027" i="12" s="1"/>
  <c r="I1027" i="12"/>
  <c r="K1027" i="12"/>
  <c r="O1027" i="12"/>
  <c r="Q1027" i="12"/>
  <c r="V1027" i="12"/>
  <c r="G1029" i="12"/>
  <c r="M1029" i="12" s="1"/>
  <c r="I1029" i="12"/>
  <c r="K1029" i="12"/>
  <c r="O1029" i="12"/>
  <c r="Q1029" i="12"/>
  <c r="V1029" i="12"/>
  <c r="G1031" i="12"/>
  <c r="M1031" i="12" s="1"/>
  <c r="I1031" i="12"/>
  <c r="K1031" i="12"/>
  <c r="O1031" i="12"/>
  <c r="Q1031" i="12"/>
  <c r="V1031" i="12"/>
  <c r="G1033" i="12"/>
  <c r="M1033" i="12" s="1"/>
  <c r="I1033" i="12"/>
  <c r="K1033" i="12"/>
  <c r="O1033" i="12"/>
  <c r="Q1033" i="12"/>
  <c r="V1033" i="12"/>
  <c r="G1035" i="12"/>
  <c r="M1035" i="12" s="1"/>
  <c r="I1035" i="12"/>
  <c r="K1035" i="12"/>
  <c r="O1035" i="12"/>
  <c r="Q1035" i="12"/>
  <c r="V1035" i="12"/>
  <c r="G1037" i="12"/>
  <c r="M1037" i="12" s="1"/>
  <c r="I1037" i="12"/>
  <c r="K1037" i="12"/>
  <c r="O1037" i="12"/>
  <c r="Q1037" i="12"/>
  <c r="V1037" i="12"/>
  <c r="G1057" i="12"/>
  <c r="M1057" i="12" s="1"/>
  <c r="I1057" i="12"/>
  <c r="K1057" i="12"/>
  <c r="O1057" i="12"/>
  <c r="Q1057" i="12"/>
  <c r="V1057" i="12"/>
  <c r="G1076" i="12"/>
  <c r="M1076" i="12" s="1"/>
  <c r="I1076" i="12"/>
  <c r="K1076" i="12"/>
  <c r="O1076" i="12"/>
  <c r="Q1076" i="12"/>
  <c r="V1076" i="12"/>
  <c r="G1095" i="12"/>
  <c r="M1095" i="12" s="1"/>
  <c r="I1095" i="12"/>
  <c r="K1095" i="12"/>
  <c r="O1095" i="12"/>
  <c r="Q1095" i="12"/>
  <c r="V1095" i="12"/>
  <c r="G1114" i="12"/>
  <c r="M1114" i="12" s="1"/>
  <c r="I1114" i="12"/>
  <c r="K1114" i="12"/>
  <c r="O1114" i="12"/>
  <c r="Q1114" i="12"/>
  <c r="V1114" i="12"/>
  <c r="G1116" i="12"/>
  <c r="M1116" i="12" s="1"/>
  <c r="I1116" i="12"/>
  <c r="K1116" i="12"/>
  <c r="O1116" i="12"/>
  <c r="Q1116" i="12"/>
  <c r="V1116" i="12"/>
  <c r="G1118" i="12"/>
  <c r="M1118" i="12" s="1"/>
  <c r="I1118" i="12"/>
  <c r="K1118" i="12"/>
  <c r="O1118" i="12"/>
  <c r="Q1118" i="12"/>
  <c r="V1118" i="12"/>
  <c r="G1120" i="12"/>
  <c r="M1120" i="12" s="1"/>
  <c r="I1120" i="12"/>
  <c r="K1120" i="12"/>
  <c r="O1120" i="12"/>
  <c r="Q1120" i="12"/>
  <c r="V1120" i="12"/>
  <c r="G1124" i="12"/>
  <c r="M1124" i="12" s="1"/>
  <c r="I1124" i="12"/>
  <c r="K1124" i="12"/>
  <c r="O1124" i="12"/>
  <c r="Q1124" i="12"/>
  <c r="V1124" i="12"/>
  <c r="G1129" i="12"/>
  <c r="M1129" i="12" s="1"/>
  <c r="I1129" i="12"/>
  <c r="K1129" i="12"/>
  <c r="O1129" i="12"/>
  <c r="Q1129" i="12"/>
  <c r="V1129" i="12"/>
  <c r="G1131" i="12"/>
  <c r="M1131" i="12" s="1"/>
  <c r="I1131" i="12"/>
  <c r="K1131" i="12"/>
  <c r="O1131" i="12"/>
  <c r="Q1131" i="12"/>
  <c r="V1131" i="12"/>
  <c r="G1135" i="12"/>
  <c r="M1135" i="12" s="1"/>
  <c r="I1135" i="12"/>
  <c r="K1135" i="12"/>
  <c r="O1135" i="12"/>
  <c r="Q1135" i="12"/>
  <c r="V1135" i="12"/>
  <c r="G1138" i="12"/>
  <c r="M1138" i="12" s="1"/>
  <c r="I1138" i="12"/>
  <c r="K1138" i="12"/>
  <c r="O1138" i="12"/>
  <c r="Q1138" i="12"/>
  <c r="V1138" i="12"/>
  <c r="G1140" i="12"/>
  <c r="M1140" i="12" s="1"/>
  <c r="I1140" i="12"/>
  <c r="K1140" i="12"/>
  <c r="O1140" i="12"/>
  <c r="Q1140" i="12"/>
  <c r="V1140" i="12"/>
  <c r="G1144" i="12"/>
  <c r="M1144" i="12" s="1"/>
  <c r="I1144" i="12"/>
  <c r="K1144" i="12"/>
  <c r="O1144" i="12"/>
  <c r="Q1144" i="12"/>
  <c r="V1144" i="12"/>
  <c r="G1146" i="12"/>
  <c r="M1146" i="12" s="1"/>
  <c r="I1146" i="12"/>
  <c r="K1146" i="12"/>
  <c r="O1146" i="12"/>
  <c r="Q1146" i="12"/>
  <c r="V1146" i="12"/>
  <c r="G1148" i="12"/>
  <c r="M1148" i="12" s="1"/>
  <c r="I1148" i="12"/>
  <c r="K1148" i="12"/>
  <c r="O1148" i="12"/>
  <c r="Q1148" i="12"/>
  <c r="V1148" i="12"/>
  <c r="G1150" i="12"/>
  <c r="M1150" i="12" s="1"/>
  <c r="I1150" i="12"/>
  <c r="K1150" i="12"/>
  <c r="O1150" i="12"/>
  <c r="Q1150" i="12"/>
  <c r="V1150" i="12"/>
  <c r="G1152" i="12"/>
  <c r="M1152" i="12" s="1"/>
  <c r="I1152" i="12"/>
  <c r="K1152" i="12"/>
  <c r="O1152" i="12"/>
  <c r="Q1152" i="12"/>
  <c r="V1152" i="12"/>
  <c r="G1154" i="12"/>
  <c r="M1154" i="12" s="1"/>
  <c r="I1154" i="12"/>
  <c r="K1154" i="12"/>
  <c r="O1154" i="12"/>
  <c r="Q1154" i="12"/>
  <c r="V1154" i="12"/>
  <c r="I1156" i="12"/>
  <c r="K1156" i="12"/>
  <c r="O1156" i="12"/>
  <c r="Q1156" i="12"/>
  <c r="V1156" i="12"/>
  <c r="I1157" i="12"/>
  <c r="K1157" i="12"/>
  <c r="O1157" i="12"/>
  <c r="Q1157" i="12"/>
  <c r="V1157" i="12"/>
  <c r="I1158" i="12"/>
  <c r="K1158" i="12"/>
  <c r="O1158" i="12"/>
  <c r="Q1158" i="12"/>
  <c r="V1158" i="12"/>
  <c r="G1159" i="12"/>
  <c r="M1159" i="12" s="1"/>
  <c r="I1159" i="12"/>
  <c r="K1159" i="12"/>
  <c r="O1159" i="12"/>
  <c r="Q1159" i="12"/>
  <c r="V1159" i="12"/>
  <c r="I1161" i="12"/>
  <c r="K1161" i="12"/>
  <c r="O1161" i="12"/>
  <c r="Q1161" i="12"/>
  <c r="V1161" i="12"/>
  <c r="G1162" i="12"/>
  <c r="M1162" i="12" s="1"/>
  <c r="I1162" i="12"/>
  <c r="K1162" i="12"/>
  <c r="O1162" i="12"/>
  <c r="Q1162" i="12"/>
  <c r="V1162" i="12"/>
  <c r="G1164" i="12"/>
  <c r="M1164" i="12" s="1"/>
  <c r="I1164" i="12"/>
  <c r="K1164" i="12"/>
  <c r="O1164" i="12"/>
  <c r="Q1164" i="12"/>
  <c r="V1164" i="12"/>
  <c r="G1166" i="12"/>
  <c r="M1166" i="12" s="1"/>
  <c r="I1166" i="12"/>
  <c r="K1166" i="12"/>
  <c r="O1166" i="12"/>
  <c r="Q1166" i="12"/>
  <c r="V1166" i="12"/>
  <c r="G1168" i="12"/>
  <c r="M1168" i="12" s="1"/>
  <c r="I1168" i="12"/>
  <c r="K1168" i="12"/>
  <c r="O1168" i="12"/>
  <c r="Q1168" i="12"/>
  <c r="V1168" i="12"/>
  <c r="G1170" i="12"/>
  <c r="M1170" i="12" s="1"/>
  <c r="I1170" i="12"/>
  <c r="K1170" i="12"/>
  <c r="O1170" i="12"/>
  <c r="Q1170" i="12"/>
  <c r="V1170" i="12"/>
  <c r="G1172" i="12"/>
  <c r="M1172" i="12" s="1"/>
  <c r="I1172" i="12"/>
  <c r="K1172" i="12"/>
  <c r="O1172" i="12"/>
  <c r="Q1172" i="12"/>
  <c r="V1172" i="12"/>
  <c r="G1174" i="12"/>
  <c r="M1174" i="12" s="1"/>
  <c r="I1174" i="12"/>
  <c r="K1174" i="12"/>
  <c r="O1174" i="12"/>
  <c r="Q1174" i="12"/>
  <c r="V1174" i="12"/>
  <c r="G1176" i="12"/>
  <c r="M1176" i="12" s="1"/>
  <c r="I1176" i="12"/>
  <c r="K1176" i="12"/>
  <c r="O1176" i="12"/>
  <c r="Q1176" i="12"/>
  <c r="V1176" i="12"/>
  <c r="G1178" i="12"/>
  <c r="M1178" i="12" s="1"/>
  <c r="I1178" i="12"/>
  <c r="K1178" i="12"/>
  <c r="O1178" i="12"/>
  <c r="Q1178" i="12"/>
  <c r="V1178" i="12"/>
  <c r="G1179" i="12"/>
  <c r="I1179" i="12"/>
  <c r="K1179" i="12"/>
  <c r="O1179" i="12"/>
  <c r="Q1179" i="12"/>
  <c r="V1179" i="12"/>
  <c r="G1180" i="12"/>
  <c r="M1180" i="12" s="1"/>
  <c r="I1180" i="12"/>
  <c r="K1180" i="12"/>
  <c r="O1180" i="12"/>
  <c r="Q1180" i="12"/>
  <c r="V1180" i="12"/>
  <c r="G1181" i="12"/>
  <c r="M1181" i="12" s="1"/>
  <c r="I1181" i="12"/>
  <c r="K1181" i="12"/>
  <c r="O1181" i="12"/>
  <c r="Q1181" i="12"/>
  <c r="V1181" i="12"/>
  <c r="G1182" i="12"/>
  <c r="M1182" i="12" s="1"/>
  <c r="I1182" i="12"/>
  <c r="K1182" i="12"/>
  <c r="O1182" i="12"/>
  <c r="Q1182" i="12"/>
  <c r="V1182" i="12"/>
  <c r="G1183" i="12"/>
  <c r="M1183" i="12" s="1"/>
  <c r="I1183" i="12"/>
  <c r="K1183" i="12"/>
  <c r="O1183" i="12"/>
  <c r="Q1183" i="12"/>
  <c r="V1183" i="12"/>
  <c r="G1184" i="12"/>
  <c r="M1184" i="12" s="1"/>
  <c r="I1184" i="12"/>
  <c r="K1184" i="12"/>
  <c r="O1184" i="12"/>
  <c r="Q1184" i="12"/>
  <c r="V1184" i="12"/>
  <c r="G1185" i="12"/>
  <c r="M1185" i="12" s="1"/>
  <c r="I1185" i="12"/>
  <c r="K1185" i="12"/>
  <c r="O1185" i="12"/>
  <c r="Q1185" i="12"/>
  <c r="V1185" i="12"/>
  <c r="G1186" i="12"/>
  <c r="M1186" i="12" s="1"/>
  <c r="I1186" i="12"/>
  <c r="K1186" i="12"/>
  <c r="O1186" i="12"/>
  <c r="Q1186" i="12"/>
  <c r="V1186" i="12"/>
  <c r="G1187" i="12"/>
  <c r="M1187" i="12" s="1"/>
  <c r="I1187" i="12"/>
  <c r="K1187" i="12"/>
  <c r="O1187" i="12"/>
  <c r="Q1187" i="12"/>
  <c r="V1187" i="12"/>
  <c r="G1188" i="12"/>
  <c r="M1188" i="12" s="1"/>
  <c r="I1188" i="12"/>
  <c r="K1188" i="12"/>
  <c r="O1188" i="12"/>
  <c r="Q1188" i="12"/>
  <c r="V1188" i="12"/>
  <c r="G1189" i="12"/>
  <c r="M1189" i="12" s="1"/>
  <c r="I1189" i="12"/>
  <c r="K1189" i="12"/>
  <c r="O1189" i="12"/>
  <c r="Q1189" i="12"/>
  <c r="V1189" i="12"/>
  <c r="G1190" i="12"/>
  <c r="M1190" i="12" s="1"/>
  <c r="I1190" i="12"/>
  <c r="K1190" i="12"/>
  <c r="O1190" i="12"/>
  <c r="Q1190" i="12"/>
  <c r="V1190" i="12"/>
  <c r="G1191" i="12"/>
  <c r="M1191" i="12" s="1"/>
  <c r="I1191" i="12"/>
  <c r="K1191" i="12"/>
  <c r="O1191" i="12"/>
  <c r="Q1191" i="12"/>
  <c r="V1191" i="12"/>
  <c r="G1192" i="12"/>
  <c r="M1192" i="12" s="1"/>
  <c r="I1192" i="12"/>
  <c r="K1192" i="12"/>
  <c r="O1192" i="12"/>
  <c r="Q1192" i="12"/>
  <c r="V1192" i="12"/>
  <c r="G1193" i="12"/>
  <c r="M1193" i="12" s="1"/>
  <c r="I1193" i="12"/>
  <c r="K1193" i="12"/>
  <c r="O1193" i="12"/>
  <c r="Q1193" i="12"/>
  <c r="V1193" i="12"/>
  <c r="G1195" i="12"/>
  <c r="M1195" i="12" s="1"/>
  <c r="I1195" i="12"/>
  <c r="K1195" i="12"/>
  <c r="O1195" i="12"/>
  <c r="Q1195" i="12"/>
  <c r="V1195" i="12"/>
  <c r="G1197" i="12"/>
  <c r="M1197" i="12" s="1"/>
  <c r="I1197" i="12"/>
  <c r="K1197" i="12"/>
  <c r="O1197" i="12"/>
  <c r="Q1197" i="12"/>
  <c r="V1197" i="12"/>
  <c r="G1199" i="12"/>
  <c r="M1199" i="12" s="1"/>
  <c r="I1199" i="12"/>
  <c r="K1199" i="12"/>
  <c r="O1199" i="12"/>
  <c r="Q1199" i="12"/>
  <c r="V1199" i="12"/>
  <c r="G1200" i="12"/>
  <c r="M1200" i="12" s="1"/>
  <c r="I1200" i="12"/>
  <c r="K1200" i="12"/>
  <c r="O1200" i="12"/>
  <c r="Q1200" i="12"/>
  <c r="V1200" i="12"/>
  <c r="G1201" i="12"/>
  <c r="M1201" i="12" s="1"/>
  <c r="I1201" i="12"/>
  <c r="K1201" i="12"/>
  <c r="O1201" i="12"/>
  <c r="Q1201" i="12"/>
  <c r="V1201" i="12"/>
  <c r="G1202" i="12"/>
  <c r="M1202" i="12" s="1"/>
  <c r="I1202" i="12"/>
  <c r="K1202" i="12"/>
  <c r="O1202" i="12"/>
  <c r="Q1202" i="12"/>
  <c r="V1202" i="12"/>
  <c r="G1204" i="12"/>
  <c r="M1204" i="12" s="1"/>
  <c r="I1204" i="12"/>
  <c r="K1204" i="12"/>
  <c r="O1204" i="12"/>
  <c r="Q1204" i="12"/>
  <c r="V1204" i="12"/>
  <c r="G1206" i="12"/>
  <c r="M1206" i="12" s="1"/>
  <c r="I1206" i="12"/>
  <c r="K1206" i="12"/>
  <c r="O1206" i="12"/>
  <c r="Q1206" i="12"/>
  <c r="V1206" i="12"/>
  <c r="G1208" i="12"/>
  <c r="M1208" i="12" s="1"/>
  <c r="I1208" i="12"/>
  <c r="K1208" i="12"/>
  <c r="O1208" i="12"/>
  <c r="Q1208" i="12"/>
  <c r="V1208" i="12"/>
  <c r="G1210" i="12"/>
  <c r="I1210" i="12"/>
  <c r="K1210" i="12"/>
  <c r="O1210" i="12"/>
  <c r="Q1210" i="12"/>
  <c r="V1210" i="12"/>
  <c r="G1212" i="12"/>
  <c r="M1212" i="12" s="1"/>
  <c r="I1212" i="12"/>
  <c r="K1212" i="12"/>
  <c r="O1212" i="12"/>
  <c r="Q1212" i="12"/>
  <c r="V1212" i="12"/>
  <c r="G1215" i="12"/>
  <c r="M1215" i="12" s="1"/>
  <c r="I1215" i="12"/>
  <c r="K1215" i="12"/>
  <c r="O1215" i="12"/>
  <c r="Q1215" i="12"/>
  <c r="V1215" i="12"/>
  <c r="G1246" i="12"/>
  <c r="M1246" i="12" s="1"/>
  <c r="I1246" i="12"/>
  <c r="K1246" i="12"/>
  <c r="O1246" i="12"/>
  <c r="Q1246" i="12"/>
  <c r="V1246" i="12"/>
  <c r="G1249" i="12"/>
  <c r="M1249" i="12" s="1"/>
  <c r="I1249" i="12"/>
  <c r="K1249" i="12"/>
  <c r="O1249" i="12"/>
  <c r="Q1249" i="12"/>
  <c r="V1249" i="12"/>
  <c r="G1257" i="12"/>
  <c r="M1257" i="12" s="1"/>
  <c r="I1257" i="12"/>
  <c r="K1257" i="12"/>
  <c r="O1257" i="12"/>
  <c r="Q1257" i="12"/>
  <c r="V1257" i="12"/>
  <c r="G1264" i="12"/>
  <c r="M1264" i="12" s="1"/>
  <c r="I1264" i="12"/>
  <c r="K1264" i="12"/>
  <c r="O1264" i="12"/>
  <c r="Q1264" i="12"/>
  <c r="V1264" i="12"/>
  <c r="G1271" i="12"/>
  <c r="M1271" i="12" s="1"/>
  <c r="I1271" i="12"/>
  <c r="K1271" i="12"/>
  <c r="O1271" i="12"/>
  <c r="Q1271" i="12"/>
  <c r="V1271" i="12"/>
  <c r="G1273" i="12"/>
  <c r="M1273" i="12" s="1"/>
  <c r="I1273" i="12"/>
  <c r="K1273" i="12"/>
  <c r="O1273" i="12"/>
  <c r="Q1273" i="12"/>
  <c r="V1273" i="12"/>
  <c r="G1275" i="12"/>
  <c r="M1275" i="12" s="1"/>
  <c r="I1275" i="12"/>
  <c r="K1275" i="12"/>
  <c r="O1275" i="12"/>
  <c r="Q1275" i="12"/>
  <c r="V1275" i="12"/>
  <c r="G1276" i="12"/>
  <c r="M1276" i="12" s="1"/>
  <c r="I1276" i="12"/>
  <c r="K1276" i="12"/>
  <c r="O1276" i="12"/>
  <c r="Q1276" i="12"/>
  <c r="V1276" i="12"/>
  <c r="G1277" i="12"/>
  <c r="M1277" i="12" s="1"/>
  <c r="I1277" i="12"/>
  <c r="K1277" i="12"/>
  <c r="O1277" i="12"/>
  <c r="Q1277" i="12"/>
  <c r="V1277" i="12"/>
  <c r="G1278" i="12"/>
  <c r="M1278" i="12" s="1"/>
  <c r="I1278" i="12"/>
  <c r="K1278" i="12"/>
  <c r="O1278" i="12"/>
  <c r="Q1278" i="12"/>
  <c r="V1278" i="12"/>
  <c r="G1279" i="12"/>
  <c r="M1279" i="12" s="1"/>
  <c r="I1279" i="12"/>
  <c r="K1279" i="12"/>
  <c r="O1279" i="12"/>
  <c r="Q1279" i="12"/>
  <c r="V1279" i="12"/>
  <c r="G1280" i="12"/>
  <c r="M1280" i="12" s="1"/>
  <c r="I1280" i="12"/>
  <c r="K1280" i="12"/>
  <c r="O1280" i="12"/>
  <c r="Q1280" i="12"/>
  <c r="V1280" i="12"/>
  <c r="G1281" i="12"/>
  <c r="M1281" i="12" s="1"/>
  <c r="I1281" i="12"/>
  <c r="K1281" i="12"/>
  <c r="O1281" i="12"/>
  <c r="Q1281" i="12"/>
  <c r="V1281" i="12"/>
  <c r="G1282" i="12"/>
  <c r="M1282" i="12" s="1"/>
  <c r="I1282" i="12"/>
  <c r="K1282" i="12"/>
  <c r="O1282" i="12"/>
  <c r="Q1282" i="12"/>
  <c r="V1282" i="12"/>
  <c r="G1283" i="12"/>
  <c r="M1283" i="12" s="1"/>
  <c r="I1283" i="12"/>
  <c r="K1283" i="12"/>
  <c r="O1283" i="12"/>
  <c r="Q1283" i="12"/>
  <c r="V1283" i="12"/>
  <c r="G1284" i="12"/>
  <c r="M1284" i="12" s="1"/>
  <c r="I1284" i="12"/>
  <c r="K1284" i="12"/>
  <c r="O1284" i="12"/>
  <c r="Q1284" i="12"/>
  <c r="V1284" i="12"/>
  <c r="G1285" i="12"/>
  <c r="M1285" i="12" s="1"/>
  <c r="I1285" i="12"/>
  <c r="K1285" i="12"/>
  <c r="O1285" i="12"/>
  <c r="Q1285" i="12"/>
  <c r="V1285" i="12"/>
  <c r="G1286" i="12"/>
  <c r="M1286" i="12" s="1"/>
  <c r="I1286" i="12"/>
  <c r="K1286" i="12"/>
  <c r="O1286" i="12"/>
  <c r="Q1286" i="12"/>
  <c r="V1286" i="12"/>
  <c r="G1287" i="12"/>
  <c r="M1287" i="12" s="1"/>
  <c r="I1287" i="12"/>
  <c r="K1287" i="12"/>
  <c r="O1287" i="12"/>
  <c r="Q1287" i="12"/>
  <c r="V1287" i="12"/>
  <c r="G1288" i="12"/>
  <c r="M1288" i="12" s="1"/>
  <c r="I1288" i="12"/>
  <c r="K1288" i="12"/>
  <c r="O1288" i="12"/>
  <c r="Q1288" i="12"/>
  <c r="V1288" i="12"/>
  <c r="G1289" i="12"/>
  <c r="M1289" i="12" s="1"/>
  <c r="I1289" i="12"/>
  <c r="K1289" i="12"/>
  <c r="O1289" i="12"/>
  <c r="Q1289" i="12"/>
  <c r="V1289" i="12"/>
  <c r="G1290" i="12"/>
  <c r="M1290" i="12" s="1"/>
  <c r="I1290" i="12"/>
  <c r="K1290" i="12"/>
  <c r="O1290" i="12"/>
  <c r="Q1290" i="12"/>
  <c r="V1290" i="12"/>
  <c r="G1291" i="12"/>
  <c r="M1291" i="12" s="1"/>
  <c r="I1291" i="12"/>
  <c r="K1291" i="12"/>
  <c r="O1291" i="12"/>
  <c r="Q1291" i="12"/>
  <c r="V1291" i="12"/>
  <c r="G1292" i="12"/>
  <c r="M1292" i="12" s="1"/>
  <c r="I1292" i="12"/>
  <c r="K1292" i="12"/>
  <c r="O1292" i="12"/>
  <c r="Q1292" i="12"/>
  <c r="V1292" i="12"/>
  <c r="G1293" i="12"/>
  <c r="M1293" i="12" s="1"/>
  <c r="I1293" i="12"/>
  <c r="K1293" i="12"/>
  <c r="O1293" i="12"/>
  <c r="Q1293" i="12"/>
  <c r="V1293" i="12"/>
  <c r="G1294" i="12"/>
  <c r="M1294" i="12" s="1"/>
  <c r="I1294" i="12"/>
  <c r="K1294" i="12"/>
  <c r="O1294" i="12"/>
  <c r="Q1294" i="12"/>
  <c r="V1294" i="12"/>
  <c r="G1296" i="12"/>
  <c r="M1296" i="12" s="1"/>
  <c r="I1296" i="12"/>
  <c r="K1296" i="12"/>
  <c r="O1296" i="12"/>
  <c r="Q1296" i="12"/>
  <c r="V1296" i="12"/>
  <c r="G1299" i="12"/>
  <c r="M1299" i="12" s="1"/>
  <c r="I1299" i="12"/>
  <c r="K1299" i="12"/>
  <c r="O1299" i="12"/>
  <c r="Q1299" i="12"/>
  <c r="V1299" i="12"/>
  <c r="G1301" i="12"/>
  <c r="M1301" i="12" s="1"/>
  <c r="I1301" i="12"/>
  <c r="K1301" i="12"/>
  <c r="O1301" i="12"/>
  <c r="Q1301" i="12"/>
  <c r="V1301" i="12"/>
  <c r="G1306" i="12"/>
  <c r="M1306" i="12" s="1"/>
  <c r="I1306" i="12"/>
  <c r="K1306" i="12"/>
  <c r="O1306" i="12"/>
  <c r="Q1306" i="12"/>
  <c r="V1306" i="12"/>
  <c r="G1308" i="12"/>
  <c r="M1308" i="12" s="1"/>
  <c r="I1308" i="12"/>
  <c r="K1308" i="12"/>
  <c r="O1308" i="12"/>
  <c r="Q1308" i="12"/>
  <c r="V1308" i="12"/>
  <c r="G1315" i="12"/>
  <c r="M1315" i="12" s="1"/>
  <c r="I1315" i="12"/>
  <c r="K1315" i="12"/>
  <c r="O1315" i="12"/>
  <c r="Q1315" i="12"/>
  <c r="V1315" i="12"/>
  <c r="G1319" i="12"/>
  <c r="M1319" i="12" s="1"/>
  <c r="I1319" i="12"/>
  <c r="K1319" i="12"/>
  <c r="O1319" i="12"/>
  <c r="Q1319" i="12"/>
  <c r="V1319" i="12"/>
  <c r="G1324" i="12"/>
  <c r="M1324" i="12" s="1"/>
  <c r="I1324" i="12"/>
  <c r="K1324" i="12"/>
  <c r="O1324" i="12"/>
  <c r="Q1324" i="12"/>
  <c r="V1324" i="12"/>
  <c r="G1326" i="12"/>
  <c r="M1326" i="12" s="1"/>
  <c r="I1326" i="12"/>
  <c r="K1326" i="12"/>
  <c r="O1326" i="12"/>
  <c r="Q1326" i="12"/>
  <c r="V1326" i="12"/>
  <c r="G1335" i="12"/>
  <c r="M1335" i="12" s="1"/>
  <c r="I1335" i="12"/>
  <c r="K1335" i="12"/>
  <c r="O1335" i="12"/>
  <c r="Q1335" i="12"/>
  <c r="V1335" i="12"/>
  <c r="G1338" i="12"/>
  <c r="M1338" i="12" s="1"/>
  <c r="I1338" i="12"/>
  <c r="K1338" i="12"/>
  <c r="O1338" i="12"/>
  <c r="Q1338" i="12"/>
  <c r="V1338" i="12"/>
  <c r="G1355" i="12"/>
  <c r="M1355" i="12" s="1"/>
  <c r="I1355" i="12"/>
  <c r="K1355" i="12"/>
  <c r="O1355" i="12"/>
  <c r="Q1355" i="12"/>
  <c r="V1355" i="12"/>
  <c r="G1359" i="12"/>
  <c r="M1359" i="12" s="1"/>
  <c r="I1359" i="12"/>
  <c r="K1359" i="12"/>
  <c r="O1359" i="12"/>
  <c r="Q1359" i="12"/>
  <c r="V1359" i="12"/>
  <c r="G1361" i="12"/>
  <c r="M1361" i="12" s="1"/>
  <c r="I1361" i="12"/>
  <c r="K1361" i="12"/>
  <c r="O1361" i="12"/>
  <c r="Q1361" i="12"/>
  <c r="V1361" i="12"/>
  <c r="G1365" i="12"/>
  <c r="M1365" i="12" s="1"/>
  <c r="I1365" i="12"/>
  <c r="K1365" i="12"/>
  <c r="O1365" i="12"/>
  <c r="Q1365" i="12"/>
  <c r="V1365" i="12"/>
  <c r="G1367" i="12"/>
  <c r="M1367" i="12" s="1"/>
  <c r="I1367" i="12"/>
  <c r="K1367" i="12"/>
  <c r="O1367" i="12"/>
  <c r="Q1367" i="12"/>
  <c r="V1367" i="12"/>
  <c r="G1369" i="12"/>
  <c r="I1369" i="12"/>
  <c r="K1369" i="12"/>
  <c r="O1369" i="12"/>
  <c r="Q1369" i="12"/>
  <c r="V1369" i="12"/>
  <c r="G1370" i="12"/>
  <c r="M1370" i="12" s="1"/>
  <c r="I1370" i="12"/>
  <c r="K1370" i="12"/>
  <c r="O1370" i="12"/>
  <c r="Q1370" i="12"/>
  <c r="V1370" i="12"/>
  <c r="G1371" i="12"/>
  <c r="M1371" i="12" s="1"/>
  <c r="I1371" i="12"/>
  <c r="K1371" i="12"/>
  <c r="O1371" i="12"/>
  <c r="Q1371" i="12"/>
  <c r="V1371" i="12"/>
  <c r="G1372" i="12"/>
  <c r="M1372" i="12" s="1"/>
  <c r="I1372" i="12"/>
  <c r="K1372" i="12"/>
  <c r="O1372" i="12"/>
  <c r="Q1372" i="12"/>
  <c r="V1372" i="12"/>
  <c r="G1373" i="12"/>
  <c r="M1373" i="12" s="1"/>
  <c r="I1373" i="12"/>
  <c r="K1373" i="12"/>
  <c r="O1373" i="12"/>
  <c r="Q1373" i="12"/>
  <c r="V1373" i="12"/>
  <c r="G1374" i="12"/>
  <c r="M1374" i="12" s="1"/>
  <c r="I1374" i="12"/>
  <c r="K1374" i="12"/>
  <c r="O1374" i="12"/>
  <c r="Q1374" i="12"/>
  <c r="V1374" i="12"/>
  <c r="G1375" i="12"/>
  <c r="M1375" i="12" s="1"/>
  <c r="I1375" i="12"/>
  <c r="K1375" i="12"/>
  <c r="O1375" i="12"/>
  <c r="Q1375" i="12"/>
  <c r="V1375" i="12"/>
  <c r="G1376" i="12"/>
  <c r="M1376" i="12" s="1"/>
  <c r="I1376" i="12"/>
  <c r="K1376" i="12"/>
  <c r="O1376" i="12"/>
  <c r="Q1376" i="12"/>
  <c r="V1376" i="12"/>
  <c r="G1377" i="12"/>
  <c r="M1377" i="12" s="1"/>
  <c r="I1377" i="12"/>
  <c r="K1377" i="12"/>
  <c r="O1377" i="12"/>
  <c r="Q1377" i="12"/>
  <c r="V1377" i="12"/>
  <c r="G1378" i="12"/>
  <c r="M1378" i="12" s="1"/>
  <c r="I1378" i="12"/>
  <c r="K1378" i="12"/>
  <c r="O1378" i="12"/>
  <c r="Q1378" i="12"/>
  <c r="V1378" i="12"/>
  <c r="G1379" i="12"/>
  <c r="M1379" i="12" s="1"/>
  <c r="I1379" i="12"/>
  <c r="K1379" i="12"/>
  <c r="O1379" i="12"/>
  <c r="Q1379" i="12"/>
  <c r="V1379" i="12"/>
  <c r="G1380" i="12"/>
  <c r="M1380" i="12" s="1"/>
  <c r="I1380" i="12"/>
  <c r="K1380" i="12"/>
  <c r="O1380" i="12"/>
  <c r="Q1380" i="12"/>
  <c r="V1380" i="12"/>
  <c r="G1381" i="12"/>
  <c r="M1381" i="12" s="1"/>
  <c r="I1381" i="12"/>
  <c r="K1381" i="12"/>
  <c r="O1381" i="12"/>
  <c r="Q1381" i="12"/>
  <c r="V1381" i="12"/>
  <c r="G1382" i="12"/>
  <c r="M1382" i="12" s="1"/>
  <c r="I1382" i="12"/>
  <c r="K1382" i="12"/>
  <c r="O1382" i="12"/>
  <c r="Q1382" i="12"/>
  <c r="V1382" i="12"/>
  <c r="G1383" i="12"/>
  <c r="M1383" i="12" s="1"/>
  <c r="I1383" i="12"/>
  <c r="K1383" i="12"/>
  <c r="O1383" i="12"/>
  <c r="Q1383" i="12"/>
  <c r="V1383" i="12"/>
  <c r="G1384" i="12"/>
  <c r="M1384" i="12" s="1"/>
  <c r="I1384" i="12"/>
  <c r="K1384" i="12"/>
  <c r="O1384" i="12"/>
  <c r="Q1384" i="12"/>
  <c r="V1384" i="12"/>
  <c r="G1385" i="12"/>
  <c r="M1385" i="12" s="1"/>
  <c r="I1385" i="12"/>
  <c r="K1385" i="12"/>
  <c r="O1385" i="12"/>
  <c r="Q1385" i="12"/>
  <c r="V1385" i="12"/>
  <c r="G1386" i="12"/>
  <c r="M1386" i="12" s="1"/>
  <c r="I1386" i="12"/>
  <c r="K1386" i="12"/>
  <c r="O1386" i="12"/>
  <c r="Q1386" i="12"/>
  <c r="V1386" i="12"/>
  <c r="G1387" i="12"/>
  <c r="M1387" i="12" s="1"/>
  <c r="I1387" i="12"/>
  <c r="K1387" i="12"/>
  <c r="O1387" i="12"/>
  <c r="Q1387" i="12"/>
  <c r="V1387" i="12"/>
  <c r="G1388" i="12"/>
  <c r="M1388" i="12" s="1"/>
  <c r="I1388" i="12"/>
  <c r="K1388" i="12"/>
  <c r="O1388" i="12"/>
  <c r="Q1388" i="12"/>
  <c r="V1388" i="12"/>
  <c r="G1389" i="12"/>
  <c r="M1389" i="12" s="1"/>
  <c r="I1389" i="12"/>
  <c r="K1389" i="12"/>
  <c r="O1389" i="12"/>
  <c r="Q1389" i="12"/>
  <c r="V1389" i="12"/>
  <c r="G1390" i="12"/>
  <c r="M1390" i="12" s="1"/>
  <c r="I1390" i="12"/>
  <c r="K1390" i="12"/>
  <c r="O1390" i="12"/>
  <c r="Q1390" i="12"/>
  <c r="V1390" i="12"/>
  <c r="G1391" i="12"/>
  <c r="M1391" i="12" s="1"/>
  <c r="I1391" i="12"/>
  <c r="K1391" i="12"/>
  <c r="O1391" i="12"/>
  <c r="Q1391" i="12"/>
  <c r="V1391" i="12"/>
  <c r="G1392" i="12"/>
  <c r="M1392" i="12" s="1"/>
  <c r="I1392" i="12"/>
  <c r="K1392" i="12"/>
  <c r="O1392" i="12"/>
  <c r="Q1392" i="12"/>
  <c r="V1392" i="12"/>
  <c r="G1393" i="12"/>
  <c r="M1393" i="12" s="1"/>
  <c r="I1393" i="12"/>
  <c r="K1393" i="12"/>
  <c r="O1393" i="12"/>
  <c r="Q1393" i="12"/>
  <c r="V1393" i="12"/>
  <c r="G1394" i="12"/>
  <c r="M1394" i="12" s="1"/>
  <c r="I1394" i="12"/>
  <c r="K1394" i="12"/>
  <c r="O1394" i="12"/>
  <c r="Q1394" i="12"/>
  <c r="V1394" i="12"/>
  <c r="G1395" i="12"/>
  <c r="M1395" i="12" s="1"/>
  <c r="I1395" i="12"/>
  <c r="K1395" i="12"/>
  <c r="O1395" i="12"/>
  <c r="Q1395" i="12"/>
  <c r="V1395" i="12"/>
  <c r="G1396" i="12"/>
  <c r="M1396" i="12" s="1"/>
  <c r="I1396" i="12"/>
  <c r="K1396" i="12"/>
  <c r="O1396" i="12"/>
  <c r="Q1396" i="12"/>
  <c r="V1396" i="12"/>
  <c r="G1397" i="12"/>
  <c r="M1397" i="12" s="1"/>
  <c r="I1397" i="12"/>
  <c r="K1397" i="12"/>
  <c r="O1397" i="12"/>
  <c r="Q1397" i="12"/>
  <c r="V1397" i="12"/>
  <c r="G1398" i="12"/>
  <c r="M1398" i="12" s="1"/>
  <c r="I1398" i="12"/>
  <c r="K1398" i="12"/>
  <c r="O1398" i="12"/>
  <c r="Q1398" i="12"/>
  <c r="V1398" i="12"/>
  <c r="G1399" i="12"/>
  <c r="M1399" i="12" s="1"/>
  <c r="I1399" i="12"/>
  <c r="K1399" i="12"/>
  <c r="O1399" i="12"/>
  <c r="Q1399" i="12"/>
  <c r="V1399" i="12"/>
  <c r="G1400" i="12"/>
  <c r="M1400" i="12" s="1"/>
  <c r="I1400" i="12"/>
  <c r="K1400" i="12"/>
  <c r="O1400" i="12"/>
  <c r="Q1400" i="12"/>
  <c r="V1400" i="12"/>
  <c r="G1401" i="12"/>
  <c r="M1401" i="12" s="1"/>
  <c r="I1401" i="12"/>
  <c r="K1401" i="12"/>
  <c r="O1401" i="12"/>
  <c r="Q1401" i="12"/>
  <c r="V1401" i="12"/>
  <c r="G1402" i="12"/>
  <c r="M1402" i="12" s="1"/>
  <c r="I1402" i="12"/>
  <c r="K1402" i="12"/>
  <c r="O1402" i="12"/>
  <c r="Q1402" i="12"/>
  <c r="V1402" i="12"/>
  <c r="G1403" i="12"/>
  <c r="M1403" i="12" s="1"/>
  <c r="I1403" i="12"/>
  <c r="K1403" i="12"/>
  <c r="O1403" i="12"/>
  <c r="Q1403" i="12"/>
  <c r="V1403" i="12"/>
  <c r="G1404" i="12"/>
  <c r="M1404" i="12" s="1"/>
  <c r="I1404" i="12"/>
  <c r="K1404" i="12"/>
  <c r="O1404" i="12"/>
  <c r="Q1404" i="12"/>
  <c r="V1404" i="12"/>
  <c r="G1405" i="12"/>
  <c r="M1405" i="12" s="1"/>
  <c r="I1405" i="12"/>
  <c r="K1405" i="12"/>
  <c r="O1405" i="12"/>
  <c r="Q1405" i="12"/>
  <c r="V1405" i="12"/>
  <c r="G1406" i="12"/>
  <c r="M1406" i="12" s="1"/>
  <c r="I1406" i="12"/>
  <c r="K1406" i="12"/>
  <c r="O1406" i="12"/>
  <c r="Q1406" i="12"/>
  <c r="V1406" i="12"/>
  <c r="G1407" i="12"/>
  <c r="M1407" i="12" s="1"/>
  <c r="I1407" i="12"/>
  <c r="K1407" i="12"/>
  <c r="O1407" i="12"/>
  <c r="Q1407" i="12"/>
  <c r="V1407" i="12"/>
  <c r="G1408" i="12"/>
  <c r="M1408" i="12" s="1"/>
  <c r="I1408" i="12"/>
  <c r="K1408" i="12"/>
  <c r="O1408" i="12"/>
  <c r="Q1408" i="12"/>
  <c r="V1408" i="12"/>
  <c r="G1409" i="12"/>
  <c r="M1409" i="12" s="1"/>
  <c r="I1409" i="12"/>
  <c r="K1409" i="12"/>
  <c r="O1409" i="12"/>
  <c r="Q1409" i="12"/>
  <c r="V1409" i="12"/>
  <c r="G1410" i="12"/>
  <c r="M1410" i="12" s="1"/>
  <c r="I1410" i="12"/>
  <c r="K1410" i="12"/>
  <c r="O1410" i="12"/>
  <c r="Q1410" i="12"/>
  <c r="V1410" i="12"/>
  <c r="G1411" i="12"/>
  <c r="M1411" i="12" s="1"/>
  <c r="I1411" i="12"/>
  <c r="K1411" i="12"/>
  <c r="O1411" i="12"/>
  <c r="Q1411" i="12"/>
  <c r="V1411" i="12"/>
  <c r="G1412" i="12"/>
  <c r="M1412" i="12" s="1"/>
  <c r="I1412" i="12"/>
  <c r="K1412" i="12"/>
  <c r="O1412" i="12"/>
  <c r="Q1412" i="12"/>
  <c r="V1412" i="12"/>
  <c r="G1413" i="12"/>
  <c r="M1413" i="12" s="1"/>
  <c r="I1413" i="12"/>
  <c r="K1413" i="12"/>
  <c r="O1413" i="12"/>
  <c r="Q1413" i="12"/>
  <c r="V1413" i="12"/>
  <c r="G1414" i="12"/>
  <c r="M1414" i="12" s="1"/>
  <c r="I1414" i="12"/>
  <c r="K1414" i="12"/>
  <c r="O1414" i="12"/>
  <c r="Q1414" i="12"/>
  <c r="V1414" i="12"/>
  <c r="G1415" i="12"/>
  <c r="M1415" i="12" s="1"/>
  <c r="I1415" i="12"/>
  <c r="K1415" i="12"/>
  <c r="O1415" i="12"/>
  <c r="Q1415" i="12"/>
  <c r="V1415" i="12"/>
  <c r="G1416" i="12"/>
  <c r="M1416" i="12" s="1"/>
  <c r="I1416" i="12"/>
  <c r="K1416" i="12"/>
  <c r="O1416" i="12"/>
  <c r="Q1416" i="12"/>
  <c r="V1416" i="12"/>
  <c r="G1417" i="12"/>
  <c r="M1417" i="12" s="1"/>
  <c r="I1417" i="12"/>
  <c r="K1417" i="12"/>
  <c r="O1417" i="12"/>
  <c r="Q1417" i="12"/>
  <c r="V1417" i="12"/>
  <c r="G1418" i="12"/>
  <c r="M1418" i="12" s="1"/>
  <c r="I1418" i="12"/>
  <c r="K1418" i="12"/>
  <c r="O1418" i="12"/>
  <c r="Q1418" i="12"/>
  <c r="V1418" i="12"/>
  <c r="G1419" i="12"/>
  <c r="M1419" i="12" s="1"/>
  <c r="I1419" i="12"/>
  <c r="K1419" i="12"/>
  <c r="O1419" i="12"/>
  <c r="Q1419" i="12"/>
  <c r="V1419" i="12"/>
  <c r="G1420" i="12"/>
  <c r="M1420" i="12" s="1"/>
  <c r="I1420" i="12"/>
  <c r="K1420" i="12"/>
  <c r="O1420" i="12"/>
  <c r="Q1420" i="12"/>
  <c r="V1420" i="12"/>
  <c r="G1421" i="12"/>
  <c r="M1421" i="12" s="1"/>
  <c r="I1421" i="12"/>
  <c r="K1421" i="12"/>
  <c r="O1421" i="12"/>
  <c r="Q1421" i="12"/>
  <c r="V1421" i="12"/>
  <c r="G1422" i="12"/>
  <c r="M1422" i="12" s="1"/>
  <c r="I1422" i="12"/>
  <c r="K1422" i="12"/>
  <c r="O1422" i="12"/>
  <c r="Q1422" i="12"/>
  <c r="V1422" i="12"/>
  <c r="G1423" i="12"/>
  <c r="M1423" i="12" s="1"/>
  <c r="I1423" i="12"/>
  <c r="K1423" i="12"/>
  <c r="O1423" i="12"/>
  <c r="Q1423" i="12"/>
  <c r="V1423" i="12"/>
  <c r="G1424" i="12"/>
  <c r="M1424" i="12" s="1"/>
  <c r="I1424" i="12"/>
  <c r="K1424" i="12"/>
  <c r="O1424" i="12"/>
  <c r="Q1424" i="12"/>
  <c r="V1424" i="12"/>
  <c r="G1425" i="12"/>
  <c r="M1425" i="12" s="1"/>
  <c r="I1425" i="12"/>
  <c r="K1425" i="12"/>
  <c r="O1425" i="12"/>
  <c r="Q1425" i="12"/>
  <c r="V1425" i="12"/>
  <c r="G1426" i="12"/>
  <c r="M1426" i="12" s="1"/>
  <c r="I1426" i="12"/>
  <c r="K1426" i="12"/>
  <c r="O1426" i="12"/>
  <c r="Q1426" i="12"/>
  <c r="V1426" i="12"/>
  <c r="G1427" i="12"/>
  <c r="M1427" i="12" s="1"/>
  <c r="I1427" i="12"/>
  <c r="K1427" i="12"/>
  <c r="O1427" i="12"/>
  <c r="Q1427" i="12"/>
  <c r="V1427" i="12"/>
  <c r="G1428" i="12"/>
  <c r="M1428" i="12" s="1"/>
  <c r="I1428" i="12"/>
  <c r="K1428" i="12"/>
  <c r="O1428" i="12"/>
  <c r="Q1428" i="12"/>
  <c r="V1428" i="12"/>
  <c r="G1429" i="12"/>
  <c r="M1429" i="12" s="1"/>
  <c r="I1429" i="12"/>
  <c r="K1429" i="12"/>
  <c r="O1429" i="12"/>
  <c r="Q1429" i="12"/>
  <c r="V1429" i="12"/>
  <c r="G1430" i="12"/>
  <c r="M1430" i="12" s="1"/>
  <c r="I1430" i="12"/>
  <c r="K1430" i="12"/>
  <c r="O1430" i="12"/>
  <c r="Q1430" i="12"/>
  <c r="V1430" i="12"/>
  <c r="G1431" i="12"/>
  <c r="M1431" i="12" s="1"/>
  <c r="I1431" i="12"/>
  <c r="K1431" i="12"/>
  <c r="O1431" i="12"/>
  <c r="Q1431" i="12"/>
  <c r="V1431" i="12"/>
  <c r="G1432" i="12"/>
  <c r="M1432" i="12" s="1"/>
  <c r="I1432" i="12"/>
  <c r="K1432" i="12"/>
  <c r="O1432" i="12"/>
  <c r="Q1432" i="12"/>
  <c r="V1432" i="12"/>
  <c r="G1433" i="12"/>
  <c r="M1433" i="12" s="1"/>
  <c r="I1433" i="12"/>
  <c r="K1433" i="12"/>
  <c r="O1433" i="12"/>
  <c r="Q1433" i="12"/>
  <c r="V1433" i="12"/>
  <c r="G1434" i="12"/>
  <c r="M1434" i="12" s="1"/>
  <c r="I1434" i="12"/>
  <c r="K1434" i="12"/>
  <c r="O1434" i="12"/>
  <c r="Q1434" i="12"/>
  <c r="V1434" i="12"/>
  <c r="G1435" i="12"/>
  <c r="M1435" i="12" s="1"/>
  <c r="I1435" i="12"/>
  <c r="K1435" i="12"/>
  <c r="O1435" i="12"/>
  <c r="Q1435" i="12"/>
  <c r="V1435" i="12"/>
  <c r="G1436" i="12"/>
  <c r="M1436" i="12" s="1"/>
  <c r="I1436" i="12"/>
  <c r="K1436" i="12"/>
  <c r="O1436" i="12"/>
  <c r="Q1436" i="12"/>
  <c r="V1436" i="12"/>
  <c r="G1437" i="12"/>
  <c r="M1437" i="12" s="1"/>
  <c r="I1437" i="12"/>
  <c r="K1437" i="12"/>
  <c r="O1437" i="12"/>
  <c r="Q1437" i="12"/>
  <c r="V1437" i="12"/>
  <c r="G1438" i="12"/>
  <c r="M1438" i="12" s="1"/>
  <c r="I1438" i="12"/>
  <c r="K1438" i="12"/>
  <c r="O1438" i="12"/>
  <c r="Q1438" i="12"/>
  <c r="V1438" i="12"/>
  <c r="G1439" i="12"/>
  <c r="M1439" i="12" s="1"/>
  <c r="I1439" i="12"/>
  <c r="K1439" i="12"/>
  <c r="O1439" i="12"/>
  <c r="Q1439" i="12"/>
  <c r="V1439" i="12"/>
  <c r="G1440" i="12"/>
  <c r="M1440" i="12" s="1"/>
  <c r="I1440" i="12"/>
  <c r="K1440" i="12"/>
  <c r="O1440" i="12"/>
  <c r="Q1440" i="12"/>
  <c r="V1440" i="12"/>
  <c r="G1441" i="12"/>
  <c r="M1441" i="12" s="1"/>
  <c r="I1441" i="12"/>
  <c r="K1441" i="12"/>
  <c r="O1441" i="12"/>
  <c r="Q1441" i="12"/>
  <c r="V1441" i="12"/>
  <c r="G1442" i="12"/>
  <c r="M1442" i="12" s="1"/>
  <c r="I1442" i="12"/>
  <c r="K1442" i="12"/>
  <c r="O1442" i="12"/>
  <c r="Q1442" i="12"/>
  <c r="V1442" i="12"/>
  <c r="G1443" i="12"/>
  <c r="M1443" i="12" s="1"/>
  <c r="I1443" i="12"/>
  <c r="K1443" i="12"/>
  <c r="O1443" i="12"/>
  <c r="Q1443" i="12"/>
  <c r="V1443" i="12"/>
  <c r="G1444" i="12"/>
  <c r="M1444" i="12" s="1"/>
  <c r="I1444" i="12"/>
  <c r="K1444" i="12"/>
  <c r="O1444" i="12"/>
  <c r="Q1444" i="12"/>
  <c r="V1444" i="12"/>
  <c r="G1445" i="12"/>
  <c r="M1445" i="12" s="1"/>
  <c r="I1445" i="12"/>
  <c r="K1445" i="12"/>
  <c r="O1445" i="12"/>
  <c r="Q1445" i="12"/>
  <c r="V1445" i="12"/>
  <c r="G1446" i="12"/>
  <c r="M1446" i="12" s="1"/>
  <c r="I1446" i="12"/>
  <c r="K1446" i="12"/>
  <c r="O1446" i="12"/>
  <c r="Q1446" i="12"/>
  <c r="V1446" i="12"/>
  <c r="G1447" i="12"/>
  <c r="M1447" i="12" s="1"/>
  <c r="I1447" i="12"/>
  <c r="K1447" i="12"/>
  <c r="O1447" i="12"/>
  <c r="Q1447" i="12"/>
  <c r="V1447" i="12"/>
  <c r="G1448" i="12"/>
  <c r="M1448" i="12" s="1"/>
  <c r="I1448" i="12"/>
  <c r="K1448" i="12"/>
  <c r="O1448" i="12"/>
  <c r="Q1448" i="12"/>
  <c r="V1448" i="12"/>
  <c r="G1450" i="12"/>
  <c r="M1450" i="12" s="1"/>
  <c r="I1450" i="12"/>
  <c r="K1450" i="12"/>
  <c r="O1450" i="12"/>
  <c r="Q1450" i="12"/>
  <c r="V1450" i="12"/>
  <c r="G1466" i="12"/>
  <c r="M1466" i="12" s="1"/>
  <c r="I1466" i="12"/>
  <c r="K1466" i="12"/>
  <c r="O1466" i="12"/>
  <c r="Q1466" i="12"/>
  <c r="V1466" i="12"/>
  <c r="G1475" i="12"/>
  <c r="M1475" i="12" s="1"/>
  <c r="I1475" i="12"/>
  <c r="K1475" i="12"/>
  <c r="O1475" i="12"/>
  <c r="Q1475" i="12"/>
  <c r="V1475" i="12"/>
  <c r="G1489" i="12"/>
  <c r="M1489" i="12" s="1"/>
  <c r="I1489" i="12"/>
  <c r="K1489" i="12"/>
  <c r="O1489" i="12"/>
  <c r="Q1489" i="12"/>
  <c r="V1489" i="12"/>
  <c r="G1498" i="12"/>
  <c r="M1498" i="12" s="1"/>
  <c r="I1498" i="12"/>
  <c r="K1498" i="12"/>
  <c r="O1498" i="12"/>
  <c r="Q1498" i="12"/>
  <c r="V1498" i="12"/>
  <c r="G1514" i="12"/>
  <c r="M1514" i="12" s="1"/>
  <c r="I1514" i="12"/>
  <c r="K1514" i="12"/>
  <c r="O1514" i="12"/>
  <c r="Q1514" i="12"/>
  <c r="V1514" i="12"/>
  <c r="G1516" i="12"/>
  <c r="M1516" i="12" s="1"/>
  <c r="I1516" i="12"/>
  <c r="K1516" i="12"/>
  <c r="O1516" i="12"/>
  <c r="Q1516" i="12"/>
  <c r="V1516" i="12"/>
  <c r="G1522" i="12"/>
  <c r="M1522" i="12" s="1"/>
  <c r="I1522" i="12"/>
  <c r="K1522" i="12"/>
  <c r="O1522" i="12"/>
  <c r="Q1522" i="12"/>
  <c r="V1522" i="12"/>
  <c r="G1528" i="12"/>
  <c r="M1528" i="12" s="1"/>
  <c r="I1528" i="12"/>
  <c r="K1528" i="12"/>
  <c r="O1528" i="12"/>
  <c r="Q1528" i="12"/>
  <c r="V1528" i="12"/>
  <c r="G1530" i="12"/>
  <c r="I1530" i="12"/>
  <c r="K1530" i="12"/>
  <c r="O1530" i="12"/>
  <c r="Q1530" i="12"/>
  <c r="V1530" i="12"/>
  <c r="G1532" i="12"/>
  <c r="M1532" i="12" s="1"/>
  <c r="I1532" i="12"/>
  <c r="K1532" i="12"/>
  <c r="O1532" i="12"/>
  <c r="Q1532" i="12"/>
  <c r="V1532" i="12"/>
  <c r="G1534" i="12"/>
  <c r="M1534" i="12" s="1"/>
  <c r="I1534" i="12"/>
  <c r="K1534" i="12"/>
  <c r="O1534" i="12"/>
  <c r="Q1534" i="12"/>
  <c r="V1534" i="12"/>
  <c r="G1535" i="12"/>
  <c r="M1535" i="12" s="1"/>
  <c r="I1535" i="12"/>
  <c r="K1535" i="12"/>
  <c r="O1535" i="12"/>
  <c r="Q1535" i="12"/>
  <c r="V1535" i="12"/>
  <c r="G1536" i="12"/>
  <c r="I1536" i="12"/>
  <c r="K1536" i="12"/>
  <c r="O1536" i="12"/>
  <c r="Q1536" i="12"/>
  <c r="V1536" i="12"/>
  <c r="G1537" i="12"/>
  <c r="M1537" i="12" s="1"/>
  <c r="I1537" i="12"/>
  <c r="K1537" i="12"/>
  <c r="O1537" i="12"/>
  <c r="Q1537" i="12"/>
  <c r="V1537" i="12"/>
  <c r="G1538" i="12"/>
  <c r="M1538" i="12" s="1"/>
  <c r="I1538" i="12"/>
  <c r="K1538" i="12"/>
  <c r="O1538" i="12"/>
  <c r="Q1538" i="12"/>
  <c r="V1538" i="12"/>
  <c r="G1539" i="12"/>
  <c r="M1539" i="12" s="1"/>
  <c r="I1539" i="12"/>
  <c r="K1539" i="12"/>
  <c r="O1539" i="12"/>
  <c r="Q1539" i="12"/>
  <c r="V1539" i="12"/>
  <c r="G1540" i="12"/>
  <c r="M1540" i="12" s="1"/>
  <c r="I1540" i="12"/>
  <c r="K1540" i="12"/>
  <c r="O1540" i="12"/>
  <c r="Q1540" i="12"/>
  <c r="V1540" i="12"/>
  <c r="G1541" i="12"/>
  <c r="M1541" i="12" s="1"/>
  <c r="I1541" i="12"/>
  <c r="K1541" i="12"/>
  <c r="O1541" i="12"/>
  <c r="Q1541" i="12"/>
  <c r="V1541" i="12"/>
  <c r="G1542" i="12"/>
  <c r="M1542" i="12" s="1"/>
  <c r="I1542" i="12"/>
  <c r="K1542" i="12"/>
  <c r="O1542" i="12"/>
  <c r="Q1542" i="12"/>
  <c r="V1542" i="12"/>
  <c r="G1543" i="12"/>
  <c r="M1543" i="12" s="1"/>
  <c r="I1543" i="12"/>
  <c r="K1543" i="12"/>
  <c r="O1543" i="12"/>
  <c r="Q1543" i="12"/>
  <c r="V1543" i="12"/>
  <c r="G1544" i="12"/>
  <c r="M1544" i="12" s="1"/>
  <c r="I1544" i="12"/>
  <c r="K1544" i="12"/>
  <c r="O1544" i="12"/>
  <c r="Q1544" i="12"/>
  <c r="V1544" i="12"/>
  <c r="G1545" i="12"/>
  <c r="M1545" i="12" s="1"/>
  <c r="I1545" i="12"/>
  <c r="K1545" i="12"/>
  <c r="O1545" i="12"/>
  <c r="Q1545" i="12"/>
  <c r="V1545" i="12"/>
  <c r="G1547" i="12"/>
  <c r="I1547" i="12"/>
  <c r="K1547" i="12"/>
  <c r="O1547" i="12"/>
  <c r="Q1547" i="12"/>
  <c r="V1547" i="12"/>
  <c r="G1549" i="12"/>
  <c r="M1549" i="12" s="1"/>
  <c r="I1549" i="12"/>
  <c r="K1549" i="12"/>
  <c r="O1549" i="12"/>
  <c r="Q1549" i="12"/>
  <c r="V1549" i="12"/>
  <c r="G1551" i="12"/>
  <c r="M1551" i="12" s="1"/>
  <c r="I1551" i="12"/>
  <c r="K1551" i="12"/>
  <c r="O1551" i="12"/>
  <c r="Q1551" i="12"/>
  <c r="V1551" i="12"/>
  <c r="G1553" i="12"/>
  <c r="M1553" i="12" s="1"/>
  <c r="I1553" i="12"/>
  <c r="K1553" i="12"/>
  <c r="O1553" i="12"/>
  <c r="Q1553" i="12"/>
  <c r="V1553" i="12"/>
  <c r="G1555" i="12"/>
  <c r="M1555" i="12" s="1"/>
  <c r="I1555" i="12"/>
  <c r="K1555" i="12"/>
  <c r="O1555" i="12"/>
  <c r="Q1555" i="12"/>
  <c r="V1555" i="12"/>
  <c r="G1557" i="12"/>
  <c r="I1557" i="12"/>
  <c r="K1557" i="12"/>
  <c r="O1557" i="12"/>
  <c r="Q1557" i="12"/>
  <c r="V1557" i="12"/>
  <c r="G1567" i="12"/>
  <c r="M1567" i="12" s="1"/>
  <c r="I1567" i="12"/>
  <c r="K1567" i="12"/>
  <c r="O1567" i="12"/>
  <c r="Q1567" i="12"/>
  <c r="V1567" i="12"/>
  <c r="G1582" i="12"/>
  <c r="M1582" i="12" s="1"/>
  <c r="I1582" i="12"/>
  <c r="K1582" i="12"/>
  <c r="O1582" i="12"/>
  <c r="Q1582" i="12"/>
  <c r="V1582" i="12"/>
  <c r="G1606" i="12"/>
  <c r="M1606" i="12" s="1"/>
  <c r="I1606" i="12"/>
  <c r="K1606" i="12"/>
  <c r="O1606" i="12"/>
  <c r="Q1606" i="12"/>
  <c r="V1606" i="12"/>
  <c r="G1608" i="12"/>
  <c r="M1608" i="12" s="1"/>
  <c r="I1608" i="12"/>
  <c r="K1608" i="12"/>
  <c r="O1608" i="12"/>
  <c r="Q1608" i="12"/>
  <c r="V1608" i="12"/>
  <c r="G1618" i="12"/>
  <c r="M1618" i="12" s="1"/>
  <c r="I1618" i="12"/>
  <c r="K1618" i="12"/>
  <c r="O1618" i="12"/>
  <c r="Q1618" i="12"/>
  <c r="V1618" i="12"/>
  <c r="G1633" i="12"/>
  <c r="M1633" i="12" s="1"/>
  <c r="I1633" i="12"/>
  <c r="K1633" i="12"/>
  <c r="O1633" i="12"/>
  <c r="Q1633" i="12"/>
  <c r="V1633" i="12"/>
  <c r="G1635" i="12"/>
  <c r="M1635" i="12" s="1"/>
  <c r="I1635" i="12"/>
  <c r="K1635" i="12"/>
  <c r="O1635" i="12"/>
  <c r="Q1635" i="12"/>
  <c r="V1635" i="12"/>
  <c r="G1637" i="12"/>
  <c r="M1637" i="12" s="1"/>
  <c r="I1637" i="12"/>
  <c r="K1637" i="12"/>
  <c r="O1637" i="12"/>
  <c r="Q1637" i="12"/>
  <c r="V1637" i="12"/>
  <c r="G1639" i="12"/>
  <c r="I1639" i="12"/>
  <c r="K1639" i="12"/>
  <c r="O1639" i="12"/>
  <c r="Q1639" i="12"/>
  <c r="V1639" i="12"/>
  <c r="G1641" i="12"/>
  <c r="M1641" i="12" s="1"/>
  <c r="M1640" i="12" s="1"/>
  <c r="I1641" i="12"/>
  <c r="I1640" i="12" s="1"/>
  <c r="K1641" i="12"/>
  <c r="K1640" i="12" s="1"/>
  <c r="O1641" i="12"/>
  <c r="O1640" i="12" s="1"/>
  <c r="Q1641" i="12"/>
  <c r="Q1640" i="12" s="1"/>
  <c r="V1641" i="12"/>
  <c r="V1640" i="12" s="1"/>
  <c r="G1678" i="12"/>
  <c r="M1678" i="12" s="1"/>
  <c r="I1678" i="12"/>
  <c r="K1678" i="12"/>
  <c r="O1678" i="12"/>
  <c r="Q1678" i="12"/>
  <c r="V1678" i="12"/>
  <c r="G1680" i="12"/>
  <c r="M1680" i="12" s="1"/>
  <c r="I1680" i="12"/>
  <c r="K1680" i="12"/>
  <c r="O1680" i="12"/>
  <c r="Q1680" i="12"/>
  <c r="V1680" i="12"/>
  <c r="G1683" i="12"/>
  <c r="M1683" i="12" s="1"/>
  <c r="I1683" i="12"/>
  <c r="K1683" i="12"/>
  <c r="O1683" i="12"/>
  <c r="Q1683" i="12"/>
  <c r="V1683" i="12"/>
  <c r="G1686" i="12"/>
  <c r="I1686" i="12"/>
  <c r="K1686" i="12"/>
  <c r="O1686" i="12"/>
  <c r="Q1686" i="12"/>
  <c r="V1686" i="12"/>
  <c r="G1689" i="12"/>
  <c r="M1689" i="12" s="1"/>
  <c r="I1689" i="12"/>
  <c r="K1689" i="12"/>
  <c r="O1689" i="12"/>
  <c r="Q1689" i="12"/>
  <c r="V1689" i="12"/>
  <c r="I1691" i="12"/>
  <c r="I1690" i="12" s="1"/>
  <c r="K1691" i="12"/>
  <c r="K1690" i="12" s="1"/>
  <c r="O1691" i="12"/>
  <c r="O1690" i="12" s="1"/>
  <c r="Q1691" i="12"/>
  <c r="Q1690" i="12" s="1"/>
  <c r="V1691" i="12"/>
  <c r="V1690" i="12" s="1"/>
  <c r="I1693" i="12"/>
  <c r="I1692" i="12" s="1"/>
  <c r="K1693" i="12"/>
  <c r="K1692" i="12" s="1"/>
  <c r="O1693" i="12"/>
  <c r="O1692" i="12" s="1"/>
  <c r="Q1693" i="12"/>
  <c r="Q1692" i="12" s="1"/>
  <c r="V1693" i="12"/>
  <c r="V1692" i="12" s="1"/>
  <c r="I1695" i="12"/>
  <c r="K1695" i="12"/>
  <c r="O1695" i="12"/>
  <c r="Q1695" i="12"/>
  <c r="V1695" i="12"/>
  <c r="I1696" i="12"/>
  <c r="K1696" i="12"/>
  <c r="O1696" i="12"/>
  <c r="Q1696" i="12"/>
  <c r="V1696" i="12"/>
  <c r="I1698" i="12"/>
  <c r="I1697" i="12" s="1"/>
  <c r="K1698" i="12"/>
  <c r="K1697" i="12" s="1"/>
  <c r="O1698" i="12"/>
  <c r="O1697" i="12" s="1"/>
  <c r="Q1698" i="12"/>
  <c r="Q1697" i="12" s="1"/>
  <c r="V1698" i="12"/>
  <c r="V1697" i="12" s="1"/>
  <c r="I1700" i="12"/>
  <c r="I1699" i="12" s="1"/>
  <c r="K1700" i="12"/>
  <c r="K1699" i="12" s="1"/>
  <c r="O1700" i="12"/>
  <c r="O1699" i="12" s="1"/>
  <c r="Q1700" i="12"/>
  <c r="Q1699" i="12" s="1"/>
  <c r="V1700" i="12"/>
  <c r="V1699" i="12" s="1"/>
  <c r="G1702" i="12"/>
  <c r="M1702" i="12" s="1"/>
  <c r="I1702" i="12"/>
  <c r="K1702" i="12"/>
  <c r="O1702" i="12"/>
  <c r="Q1702" i="12"/>
  <c r="V1702" i="12"/>
  <c r="G1712" i="12"/>
  <c r="M1712" i="12" s="1"/>
  <c r="I1712" i="12"/>
  <c r="K1712" i="12"/>
  <c r="O1712" i="12"/>
  <c r="Q1712" i="12"/>
  <c r="V1712" i="12"/>
  <c r="AE1714" i="12"/>
  <c r="I20" i="1"/>
  <c r="AZ45" i="1"/>
  <c r="AZ44" i="1"/>
  <c r="J28" i="1"/>
  <c r="J26" i="1"/>
  <c r="G38" i="1"/>
  <c r="F38" i="1"/>
  <c r="J23" i="1"/>
  <c r="J24" i="1"/>
  <c r="J25" i="1"/>
  <c r="J27" i="1"/>
  <c r="E24" i="1"/>
  <c r="E26" i="1"/>
  <c r="G70" i="21" l="1"/>
  <c r="G148" i="21"/>
  <c r="G185" i="21"/>
  <c r="F147" i="18"/>
  <c r="G68" i="21"/>
  <c r="F32" i="18"/>
  <c r="F39" i="15"/>
  <c r="F41" i="15" s="1"/>
  <c r="F1158" i="12" s="1"/>
  <c r="G1158" i="12" s="1"/>
  <c r="M1158" i="12" s="1"/>
  <c r="H78" i="22"/>
  <c r="H60" i="22"/>
  <c r="H3" i="22" s="1"/>
  <c r="H44" i="22"/>
  <c r="G165" i="21"/>
  <c r="G195" i="21"/>
  <c r="G221" i="21"/>
  <c r="G225" i="21"/>
  <c r="F55" i="20"/>
  <c r="F1696" i="12" s="1"/>
  <c r="G1696" i="12" s="1"/>
  <c r="M1696" i="12" s="1"/>
  <c r="F61" i="19"/>
  <c r="F22" i="18"/>
  <c r="F66" i="18"/>
  <c r="F114" i="18"/>
  <c r="F175" i="18"/>
  <c r="F184" i="18"/>
  <c r="F271" i="18"/>
  <c r="N13" i="17"/>
  <c r="F1691" i="12" s="1"/>
  <c r="G1691" i="12" s="1"/>
  <c r="M1691" i="12" s="1"/>
  <c r="M1690" i="12" s="1"/>
  <c r="H52" i="16"/>
  <c r="H11" i="16" s="1"/>
  <c r="G70" i="16"/>
  <c r="H70" i="16" s="1"/>
  <c r="F125" i="14"/>
  <c r="F127" i="14" s="1"/>
  <c r="F1157" i="12" s="1"/>
  <c r="G1157" i="12" s="1"/>
  <c r="M1157" i="12" s="1"/>
  <c r="F97" i="13"/>
  <c r="F99" i="13" s="1"/>
  <c r="F1156" i="12" s="1"/>
  <c r="G1156" i="12" s="1"/>
  <c r="O1701" i="12"/>
  <c r="I1701" i="12"/>
  <c r="K1701" i="12"/>
  <c r="V1677" i="12"/>
  <c r="V1552" i="12"/>
  <c r="K1694" i="12"/>
  <c r="V1529" i="12"/>
  <c r="V1160" i="12"/>
  <c r="I1160" i="12"/>
  <c r="I1155" i="12"/>
  <c r="K132" i="12"/>
  <c r="V1449" i="12"/>
  <c r="G62" i="12"/>
  <c r="I51" i="1" s="1"/>
  <c r="O1694" i="12"/>
  <c r="V1694" i="12"/>
  <c r="I1694" i="12"/>
  <c r="I1682" i="12"/>
  <c r="O1634" i="12"/>
  <c r="V1546" i="12"/>
  <c r="G1529" i="12"/>
  <c r="I84" i="1" s="1"/>
  <c r="Q113" i="12"/>
  <c r="K1556" i="12"/>
  <c r="K1546" i="12"/>
  <c r="Q1026" i="12"/>
  <c r="M1025" i="12"/>
  <c r="M1024" i="12" s="1"/>
  <c r="I129" i="12"/>
  <c r="O129" i="12"/>
  <c r="V113" i="12"/>
  <c r="M64" i="12"/>
  <c r="M62" i="12" s="1"/>
  <c r="V62" i="12"/>
  <c r="Q1634" i="12"/>
  <c r="Q1682" i="12"/>
  <c r="Q1677" i="12"/>
  <c r="G1640" i="12"/>
  <c r="I90" i="1" s="1"/>
  <c r="O1552" i="12"/>
  <c r="K1552" i="12"/>
  <c r="O1529" i="12"/>
  <c r="V1515" i="12"/>
  <c r="K1515" i="12"/>
  <c r="V414" i="12"/>
  <c r="I414" i="12"/>
  <c r="O132" i="12"/>
  <c r="Q129" i="12"/>
  <c r="K129" i="12"/>
  <c r="Q1701" i="12"/>
  <c r="Q1694" i="12"/>
  <c r="K1677" i="12"/>
  <c r="I1634" i="12"/>
  <c r="G1546" i="12"/>
  <c r="I86" i="1" s="1"/>
  <c r="K1529" i="12"/>
  <c r="Q414" i="12"/>
  <c r="I113" i="12"/>
  <c r="K1160" i="12"/>
  <c r="Q1533" i="12"/>
  <c r="K1449" i="12"/>
  <c r="Q1163" i="12"/>
  <c r="F41" i="1"/>
  <c r="F39" i="1"/>
  <c r="F42" i="1" s="1"/>
  <c r="G23" i="1" s="1"/>
  <c r="V1701" i="12"/>
  <c r="O1682" i="12"/>
  <c r="G1682" i="12"/>
  <c r="I92" i="1" s="1"/>
  <c r="V1556" i="12"/>
  <c r="M1547" i="12"/>
  <c r="M1546" i="12" s="1"/>
  <c r="I1529" i="12"/>
  <c r="I1449" i="12"/>
  <c r="K1194" i="12"/>
  <c r="K1177" i="12"/>
  <c r="O1177" i="12"/>
  <c r="O1163" i="12"/>
  <c r="G1163" i="12"/>
  <c r="I77" i="1" s="1"/>
  <c r="Q1160" i="12"/>
  <c r="K1155" i="12"/>
  <c r="V1117" i="12"/>
  <c r="I1117" i="12"/>
  <c r="O1026" i="12"/>
  <c r="O590" i="12"/>
  <c r="O559" i="12"/>
  <c r="K165" i="12"/>
  <c r="I62" i="12"/>
  <c r="I1556" i="12"/>
  <c r="G1556" i="12"/>
  <c r="I88" i="1" s="1"/>
  <c r="Q1552" i="12"/>
  <c r="I1552" i="12"/>
  <c r="I1546" i="12"/>
  <c r="G1533" i="12"/>
  <c r="I85" i="1" s="1"/>
  <c r="V1533" i="12"/>
  <c r="K1533" i="12"/>
  <c r="Q1529" i="12"/>
  <c r="M1530" i="12"/>
  <c r="M1529" i="12" s="1"/>
  <c r="I1515" i="12"/>
  <c r="O1515" i="12"/>
  <c r="G1515" i="12"/>
  <c r="I83" i="1" s="1"/>
  <c r="Q1449" i="12"/>
  <c r="V1194" i="12"/>
  <c r="I1194" i="12"/>
  <c r="V1177" i="12"/>
  <c r="Q1177" i="12"/>
  <c r="I1177" i="12"/>
  <c r="O1160" i="12"/>
  <c r="V1155" i="12"/>
  <c r="O1155" i="12"/>
  <c r="Q1117" i="12"/>
  <c r="O994" i="12"/>
  <c r="K994" i="12"/>
  <c r="K559" i="12"/>
  <c r="I509" i="12"/>
  <c r="K421" i="12"/>
  <c r="O288" i="12"/>
  <c r="O1546" i="12"/>
  <c r="O1194" i="12"/>
  <c r="G1177" i="12"/>
  <c r="I78" i="1" s="1"/>
  <c r="V1163" i="12"/>
  <c r="I1163" i="12"/>
  <c r="M1701" i="12"/>
  <c r="G1701" i="12"/>
  <c r="I98" i="1" s="1"/>
  <c r="I19" i="1" s="1"/>
  <c r="M1686" i="12"/>
  <c r="M1682" i="12" s="1"/>
  <c r="V1682" i="12"/>
  <c r="K1682" i="12"/>
  <c r="K1634" i="12"/>
  <c r="I1677" i="12"/>
  <c r="O1677" i="12"/>
  <c r="G1677" i="12"/>
  <c r="I91" i="1" s="1"/>
  <c r="G1634" i="12"/>
  <c r="I89" i="1" s="1"/>
  <c r="V1634" i="12"/>
  <c r="Q1556" i="12"/>
  <c r="O1556" i="12"/>
  <c r="Q1546" i="12"/>
  <c r="I1533" i="12"/>
  <c r="O1533" i="12"/>
  <c r="Q1515" i="12"/>
  <c r="O1449" i="12"/>
  <c r="Q1194" i="12"/>
  <c r="K1163" i="12"/>
  <c r="Q1155" i="12"/>
  <c r="I855" i="12"/>
  <c r="O855" i="12"/>
  <c r="O541" i="12"/>
  <c r="K68" i="12"/>
  <c r="Q68" i="12"/>
  <c r="I8" i="12"/>
  <c r="O8" i="12"/>
  <c r="F40" i="1"/>
  <c r="Q855" i="12"/>
  <c r="V559" i="12"/>
  <c r="Q559" i="12"/>
  <c r="I559" i="12"/>
  <c r="I541" i="12"/>
  <c r="K509" i="12"/>
  <c r="Q509" i="12"/>
  <c r="V421" i="12"/>
  <c r="G414" i="12"/>
  <c r="I61" i="1" s="1"/>
  <c r="V165" i="12"/>
  <c r="Q141" i="12"/>
  <c r="I141" i="12"/>
  <c r="O141" i="12"/>
  <c r="V132" i="12"/>
  <c r="Q132" i="12"/>
  <c r="I132" i="12"/>
  <c r="V68" i="12"/>
  <c r="Q62" i="12"/>
  <c r="Q8" i="12"/>
  <c r="O1117" i="12"/>
  <c r="V1026" i="12"/>
  <c r="K1026" i="12"/>
  <c r="V994" i="12"/>
  <c r="I994" i="12"/>
  <c r="K590" i="12"/>
  <c r="Q590" i="12"/>
  <c r="I590" i="12"/>
  <c r="G586" i="12"/>
  <c r="I66" i="1" s="1"/>
  <c r="K541" i="12"/>
  <c r="Q541" i="12"/>
  <c r="V509" i="12"/>
  <c r="Q421" i="12"/>
  <c r="I421" i="12"/>
  <c r="G421" i="12"/>
  <c r="I62" i="1" s="1"/>
  <c r="O414" i="12"/>
  <c r="K355" i="12"/>
  <c r="O355" i="12"/>
  <c r="K288" i="12"/>
  <c r="Q288" i="12"/>
  <c r="I288" i="12"/>
  <c r="Q165" i="12"/>
  <c r="I165" i="12"/>
  <c r="G165" i="12"/>
  <c r="I58" i="1" s="1"/>
  <c r="K141" i="12"/>
  <c r="V129" i="12"/>
  <c r="O62" i="12"/>
  <c r="K8" i="12"/>
  <c r="K1117" i="12"/>
  <c r="I1026" i="12"/>
  <c r="Q994" i="12"/>
  <c r="G855" i="12"/>
  <c r="I70" i="1" s="1"/>
  <c r="V855" i="12"/>
  <c r="K855" i="12"/>
  <c r="V590" i="12"/>
  <c r="V541" i="12"/>
  <c r="O509" i="12"/>
  <c r="O421" i="12"/>
  <c r="K414" i="12"/>
  <c r="V355" i="12"/>
  <c r="Q355" i="12"/>
  <c r="I355" i="12"/>
  <c r="V288" i="12"/>
  <c r="O165" i="12"/>
  <c r="V141" i="12"/>
  <c r="M129" i="12"/>
  <c r="K113" i="12"/>
  <c r="O113" i="12"/>
  <c r="G111" i="12"/>
  <c r="I53" i="1" s="1"/>
  <c r="I68" i="12"/>
  <c r="O68" i="12"/>
  <c r="K62" i="12"/>
  <c r="G8" i="12"/>
  <c r="V8" i="12"/>
  <c r="H72" i="16"/>
  <c r="H12" i="16" s="1"/>
  <c r="F55" i="18"/>
  <c r="F56" i="18" s="1"/>
  <c r="H45" i="22"/>
  <c r="H46" i="22" s="1"/>
  <c r="H2" i="22"/>
  <c r="H4" i="22"/>
  <c r="H79" i="22"/>
  <c r="H80" i="22" s="1"/>
  <c r="G158" i="16"/>
  <c r="H158" i="16" s="1"/>
  <c r="H160" i="16" s="1"/>
  <c r="H15" i="16" s="1"/>
  <c r="G13" i="17"/>
  <c r="F191" i="18"/>
  <c r="F214" i="18"/>
  <c r="F78" i="19"/>
  <c r="H175" i="16"/>
  <c r="H17" i="16" s="1"/>
  <c r="F44" i="18"/>
  <c r="F89" i="18"/>
  <c r="G29" i="16"/>
  <c r="H29" i="16" s="1"/>
  <c r="H31" i="16" s="1"/>
  <c r="H10" i="16" s="1"/>
  <c r="G141" i="16"/>
  <c r="H141" i="16" s="1"/>
  <c r="H143" i="16" s="1"/>
  <c r="H14" i="16" s="1"/>
  <c r="F82" i="18"/>
  <c r="E73" i="21"/>
  <c r="G73" i="21" s="1"/>
  <c r="G72" i="21"/>
  <c r="G107" i="16"/>
  <c r="H107" i="16" s="1"/>
  <c r="H109" i="16" s="1"/>
  <c r="H13" i="16" s="1"/>
  <c r="E151" i="21"/>
  <c r="G151" i="21" s="1"/>
  <c r="G150" i="21"/>
  <c r="G157" i="21"/>
  <c r="F231" i="18"/>
  <c r="F35" i="19"/>
  <c r="F45" i="19" s="1"/>
  <c r="G69" i="21"/>
  <c r="G74" i="21"/>
  <c r="G152" i="21"/>
  <c r="M1677" i="12"/>
  <c r="M1552" i="12"/>
  <c r="M1449" i="12"/>
  <c r="M1515" i="12"/>
  <c r="G1552" i="12"/>
  <c r="I87" i="1" s="1"/>
  <c r="K1368" i="12"/>
  <c r="O1209" i="12"/>
  <c r="M1117" i="12"/>
  <c r="M1557" i="12"/>
  <c r="M1556" i="12" s="1"/>
  <c r="G1449" i="12"/>
  <c r="I82" i="1" s="1"/>
  <c r="V1368" i="12"/>
  <c r="I1368" i="12"/>
  <c r="K1209" i="12"/>
  <c r="Q1368" i="12"/>
  <c r="M1369" i="12"/>
  <c r="M1368" i="12" s="1"/>
  <c r="G1368" i="12"/>
  <c r="I81" i="1" s="1"/>
  <c r="V1209" i="12"/>
  <c r="M1163" i="12"/>
  <c r="M994" i="12"/>
  <c r="M1639" i="12"/>
  <c r="M1634" i="12" s="1"/>
  <c r="M1536" i="12"/>
  <c r="M1533" i="12" s="1"/>
  <c r="O1368" i="12"/>
  <c r="Q1209" i="12"/>
  <c r="I1209" i="12"/>
  <c r="G1209" i="12"/>
  <c r="I80" i="1" s="1"/>
  <c r="M1194" i="12"/>
  <c r="M1026" i="12"/>
  <c r="M1210" i="12"/>
  <c r="M1209" i="12" s="1"/>
  <c r="G1194" i="12"/>
  <c r="I79" i="1" s="1"/>
  <c r="G1117" i="12"/>
  <c r="I74" i="1" s="1"/>
  <c r="G1026" i="12"/>
  <c r="I73" i="1" s="1"/>
  <c r="K661" i="12"/>
  <c r="M609" i="12"/>
  <c r="M509" i="12"/>
  <c r="M355" i="12"/>
  <c r="G994" i="12"/>
  <c r="I71" i="1" s="1"/>
  <c r="V661" i="12"/>
  <c r="K609" i="12"/>
  <c r="O609" i="12"/>
  <c r="M541" i="12"/>
  <c r="M113" i="12"/>
  <c r="M68" i="12"/>
  <c r="M1179" i="12"/>
  <c r="M1177" i="12" s="1"/>
  <c r="M864" i="12"/>
  <c r="M855" i="12" s="1"/>
  <c r="M662" i="12"/>
  <c r="M661" i="12" s="1"/>
  <c r="G661" i="12"/>
  <c r="I69" i="1" s="1"/>
  <c r="V609" i="12"/>
  <c r="Q609" i="12"/>
  <c r="I609" i="12"/>
  <c r="M559" i="12"/>
  <c r="M132" i="12"/>
  <c r="Q661" i="12"/>
  <c r="I661" i="12"/>
  <c r="O661" i="12"/>
  <c r="M590" i="12"/>
  <c r="M288" i="12"/>
  <c r="M141" i="12"/>
  <c r="G609" i="12"/>
  <c r="I68" i="1" s="1"/>
  <c r="G559" i="12"/>
  <c r="I65" i="1" s="1"/>
  <c r="G355" i="12"/>
  <c r="I60" i="1" s="1"/>
  <c r="G132" i="12"/>
  <c r="I56" i="1" s="1"/>
  <c r="G113" i="12"/>
  <c r="I54" i="1" s="1"/>
  <c r="G68" i="12"/>
  <c r="I52" i="1" s="1"/>
  <c r="M422" i="12"/>
  <c r="M421" i="12" s="1"/>
  <c r="M415" i="12"/>
  <c r="M414" i="12" s="1"/>
  <c r="M166" i="12"/>
  <c r="M165" i="12" s="1"/>
  <c r="G141" i="12"/>
  <c r="I57" i="1" s="1"/>
  <c r="G129" i="12"/>
  <c r="I55" i="1" s="1"/>
  <c r="G590" i="12"/>
  <c r="I67" i="1" s="1"/>
  <c r="G541" i="12"/>
  <c r="I64" i="1" s="1"/>
  <c r="G509" i="12"/>
  <c r="I63" i="1" s="1"/>
  <c r="G288" i="12"/>
  <c r="I59" i="1" s="1"/>
  <c r="M18" i="12"/>
  <c r="M8" i="12" s="1"/>
  <c r="H61" i="22" l="1"/>
  <c r="H62" i="22" s="1"/>
  <c r="G105" i="21"/>
  <c r="G15" i="21"/>
  <c r="G238" i="21" s="1"/>
  <c r="F1698" i="12" s="1"/>
  <c r="G1698" i="12" s="1"/>
  <c r="F82" i="19"/>
  <c r="F1695" i="12" s="1"/>
  <c r="G1695" i="12" s="1"/>
  <c r="F216" i="18"/>
  <c r="F273" i="18" s="1"/>
  <c r="F1693" i="12" s="1"/>
  <c r="G1693" i="12" s="1"/>
  <c r="G1690" i="12"/>
  <c r="I93" i="1" s="1"/>
  <c r="M1156" i="12"/>
  <c r="M1155" i="12" s="1"/>
  <c r="G1155" i="12"/>
  <c r="I75" i="1" s="1"/>
  <c r="I50" i="1"/>
  <c r="H19" i="16"/>
  <c r="F1161" i="12" s="1"/>
  <c r="G1161" i="12" s="1"/>
  <c r="H5" i="22"/>
  <c r="A23" i="1"/>
  <c r="AF1714" i="12" l="1"/>
  <c r="G40" i="1" s="1"/>
  <c r="H40" i="1" s="1"/>
  <c r="I40" i="1" s="1"/>
  <c r="H6" i="22"/>
  <c r="H7" i="22" s="1"/>
  <c r="F1700" i="12"/>
  <c r="G1700" i="12" s="1"/>
  <c r="M1698" i="12"/>
  <c r="M1697" i="12" s="1"/>
  <c r="G1697" i="12"/>
  <c r="I96" i="1" s="1"/>
  <c r="M1695" i="12"/>
  <c r="M1694" i="12" s="1"/>
  <c r="G1694" i="12"/>
  <c r="I95" i="1" s="1"/>
  <c r="G1692" i="12"/>
  <c r="I94" i="1" s="1"/>
  <c r="M1693" i="12"/>
  <c r="M1692" i="12" s="1"/>
  <c r="M1161" i="12"/>
  <c r="M1160" i="12" s="1"/>
  <c r="G1160" i="12"/>
  <c r="I76" i="1" s="1"/>
  <c r="I17" i="1" s="1"/>
  <c r="I16" i="1"/>
  <c r="G24" i="1"/>
  <c r="A24" i="1"/>
  <c r="G39" i="1" l="1"/>
  <c r="H39" i="1" s="1"/>
  <c r="I39" i="1" s="1"/>
  <c r="I42" i="1" s="1"/>
  <c r="J40" i="1" s="1"/>
  <c r="G41" i="1"/>
  <c r="H41" i="1" s="1"/>
  <c r="I41" i="1" s="1"/>
  <c r="M1700" i="12"/>
  <c r="M1699" i="12" s="1"/>
  <c r="G1699" i="12"/>
  <c r="I97" i="1" s="1"/>
  <c r="I99" i="1" s="1"/>
  <c r="J69" i="1" s="1"/>
  <c r="G42" i="1" l="1"/>
  <c r="G25" i="1" s="1"/>
  <c r="A25" i="1" s="1"/>
  <c r="G26" i="1" s="1"/>
  <c r="J39" i="1"/>
  <c r="J42" i="1" s="1"/>
  <c r="J41" i="1"/>
  <c r="H42" i="1"/>
  <c r="I18" i="1"/>
  <c r="I21" i="1" s="1"/>
  <c r="G1714" i="12"/>
  <c r="J65" i="1"/>
  <c r="J93" i="1"/>
  <c r="J89" i="1"/>
  <c r="J97" i="1"/>
  <c r="J53" i="1"/>
  <c r="J84" i="1"/>
  <c r="J56" i="1"/>
  <c r="J72" i="1"/>
  <c r="J81" i="1"/>
  <c r="J63" i="1"/>
  <c r="J52" i="1"/>
  <c r="J60" i="1"/>
  <c r="J74" i="1"/>
  <c r="J73" i="1"/>
  <c r="J51" i="1"/>
  <c r="J61" i="1"/>
  <c r="J94" i="1"/>
  <c r="J77" i="1"/>
  <c r="J64" i="1"/>
  <c r="J75" i="1"/>
  <c r="J78" i="1"/>
  <c r="J90" i="1"/>
  <c r="J50" i="1"/>
  <c r="J54" i="1"/>
  <c r="J55" i="1"/>
  <c r="J58" i="1"/>
  <c r="J96" i="1"/>
  <c r="J85" i="1"/>
  <c r="J88" i="1"/>
  <c r="J62" i="1"/>
  <c r="J66" i="1"/>
  <c r="J76" i="1"/>
  <c r="J79" i="1"/>
  <c r="J67" i="1"/>
  <c r="J68" i="1"/>
  <c r="J59" i="1"/>
  <c r="J71" i="1"/>
  <c r="J86" i="1"/>
  <c r="J91" i="1"/>
  <c r="J83" i="1"/>
  <c r="J98" i="1"/>
  <c r="J82" i="1"/>
  <c r="J95" i="1"/>
  <c r="J87" i="1"/>
  <c r="J57" i="1"/>
  <c r="J92" i="1"/>
  <c r="J70" i="1"/>
  <c r="J80" i="1"/>
  <c r="A26" i="1" l="1"/>
  <c r="G28" i="1"/>
  <c r="A27" i="1"/>
  <c r="G29" i="1" s="1"/>
  <c r="G27" i="1" s="1"/>
  <c r="J99" i="1"/>
  <c r="A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Jaromír Obšil</author>
  </authors>
  <commentList>
    <comment ref="S6" authorId="0" shapeId="0" xr:uid="{1AA2F6C9-E815-41A1-B523-ADAC6DD3EC54}">
      <text>
        <r>
          <rPr>
            <sz val="9"/>
            <color indexed="81"/>
            <rFont val="Tahoma"/>
            <family val="2"/>
            <charset val="238"/>
          </rPr>
          <t>Jedná se o informaci, zda se jedná o položku, která je do rozpočtu zadána z cenové soustavy RTS, nebo vlastní.</t>
        </r>
      </text>
    </comment>
    <comment ref="T6" authorId="0" shapeId="0" xr:uid="{606A7F3E-D279-400E-8F1F-559946946D97}">
      <text>
        <r>
          <rPr>
            <sz val="9"/>
            <color indexed="81"/>
            <rFont val="Tahoma"/>
            <family val="2"/>
            <charset val="238"/>
          </rPr>
          <t>Jedná se o název CÚ, která je zadána u položky rozpočtu</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name="00013-00015-1PP2"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<sst xmlns="http://schemas.openxmlformats.org/spreadsheetml/2006/main" count="9944" uniqueCount="3424">
  <si>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</si>
  <si>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</si>
  <si>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</si>
  <si>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</si>
  <si>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</si>
  <si>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</si>
  <si>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</si>
  <si>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</si>
  <si>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</si>
  <si>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</si>
  <si>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</si>
  <si>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</si>
  <si>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</si>
  <si>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</si>
  <si>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</si>
  <si>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</si>
  <si>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</si>
  <si>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</si>
  <si>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</si>
  <si>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</si>
  <si>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</si>
  <si>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</si>
  <si>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</si>
  <si>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</si>
  <si>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</si>
  <si>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</si>
  <si>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</si>
  <si>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</si>
  <si>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</si>
  <si>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</si>
  <si>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</si>
  <si>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</si>
  <si>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</si>
  <si>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</si>
  <si>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</si>
  <si>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</si>
  <si>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</si>
  <si>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</si>
  <si>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</si>
  <si>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</si>
  <si>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</si>
  <si>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</si>
  <si>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</si>
  <si>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9256-0101</t>
  </si>
  <si>
    <t>Rekonstrukce</t>
  </si>
  <si>
    <t>01</t>
  </si>
  <si>
    <t>Stavební úpravy</t>
  </si>
  <si>
    <t>Objekt:</t>
  </si>
  <si>
    <t>Rozpočet:</t>
  </si>
  <si>
    <t>Jaromír Obšil, autorizovaný technik</t>
  </si>
  <si>
    <t>9256</t>
  </si>
  <si>
    <t>Sokolovna Pacov</t>
  </si>
  <si>
    <t>Město Pacov</t>
  </si>
  <si>
    <t>nám. Svobody 320</t>
  </si>
  <si>
    <t>Pacov</t>
  </si>
  <si>
    <t>39501</t>
  </si>
  <si>
    <t>00248789</t>
  </si>
  <si>
    <t>CZ00248789</t>
  </si>
  <si>
    <t>2020 architekti s.r.o.</t>
  </si>
  <si>
    <t>Boušova 656</t>
  </si>
  <si>
    <t>Praha-Klánovice</t>
  </si>
  <si>
    <t>19014</t>
  </si>
  <si>
    <t>04355440</t>
  </si>
  <si>
    <t>CZ04355440</t>
  </si>
  <si>
    <t>7.8.2023</t>
  </si>
  <si>
    <t>Stavba</t>
  </si>
  <si>
    <t>Celkem za stavbu</t>
  </si>
  <si>
    <t>CZK</t>
  </si>
  <si>
    <t>Nabídková cena bude zahrnovat i práce a dodávky, které nejsou přímo uvedeny v předkládaných výkazech výměr, avšak vyplývají z předmětu a rozsahu díla dle PD (výkresy detailů, dilatační a ukončovací lišty, pomocné nosné konstrukce a kotevní prvky, lešení, přesuny hmot, mimostav. doprava apod.), případně nejsou detailně podchycené v dokumentaci, ale jsou nezbytné pro řádné provedení díla.</t>
  </si>
  <si>
    <t>Jestliže je ve výkazu výměr nebo PD uveden konkrétní výrobce nebo typ materiálu, jedná se pouze o doporučení a může být nahrazen libovolným materiálem stejných, nebo lepších technických parametrů.</t>
  </si>
  <si>
    <t>Rekapitulace dílů</t>
  </si>
  <si>
    <t>Typ dílu</t>
  </si>
  <si>
    <t>1</t>
  </si>
  <si>
    <t>Zemní práce</t>
  </si>
  <si>
    <t>21</t>
  </si>
  <si>
    <t>Úprava podloží a základ.spáry</t>
  </si>
  <si>
    <t>27</t>
  </si>
  <si>
    <t>Základy</t>
  </si>
  <si>
    <t>28</t>
  </si>
  <si>
    <t>Zpevňování hornin a konstrukcí</t>
  </si>
  <si>
    <t>31</t>
  </si>
  <si>
    <t>Zdi podpěrné a volné</t>
  </si>
  <si>
    <t>319</t>
  </si>
  <si>
    <t>Podřezání zdiva, dodat. izolace</t>
  </si>
  <si>
    <t>33</t>
  </si>
  <si>
    <t>Sloupy a pilíře,stožáry,stojky</t>
  </si>
  <si>
    <t>342</t>
  </si>
  <si>
    <t>Stěny a příčky montované lehké</t>
  </si>
  <si>
    <t>41</t>
  </si>
  <si>
    <t>Stropy a stropní konstrukce</t>
  </si>
  <si>
    <t>416</t>
  </si>
  <si>
    <t>Podhledy a mezistropy montované lehké</t>
  </si>
  <si>
    <t>43</t>
  </si>
  <si>
    <t>Schodiště</t>
  </si>
  <si>
    <t>5</t>
  </si>
  <si>
    <t>Komunikace</t>
  </si>
  <si>
    <t>61</t>
  </si>
  <si>
    <t>Úpravy povrchů vnitřní</t>
  </si>
  <si>
    <t>62</t>
  </si>
  <si>
    <t>Úpravy povrchů vnější</t>
  </si>
  <si>
    <t>63</t>
  </si>
  <si>
    <t>Podlahy a podlahové konstrukce</t>
  </si>
  <si>
    <t>64</t>
  </si>
  <si>
    <t>Výplně otvorů</t>
  </si>
  <si>
    <t>91</t>
  </si>
  <si>
    <t>Doplňující práce na komunikaci</t>
  </si>
  <si>
    <t>94</t>
  </si>
  <si>
    <t>Lešení a stavební výtahy</t>
  </si>
  <si>
    <t>95</t>
  </si>
  <si>
    <t>Dokončovací konstrukce na pozemních stavbách</t>
  </si>
  <si>
    <t>961</t>
  </si>
  <si>
    <t>Bourání konstrukcí HSV</t>
  </si>
  <si>
    <t>962</t>
  </si>
  <si>
    <t>Bourání konstrukcí PSV</t>
  </si>
  <si>
    <t>963</t>
  </si>
  <si>
    <t>Bourání konstrukcí - nebezp. odpad</t>
  </si>
  <si>
    <t>99</t>
  </si>
  <si>
    <t>Staveništní přesun hmot</t>
  </si>
  <si>
    <t>711</t>
  </si>
  <si>
    <t>Izolace proti vodě</t>
  </si>
  <si>
    <t>713</t>
  </si>
  <si>
    <t>Izolace tepelné</t>
  </si>
  <si>
    <t>720</t>
  </si>
  <si>
    <t>Zdravotechnická instalace</t>
  </si>
  <si>
    <t>730</t>
  </si>
  <si>
    <t>Ústřední vytápění</t>
  </si>
  <si>
    <t>762</t>
  </si>
  <si>
    <t>Konstrukce tesařské</t>
  </si>
  <si>
    <t>764</t>
  </si>
  <si>
    <t>Konstrukce klempířské</t>
  </si>
  <si>
    <t>766</t>
  </si>
  <si>
    <t>Konstrukce truhlářské</t>
  </si>
  <si>
    <t>767</t>
  </si>
  <si>
    <t>Konstrukce zámečnické</t>
  </si>
  <si>
    <t>769</t>
  </si>
  <si>
    <t>771</t>
  </si>
  <si>
    <t>Podlahy z dlaždic</t>
  </si>
  <si>
    <t>772</t>
  </si>
  <si>
    <t>Kamenné  dlažby</t>
  </si>
  <si>
    <t>773</t>
  </si>
  <si>
    <t>Podlahy teracové</t>
  </si>
  <si>
    <t>775</t>
  </si>
  <si>
    <t>Podlahy vlysové a parketové</t>
  </si>
  <si>
    <t>776</t>
  </si>
  <si>
    <t>Podlahy povlakové</t>
  </si>
  <si>
    <t>777</t>
  </si>
  <si>
    <t>Podlahy ze syntetických hmot</t>
  </si>
  <si>
    <t>781</t>
  </si>
  <si>
    <t>Obklady keramické</t>
  </si>
  <si>
    <t>782</t>
  </si>
  <si>
    <t>Konstrukce z přírodního kamene</t>
  </si>
  <si>
    <t>783</t>
  </si>
  <si>
    <t>Nátěry</t>
  </si>
  <si>
    <t>784</t>
  </si>
  <si>
    <t>Malby</t>
  </si>
  <si>
    <t>787</t>
  </si>
  <si>
    <t>Zasklívání</t>
  </si>
  <si>
    <t>791</t>
  </si>
  <si>
    <t>Montáž zařízení velkokuchyní</t>
  </si>
  <si>
    <t>M21</t>
  </si>
  <si>
    <t>Elektromontáže</t>
  </si>
  <si>
    <t>M22</t>
  </si>
  <si>
    <t>Montáž sdělovací a zabezp. techniky</t>
  </si>
  <si>
    <t>M24</t>
  </si>
  <si>
    <t>Montáže vzduchotechnických zařízení</t>
  </si>
  <si>
    <t>M47</t>
  </si>
  <si>
    <t>Montáž jevištních a kinozaříz.</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</si>
  <si>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</si>
  <si>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</si>
  <si>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</si>
  <si>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</si>
  <si>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</si>
  <si>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</si>
  <si>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</si>
  <si>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</si>
  <si>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</si>
  <si>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</si>
  <si>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</si>
  <si>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</si>
  <si>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</si>
  <si>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</si>
  <si>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</si>
  <si>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</si>
  <si>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</si>
  <si>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</si>
  <si>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</si>
  <si>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</si>
  <si>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</si>
  <si>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</si>
  <si>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</si>
  <si>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</si>
  <si>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</si>
  <si>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</si>
  <si>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</si>
  <si>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</si>
  <si>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</si>
  <si>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</si>
  <si>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132201210R00</t>
  </si>
  <si>
    <t>Hloubení rýh š.do 200 cm hor.3</t>
  </si>
  <si>
    <t>m3</t>
  </si>
  <si>
    <t>RTS 23/ I</t>
  </si>
  <si>
    <t>Kalkul</t>
  </si>
  <si>
    <t>Práce</t>
  </si>
  <si>
    <t>Běžná</t>
  </si>
  <si>
    <t>POL1_</t>
  </si>
  <si>
    <t>Výkop pro drenář a podřezání : ZP_DREN</t>
  </si>
  <si>
    <t>VV</t>
  </si>
  <si>
    <t>139711101RT3</t>
  </si>
  <si>
    <t>Vykopávka v uzavřených prostorách v hor.1-4 hornina 3</t>
  </si>
  <si>
    <t>SF1 : 158,8*0,485</t>
  </si>
  <si>
    <t>SF2 : (60,7-11,32)*0,239</t>
  </si>
  <si>
    <t>SF3 : (13,4+18,1+88,75)*0,225</t>
  </si>
  <si>
    <t>SF4 : 43,0*0,2</t>
  </si>
  <si>
    <t>Základy pod schody : (1,4*1,997+0,6*0,4)*0,68</t>
  </si>
  <si>
    <t>1,15*0,5*0,375</t>
  </si>
  <si>
    <t>151101101R00</t>
  </si>
  <si>
    <t>Pažení a rozepření stěn rýh - příložné - hl.do 2 m</t>
  </si>
  <si>
    <t>m2</t>
  </si>
  <si>
    <t>(7,05+1,93+8,735+1,4+2,06)*1,25</t>
  </si>
  <si>
    <t>4,29*2,0</t>
  </si>
  <si>
    <t>151101111R00</t>
  </si>
  <si>
    <t>Odstranění pažení stěn rýh - příložné - hl. do 2 m</t>
  </si>
  <si>
    <t>161101102R00</t>
  </si>
  <si>
    <t>Svislé přemístění výkopku z hor.1-4 do 4,0 m</t>
  </si>
  <si>
    <t>162701105R00</t>
  </si>
  <si>
    <t>Vodorovné přemístění výkopku z hor.1-4 do 10000 m</t>
  </si>
  <si>
    <t>Odvoz přebyt. zeminy - cca 10% : ZP_DREN*0,1</t>
  </si>
  <si>
    <t xml:space="preserve">Vnitřní odkop : </t>
  </si>
  <si>
    <t>SF2 : 60,7*0,239</t>
  </si>
  <si>
    <t>162201203R00</t>
  </si>
  <si>
    <t>Vodorovné přemíst.výkopku, kolečko hor.1-4, do 10m</t>
  </si>
  <si>
    <t>162201210R00</t>
  </si>
  <si>
    <t>Příplatek za dalš.10 m, kolečko, výkop. z hor.1- 4</t>
  </si>
  <si>
    <t>175101201R00</t>
  </si>
  <si>
    <t>Obsyp objektu bez prohození sypaniny</t>
  </si>
  <si>
    <t>Zpětný zásyp - cca 85% : ZP_DREN*0,85</t>
  </si>
  <si>
    <t>199000002R00</t>
  </si>
  <si>
    <t>Poplatek za skládku horniny 1- 4, č. dle katal. odpadů 17 05 04</t>
  </si>
  <si>
    <t>Odvoz přebyt. zeminy - cca 15% : ZP_DREN*0,15</t>
  </si>
  <si>
    <t>212850001RAA</t>
  </si>
  <si>
    <t>Drenáž podél základu objektu z dren. trub d 100 mm bet.lože, obsyp kamenivo, geotextilie</t>
  </si>
  <si>
    <t>m</t>
  </si>
  <si>
    <t>Agregovaná položka</t>
  </si>
  <si>
    <t>POL2_</t>
  </si>
  <si>
    <t>894412311RAB</t>
  </si>
  <si>
    <t>Šachta, DN 1000 stěna 120 mm, dno hloubka dna do 2,26 m poklop litina 40 t</t>
  </si>
  <si>
    <t>kus</t>
  </si>
  <si>
    <t>894412311RBB</t>
  </si>
  <si>
    <t>Šachta, DN 1000 stěna 120 mm, dno hloubka dna do 3,26 m poklop litina 40 t</t>
  </si>
  <si>
    <t>894431111RAK</t>
  </si>
  <si>
    <t>Šachta, D 315 mm, dl.šach.roury 1,25 m dno PP KG D 110 mm, poklop PP do roury 1,5 t</t>
  </si>
  <si>
    <t>894431131RAK</t>
  </si>
  <si>
    <t>Šachta, D 315 mm, dl.šach.roury 3,0 m dno PP KG D 110 mm, poklop PP do roury 1,5 t</t>
  </si>
  <si>
    <t>271313511R00</t>
  </si>
  <si>
    <t xml:space="preserve">Beton podkladní pod základové konstrukce, prostý </t>
  </si>
  <si>
    <t>Schodiště V : (4,152*1,91+1,9*2,16)*0,1</t>
  </si>
  <si>
    <t>Schodiště vnitřní : (1,4*2,1+0,7*0,6)*0,1</t>
  </si>
  <si>
    <t>271531111R00</t>
  </si>
  <si>
    <t>Polštář základu z kameniva hr. drceného</t>
  </si>
  <si>
    <t>(F1+F4)*0,2</t>
  </si>
  <si>
    <t>273321411R00</t>
  </si>
  <si>
    <t>Železobeton základových desek C 25/30</t>
  </si>
  <si>
    <t>Schodiště V : (4,152*1,81+1,7*2,06)*0,2</t>
  </si>
  <si>
    <t>Schodiště vnitřní : (1,2*1,9+0,7*0,4)*0,6</t>
  </si>
  <si>
    <t>Podlahy - tl. 120 mm 1.PP : 60,74*0,12</t>
  </si>
  <si>
    <t>- 1.NP : 22,19*0,12</t>
  </si>
  <si>
    <t>- tl. 150 mm : 322,083*0,15</t>
  </si>
  <si>
    <t>273351215R00</t>
  </si>
  <si>
    <t>Bednění stěn základových desek - zřízení</t>
  </si>
  <si>
    <t>Schodiště V : (4,152+1,81+0,25+1,7+2,06)*0,2</t>
  </si>
  <si>
    <t>Schodiště vnitřní : 1,9*4*0,6</t>
  </si>
  <si>
    <t>273351216R00</t>
  </si>
  <si>
    <t>Bednění stěn základových desek - odstranění</t>
  </si>
  <si>
    <t>273361821R00</t>
  </si>
  <si>
    <t>Výztuž základových desek z betonářské oceli B500B (10 505)</t>
  </si>
  <si>
    <t>t</t>
  </si>
  <si>
    <t>Schodiště vnitřní - odhad 60 kg/m3 : (1,2*1,9+0,7*0,4)*0,6*0,06</t>
  </si>
  <si>
    <t>273361921RT9</t>
  </si>
  <si>
    <t xml:space="preserve">Výztuž základových desek ze svařovaných sítí KY 80, drát d 8,0 mm, oko 150 x 150 mm </t>
  </si>
  <si>
    <t>Podlahy - tl. 120 mm 1.PP : 60,74*0,005293*1,25</t>
  </si>
  <si>
    <t>- 1.NP : 22,19*0,005293*1,25</t>
  </si>
  <si>
    <t>- tl. 150 mm 1.PP : 322,083*0,005293*1,25</t>
  </si>
  <si>
    <t>Schodiště V : (4,152*1,81+1,7*2,06)*0,005293*1,25</t>
  </si>
  <si>
    <t>274272120RT5</t>
  </si>
  <si>
    <t>Zdivo základové z bednicích tvárnic, tl. 200 mm výplň tvárnic betonem C 25/30</t>
  </si>
  <si>
    <t>Schodiště V : 1,25*(0,5+1,25)</t>
  </si>
  <si>
    <t>274272130RT5</t>
  </si>
  <si>
    <t>Zdivo základové z bednicích tvárnic, tl. 250 mm výplň tvárnic betonem C 25/30</t>
  </si>
  <si>
    <t>Schodiště V : (1,25+1,5+1,95)*0,5+(1,75*3+0,5*2)*2,0+1,75*0,75</t>
  </si>
  <si>
    <t>2,15*(2,0+0,75)/2*3</t>
  </si>
  <si>
    <t>Hlav. vstup : (3,18*2+7,24)*1,25+1,2*3*2,25+(2,54*2+1,7*3+1,3*4)*(1,25+2,25)/2</t>
  </si>
  <si>
    <t>274313611R00</t>
  </si>
  <si>
    <t>Beton základových pasů prostý C 16/20</t>
  </si>
  <si>
    <t>Schodiště : 1,15*0,5*0,5</t>
  </si>
  <si>
    <t>Hlav. vstup : (2,755*5+2,365*2+8,09+0,95*4)*0,6*0,5</t>
  </si>
  <si>
    <t>274351215R00</t>
  </si>
  <si>
    <t>Bednění stěn základových pasů - zřízení</t>
  </si>
  <si>
    <t>Hlav. vstup : (3,355*2+2,365*4+2,755*4+0,47*8+0,95*10+0,615*2+0,35*2)*0,5</t>
  </si>
  <si>
    <t>274351216R00</t>
  </si>
  <si>
    <t>Bednění stěn základových pasů - odstranění</t>
  </si>
  <si>
    <t>279361821R00</t>
  </si>
  <si>
    <t>Výztuž základových zdí z betonářské oceli B500B (10 505)</t>
  </si>
  <si>
    <t>Schodiště V - tl. 250 mm - 4x R10+4x R8/m2 : ((1,25+1,5+1,95)*0,5+(1,75*3+0,5*2)*2,0+1,75*0,75)*(0,00063+0,00042)*4</t>
  </si>
  <si>
    <t>2,15*(2,0+0,75)/2*3*(0,00063+0,00042)*4</t>
  </si>
  <si>
    <t>Schodiště V - tl. 200 mm - 4x R10+4x R8/m2 : 1,25*(0,5+1,25)*(0,00063+0,00042)*4</t>
  </si>
  <si>
    <t>Hlav. vstup - 4x R10+4x R8/m2 : ((3,18*2+7,24)*1,25+1,2*3*2,25+(2,54*2+1,7*3+1,3*4)*(1,25+2,25)/2)*(0,00063+0,00042)*4</t>
  </si>
  <si>
    <t>281606212R00</t>
  </si>
  <si>
    <t>Nízkotlaká injektáž cihelného zdiva tl. do 60 cm</t>
  </si>
  <si>
    <t>310239211R00</t>
  </si>
  <si>
    <t>Zazdívka otvorů plochy do 4 m2 cihlami na MVC</t>
  </si>
  <si>
    <t>1.PP : 1,145*0,995*0,34</t>
  </si>
  <si>
    <t>1.NP : (1,465*2,31+1,26*2,55-0,82*1,49)*0,62</t>
  </si>
  <si>
    <t>317944311RT2</t>
  </si>
  <si>
    <t>Válcované nosníky do č.12 do připravených otvorů včetně dodávky profilu IPE č.10</t>
  </si>
  <si>
    <t>1.PP - IPE100 ozn. 20 : 1,3*0,0081*8</t>
  </si>
  <si>
    <t>1.PP - IPE100 ozn. 21 : 1,1*0,0081*4</t>
  </si>
  <si>
    <t>1.PP - IPE100 ozn. 22 : 1,3*0,0081*4</t>
  </si>
  <si>
    <t>1.PP - IPE100 ozn. 24 : 1,6*0,0081*6</t>
  </si>
  <si>
    <t>1.NP - IPE100 ozn. 33 : 1,5*0,0081*4</t>
  </si>
  <si>
    <t>1.NP - VI/16 : 1,2*0,0081</t>
  </si>
  <si>
    <t>317944313RT2</t>
  </si>
  <si>
    <t>Válcované nosníky č.14-22 do připravených otvorů včetně dodávky profilu IPE č.14</t>
  </si>
  <si>
    <t>1.NP - IPE140 ozn. 11 : 2,45*0,0129*4</t>
  </si>
  <si>
    <t>1.NP - IPE140 ozn. 32 : 2,7*0,0129*6</t>
  </si>
  <si>
    <t>317944313RT3</t>
  </si>
  <si>
    <t>Válcované nosníky č.14-22 do připravených otvorů včetně dodávky profilu IPE č.16</t>
  </si>
  <si>
    <t>1.NP - IPE160 ozn. 12 : 2,8*0,0158*8</t>
  </si>
  <si>
    <t>319300016RT1</t>
  </si>
  <si>
    <t>Dodatečné vložení izolace podřezáním strojně,fólie kamenné a smíšené zdivo tloušťky 60 cm</t>
  </si>
  <si>
    <t>319300017RT1</t>
  </si>
  <si>
    <t>Dodatečné vložení izolace podřezáním strojně,fólie kamenné a smíšené zdivo tloušťky 90 cm</t>
  </si>
  <si>
    <t>330321410R00</t>
  </si>
  <si>
    <t>Beton sloupů a pilířů železový C 25/30</t>
  </si>
  <si>
    <t>V zrcadle schodiště : 0,2*0,2*8,405*2</t>
  </si>
  <si>
    <t>331351101R00</t>
  </si>
  <si>
    <t>Bednění sloupů čtyřúhelníkového průřezu - zřízení</t>
  </si>
  <si>
    <t>V zrcadle schodiště : 0,2*4*8,405*2</t>
  </si>
  <si>
    <t>331351102R00</t>
  </si>
  <si>
    <t>Bednění sloupů čtyřúhelníkového průřezu - odstranění</t>
  </si>
  <si>
    <t>331361821R00</t>
  </si>
  <si>
    <t>Výztuž sloupů hranatých z betonářské oceli B500B (10 505)</t>
  </si>
  <si>
    <t>V zrcadle schodiště - odhad 300 kg/m3 : 0,2*0,2*8,405*2*0,3</t>
  </si>
  <si>
    <t>342012122R00</t>
  </si>
  <si>
    <t>Příčka SDK tl.75 mm,ocel.kce,1x oplášť.,RF 12,5mm</t>
  </si>
  <si>
    <t>1.NP : (1,6*2+2,62)*3,1-1,55*2,15</t>
  </si>
  <si>
    <t>342012123R00</t>
  </si>
  <si>
    <t>Příčka SDK tl.80 mm,ocel.kce,1x oplášť.,RBI 12,5mm</t>
  </si>
  <si>
    <t>1.NP : (1,53*2+2,0+3,245*2+2,785+1,615*2)*2,935</t>
  </si>
  <si>
    <t>-(0,8*6+0,9)*2,15</t>
  </si>
  <si>
    <t>342012323RT1</t>
  </si>
  <si>
    <t>Příčka SDK tl.115mm,ocel.kce,1x oplášť.,RBI 12,5mm</t>
  </si>
  <si>
    <t>1.PP : (2,895+0,93+0,3*2+0,9+4,91+2,08+2,46+3,4)*2,65</t>
  </si>
  <si>
    <t>-(0,8*3+0,9)*2,15</t>
  </si>
  <si>
    <t>342262411RT3</t>
  </si>
  <si>
    <t>Příčka SDK instalační 2x OK, 2x opl. tl. 230 mm desky standard impreg.tl.12,5 mm, minerál tl. 5 cm</t>
  </si>
  <si>
    <t>1.NP : 3,28*2,75</t>
  </si>
  <si>
    <t>342091082R00</t>
  </si>
  <si>
    <t>Příplatek k příčce sádrokart. za plochu do 5 m2</t>
  </si>
  <si>
    <t>1.NP : (1,53*2+1,615*2)*2,935</t>
  </si>
  <si>
    <t>1.PP : (0,93+0,3*2+0,9)*2,65</t>
  </si>
  <si>
    <t>342090121R00</t>
  </si>
  <si>
    <t>Úprava SDK příčky pro zřízení dveří 1kř do 25 kg, profily CW 75, 1x opláštěné</t>
  </si>
  <si>
    <t>1.NP : 7</t>
  </si>
  <si>
    <t>342090131R00</t>
  </si>
  <si>
    <t>Úprava SDK příčky pro zřízení dveří 1kř do 25 kg, profily CW 100, 1x opláštěné</t>
  </si>
  <si>
    <t>1.PP : 4</t>
  </si>
  <si>
    <t>347015133R00</t>
  </si>
  <si>
    <t>Předstěna SDK instal., tl.150 mm, oc.kce CW, 1xRBI 12,5mm</t>
  </si>
  <si>
    <t>1.PP - WC moduly : (1,12+1,0)*1,3+(1,09+1,01+1,125+1,0)*2,8</t>
  </si>
  <si>
    <t>347051222R00</t>
  </si>
  <si>
    <t>Stěna šachty tl.75 mm,2xCW,2xopl.,deska RF 12,5 mm</t>
  </si>
  <si>
    <t>1.12 : (0,835+0,85)*2,435</t>
  </si>
  <si>
    <t>2.01 : (0,43+1,04)*2,72</t>
  </si>
  <si>
    <t>2.02 : (1,02+0,775)*2,22</t>
  </si>
  <si>
    <t>411321414R00</t>
  </si>
  <si>
    <t>Stropy deskové ze železobetonu C 25/30</t>
  </si>
  <si>
    <t>1.PP : 47,55*(0,05+0,05*1/3)</t>
  </si>
  <si>
    <t>1.NP : 139,44*(0,05+0,05*1/3)</t>
  </si>
  <si>
    <t>10,72*0,18</t>
  </si>
  <si>
    <t>2.NP : 54,5*(0,05+0,05*1/3)</t>
  </si>
  <si>
    <t>411354255R00</t>
  </si>
  <si>
    <t>Bednění stropů plech pozink. TR50/250 tl. 0,75 mm</t>
  </si>
  <si>
    <t>1.PP : 47,55</t>
  </si>
  <si>
    <t>1.NP : 139,44</t>
  </si>
  <si>
    <t>2.NP : 54,5</t>
  </si>
  <si>
    <t>411361821R00</t>
  </si>
  <si>
    <t>Výztuž stropů z betonářské oceli B500B (10 505)</t>
  </si>
  <si>
    <t>1.PP : 0,1264</t>
  </si>
  <si>
    <t>1.NP : 0,2565</t>
  </si>
  <si>
    <t>2.NP : 0,1006</t>
  </si>
  <si>
    <t>411361921RT8</t>
  </si>
  <si>
    <t>Výztuž stropů svařovanou sítí  průměr drátu  8,0, oka 100/100 mm KY81</t>
  </si>
  <si>
    <t>1.NP - přesahy : (1,3+0,75)*(2,48+2,515+2,525+2,49+2,41)*0,0079*1,2</t>
  </si>
  <si>
    <t>413231211R00</t>
  </si>
  <si>
    <t>Zazdívka zhlaví stropních trámů průřezu do 200 cm2</t>
  </si>
  <si>
    <t>Stropní nosníky - 2.NP : 10</t>
  </si>
  <si>
    <t>413232221R00</t>
  </si>
  <si>
    <t>Zazdívka zhlaví válcovaných nosníků výšky do 30cm</t>
  </si>
  <si>
    <t>Stropní nosníky - 1.PP : 31</t>
  </si>
  <si>
    <t>- 1.NP : 12+22+12+18</t>
  </si>
  <si>
    <t>- 2.NP : 34</t>
  </si>
  <si>
    <t>Schod. nosníky - 1.PP : 4</t>
  </si>
  <si>
    <t>- 1.NP : 4</t>
  </si>
  <si>
    <t>- 2.NP : 2</t>
  </si>
  <si>
    <t>413941123R00</t>
  </si>
  <si>
    <t>Osazení válcovaných nosníků ve stropech č. 14 - 22 vč. bet. lože</t>
  </si>
  <si>
    <t>1.PP - IPE220 ozn. 01 : 4,5*0,0262*4</t>
  </si>
  <si>
    <t>1.PP - IPE200 ozn. 02 : 3,65*0,0224*3</t>
  </si>
  <si>
    <t>1.PP - IPE200 ozn. 03 : 3,75*0,0224*2</t>
  </si>
  <si>
    <t>1.PP - IPE160 ozn. 04 : 2,85*0,0158*1</t>
  </si>
  <si>
    <t>1.PP - IPE160 ozn. 05 : 1,295*0,0158*1</t>
  </si>
  <si>
    <t>1.PP - IPE160 ozn. 06 : 1,1*0,0158*1</t>
  </si>
  <si>
    <t>1.PP - IPE160 ozn. 07 : 2,65*0,0158*3</t>
  </si>
  <si>
    <t>1.PP - IPE160 ozn. 08 : 2,15*0,0158*2</t>
  </si>
  <si>
    <t>1.PP - HEB200 ozn. 09 : 2,65*0,0613*1</t>
  </si>
  <si>
    <t>1.PP - HEB200 ozn. 10 : 3,02*0,0613*1</t>
  </si>
  <si>
    <t>1.NP - IPE180 ozn. 01 : 3,6*0,0188*1</t>
  </si>
  <si>
    <t>1.NP - IPE180 ozn. 02 : 1,994*0,0188*1</t>
  </si>
  <si>
    <t>1.NP - IPE200 ozn. 04 : 4,6*0,0224*8</t>
  </si>
  <si>
    <t>1.NP - IPE160 ozn. 05 : 2,8*0,0158*1</t>
  </si>
  <si>
    <t>1.NP - IPE160 ozn. 06 : 3,99*0,0158*5</t>
  </si>
  <si>
    <t>1.NP - HEB200 ozn. 07 : 2,8*0,0613*1</t>
  </si>
  <si>
    <t>1.NP - IPE160 ozn. 08 : 0,9*0,0158*1</t>
  </si>
  <si>
    <t>1.NP - UPE200 ozn. 09 : 3,5*0,697*1</t>
  </si>
  <si>
    <t>1.NP - UPE200 ozn. 10 : 4,635*0,697*1</t>
  </si>
  <si>
    <t>1.NP - IPE160 ozn. 13 : 1,4*0,0158*9</t>
  </si>
  <si>
    <t>1.NP - UPE200 ozn. 14 : 1,2*0,697*1</t>
  </si>
  <si>
    <t>1.NP - IPE180 ozn. 21 : 3,7*0,0188*10</t>
  </si>
  <si>
    <t>1.NP - IPE180 ozn. 22 : 3,8*0,0188*2</t>
  </si>
  <si>
    <t>1.NP - IPE180 ozn. 23 : 4,3*0,0188*10</t>
  </si>
  <si>
    <t>1.NP - UPE180 ozn. 25 : (0,9*7+0,2*2+0,7+2,48+2,515+2,525+2,49+2,41)*0,0197</t>
  </si>
  <si>
    <t>1.NP - IPE180 ozn. 27 : 1,1*0,0188*6</t>
  </si>
  <si>
    <t>2.NP - IPE160 ozn. 01 : 3,6*0,0158*1</t>
  </si>
  <si>
    <t>2.NP - IPE160 ozn. 02 : 1,995*0,0158*1</t>
  </si>
  <si>
    <t>2.NP - IPE200 ozn. 03 : 4,6*0,0224*2</t>
  </si>
  <si>
    <t>2.NP - IPE180 ozn. 04 : 4,6*0,0188*6</t>
  </si>
  <si>
    <t>2.NP - IPE160 ozn. 05 : 2,8*0,0158*6</t>
  </si>
  <si>
    <t>2.NP - IPE100 ozn. 06 : 0,995*0,0081*5</t>
  </si>
  <si>
    <t>2.NP - HEB200 ozn. 07 : 2,8*0,0613*1</t>
  </si>
  <si>
    <t>413941125R00</t>
  </si>
  <si>
    <t>Osazení válcovaných nosníků ve stropech č.24 a výš vč. bet. lože</t>
  </si>
  <si>
    <t>1.NP - IPE240 ozn. 03 : 4,6*0,0307*2</t>
  </si>
  <si>
    <t>1.NP - HEB240 ozn. 20 : 3,7*0,0832*1</t>
  </si>
  <si>
    <t>417321415R00</t>
  </si>
  <si>
    <t>Ztužující pásy a věnce z betonu železového C 25/30 XC4, XF2</t>
  </si>
  <si>
    <t>Schodiště V : ((2,67+1,75)*3+0,5*4+1,95)*0,25*0,125</t>
  </si>
  <si>
    <t>1,25*0,2*0,125</t>
  </si>
  <si>
    <t>Hlav. vstup : (3,18*2+7,24+1,2*3+2,54*2+1,7*3+1,3*4)*0,25*0,15</t>
  </si>
  <si>
    <t>417351115R00</t>
  </si>
  <si>
    <t>Bednění ztužujících pásů a věnců - zřízení</t>
  </si>
  <si>
    <t>Schodiště V : ((2,67+1,75)*3+0,5*4+1,95)*2*0,125</t>
  </si>
  <si>
    <t>1,25*2*0,125</t>
  </si>
  <si>
    <t>Hlav. vstup : (3,18*2+7,24+1,2*3+2,54*2+1,7*3+1,3*4)*2*0,15</t>
  </si>
  <si>
    <t>417351116R00</t>
  </si>
  <si>
    <t>Bednění ztužujících pásů a věnců - odstranění</t>
  </si>
  <si>
    <t>417361821R00</t>
  </si>
  <si>
    <t>Výztuž ztužujících pásů a věnců z oceli B500B (10 505)</t>
  </si>
  <si>
    <t>Schodiště V - 4x R10/m : ((2,67+1,75)*3+0,5*4+1,95)*0,00063*4</t>
  </si>
  <si>
    <t>1,25*0,00063*4</t>
  </si>
  <si>
    <t>Hlav. vstup - 4x R10/m : (3,18*2+7,24+1,2*3+2,54*2+1,7*3+1,3*4)*0,00063*4</t>
  </si>
  <si>
    <t>13383315R</t>
  </si>
  <si>
    <t>Tyč ocelová IPE 100, S235JR</t>
  </si>
  <si>
    <t>SPCM</t>
  </si>
  <si>
    <t>Specifikace</t>
  </si>
  <si>
    <t>POL3_</t>
  </si>
  <si>
    <t>2.NP - IPE100 ozn. 06 : 0,995*0,0081*5*1,08</t>
  </si>
  <si>
    <t>13383430R</t>
  </si>
  <si>
    <t>Tyč ocelová IPE 160, S235JR</t>
  </si>
  <si>
    <t>1.PP - IPE160 ozn. 04 : 2,85*0,0158*1,08</t>
  </si>
  <si>
    <t>1.PP - IPE160 ozn. 05 : 1,295*0,0158*1,08</t>
  </si>
  <si>
    <t>1.PP - IPE160 ozn. 06 : 1,1*0,0158*1,08</t>
  </si>
  <si>
    <t>1.PP - IPE160 ozn. 07 : 2,65*0,0158*3*1,08</t>
  </si>
  <si>
    <t>1.PP - IPE160 ozn. 08 : 2,15*0,0158*2*1,08</t>
  </si>
  <si>
    <t>1.NP - IPE160 ozn. 05 : 2,8*0,0158*1,08</t>
  </si>
  <si>
    <t>1.NP - IPE160 ozn. 06 : 3,99*0,0158*5*1,08</t>
  </si>
  <si>
    <t>1.NP - IPE160 ozn. 08 : 0,9*0,0158*1,08</t>
  </si>
  <si>
    <t>1.NP - IPE160 ozn. 13 : 1,4*0,0158*9*1,08</t>
  </si>
  <si>
    <t>2.NP - IPE160 ozn. 01 : 3,6*0,0158*1,08</t>
  </si>
  <si>
    <t>2.NP - IPE160 ozn. 02 : 1,995*0,0158*1,08</t>
  </si>
  <si>
    <t>2.NP - IPE160 ozn. 05 : 2,8*0,0158*6*1,08</t>
  </si>
  <si>
    <t>13482710R</t>
  </si>
  <si>
    <t>Tyč ocelová IPE 180, S235JR</t>
  </si>
  <si>
    <t>1.NP - IPE180 ozn. 01 : 3,6*0,0188*1,08</t>
  </si>
  <si>
    <t>1.NP - IPE180 ozn. 02 : 1,994*0,0188*1,08</t>
  </si>
  <si>
    <t>1.NP - IPE180 ozn. 21 : 3,7*0,0188*10*1,08</t>
  </si>
  <si>
    <t>1.NP - IPE180 ozn. 22 : 3,8*0,0188*2*1,08</t>
  </si>
  <si>
    <t>1.NP - IPE180 ozn. 23 : 4,3*0,0188*10*1,08</t>
  </si>
  <si>
    <t>1.NP - IPE180 ozn. 27 : 1,1*0,0188*6*1,08</t>
  </si>
  <si>
    <t>2.NP - IPE180 ozn. 04 : 4,6*0,0188*6*1,08</t>
  </si>
  <si>
    <t>13482715R</t>
  </si>
  <si>
    <t>Tyč ocelová IPE 200, S235JR</t>
  </si>
  <si>
    <t>1.PP - IPE200 ozn. 02 : 3,65*0,0224*3*1,08</t>
  </si>
  <si>
    <t>1.PP - IPE200 ozn. 03 : 3,75*0,0224*2*1,08</t>
  </si>
  <si>
    <t>1.NP - IPE200 ozn. 04 : 4,6*0,0224*8*1,08</t>
  </si>
  <si>
    <t>2.NP - IPE200 ozn. 03 : 4,6*0,0224*2*1,08</t>
  </si>
  <si>
    <t>13482720R</t>
  </si>
  <si>
    <t>Tyč ocelová IPE 220, S235JR</t>
  </si>
  <si>
    <t>1.PP - IPE220 ozn. 01 : 4,5*0,0262*4*1,08</t>
  </si>
  <si>
    <t>13482725R</t>
  </si>
  <si>
    <t>Tyč ocelová IPE 240, S235JR</t>
  </si>
  <si>
    <t>1.NP - IPE240 ozn. 03 : 4,6*0,0307*2*1,08</t>
  </si>
  <si>
    <t>13485310R</t>
  </si>
  <si>
    <t>Tyč ocelová UPE 180, S235JR</t>
  </si>
  <si>
    <t>1.NP - UPE180 ozn. 25 : (0,9*7+0,2*2+0,7+2,48+2,515+2,525+2,49+2,41)*0,0197*1,08</t>
  </si>
  <si>
    <t>13485315R</t>
  </si>
  <si>
    <t>Tyč ocelová UPE 200, S235JR</t>
  </si>
  <si>
    <t>1.NP - UPE200 ozn. 09 : 3,5*0,697*1,08</t>
  </si>
  <si>
    <t>1.NP - UPE200 ozn. 10 : 4,635*0,697*1,08</t>
  </si>
  <si>
    <t>1.NP - UPE200 ozn. 14 : 1,2*0,697*1,08</t>
  </si>
  <si>
    <t>13487115R</t>
  </si>
  <si>
    <t>Tyč ocelová HEB 200, S235JR</t>
  </si>
  <si>
    <t>1.PP - HEB200 ozn. 09 : 2,65*0,0613*1,08</t>
  </si>
  <si>
    <t>1.PP - HEB200 ozn. 10 : 3,02*0,0613*1,08</t>
  </si>
  <si>
    <t>1.NP - HEB200 ozn. 07 : 2,8*0,0613*1,08</t>
  </si>
  <si>
    <t>2.NP - HEB200 ozn. 07 : 2,8*0,0613*1,08</t>
  </si>
  <si>
    <t>13487125R</t>
  </si>
  <si>
    <t>Tyč ocelová HEB 240, S235JR</t>
  </si>
  <si>
    <t>1.NP - HEB240 ozn. 20 : 3,7*0,0832*1,08</t>
  </si>
  <si>
    <t>416021122R00</t>
  </si>
  <si>
    <t>Podhledy SDK, kovová.kce CD. 1x deska RF 12,5 mm</t>
  </si>
  <si>
    <t>1.01 : 3,83</t>
  </si>
  <si>
    <t>1.02 : 43,00</t>
  </si>
  <si>
    <t>1.02C : 38,63</t>
  </si>
  <si>
    <t>1.12 : 19,08</t>
  </si>
  <si>
    <t>1.13 : 15,18</t>
  </si>
  <si>
    <t>2.01 : 54,50</t>
  </si>
  <si>
    <t>416021124R00</t>
  </si>
  <si>
    <t>Podhledy SDK, kovová.kce CD. 1x deska RFI 12,5 mm</t>
  </si>
  <si>
    <t>1.03 : 8,74</t>
  </si>
  <si>
    <t>1.04 : 1,37</t>
  </si>
  <si>
    <t>1.05 : 1,31</t>
  </si>
  <si>
    <t>1.06 : 5,51</t>
  </si>
  <si>
    <t>1.07 : 4,59</t>
  </si>
  <si>
    <t>1.08 : 5,69</t>
  </si>
  <si>
    <t>1.09 : 1,54</t>
  </si>
  <si>
    <t>1.10 : 1,56</t>
  </si>
  <si>
    <t>1.11 : 1,51</t>
  </si>
  <si>
    <t>416021222R00</t>
  </si>
  <si>
    <t>Podhledy SDK, kovová.kce CD. 2x deska RF 12,5 mm</t>
  </si>
  <si>
    <t>0.01 : 18,88</t>
  </si>
  <si>
    <t>0.02 : 8,21</t>
  </si>
  <si>
    <t>0.03 : 6,35</t>
  </si>
  <si>
    <t>0.06 : 6,82</t>
  </si>
  <si>
    <t>0.09 : 5,87</t>
  </si>
  <si>
    <t>0.10 : 2,20</t>
  </si>
  <si>
    <t>0.12 : 2,27</t>
  </si>
  <si>
    <t>0.14 : 5,23</t>
  </si>
  <si>
    <t>0.15 : 83,82</t>
  </si>
  <si>
    <t>416021224R00</t>
  </si>
  <si>
    <t>Podhledy SDK, kovová.kce CD. 2x deska RFI 12,5 mm</t>
  </si>
  <si>
    <t>0.04 : 1,66</t>
  </si>
  <si>
    <t>0.04b : 2,03</t>
  </si>
  <si>
    <t>0.05 : 5,55</t>
  </si>
  <si>
    <t>0.07 : 6,59</t>
  </si>
  <si>
    <t>0.08 : 1,79</t>
  </si>
  <si>
    <t>0.11 : 2,04</t>
  </si>
  <si>
    <t>0.13 : 2,02</t>
  </si>
  <si>
    <t>416026222R00</t>
  </si>
  <si>
    <t>Podhled SDK,ocel.dvouúrov.kříž.rošt, 2x RF 12,5 mm</t>
  </si>
  <si>
    <t>3.02 : 39,81</t>
  </si>
  <si>
    <t>416091081R00</t>
  </si>
  <si>
    <t>Příplatek k podhledu sádrokart. za plochu do 2 m2</t>
  </si>
  <si>
    <t>416091082R00</t>
  </si>
  <si>
    <t>Příplatek k podhledu sádrokart. za plochu do 5 m2</t>
  </si>
  <si>
    <t>416091083R00</t>
  </si>
  <si>
    <t>Příplatek k podhledu sádrokart. za plochu do 10 m2</t>
  </si>
  <si>
    <t>447112222RT1</t>
  </si>
  <si>
    <t>Podkroví SDK,konstr.HUT, izolace, 2x RF tl.12,5 mm včetně dodávky izolace z min.vaty tl. 160 mm</t>
  </si>
  <si>
    <t>S1</t>
  </si>
  <si>
    <t>430321414R00</t>
  </si>
  <si>
    <t>Beton schodišťových konstrukcí železový C 25/30</t>
  </si>
  <si>
    <t>1.PP : (0,907+0,918)*1,05</t>
  </si>
  <si>
    <t>(0,688+0,872+0,772)*1,2</t>
  </si>
  <si>
    <t>1.NP : (1,015+1,009)*1,1</t>
  </si>
  <si>
    <t>(0,837+0,726+0,744)*1,2</t>
  </si>
  <si>
    <t>2.NP : (0,885*1,1+0,993*1,0)</t>
  </si>
  <si>
    <t>430361825R00</t>
  </si>
  <si>
    <t>Výztuž schodišťových konstrukcí křivočarých z oceli B500B (10 505)</t>
  </si>
  <si>
    <t xml:space="preserve">Odhad 150 kg/m3 : </t>
  </si>
  <si>
    <t>1.PP : (0,907+0,918)*1,05*0,12</t>
  </si>
  <si>
    <t>(0,688+0,872+0,772)*1,2*0,15</t>
  </si>
  <si>
    <t>1.NP : (1,015+1,009)*1,1*0,15</t>
  </si>
  <si>
    <t>(0,837+0,726+0,744)*1,2*0,15</t>
  </si>
  <si>
    <t>2.NP : (0,885*1,1+0,993*1,0)*0,15</t>
  </si>
  <si>
    <t>431351121R00</t>
  </si>
  <si>
    <t>Bednění podest a podstup.desek přímočar.- zřízení</t>
  </si>
  <si>
    <t>1.PP : 9,3*1,05</t>
  </si>
  <si>
    <t>11,75*1,2</t>
  </si>
  <si>
    <t>1.NP : 9,4*1,1</t>
  </si>
  <si>
    <t>11,5*1,2</t>
  </si>
  <si>
    <t>2.NP : 9,55*1,1</t>
  </si>
  <si>
    <t>431351122R00</t>
  </si>
  <si>
    <t>Bednění podest a podstup.desek přímočar.odstranění</t>
  </si>
  <si>
    <t>434191421R00</t>
  </si>
  <si>
    <t>Osazení stupňů kamenných na desku, broušených</t>
  </si>
  <si>
    <t>Hlav. vstup : 71,4</t>
  </si>
  <si>
    <t>OS/21 : 1,71*14</t>
  </si>
  <si>
    <t>434311116R00</t>
  </si>
  <si>
    <t>Stupně dusané na desku, z betonu C 25/30</t>
  </si>
  <si>
    <t>1.PP : 9*2*1,05</t>
  </si>
  <si>
    <t>(4+7+9)*1,2</t>
  </si>
  <si>
    <t>1.NP : (10+10)*1,1</t>
  </si>
  <si>
    <t>(4+10+3)*1,2</t>
  </si>
  <si>
    <t>2.NP : 11*1,0+7*1,1</t>
  </si>
  <si>
    <t>Schodiště V : 0,25*8*3</t>
  </si>
  <si>
    <t>Hlav. vstup : 0,25*38</t>
  </si>
  <si>
    <t>434351141R00</t>
  </si>
  <si>
    <t>Bednění stupňů přímočarých - zřízení</t>
  </si>
  <si>
    <t>1.PP : (0,16388*18+0,305*16)*1,05</t>
  </si>
  <si>
    <t>(0,15769*4+0,15143*13+0,299*3+0,31*14)*1,2</t>
  </si>
  <si>
    <t>1.NP : (0,15714*14+0,16666*3+0,299*3+0,31*11)*1,1</t>
  </si>
  <si>
    <t>(0,165*20+0,305*18)*1,2</t>
  </si>
  <si>
    <t>2.NP : (0,163*10+0,305*9)*(1,1+1,0)</t>
  </si>
  <si>
    <t>Schodiště V - stupně : (0,3*7+0,15*8)*0,25*3</t>
  </si>
  <si>
    <t>- boky : 0,15*0,3/2*8*2*3</t>
  </si>
  <si>
    <t>Hlav. vstup : (0,15+0,325)*0,25*38</t>
  </si>
  <si>
    <t>434351142R00</t>
  </si>
  <si>
    <t>Bednění stupňů přímočarých - odstranění</t>
  </si>
  <si>
    <t>58388015R</t>
  </si>
  <si>
    <t>Stupeň kamen. schod. plný 147x300x1710</t>
  </si>
  <si>
    <t>OS/21 : 1,71*9</t>
  </si>
  <si>
    <t>58388016T</t>
  </si>
  <si>
    <t>Stupeň kamen. schod. plný 147x340x1710</t>
  </si>
  <si>
    <t>Vlastní</t>
  </si>
  <si>
    <t>OS/21 : 5</t>
  </si>
  <si>
    <t>564841113RT3</t>
  </si>
  <si>
    <t>Podklad ze štěrkodrti po zhutnění tloušťky 14 cm štěrkodrť frakce 8-16 mm</t>
  </si>
  <si>
    <t>G1 : 1,5*2,1</t>
  </si>
  <si>
    <t>596811111R00</t>
  </si>
  <si>
    <t>Kladení dlaždic kom.pro pěší, lože z kameniva těž.</t>
  </si>
  <si>
    <t>59247903R</t>
  </si>
  <si>
    <t>Dlažba vymetaná 600x400x80 mm</t>
  </si>
  <si>
    <t>G1 : 1,5*2,1*1,1</t>
  </si>
  <si>
    <t>349231821R00</t>
  </si>
  <si>
    <t>Přizdívka ostění s ozubem z cihel, kapsy do 30 cm</t>
  </si>
  <si>
    <t>1.PP : 0,57*3,07+0,465*2,575*2</t>
  </si>
  <si>
    <t>602022101R00</t>
  </si>
  <si>
    <t>Postřik stěn sanační</t>
  </si>
  <si>
    <t>0.01 : (5,48+2,12+0,716+1,75)*2,4-0,9*2,15*3</t>
  </si>
  <si>
    <t>(2,245*2+2,31)*2,6</t>
  </si>
  <si>
    <t>0.02 : (2,4+3,85)*2,6</t>
  </si>
  <si>
    <t>0.03 : (1,915*2+1,07)*2,4-0,9*2,15</t>
  </si>
  <si>
    <t>0.04 : (1,12+1,48)*2*2,4-0,8*2,15</t>
  </si>
  <si>
    <t>0.04b : 0,93*2*2,4-0,8*2,15</t>
  </si>
  <si>
    <t>0.05 : (1,12+0,28*2+4,91)*2,4</t>
  </si>
  <si>
    <t>0.06 : (2,0+3,4)*2,62-(0,8+0,9)*2,15-1,2*0,7</t>
  </si>
  <si>
    <t>0.07 : (1,95*2+3,385)*2,4-0,8*2,15</t>
  </si>
  <si>
    <t>0.08 : (1,945+1,0)*2,4</t>
  </si>
  <si>
    <t>0.09 : (4,9+0,47+0,985)*2,4+(0,9+2,15*2)*0,8-0,9*2,15</t>
  </si>
  <si>
    <t>0.10 : (1,09+2,15)*2,4</t>
  </si>
  <si>
    <t>0.11 : 0</t>
  </si>
  <si>
    <t>0.12 : 1,128*2,4</t>
  </si>
  <si>
    <t>0.13 : 1,0*2,4</t>
  </si>
  <si>
    <t>0.14 : (1,34+1,03+1,005+3,115)*2,585-0,9*2,15-1,275*1,2</t>
  </si>
  <si>
    <t>0.15 : (1,97+7,74+9,85)*2*2,4-1,49*2,29-0,9*2,15*2-1,35*1,2*3-1,35*1,0*2</t>
  </si>
  <si>
    <t>602022121RT2</t>
  </si>
  <si>
    <t>Omítka jádrová sanační tloušťka vrstvy 30 mm</t>
  </si>
  <si>
    <t>602022151RT2</t>
  </si>
  <si>
    <t>Štuk na stěnách sanační tloušťka vrstvy 3 mm</t>
  </si>
  <si>
    <t>0.01 : (2,12+0,716+1,75)*2,4-0,9*2,15*3</t>
  </si>
  <si>
    <t>0.02 : (2,4+3,85)*(2,6-1,6)+2,4*2,6+(1,0+2,15*2)*0,5-0,9*2,15</t>
  </si>
  <si>
    <t>0.06 : (2,0+3,4)*(2,62-2,4)+2,0*2,62-(0,8+0,9)*2,15-1,2*0,7</t>
  </si>
  <si>
    <t>0.14 : (1,34+1,03+1,005+3,115)*2,585-0,9*2,15-1,275*1,2-0,72*0,835*2,4</t>
  </si>
  <si>
    <t>611425133R00</t>
  </si>
  <si>
    <t>Omítka vnitřní schodišťových konstr., MVC, štuková</t>
  </si>
  <si>
    <t>1.02A : 13,48</t>
  </si>
  <si>
    <t>1.02B : 9,57</t>
  </si>
  <si>
    <t>611421231R00</t>
  </si>
  <si>
    <t>Oprava váp.omítek stropů do 10% plochy - štukových</t>
  </si>
  <si>
    <t>1.02 : 180,68</t>
  </si>
  <si>
    <t>1.02D : 84,64</t>
  </si>
  <si>
    <t>2.01 : 111,40</t>
  </si>
  <si>
    <t>2.02 : 19,24</t>
  </si>
  <si>
    <t>612421615R00</t>
  </si>
  <si>
    <t>Omítka vnitřní zdiva, MVC, hrubá zatřená</t>
  </si>
  <si>
    <t>1.03 : (3,29+3,75+0,27)*2*2,4-(0,8*2+0,9)*2,15-((1,61+2,0)*2,4-0,8*2,15*2)</t>
  </si>
  <si>
    <t>1.04 : 0,91*2,4</t>
  </si>
  <si>
    <t>1.05 : (1,53+0,93)*2,4</t>
  </si>
  <si>
    <t>1.06 : (3,36+1,745)*2,4</t>
  </si>
  <si>
    <t>1.07 : (3,14+1,57)*2,4</t>
  </si>
  <si>
    <t>1.08 : 1,725*2*2,4</t>
  </si>
  <si>
    <t>1.09 : 1,615*2,4</t>
  </si>
  <si>
    <t>1.11 : 1,615*2,4</t>
  </si>
  <si>
    <t>1.12 : 1,3*2,435</t>
  </si>
  <si>
    <t>612421637R00</t>
  </si>
  <si>
    <t>Omítka vnitřní zdiva, MVC, štuková</t>
  </si>
  <si>
    <t>1.NP : 1,465*2,5*2</t>
  </si>
  <si>
    <t>612421331R00</t>
  </si>
  <si>
    <t>Oprava vápen.omítek stěn do 30 % pl. - štukových</t>
  </si>
  <si>
    <t>1.NP : 1,5*3,07-1,715*(1,66+2,495)/2</t>
  </si>
  <si>
    <t>(1,57*2+3,66+9,87+5,925)*3,07-1,22*1,5-2,045*0,85-(2,415*2+2,075)*2,495</t>
  </si>
  <si>
    <t>(9,87+18,0)*6,48-(2,57+2,605+2,635+2,58+2,525)*2,74</t>
  </si>
  <si>
    <t>-(2,47+2,5+2,48+2,315+1,465+2,415*2+2,075)*2,5</t>
  </si>
  <si>
    <t>(7,94*2+10,02)*5,435-6,435*4,38-(1,0+1,41+1,56)*2,15</t>
  </si>
  <si>
    <t>12,27*2,74-(2,47+2,5+2,48+2,315)*2,5</t>
  </si>
  <si>
    <t>11,57*3,26-1,465*2,5-1,0*2,15*2-0,45*1,5*2-0,82*1,5</t>
  </si>
  <si>
    <t>(5,275+3,28)*2*2,48-0,85*2,48-(1,0+1,55)*2,15-1,32*2,435-1,8*0,8*2</t>
  </si>
  <si>
    <t>2.NP : 60,055*2,72-(2,24*2+2,4*3+2,415*2+2,57+2,605+2,635+2,58+2,525)*2,45</t>
  </si>
  <si>
    <t>-(0,75*0,93*3+(1,0+1,41)*2,15+1,15*1,9*4+1,1*2,6)</t>
  </si>
  <si>
    <t>16,98*2,22-1,0*2,15-0,57*0,49-2,05*1,0</t>
  </si>
  <si>
    <t>(2,57+2,605+2,635+2,58+2,525+2,45*10)*0,62</t>
  </si>
  <si>
    <t>612425931R00</t>
  </si>
  <si>
    <t>Omítka vápenná vnitřního ostění - štuková</t>
  </si>
  <si>
    <t>1.NP : (0,475+0,57+0,34)*3,07</t>
  </si>
  <si>
    <t>(0,175+0,47+0,365)*2*2,575</t>
  </si>
  <si>
    <t>(1,22+1,5*2)*0,4</t>
  </si>
  <si>
    <t>(2,415+2,495*2)*0,47</t>
  </si>
  <si>
    <t>(2,47+2,5+2,48+2,315+2,5*8)*0,62+(2,415*2+2,075+2,5*8)*0,47</t>
  </si>
  <si>
    <t>2.NP : (0,75+0,93*2)*0,3*3</t>
  </si>
  <si>
    <t>(1,15+1,9*2)*0,33*4</t>
  </si>
  <si>
    <t>(1,1+2,6*2)*0,33</t>
  </si>
  <si>
    <t>Základy : IZOL_ZAKL</t>
  </si>
  <si>
    <t>602022122RT2</t>
  </si>
  <si>
    <t>Omítka stěn vyrovnávací sanační tloušťka vrstvy 30 mm</t>
  </si>
  <si>
    <t>621477222R00</t>
  </si>
  <si>
    <t>Oprava vněj.omítky štukové podhledů, II,do 20%,SMS</t>
  </si>
  <si>
    <t xml:space="preserve">Podhledy - střešní přesahy : </t>
  </si>
  <si>
    <t>Východ : 35,7</t>
  </si>
  <si>
    <t>Západ : 34,85</t>
  </si>
  <si>
    <t>Sever : 30,2</t>
  </si>
  <si>
    <t>Jih : 16,4</t>
  </si>
  <si>
    <t>622471931R00</t>
  </si>
  <si>
    <t>Příplatek za vícebarevné provádění</t>
  </si>
  <si>
    <t>FAS_A+FAS_B+FAS_D+FAS_E</t>
  </si>
  <si>
    <t>622471317R00</t>
  </si>
  <si>
    <t>Nátěr nebo nástřik stěn vnějších, složitost 1 - 2</t>
  </si>
  <si>
    <t>FAS_A+FAS_B+FAS_E</t>
  </si>
  <si>
    <t>622471319R00</t>
  </si>
  <si>
    <t>Nátěr nebo nástřik stěn vnějších, rýhovaná</t>
  </si>
  <si>
    <t>FAS_D</t>
  </si>
  <si>
    <t>622477221R00</t>
  </si>
  <si>
    <t>Oprava vnější omítky stěn štukové,sl.II,do 10%,SMS</t>
  </si>
  <si>
    <t>622477251R00</t>
  </si>
  <si>
    <t>Oprava vnější omítky stěn rýhované,do 10%,SMS</t>
  </si>
  <si>
    <t>622904112R00</t>
  </si>
  <si>
    <t>Očištění fasád tlakovou vodou složitost 1 - 2</t>
  </si>
  <si>
    <t>FAS_A+FAS_B+FAS_C+FAS_D+FAS_E+FAS_F</t>
  </si>
  <si>
    <t>627452101RT2</t>
  </si>
  <si>
    <t>Spárování maltou MCs zapuštěné rovné, zdí z kamene</t>
  </si>
  <si>
    <t>FAS_C</t>
  </si>
  <si>
    <t>627452111RT2</t>
  </si>
  <si>
    <t>Spárování maltou MCs zapuštěné rovné, zdí z cihel</t>
  </si>
  <si>
    <t>FAS_F</t>
  </si>
  <si>
    <t>631312611RM1</t>
  </si>
  <si>
    <t>Mazanina betonová tl. 5 - 8 cm C 16/20 z betonu prostého</t>
  </si>
  <si>
    <t>Ochranná bet. mazanina : (F1+F2+F3+F4)*0,05</t>
  </si>
  <si>
    <t>631312621R00</t>
  </si>
  <si>
    <t>Mazanina betonová tl. 5 - 8 cm C 20/25</t>
  </si>
  <si>
    <t>Sál : F1*0,06</t>
  </si>
  <si>
    <t>631319171R00</t>
  </si>
  <si>
    <t>Příplatek za stržení povrchu mazaniny tl. 8 cm</t>
  </si>
  <si>
    <t>631361921RT4</t>
  </si>
  <si>
    <t>Výztuž mazanin svařovanou sítí KH 30, drát d 6,0 mm, oko 100 x 100 mm</t>
  </si>
  <si>
    <t>Sál : F1*0,00444*1,2</t>
  </si>
  <si>
    <t>632443111R00</t>
  </si>
  <si>
    <t>P1+P3+P4</t>
  </si>
  <si>
    <t>F1+F2+F3+F4</t>
  </si>
  <si>
    <t>632443112R00</t>
  </si>
  <si>
    <t>P1*2</t>
  </si>
  <si>
    <t>(F1+F2+F3+F4)*2</t>
  </si>
  <si>
    <t>639571115R00</t>
  </si>
  <si>
    <t>Podklad pod okapový chodník ze štěrku tl.150 mm</t>
  </si>
  <si>
    <t>639571210R00</t>
  </si>
  <si>
    <t>Kačírek pro okapový chodník tl. 100 mm</t>
  </si>
  <si>
    <t>639571311R00</t>
  </si>
  <si>
    <t>Okapový chodník - textilie proti prorůstání 45g/m2</t>
  </si>
  <si>
    <t>642944222RT3</t>
  </si>
  <si>
    <t>Osaz.zár.oc.2rámových,posuv-5/+20mm,tl.stěny 100mm včetně dodávky zárubně, š průchodu 700 mm</t>
  </si>
  <si>
    <t>642944222RT4</t>
  </si>
  <si>
    <t>Osaz.zár.oc.2rámových,posuv-5/+20mm,tl.stěny 100mm včetně dodávky zárubně, š průchodu 800 mm</t>
  </si>
  <si>
    <t>642944222RT6</t>
  </si>
  <si>
    <t>Osaz.zár.oc.2rámových,posuv-5/+20mm,tl.stěny 100mm včetně dodávky zárubně, š průchodu 1100 mm</t>
  </si>
  <si>
    <t>642944223RT3</t>
  </si>
  <si>
    <t>Osaz.zár.oc.2rámových,posuv-5/+20mm,tl.stěny 125mm včetně dodávky zárubně, š průchodu 700 mm</t>
  </si>
  <si>
    <t>642944223RT4</t>
  </si>
  <si>
    <t>Osaz.zár.oc.2rámových,posuv-5/+20mm,tl.stěny 125mm včetně dodávky zárubně, š průchodu 800 mm</t>
  </si>
  <si>
    <t>642944224RT4</t>
  </si>
  <si>
    <t>Osaz.zár.oc.2rámových,posuv-5/+20mm,tl.stěny 150mm včetně dodávky zárubně, š průchodu 800 mm</t>
  </si>
  <si>
    <t>642944226RT4</t>
  </si>
  <si>
    <t>Osaz.zár.oc.2rámových,posuv-5/+20mm,tl.stěny 175mm včetně dodávky zárubně, š průchodu 800 mm</t>
  </si>
  <si>
    <t>642944226RT5</t>
  </si>
  <si>
    <t>Osaz.zár.oc.2rámových,posuv-5/+20mm,tl.stěny 175mm včetně dodávky zárubně, š průchodu 900 mm</t>
  </si>
  <si>
    <t>642944226RT6</t>
  </si>
  <si>
    <t>Osaz.zár.oc.2rámových,posuv-5/+20mm,tl.stěny 175mm včetně dodávky zárubně, š průchodu 1300 mm</t>
  </si>
  <si>
    <t>642944239RT6</t>
  </si>
  <si>
    <t>Osaz.zár.oc.2rámových,posuv-0/+35mm,tl.stěny 300mm včetně dodávky zárubně, š průchodu 900 mm</t>
  </si>
  <si>
    <t>642946111RT1</t>
  </si>
  <si>
    <t>Osazení skrytých dveřních Al zárubní, do zdiva bez dodávky zárubně</t>
  </si>
  <si>
    <t>642946911R00</t>
  </si>
  <si>
    <t>Začištění skryté zárubně ,zdivo do tl. 150 mm, XPS</t>
  </si>
  <si>
    <t>0,9+2,1*2*4</t>
  </si>
  <si>
    <t>648991111RT4</t>
  </si>
  <si>
    <t>Osazení parapet.desek plast. a lamin. š. do 20cm včetně dodávky parapetní desky š. 200 mm</t>
  </si>
  <si>
    <t>T/1 : 0,57+0,44</t>
  </si>
  <si>
    <t>648991113RT2</t>
  </si>
  <si>
    <t>Osazení parapet.desek plast. a lamin. š.nad 20cm včetně dodávky parapetní desky š. 250 mm</t>
  </si>
  <si>
    <t>T/1 : 2,75+1,34</t>
  </si>
  <si>
    <t>648991113RT3</t>
  </si>
  <si>
    <t>Osazení parapet.desek plast. a lamin. š.nad 20cm včetně dodávky parapetní desky š. 300 mm</t>
  </si>
  <si>
    <t>T/1 : 5,68+2,04+11,19+4,2</t>
  </si>
  <si>
    <t>648991113RT4</t>
  </si>
  <si>
    <t>Osazení parapet.desek plast. a lamin. š.nad 20cm včetně dodávky plastové desky š. 350 mm</t>
  </si>
  <si>
    <t>T/1 : 1,19+2,59</t>
  </si>
  <si>
    <t>648991113RT5</t>
  </si>
  <si>
    <t>Osazení parapet.desek plast. a lamin. š.nad 20cm včetně dodávky plastové desky š. 400 mm</t>
  </si>
  <si>
    <t>T/1 : 0,85</t>
  </si>
  <si>
    <t>648991113RT6</t>
  </si>
  <si>
    <t>Osazení parapet.desek plast. a lamin. š.nad 20cm včetně dodávky plastové desky š. 500 mm</t>
  </si>
  <si>
    <t>T/1 : 4,26</t>
  </si>
  <si>
    <t>553313331R</t>
  </si>
  <si>
    <t>Skrytá zárubeň 900/2100 mm pro otočné dveře jednokřídlé</t>
  </si>
  <si>
    <t>916561111RT2</t>
  </si>
  <si>
    <t>Osazení záhon.obrubníků do lože z C 12/15 s opěrou včetně obrubníku   50/5/20 cm</t>
  </si>
  <si>
    <t>Okap. chodník : 85,2</t>
  </si>
  <si>
    <t>Vstup 1.PP : 1,5*2+2,1</t>
  </si>
  <si>
    <t>941941031R00</t>
  </si>
  <si>
    <t>Montáž lešení leh.řad.s podlahami,š.do 1 m, H 10 m</t>
  </si>
  <si>
    <t>LES_FAS</t>
  </si>
  <si>
    <t>941941191R00</t>
  </si>
  <si>
    <t>Příplatek za každý měsíc použití lešení k pol.1031 4 měsíce</t>
  </si>
  <si>
    <t>LES_FAS*4</t>
  </si>
  <si>
    <t>941941831R00</t>
  </si>
  <si>
    <t>Demontáž lešení leh.řad.s podlahami,š.1 m, H 10 m</t>
  </si>
  <si>
    <t>943943221R00</t>
  </si>
  <si>
    <t>Montáž lešení prostorové lehké, do 200kg, H 10 m</t>
  </si>
  <si>
    <t>M.č. 116 : 179,09*5,0</t>
  </si>
  <si>
    <t>943943292R00</t>
  </si>
  <si>
    <t>Příplatek za každý měsíc použití k pol..3221, 3222</t>
  </si>
  <si>
    <t>M.č. 116 : 179,09*5,0*2</t>
  </si>
  <si>
    <t>943943821R00</t>
  </si>
  <si>
    <t>Demontáž lešení, prostor. lehké, 200 kPa, H 10 m</t>
  </si>
  <si>
    <t>943955021R00</t>
  </si>
  <si>
    <t>Montáž lešeňové podlahy s příčníky a podél.,H 10 m</t>
  </si>
  <si>
    <t>M.č. 116 : 179,09</t>
  </si>
  <si>
    <t>943955198R00</t>
  </si>
  <si>
    <t>Pronájem - příplatek za každý den použití</t>
  </si>
  <si>
    <t>M.č. 116 : 179,09*30*2</t>
  </si>
  <si>
    <t>943955821R00</t>
  </si>
  <si>
    <t>Demontáž leš. podlahy s příč. a podélníky, H 10 m</t>
  </si>
  <si>
    <t>952901111R00</t>
  </si>
  <si>
    <t>Vyčištění budov o výšce podlaží do 4 m</t>
  </si>
  <si>
    <t>952901114R00</t>
  </si>
  <si>
    <t>Vyčištění budov o výšce podlaží nad 4 m</t>
  </si>
  <si>
    <t>953941312R00</t>
  </si>
  <si>
    <t>Osazení požárního hasicího přístroje na stěnu</t>
  </si>
  <si>
    <t>OS/4a : 1</t>
  </si>
  <si>
    <t>OS/4b : 6</t>
  </si>
  <si>
    <t>95192560OS01</t>
  </si>
  <si>
    <t>Šatnová dvou-skříňka 600x1850 mm ozn. OS/01 plechová s lavičkou</t>
  </si>
  <si>
    <t>Indiv</t>
  </si>
  <si>
    <t>95192560OS02</t>
  </si>
  <si>
    <t>Šatnová lavice ozn. OS/02</t>
  </si>
  <si>
    <t>95192560OS03</t>
  </si>
  <si>
    <t>Protipožární roleta 2380x2600 mm ozn. OS/03 EW30 DP1</t>
  </si>
  <si>
    <t>95192560OS05</t>
  </si>
  <si>
    <t>Hydrantová skříň D25 s vystrojením ozn. OS/05</t>
  </si>
  <si>
    <t>95192560OS07</t>
  </si>
  <si>
    <t>Bezbar. plošina hydraulická ozn. OS/07 nosn. 400 kg</t>
  </si>
  <si>
    <t>kpl</t>
  </si>
  <si>
    <t>95192560OS09</t>
  </si>
  <si>
    <t>Hlavní a zadní opona ozn. OS/09</t>
  </si>
  <si>
    <t>95192560OS10</t>
  </si>
  <si>
    <t>Roletky mezi sloupy ozn. OS/10</t>
  </si>
  <si>
    <t>95192560OS11</t>
  </si>
  <si>
    <t>Rolety do sálu 2280x3340 mm ozn. OS/11</t>
  </si>
  <si>
    <t>95192560OS12</t>
  </si>
  <si>
    <t>Závěs látkový akustický 2280x6170 mm ozn. OS/12</t>
  </si>
  <si>
    <t>95192560OS13</t>
  </si>
  <si>
    <t>Závěs látkový akustický 3665x2740 mm ozn. OS/13</t>
  </si>
  <si>
    <t>95192560OS14</t>
  </si>
  <si>
    <t>Závěs látkový akustický 1490x2315 mm ozn. OS/14</t>
  </si>
  <si>
    <t>95192560OS16</t>
  </si>
  <si>
    <t>Infografika z nerez. výpalků ozn. OS/16</t>
  </si>
  <si>
    <t>95192560OS17</t>
  </si>
  <si>
    <t>Žaluzie protidešťová vč. sítě proti hmyzu ozn. OS/17 PZn, sestava 110x50 cm 2x, trojúh. 50x50 cm 4x</t>
  </si>
  <si>
    <t>95192560OS19</t>
  </si>
  <si>
    <t>Dilatace podlahy ozn. OS/19 korek</t>
  </si>
  <si>
    <t>95192560OS20</t>
  </si>
  <si>
    <t>Lišta rohová ozn. OS/20 nerez plech tl. 3 mm</t>
  </si>
  <si>
    <t>95192560OS22</t>
  </si>
  <si>
    <t>Revizní dvířka do SDK 400x400 mm ozn. OS/22 bez PO</t>
  </si>
  <si>
    <t>95192560OS23</t>
  </si>
  <si>
    <t>Schůdky na jeviště demontovatelné ozn. OS/23 vč. 2x zábradlí</t>
  </si>
  <si>
    <t>95192560OS28a</t>
  </si>
  <si>
    <t>Kovový regál, 6 polic, 1200x2000 mm ozn. OS/28a nos. 80 kg/police</t>
  </si>
  <si>
    <t>95192560OS28b</t>
  </si>
  <si>
    <t>Kovový regál, 6 polic, 680x2000 mm ozn. OS/28b nos. 80 kg/police</t>
  </si>
  <si>
    <t>95192560OS28c</t>
  </si>
  <si>
    <t>Kovový stůl, 1 police, 1200x800 mm ozn. OS/28c non. 60 kg/police</t>
  </si>
  <si>
    <t>95192560OS29a</t>
  </si>
  <si>
    <t>Stůl lamino, kov. nohy 1600x800 mm ozn. OS/29a stohovatelné, vč. vozíků</t>
  </si>
  <si>
    <t>95192560OS29b</t>
  </si>
  <si>
    <t>Stůl lamino, kov. nohy 1000x600 mm ozn. OS/29b stohovatelné, vč. vozíků</t>
  </si>
  <si>
    <t>95192560OS30</t>
  </si>
  <si>
    <t>Židle dřev. s područkami ozn. OS/30 stohovatelné, vč. vozíků</t>
  </si>
  <si>
    <t>95192560OS31</t>
  </si>
  <si>
    <t>Židle dřev. s područkami ozn. OS/31 stohovatelné, vč. vozíků</t>
  </si>
  <si>
    <t>95192560OS32</t>
  </si>
  <si>
    <t>Stůl kovový o 800 mm ozn. OS/32</t>
  </si>
  <si>
    <t>95192560OS35</t>
  </si>
  <si>
    <t>Zábrana vstupu 1,5 m pro vymez. sloupky ozn. OS/35 pletené červ. lano, zlaté klipy</t>
  </si>
  <si>
    <t>95192560OS36</t>
  </si>
  <si>
    <t>WC štětka ozn. OS/36 nerez</t>
  </si>
  <si>
    <t>95192560OS37a</t>
  </si>
  <si>
    <t>Odpadkový koš 5 l, víko nožní ozn. OS/37a nerez</t>
  </si>
  <si>
    <t>95192560OS37b</t>
  </si>
  <si>
    <t>Odpadkový koš 5 l, víko kyvné ozn. OS/37b nerez</t>
  </si>
  <si>
    <t>95192560OS37c</t>
  </si>
  <si>
    <t>Odpadkový koš 30 l, víko kyvné ozn. OS/37c nerez</t>
  </si>
  <si>
    <t>95192560OS38</t>
  </si>
  <si>
    <t>Dávkovač mýdla ozn. OS/38 nerez</t>
  </si>
  <si>
    <t>95192560OS39</t>
  </si>
  <si>
    <t>Zásobník na papírové ručníky ozn. OS/39 nerez</t>
  </si>
  <si>
    <t>95192560OS40a</t>
  </si>
  <si>
    <t>Sanitární zástěna dl. 1,0 m ozn. OS/40a</t>
  </si>
  <si>
    <t>95192560OS40b</t>
  </si>
  <si>
    <t>Sanitární zástěna dl. 0,5 m ozn. OS/40b</t>
  </si>
  <si>
    <t>95192560OS41</t>
  </si>
  <si>
    <t>Sklopné zrcadlo pro invalidní 600x600 mm ozn. OS/41 vč. rámu</t>
  </si>
  <si>
    <t>95192560OS42</t>
  </si>
  <si>
    <t>Sklopné sedátko pro invalidní ozn. OS/42 nerez + plast</t>
  </si>
  <si>
    <t>95192560OS43</t>
  </si>
  <si>
    <t>Háček na šaty ozn. OS/43 nerez</t>
  </si>
  <si>
    <t>95192560OS44</t>
  </si>
  <si>
    <t>Sprchová polička ozn. OS/44 nerez drátěný</t>
  </si>
  <si>
    <t>95192560OS45</t>
  </si>
  <si>
    <t>Držák toaletního papíru ozn. OS/45 nerez</t>
  </si>
  <si>
    <t>951999119O01</t>
  </si>
  <si>
    <t>Lezecká stěna OS/8</t>
  </si>
  <si>
    <t>951999119O02</t>
  </si>
  <si>
    <t>Struktury lezecké stěny OS/8</t>
  </si>
  <si>
    <t>951999119O03</t>
  </si>
  <si>
    <t>Chyty lezecké stěny OS/8</t>
  </si>
  <si>
    <t>951999119O04</t>
  </si>
  <si>
    <t>Dopadiště lezecké stěny OS/8</t>
  </si>
  <si>
    <t>44984124R</t>
  </si>
  <si>
    <t>Přístroj hasicí práškový 34A/183B OS/4b</t>
  </si>
  <si>
    <t>44984142R</t>
  </si>
  <si>
    <t>Přístroj hasicí sněhový 89B OS/4a</t>
  </si>
  <si>
    <t>961044111R00</t>
  </si>
  <si>
    <t>Bourání základů z betonu prostého</t>
  </si>
  <si>
    <t>005 : 0,79*0,78*0,7+1,02*0,4*1,1</t>
  </si>
  <si>
    <t>962031113R00</t>
  </si>
  <si>
    <t>Bourání příček z cihel pálených plných tl. 65 mm</t>
  </si>
  <si>
    <t>1.NP : (1,54+0,98)*2,74-0,7*2,1</t>
  </si>
  <si>
    <t>2,56*2,77-1,46*2,4</t>
  </si>
  <si>
    <t>962031116R00</t>
  </si>
  <si>
    <t>Bourání příček z cihel pálených plných tl. 140 mm</t>
  </si>
  <si>
    <t>1.PP : 2,285*2,5-0,9*2,0*3+(1,08+1,515*2+1,355*2+0,95*2)*2,4-1,15*2,15</t>
  </si>
  <si>
    <t>(1,87+0,15+1,245)*2,4</t>
  </si>
  <si>
    <t>1.NP : 2,53*2,6-1,45*2,0+2,385*2,66</t>
  </si>
  <si>
    <t>(2,28+0,505+1,6)*2,76+(2,0+1,52*2+1,5*2+3,26+1,58+1,11+1,6)*2,21</t>
  </si>
  <si>
    <t>-(0,6*6+0,8*2)*2,1</t>
  </si>
  <si>
    <t>2.NP : (3,21+1,13)*2,755-(0,6*2+0,9)*2,0</t>
  </si>
  <si>
    <t>962032231R00</t>
  </si>
  <si>
    <t>Bourání zdiva z cihel pálených na MVC</t>
  </si>
  <si>
    <t>1.PP : (1,2+1,57)*0,31*2,875+0,965*0,49*2,875-0,965*1,95*0,49</t>
  </si>
  <si>
    <t>2.NP : 2,255*2,475*0,2</t>
  </si>
  <si>
    <t>Schodiště : (1,725+0,515)*2*0,3*8,405</t>
  </si>
  <si>
    <t>963011511R00</t>
  </si>
  <si>
    <t>Bourání stropů z tvárnic tl.12 cm, nosníky ocelové</t>
  </si>
  <si>
    <t>1.PP : 47,5</t>
  </si>
  <si>
    <t>963022819R00</t>
  </si>
  <si>
    <t>Bourání kamenných.schodišťových stupňů pro další použití</t>
  </si>
  <si>
    <t>963023712R00</t>
  </si>
  <si>
    <t>Vybourání schod.stupňů ze zdi cihelné oboustranně</t>
  </si>
  <si>
    <t>1.PP : 1,0*15+1,2+0,9*3</t>
  </si>
  <si>
    <t>1,1*10+1,4*4+1,2</t>
  </si>
  <si>
    <t>1.NP : 1,0*15+1,2+0,9*3</t>
  </si>
  <si>
    <t>1,1*14+1,4*4+1,2</t>
  </si>
  <si>
    <t>1.NP : 1,1*7+1,4*4+1,2*4</t>
  </si>
  <si>
    <t>963042819R00</t>
  </si>
  <si>
    <t>Bourání schodišťových stupňů betonových</t>
  </si>
  <si>
    <t>005 : 0,73*6</t>
  </si>
  <si>
    <t>965041341R00</t>
  </si>
  <si>
    <t>Bourání lehčených mazanin tl. 10 cm, nad 4 m2</t>
  </si>
  <si>
    <t>301 : 363,24*0,08</t>
  </si>
  <si>
    <t>302 : 5,05*0,08</t>
  </si>
  <si>
    <t>303 : 50,13*0,08</t>
  </si>
  <si>
    <t>304 : 29,02*0,08</t>
  </si>
  <si>
    <t>965042141R00</t>
  </si>
  <si>
    <t>Bourání mazanin betonových tl. 10 cm, nad 4 m2</t>
  </si>
  <si>
    <t>001 : 13,82*0,1</t>
  </si>
  <si>
    <t>002 : 4,27*0,1</t>
  </si>
  <si>
    <t>003 : 6,66*0,1</t>
  </si>
  <si>
    <t>004 : 10,88*0,1</t>
  </si>
  <si>
    <t>005 : (20,10-11,32)*0,1</t>
  </si>
  <si>
    <t>006 : 1,64*0,1</t>
  </si>
  <si>
    <t>007 : 29,15*(0,06+0,08)</t>
  </si>
  <si>
    <t>008 : 57,88*(0,06+0,08)</t>
  </si>
  <si>
    <t>009 : 7,39*(0,06+0,08)</t>
  </si>
  <si>
    <t>010 : 3,95*(0,06+0,08)</t>
  </si>
  <si>
    <t>011 : 1,80*(0,06+0,08)</t>
  </si>
  <si>
    <t>012 : 1,41*(0,06+0,08)</t>
  </si>
  <si>
    <t>013 : 1,42*(0,06+0,08)</t>
  </si>
  <si>
    <t>014 : 1,38*(0,06+0,08)</t>
  </si>
  <si>
    <t>015 : 1,45*(0,06+0,08)</t>
  </si>
  <si>
    <t>101 : 4,44*0,05</t>
  </si>
  <si>
    <t>102 : 29,14*0,05</t>
  </si>
  <si>
    <t>209 : 1,48*0,1</t>
  </si>
  <si>
    <t>210 : 2,12*0,1</t>
  </si>
  <si>
    <t>965042241R00</t>
  </si>
  <si>
    <t>Bourání mazanin betonových tl. nad 10 cm, nad 4 m2</t>
  </si>
  <si>
    <t>106 : 11,25*0,15</t>
  </si>
  <si>
    <t>107 : 8,84*0,15</t>
  </si>
  <si>
    <t>108 : 1,37*0,15</t>
  </si>
  <si>
    <t>109 : 1,35*0,15</t>
  </si>
  <si>
    <t>110 : 10,75*0,15</t>
  </si>
  <si>
    <t>111 : 2,08*0,15</t>
  </si>
  <si>
    <t>112 : 2,38*0,15</t>
  </si>
  <si>
    <t>113 : 1,52*0,15</t>
  </si>
  <si>
    <t>114 : 1,55*0,15</t>
  </si>
  <si>
    <t>115 : 1,52*0,15</t>
  </si>
  <si>
    <t>116 : 179,09*0,15</t>
  </si>
  <si>
    <t>117 : 44,34*0,15</t>
  </si>
  <si>
    <t>965081713R00</t>
  </si>
  <si>
    <t>Bourání dlažeb keramických tl.10 mm, nad 1 m2</t>
  </si>
  <si>
    <t>011 : 1,80</t>
  </si>
  <si>
    <t>012 : 1,41</t>
  </si>
  <si>
    <t>013 : 1,42</t>
  </si>
  <si>
    <t>014 : 1,38</t>
  </si>
  <si>
    <t>015 : 1,45</t>
  </si>
  <si>
    <t>102a : 29,14</t>
  </si>
  <si>
    <t>103 : 1,34</t>
  </si>
  <si>
    <t>104 : 13,58</t>
  </si>
  <si>
    <t>107 : 8,84</t>
  </si>
  <si>
    <t>108 : 1,37</t>
  </si>
  <si>
    <t>109 : 1,35</t>
  </si>
  <si>
    <t>110 : 10,75</t>
  </si>
  <si>
    <t>111 : 2,08</t>
  </si>
  <si>
    <t>112 : 2,38</t>
  </si>
  <si>
    <t>113 : 1,52</t>
  </si>
  <si>
    <t>114 : 1,55</t>
  </si>
  <si>
    <t>115 : 1,52</t>
  </si>
  <si>
    <t>120 : 19,82</t>
  </si>
  <si>
    <t>965081813R00</t>
  </si>
  <si>
    <t>Bourání dlažeb terac.,čedič. tl.do 30 mm, nad 1 m2</t>
  </si>
  <si>
    <t>007 : 29,15</t>
  </si>
  <si>
    <t>008 : 57,88</t>
  </si>
  <si>
    <t>010 : 3,95</t>
  </si>
  <si>
    <t>965082933R00</t>
  </si>
  <si>
    <t>Odstranění násypu tl. do 20 cm, plocha nad 2 m2</t>
  </si>
  <si>
    <t>101 : 4,44*0,18</t>
  </si>
  <si>
    <t>102a : 29,14*0,18</t>
  </si>
  <si>
    <t>103 : 1,34*0,18</t>
  </si>
  <si>
    <t>104 : 13,58*0,18</t>
  </si>
  <si>
    <t>120 : 19,82*0,18</t>
  </si>
  <si>
    <t>201 : 12,13*0,13</t>
  </si>
  <si>
    <t>202 : 4,17*0,13</t>
  </si>
  <si>
    <t>203 : 25,03*0,13</t>
  </si>
  <si>
    <t>204 : 27,27*0,13</t>
  </si>
  <si>
    <t>205 : 69,09*0,13</t>
  </si>
  <si>
    <t>206 : 2,32*0,13</t>
  </si>
  <si>
    <t>208 : 20,08*0,13</t>
  </si>
  <si>
    <t>211 : 29,78*0,13</t>
  </si>
  <si>
    <t>971033641R00</t>
  </si>
  <si>
    <t>Vybourání otv. zeď cihel. pl.4 m2, tl.30 cm, MVC</t>
  </si>
  <si>
    <t>1.PP : 1,19*0,995*0,265</t>
  </si>
  <si>
    <t>1.NP : 3,28*2,66*0,2+2,285*2,77*0,325</t>
  </si>
  <si>
    <t>971033651R00</t>
  </si>
  <si>
    <t>Vybourání otv. zeď cihel. pl.4 m2, tl.60 cm, MVC</t>
  </si>
  <si>
    <t>1.PP : (0,96+0,9)*2,15*0,57+0,8*2,15*0,52</t>
  </si>
  <si>
    <t>1.NP : (2,415*2,495*2+1,2*2,15)*0,48+2,335*2,48*0,62</t>
  </si>
  <si>
    <t>2.NP : 2,415*2,475*0,49</t>
  </si>
  <si>
    <t>973031325R00</t>
  </si>
  <si>
    <t>Vysekání kapes zeď cihel. MVC, pl. 0,1m2, hl. 30cm</t>
  </si>
  <si>
    <t>- 2.NP : 34+10</t>
  </si>
  <si>
    <t>Schod. nosníky - 1.PP : 4+6</t>
  </si>
  <si>
    <t>- 1.NP : 7+4</t>
  </si>
  <si>
    <t>- 2.NP : 6</t>
  </si>
  <si>
    <t>974031664R00</t>
  </si>
  <si>
    <t>Vysekání rýh zeď cihelná vtah. nosníků 15 x 15 cm</t>
  </si>
  <si>
    <t>1.PP - IPE100 ozn. 20 : 1,3*8</t>
  </si>
  <si>
    <t>1.PP - IPE100 ozn. 21 : 1,1*4</t>
  </si>
  <si>
    <t>1.PP - IPE100 ozn. 22 : 1,3*4</t>
  </si>
  <si>
    <t>1.PP - IPE100 ozn. 24 : 1,6*6</t>
  </si>
  <si>
    <t>1.NP - IPE100 ozn. 33 : 1,5*4</t>
  </si>
  <si>
    <t>1.NP - IPE140 ozn. 11 : 2,45*4</t>
  </si>
  <si>
    <t>1.NP - IPE140 ozn. 32 : 2,7*6</t>
  </si>
  <si>
    <t>974031666R00</t>
  </si>
  <si>
    <t>Vysekání rýh zeď cihelná vtah. nosníků 15 x 25 cm</t>
  </si>
  <si>
    <t>1.NP - IPE160 ozn. 12 : 2,8*8</t>
  </si>
  <si>
    <t>978011121R00</t>
  </si>
  <si>
    <t>Otlučení omítek vnitřních vápenných stropů do 10 %</t>
  </si>
  <si>
    <t>978012191R00</t>
  </si>
  <si>
    <t>Otlučení omítek vnitřních rákosov.stropů do 100 %</t>
  </si>
  <si>
    <t>101 : 4,44</t>
  </si>
  <si>
    <t>102 : 29,14</t>
  </si>
  <si>
    <t>106 : 11,25</t>
  </si>
  <si>
    <t>117 : 44,34</t>
  </si>
  <si>
    <t>201 : 12,13</t>
  </si>
  <si>
    <t>202 : 4,17</t>
  </si>
  <si>
    <t>203 : 25,03</t>
  </si>
  <si>
    <t>211 : 29,78</t>
  </si>
  <si>
    <t>978013141R00</t>
  </si>
  <si>
    <t>Otlučení omítek vnitřních stěn v rozsahu do 30 %</t>
  </si>
  <si>
    <t>1.NP : 2,4*3,07-1,715*(1,66+2,495)/2</t>
  </si>
  <si>
    <t>978013191R00</t>
  </si>
  <si>
    <t>Otlučení omítek vnitřních stěn v rozsahu do 100 %</t>
  </si>
  <si>
    <t>001 : (4,08+3,385)*2*2,4-0,8*2,15</t>
  </si>
  <si>
    <t>002 : (2,245*2+2,31)*2,6</t>
  </si>
  <si>
    <t>003 : (2,92*2+2,29)*2,45-0,8*2,15-0,96*2,15*2</t>
  </si>
  <si>
    <t>004 : (3,29+2,27+1,14*2)*2,43-0,9*2,0</t>
  </si>
  <si>
    <t>005 : (2,345+1,265+3,22+3,165+1,165)*2*2,45</t>
  </si>
  <si>
    <t>006 : (1,12+1,48*2)*2,35</t>
  </si>
  <si>
    <t>007-008 : (9,82+4,975+4,87)*2*2,4-1,4*2,1-(0,8+0,9)*2,0</t>
  </si>
  <si>
    <t>009-015 : (5,7+3,1)*2*2,4</t>
  </si>
  <si>
    <t>107-109 : (3,29+3,75+0,8)*2*2,72-0,8*2,0</t>
  </si>
  <si>
    <t>110-115 : (6,18*2+3,4)*2,66-0,8*2,0</t>
  </si>
  <si>
    <t>978015221R00</t>
  </si>
  <si>
    <t>Otlučení omítek vnějších MVC v složit.1-4 do 10 %</t>
  </si>
  <si>
    <t>978015231R00</t>
  </si>
  <si>
    <t>Otlučení omítek vnějších MVC v složit.1-4 do 20 %</t>
  </si>
  <si>
    <t>978023251R00</t>
  </si>
  <si>
    <t>Vysekání a úprava spár zdiva kamenného režného</t>
  </si>
  <si>
    <t>978023411R00</t>
  </si>
  <si>
    <t>Vysekání a úprava spár zdiva cihelného mimo komín.</t>
  </si>
  <si>
    <t>978036321R00</t>
  </si>
  <si>
    <t>Otlučení omítek rýhovaných v rozsahu 10 %</t>
  </si>
  <si>
    <t>978059531R00</t>
  </si>
  <si>
    <t>Odsekání vnitřních obkladů stěn nad 2 m2</t>
  </si>
  <si>
    <t>1.PP : 3,1*3*2,77-1,0*2,05+(2,44*2+3,1)*2,0-0,8*2,0</t>
  </si>
  <si>
    <t>1.NP : (3,29+3,75+0,8)*2*2,72-0,8*2,0+(6,18*2+3,4)*2,66-0,8*2,0</t>
  </si>
  <si>
    <t>2.NP : 0</t>
  </si>
  <si>
    <t>979086112R00</t>
  </si>
  <si>
    <t>Nakládání nebo překládání suti a vybouraných hmot</t>
  </si>
  <si>
    <t>Přesun suti</t>
  </si>
  <si>
    <t>POL8_</t>
  </si>
  <si>
    <t>979011111R00</t>
  </si>
  <si>
    <t>Svislá doprava suti a vybour. hmot za 2.NP a 1.PP</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</si>
  <si>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</si>
  <si>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</si>
  <si>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</si>
  <si>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</si>
  <si>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</si>
  <si>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</si>
  <si>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</si>
  <si>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</si>
  <si>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979990101R00</t>
  </si>
  <si>
    <t>Poplatek za uložení směsi betonu a cihel skupina 170101 a 170102</t>
  </si>
  <si>
    <t>963016111R00</t>
  </si>
  <si>
    <t>Demontáž podhledu SDK, kovová kce., 1xoplášť.12,5 mm</t>
  </si>
  <si>
    <t>968062354R00</t>
  </si>
  <si>
    <t>Vybourání dřevěných rámů oken dvojitých pl. 1 m2</t>
  </si>
  <si>
    <t>1.PP : 0,81*0,77</t>
  </si>
  <si>
    <t>1.NP : 0,65*0,8*5</t>
  </si>
  <si>
    <t>2.NP : 0,55*0,55</t>
  </si>
  <si>
    <t>Podkroví : 1,2*0,5*2+0,5*0,5</t>
  </si>
  <si>
    <t>968062355R00</t>
  </si>
  <si>
    <t>Vybourání dřevěných rámů oken dvojitých pl. 2 m2</t>
  </si>
  <si>
    <t>1.NP : 2,0*1,0*9+1,2*1,5*2</t>
  </si>
  <si>
    <t>2.NP : 1,1*1,9*4+0,95*1,75*3+2,0*1,1*5+1,0*1,25*3</t>
  </si>
  <si>
    <t>968062356R00</t>
  </si>
  <si>
    <t>Vybourání dřevěných rámů oken dvojitých pl. 4 m2</t>
  </si>
  <si>
    <t>2.NP : 1,1*2,5</t>
  </si>
  <si>
    <t>968062357R00</t>
  </si>
  <si>
    <t>Vybourání dřevěných rámů oken dvojitých nad  4 m2</t>
  </si>
  <si>
    <t>1.NP : 2,0*3,3*5</t>
  </si>
  <si>
    <t>968062455R00</t>
  </si>
  <si>
    <t>Vybourání dřevěných dveřních zárubní pl. do 2 m2</t>
  </si>
  <si>
    <t>1.NP : (0,6*6+0,7+0,8*6+0,9*2)*2,1</t>
  </si>
  <si>
    <t>2.NP : 0,9*2,2</t>
  </si>
  <si>
    <t>968062456R00</t>
  </si>
  <si>
    <t>Vybourání dřevěných dveřních zárubní pl. nad 2 m2</t>
  </si>
  <si>
    <t>1.NP : 1,45*2,1+2,1*2,2+1,1*2,2+1,46*2,1+1,45*(1,65+2,4)/2</t>
  </si>
  <si>
    <t>2.NP : 1,3*2,1+2,41*2,475</t>
  </si>
  <si>
    <t>968072455R00</t>
  </si>
  <si>
    <t>Vybourání kovových dveřních zárubní pl. do 2 m2</t>
  </si>
  <si>
    <t>1.PP : (0,6*5+0,8+0,9*4)*2,0</t>
  </si>
  <si>
    <t>2.NP : (0,6*2+0,9)*2,0</t>
  </si>
  <si>
    <t>968072456R00</t>
  </si>
  <si>
    <t>Vybourání kovových dveřních zárubní pl. nad 2 m2</t>
  </si>
  <si>
    <t>1.PP : 1,15*2,15+1,26*2,55</t>
  </si>
  <si>
    <t>976061111R00</t>
  </si>
  <si>
    <t>Vybourání dřevěných zábradlí a madel</t>
  </si>
  <si>
    <t>2.NP : 10,3+15,35</t>
  </si>
  <si>
    <t>725110811R00</t>
  </si>
  <si>
    <t>Demontáž klozetů splachovacích</t>
  </si>
  <si>
    <t>soubor</t>
  </si>
  <si>
    <t>1.PP : 2</t>
  </si>
  <si>
    <t>1.NP : 6</t>
  </si>
  <si>
    <t>725122817R00</t>
  </si>
  <si>
    <t>Demontáž pisoárů bez nádrže + 1 záchodkem</t>
  </si>
  <si>
    <t>1.NP : 4</t>
  </si>
  <si>
    <t>725210821R00</t>
  </si>
  <si>
    <t>Demontáž umyvadel bez výtokových armatur</t>
  </si>
  <si>
    <t>725210826R00</t>
  </si>
  <si>
    <t>Demontáž umývátka bez výtokových armatur</t>
  </si>
  <si>
    <t>1.NP : 1</t>
  </si>
  <si>
    <t>725320822R00</t>
  </si>
  <si>
    <t>Demontáž dřezů dvojitých v kuchyň.sestavách</t>
  </si>
  <si>
    <t>725330820R00</t>
  </si>
  <si>
    <t>Demontáž výlevky diturvitové</t>
  </si>
  <si>
    <t>1.PP : 1</t>
  </si>
  <si>
    <t>725530823R00</t>
  </si>
  <si>
    <t>Demontáž, zásobník elektrický tlakový  200 l</t>
  </si>
  <si>
    <t>725530826R00</t>
  </si>
  <si>
    <t>Demontáž, zásobník elektrický akumulační do 800 l</t>
  </si>
  <si>
    <t>1.PP : 1+2</t>
  </si>
  <si>
    <t>725820801R00</t>
  </si>
  <si>
    <t>Demontáž baterie nástěnné do G 3/4"</t>
  </si>
  <si>
    <t>1.PP : 3</t>
  </si>
  <si>
    <t>1.NP : 2</t>
  </si>
  <si>
    <t>725820802R00</t>
  </si>
  <si>
    <t>Demontáž baterie stojánkové do 1 otvoru</t>
  </si>
  <si>
    <t>735121810R00</t>
  </si>
  <si>
    <t>Demontáž otopných těles ocelových článkových</t>
  </si>
  <si>
    <t>1.NP : 0,25*1,2*25</t>
  </si>
  <si>
    <t>735151811R00</t>
  </si>
  <si>
    <t>Demontáž otopných těles panelových jednořadých, délky do1500 mm</t>
  </si>
  <si>
    <t>1.PP : 1+8</t>
  </si>
  <si>
    <t>1.NP : 11</t>
  </si>
  <si>
    <t>2.NP : 8</t>
  </si>
  <si>
    <t>762331911R00</t>
  </si>
  <si>
    <t>Vyřezání části střešní vazby do 120 cm2,do dl.3 m</t>
  </si>
  <si>
    <t>Pásek : 0,5</t>
  </si>
  <si>
    <t>762331921R00</t>
  </si>
  <si>
    <t>Vyřezání části střešní vazby do 224 cm2,do dl.3 m</t>
  </si>
  <si>
    <t>Sloupek : 1,85</t>
  </si>
  <si>
    <t>762331941R00</t>
  </si>
  <si>
    <t>Vyřezání části střešní vazby do 450 cm2,do dl.3 m</t>
  </si>
  <si>
    <t>Vazný trám : 2,95</t>
  </si>
  <si>
    <t>762522811R00</t>
  </si>
  <si>
    <t>Demontáž podlah s polštáři z prken tl. do 32 mm</t>
  </si>
  <si>
    <t>118 : 84,66</t>
  </si>
  <si>
    <t>204 : 27,27</t>
  </si>
  <si>
    <t>205 : 69,09</t>
  </si>
  <si>
    <t>206 : 2,32</t>
  </si>
  <si>
    <t>208 : 20,08</t>
  </si>
  <si>
    <t>762526811R00</t>
  </si>
  <si>
    <t>Demontáž podlah bez polštářů z dřevotřísky do 2 cm</t>
  </si>
  <si>
    <t>201 : 12,13*2</t>
  </si>
  <si>
    <t>202 : 4,17*2</t>
  </si>
  <si>
    <t>203 : 25,03*2</t>
  </si>
  <si>
    <t>204 : 27,27*2</t>
  </si>
  <si>
    <t>205 : 69,09*2</t>
  </si>
  <si>
    <t>206 : 2,32*2</t>
  </si>
  <si>
    <t>211 : 29,78*2</t>
  </si>
  <si>
    <t>762811811R00</t>
  </si>
  <si>
    <t>Demontáž záklopů z hrubých prken tl. do 3,2 cm</t>
  </si>
  <si>
    <t>1.NP : 139,45+10,7</t>
  </si>
  <si>
    <t>762822830R00</t>
  </si>
  <si>
    <t>Demontáž stropnic z řeziva o pl.do 450 cm2</t>
  </si>
  <si>
    <t>1.PP : 0</t>
  </si>
  <si>
    <t>1.NP : 4,6*11+2,8+6,5*5+3,5*4+3,8*6+4,2*12+3,7*6</t>
  </si>
  <si>
    <t>2.NP : 4,6*11+2,8*7</t>
  </si>
  <si>
    <t>762841812R00</t>
  </si>
  <si>
    <t>Demontáž podbití stropů z prken s omítkou</t>
  </si>
  <si>
    <t>766411821R00</t>
  </si>
  <si>
    <t>Demontáž obložení stěn palubkami</t>
  </si>
  <si>
    <t>1.PP : (7,6*2+4,975+4,87+1,91+1,6)*2,6+(2,055*2+6,5+0,35*4*2)*1,9</t>
  </si>
  <si>
    <t>-(1,4*2,1+(0,8+0,9)*2,0+1,2*1,2*4+1,2*1,0*2)</t>
  </si>
  <si>
    <t>766411822R00</t>
  </si>
  <si>
    <t>Demontáž podkladových roštů obložení stěn</t>
  </si>
  <si>
    <t>766812840R00</t>
  </si>
  <si>
    <t>Demontáž kuchyňských linek do 2,1 m</t>
  </si>
  <si>
    <t>1.PP : 2+4</t>
  </si>
  <si>
    <t>775521800R00</t>
  </si>
  <si>
    <t>Demontáž podlah vlysových přibíjených včetně lišt</t>
  </si>
  <si>
    <t>116 : 179,09</t>
  </si>
  <si>
    <t>776511820R00</t>
  </si>
  <si>
    <t>Odstranění PVC a koberců lepených s podložkou</t>
  </si>
  <si>
    <t>009 : 7,39</t>
  </si>
  <si>
    <t>979990163R00</t>
  </si>
  <si>
    <t>Poplatek za uložení suti - plast + sklo, skupina odpadu 170904</t>
  </si>
  <si>
    <t>711140101R00</t>
  </si>
  <si>
    <t>Odstranění izolace proti vlhkosti na ploše vodorovné, asfaltové pásy přitavením, 1 vrstva</t>
  </si>
  <si>
    <t>979990121R00</t>
  </si>
  <si>
    <t>Poplatek za uložení suti - asfaltové pásy, skupina odpadu 170302</t>
  </si>
  <si>
    <t>999281148R00</t>
  </si>
  <si>
    <t>Přesun hmot pro opravy a údržbu do v. 12 m,nošením</t>
  </si>
  <si>
    <t>Přesun hmot</t>
  </si>
  <si>
    <t>POL7_</t>
  </si>
  <si>
    <t>711111001RZ1</t>
  </si>
  <si>
    <t xml:space="preserve">Provedení izolace proti vlhkosti na ploše vodorovné, 1x asfaltovým penetračním nátěrem včetně dodávky asfaltového penetračního laku </t>
  </si>
  <si>
    <t>Podlahy : F1+F2+F3+F4</t>
  </si>
  <si>
    <t>711112001RZ1</t>
  </si>
  <si>
    <t>Provedení izolace proti vlhkosti na ploše svislé, 1x asfaltovým penetračním nátěr včetně dodávky asfaltového laku</t>
  </si>
  <si>
    <t>711141559RY1</t>
  </si>
  <si>
    <t>711141559RZ3</t>
  </si>
  <si>
    <t>Provedení izolace proti vlhkosti na ploše vodorovné, asfaltovými pásy přitavením 1 vrstva - včetně dodávky asf. pásů</t>
  </si>
  <si>
    <t>711191272RT2</t>
  </si>
  <si>
    <t>Provedení izolace proti vlhkosti na ploše svislé, ochrannou textilií včetně dodávky textílie 300 g/m2</t>
  </si>
  <si>
    <t>711212002RT3</t>
  </si>
  <si>
    <t>Hydroizolační povlak - nátěr nebo stěrka pružná hydroizolace tl. 2mm</t>
  </si>
  <si>
    <t>0.04 : 1,66+((1,12+1,48)*2-0,8)*0,3</t>
  </si>
  <si>
    <t>0.04b : 2,03+((0,93+2,085)*2-0,8*2)*0,3</t>
  </si>
  <si>
    <t>0.05 : 5,55+((1,12+0,28+4,91)*2-0,8)*0,3</t>
  </si>
  <si>
    <t>0.07 : 6,59+((1,95+3,385)*2-0,8)*0,3+(2,0+1,0)*(2,0-0,3)</t>
  </si>
  <si>
    <t>0.08 : 1,79+((1,945+1,0)*2-0,8)*0,3</t>
  </si>
  <si>
    <t>0.10 : 2,20+((1,09+2,15)*2-0,8*2)*0,3</t>
  </si>
  <si>
    <t>0.11 : 2,04+((1,01+1,865)*2-0,8)*0,3</t>
  </si>
  <si>
    <t>0.12 : 2,27+((1,125+2,015)*2-0,8*2)*0,3</t>
  </si>
  <si>
    <t>0.13 : 2,02+((1,0+1,865)*2-0,8)*0,3</t>
  </si>
  <si>
    <t>1.03 : 8,74+((3,29+3,75+0,27)*2-(0,8*2+0,9))*0,3</t>
  </si>
  <si>
    <t>1.04 : 1,37+((1,53+0,91)*2-0,8)*0,3</t>
  </si>
  <si>
    <t>1.05 : 1,31+((1,53+0,93)*2-0,8)*0,3</t>
  </si>
  <si>
    <t>1.06 : 5,51+((3,36+1,745)*2-0,9*2+0,5)*0,3</t>
  </si>
  <si>
    <t>1.07 : 4,59+((3,14+1,57)*2-0,9)*0,3</t>
  </si>
  <si>
    <t>1.08 : 5,69+((1,725+3,245)*2-0,8*4)*0,3</t>
  </si>
  <si>
    <t>1.09 : 1,54+((1,615+1,035)*2-0,8)*0,3</t>
  </si>
  <si>
    <t>1.10 : 1,56+((1,615+1,03)*2-0,8)*0,3</t>
  </si>
  <si>
    <t>1.11 : 1,51+((1,615+1,035)*2-0,8)*0,3</t>
  </si>
  <si>
    <t>1.06 : (3,36+1,745)*2*2,4-0,9*2,15*2+(0,9+2,15*2)*0,5</t>
  </si>
  <si>
    <t>711212601RT2</t>
  </si>
  <si>
    <t>Těsnicí pás do spoje podlaha - stěna š. 100 mm</t>
  </si>
  <si>
    <t>0.04 : (1,12+1,48)*2-0,8</t>
  </si>
  <si>
    <t>0.04b : (0,93+2,085)*2-0,8*2</t>
  </si>
  <si>
    <t>0.05 : (1,12+0,28+4,91)*2-0,8</t>
  </si>
  <si>
    <t>0.07 : (1,95+3,385)*2-0,8</t>
  </si>
  <si>
    <t>0.08 : (1,945+1,0)*2-0,8</t>
  </si>
  <si>
    <t>0.10 : (1,09+2,15)*2-0,8*2</t>
  </si>
  <si>
    <t>0.11 : (1,01+1,865)*2-0,8</t>
  </si>
  <si>
    <t>0.12 : (1,125+2,015)*2-0,8*2</t>
  </si>
  <si>
    <t>0.13 : (1,0+1,865)*2-0,8</t>
  </si>
  <si>
    <t>1.03 : (3,29+3,75+0,27)*2-(0,8*2+0,9)</t>
  </si>
  <si>
    <t>1.04 : (1,53+0,91)*2-0,8</t>
  </si>
  <si>
    <t>1.05 : (1,53+0,93)*2-0,8</t>
  </si>
  <si>
    <t>1.06 : (3,36+1,745)*2-0,9*2+0,5</t>
  </si>
  <si>
    <t>1.07 : (3,14+1,57)*2-0,9</t>
  </si>
  <si>
    <t>1.08 : (1,725+3,245)*2-0,8*4</t>
  </si>
  <si>
    <t>1.09 : (1,615+1,035)*2-0,8</t>
  </si>
  <si>
    <t>1.10 : (1,615+1,03)*2-0,8</t>
  </si>
  <si>
    <t>1.11 : (1,615+1,035)*2-0,8</t>
  </si>
  <si>
    <t>711212602RT2</t>
  </si>
  <si>
    <t>Těsnicí roh vnější, vnitřní do spoje podlaha-stěna vnější, vnitřní roh</t>
  </si>
  <si>
    <t>0.04 : 4</t>
  </si>
  <si>
    <t>0.04b : 4</t>
  </si>
  <si>
    <t>0.05 : 8</t>
  </si>
  <si>
    <t>0.07 : 4</t>
  </si>
  <si>
    <t>0.08 : 2</t>
  </si>
  <si>
    <t>0.10 : 4</t>
  </si>
  <si>
    <t>0.11 : 4</t>
  </si>
  <si>
    <t>0.12 : 4</t>
  </si>
  <si>
    <t>0.13 : 4</t>
  </si>
  <si>
    <t>1.03 : 10</t>
  </si>
  <si>
    <t>1.04 : 4</t>
  </si>
  <si>
    <t>1.05 : 4</t>
  </si>
  <si>
    <t>1.06 : 10</t>
  </si>
  <si>
    <t>1.07 : 6</t>
  </si>
  <si>
    <t>1.08 : 10</t>
  </si>
  <si>
    <t>1.09 : 4</t>
  </si>
  <si>
    <t>1.10 : 4</t>
  </si>
  <si>
    <t>1.11 : 4</t>
  </si>
  <si>
    <t>711212611RT2</t>
  </si>
  <si>
    <t>Těsnicí pás do svislých koutů š. 100 mm</t>
  </si>
  <si>
    <t>0.04 : 4*0,3</t>
  </si>
  <si>
    <t>0.04b : 4*0,3</t>
  </si>
  <si>
    <t>0.05 : 8*0,3</t>
  </si>
  <si>
    <t>0.07 : 3*0,3+2,0</t>
  </si>
  <si>
    <t>0.08 : 2*0,3</t>
  </si>
  <si>
    <t>0.10 : 4*0,3</t>
  </si>
  <si>
    <t>0.11 : 4*0,3</t>
  </si>
  <si>
    <t>0.12 : 4*0,3</t>
  </si>
  <si>
    <t>0.13 : 4*0,3</t>
  </si>
  <si>
    <t>1.03 : 10*0,3</t>
  </si>
  <si>
    <t>1.04 : 4*0,3</t>
  </si>
  <si>
    <t>1.05 : 4*0,3</t>
  </si>
  <si>
    <t>1.06 : 10*0,3</t>
  </si>
  <si>
    <t>1.07 : 6*0,3</t>
  </si>
  <si>
    <t>1.08 : 10*0,3</t>
  </si>
  <si>
    <t>1.09 : 4*0,3</t>
  </si>
  <si>
    <t>1.10 : 4*0,3</t>
  </si>
  <si>
    <t>1.11 : 4*0,3</t>
  </si>
  <si>
    <t>711823121RT6</t>
  </si>
  <si>
    <t>Montáž nopové fólie svisle včetně dodávky fólie</t>
  </si>
  <si>
    <t>998711101R00</t>
  </si>
  <si>
    <t>Přesun hmot pro izolace proti vodě, výšky do 6 m</t>
  </si>
  <si>
    <t>713134211RS6</t>
  </si>
  <si>
    <t>Montáž parozábrany na stěny s přelepením spojů vč. dodávky parotěsné fólie</t>
  </si>
  <si>
    <t>713121111RT1</t>
  </si>
  <si>
    <t>Montáž tepelné izolace podlah na sucho, jednovrstvá materiál ve specifikaci</t>
  </si>
  <si>
    <t>Podkroví : P2</t>
  </si>
  <si>
    <t>Sál + loubí : F1+F4</t>
  </si>
  <si>
    <t>1.PP : F2+F3</t>
  </si>
  <si>
    <t>713121121RT1</t>
  </si>
  <si>
    <t>Montáž tepelné izolace podlah na sucho, dvouvrstvá materiál ve specifikaci</t>
  </si>
  <si>
    <t>2.NP : P1</t>
  </si>
  <si>
    <t>Podkroví : P2L</t>
  </si>
  <si>
    <t>Zádveří : P3</t>
  </si>
  <si>
    <t>Foyer : P4</t>
  </si>
  <si>
    <t>713131131RT2</t>
  </si>
  <si>
    <t>Montáž tepelné izolace stěn lepením lepidlo bitumenové</t>
  </si>
  <si>
    <t>713191100RT9</t>
  </si>
  <si>
    <t>Položení separační fólie včetně dodávky PE fólie</t>
  </si>
  <si>
    <t>28375322R</t>
  </si>
  <si>
    <t>Mirelon izolační podložka pod podlahu tl. 5 mm kročejová izolace</t>
  </si>
  <si>
    <t>Zádveří : P3*2*1,1</t>
  </si>
  <si>
    <t>Foyer : P4*2*1,1</t>
  </si>
  <si>
    <t>28375465R</t>
  </si>
  <si>
    <t>Deska polystyrenová XPS tl. 120 mm</t>
  </si>
  <si>
    <t>Základy : IZOL_ZAKL*1,02</t>
  </si>
  <si>
    <t>28375704R</t>
  </si>
  <si>
    <t>Deska izolační stabilizovaná EPS 100 1000 x 500 mm</t>
  </si>
  <si>
    <t>2.NP : P1*0,04*1,02</t>
  </si>
  <si>
    <t>Sál + loubí : (F1+F4)*0,11*1,02</t>
  </si>
  <si>
    <t>1.PP : F3*0,11*1,02</t>
  </si>
  <si>
    <t>28376283R</t>
  </si>
  <si>
    <t>2.NP : P1*1,02</t>
  </si>
  <si>
    <t>283769803R</t>
  </si>
  <si>
    <t>Deska izolační PIR, polodrážka, tl. 60 x 500 x 1000 mm</t>
  </si>
  <si>
    <t>1.PP : F2*1,02</t>
  </si>
  <si>
    <t>631508596R</t>
  </si>
  <si>
    <t>Podkroví : P2L*1,02</t>
  </si>
  <si>
    <t>63151498R</t>
  </si>
  <si>
    <t>63151591R</t>
  </si>
  <si>
    <t>998713102R00</t>
  </si>
  <si>
    <t>Přesun hmot pro izolace tepelné, výšky do 12 m</t>
  </si>
  <si>
    <t>721999119O01</t>
  </si>
  <si>
    <t>Dodávka a montáž vnitřní a vnější kanalizace viz samostatný rozpočet</t>
  </si>
  <si>
    <t>722999119O01</t>
  </si>
  <si>
    <t>Dodávka a montáž rozvodů SV a TUV viz samostatný rozpočet</t>
  </si>
  <si>
    <t>723999119O01</t>
  </si>
  <si>
    <t>Dodávka a montáž rozvodů plynu viz samostatný rozpočet</t>
  </si>
  <si>
    <t>7999119T01</t>
  </si>
  <si>
    <t>Stavební přípomoce</t>
  </si>
  <si>
    <t>730999119O01</t>
  </si>
  <si>
    <t>Dodávka a montáž vytápění viz samostatný rozpočet</t>
  </si>
  <si>
    <t>762313112R00</t>
  </si>
  <si>
    <t>Montáž svorníků, šroubů délky 300 mm</t>
  </si>
  <si>
    <t>Ocel. rám krovu : 10</t>
  </si>
  <si>
    <t>762822120R00</t>
  </si>
  <si>
    <t>Montáž stropnic hraněných pl. do 288 cm2</t>
  </si>
  <si>
    <t>2.NP - trám 10/20 : 3,7*5</t>
  </si>
  <si>
    <t>763611121RT6</t>
  </si>
  <si>
    <t>Montáž bednění střech z desek do tl.18 mm,sraz,sponky vč. dodávky desky OSB 3N tl. 18 mm</t>
  </si>
  <si>
    <t>T/2 : 3,6</t>
  </si>
  <si>
    <t>763614231RV6</t>
  </si>
  <si>
    <t>P2L</t>
  </si>
  <si>
    <t>311712334R</t>
  </si>
  <si>
    <t>Svorník M16</t>
  </si>
  <si>
    <t>60515835R</t>
  </si>
  <si>
    <t>Hranol konstrukční KVH NSi, SM, C24, 100 x 200 mm, 5 m</t>
  </si>
  <si>
    <t>2.NP - trám 10/20 : 3,7*5*0,1*0,2*1,1</t>
  </si>
  <si>
    <t>998762102R00</t>
  </si>
  <si>
    <t>Přesun hmot pro tesařské konstrukce, výšky do 12 m</t>
  </si>
  <si>
    <t>764925600K01a</t>
  </si>
  <si>
    <t>Oplechování parapetu okna RŠ-235 mm ozn. K/01a Cu plech</t>
  </si>
  <si>
    <t>764925600K01b</t>
  </si>
  <si>
    <t>Oplechování parapetu okna RŠ-265 mm ozn. K/01b Cu plech</t>
  </si>
  <si>
    <t>764925600K01c</t>
  </si>
  <si>
    <t>Oplechování parapetu okna RŠ-285 mm ozn. K/01c Cu plech</t>
  </si>
  <si>
    <t>764925600K01d</t>
  </si>
  <si>
    <t>Oplechování parapetu okna RŠ-295 mm ozn. K/01d Cu plech</t>
  </si>
  <si>
    <t>764925600K01e</t>
  </si>
  <si>
    <t>Oplechování parapetu okna RŠ-305 mm ozn. K/01e Cu plech</t>
  </si>
  <si>
    <t>764925600K01f</t>
  </si>
  <si>
    <t>Oplechování parapetu okna RŠ-365 mm ozn. K/01f Cu plech</t>
  </si>
  <si>
    <t>764925600K01g</t>
  </si>
  <si>
    <t>Oplechování parapetu okna RŠ-375 mm ozn. K/01g Cu plech</t>
  </si>
  <si>
    <t>764925600K02</t>
  </si>
  <si>
    <t>Oplechování soklu RŠ-135 mm ozn. K/02 Cu plech</t>
  </si>
  <si>
    <t>764925600K03</t>
  </si>
  <si>
    <t>Oplechování římsy RŠ-125 mm ozn. K/03 Cu plech</t>
  </si>
  <si>
    <t>764925600K04</t>
  </si>
  <si>
    <t>Dešťový svod kruhový DN 100 ozn. K/04 Cu plech</t>
  </si>
  <si>
    <t>764925600K05</t>
  </si>
  <si>
    <t>Oplechování úžlabí RŠ-800 mm ozn. K/05 Cu plech</t>
  </si>
  <si>
    <t>764925600K07</t>
  </si>
  <si>
    <t>Oplechování hlavic sloupů ozn. K/07 Cu plech</t>
  </si>
  <si>
    <t>764925600K08</t>
  </si>
  <si>
    <t>Oplechování výdechu VZT RŠ-300 mm ozn. K/08 Cu plech</t>
  </si>
  <si>
    <t>764925600K09</t>
  </si>
  <si>
    <t>Krytina komínu VZT ozn. K/09 Cu plech</t>
  </si>
  <si>
    <t>764925600K10</t>
  </si>
  <si>
    <t>Oplechování parapetu okna  RŠ-500 mm ozn. K/10 Cu plech</t>
  </si>
  <si>
    <t>998764102R00</t>
  </si>
  <si>
    <t>Přesun hmot pro klempířské konstr., výšky do 12 m</t>
  </si>
  <si>
    <t>766414131R00</t>
  </si>
  <si>
    <t>Obložení stěn pl. do 5 m2, panely dýh. do 0,6 m2</t>
  </si>
  <si>
    <t>T/3 : 245,51+91,11+41,7</t>
  </si>
  <si>
    <t>766417111R00</t>
  </si>
  <si>
    <t>Podkladový rošt pod obložení stěn konstrukce z AL profilů</t>
  </si>
  <si>
    <t>766925600T04</t>
  </si>
  <si>
    <t>Dřev. latičkový obklad radiátorů  ozn. T/04 v ocel. rámu</t>
  </si>
  <si>
    <t>76692560OS24</t>
  </si>
  <si>
    <t>Nábytková sestava bar U ozn. OS/24</t>
  </si>
  <si>
    <t>76692560OS26</t>
  </si>
  <si>
    <t>Nábytková sestava kruhový bar ozn. OS/26</t>
  </si>
  <si>
    <t>60627120R</t>
  </si>
  <si>
    <t>Sádroštěpková deska, dýha dub, Bs1-d0, flís, nano perforace</t>
  </si>
  <si>
    <t>T/3 : 245,51*1,1</t>
  </si>
  <si>
    <t>60627121R</t>
  </si>
  <si>
    <t>Sádroštěpková deska, dýha dub,Bs1-d0, flís, mikro perforace</t>
  </si>
  <si>
    <t>T/3 : 91,11*1,1</t>
  </si>
  <si>
    <t>60627122R</t>
  </si>
  <si>
    <t>Sádroštěpková deska, dýha dub, Bs1-d0, plná</t>
  </si>
  <si>
    <t>T/3 : 41,7*1,1</t>
  </si>
  <si>
    <t>998766102R00</t>
  </si>
  <si>
    <t>Přesun hmot pro truhlářské konstr., výšky do 12 m</t>
  </si>
  <si>
    <t>953981303R00</t>
  </si>
  <si>
    <t>Chemické kotvy, cihly, hl. 110 mm, M12, malta POLY</t>
  </si>
  <si>
    <t>Boulder : 4*2</t>
  </si>
  <si>
    <t>971033123R00</t>
  </si>
  <si>
    <t>Vrtání otvorů, zeď cihelná, do 3 cm, hl. do 60 cm</t>
  </si>
  <si>
    <t>Zesíl. sloupů S.1 : 12+6</t>
  </si>
  <si>
    <t>Boulder : 40</t>
  </si>
  <si>
    <t>767995101R00</t>
  </si>
  <si>
    <t>Výroba a montáž kov. atypických konstr. do 5 kg</t>
  </si>
  <si>
    <t>kg</t>
  </si>
  <si>
    <t>Ocel. vaz. trámy - UPE240 ozn. 04 : 0,155*0,0302*12*8*1000</t>
  </si>
  <si>
    <t>Ocel. vaz. trámy - P 10 ozn. 05 : 0,155*0,19*0,0785*12*8*1000</t>
  </si>
  <si>
    <t>Ocel. vaz. trámy - P 10 ozn. 06 : 0,18*0,18*0,0785*11*8*1000</t>
  </si>
  <si>
    <t>Ocel. vaz. trámy - P 10 ozn. 07 : 0,18*0,14*0,0785*11*8*1000</t>
  </si>
  <si>
    <t>Ocel. vaz. trámy - P 10 ozn. 08 : 0,084*0,22*0,0785*2*8*1000</t>
  </si>
  <si>
    <t>Ocel. rám krovu - P12 ozn. 03 : 0,26*0,26*0,0942*2*1000</t>
  </si>
  <si>
    <t>Ocel. rám krovu - P8 ozn. 04 : 0,05*0,05*0,0628*12*1000</t>
  </si>
  <si>
    <t>Ocel. rám krovu - L70/7 ozn. 05 : 0,14*0,00739*4*1000</t>
  </si>
  <si>
    <t>Ocel. rám krovu - P10 ozn. 06 : 0,31*0,2*0,0785*2*1000</t>
  </si>
  <si>
    <t>Ocel. rám krovu - P10 ozn. 07 : 0,1*0,2*0,0785*2*1000</t>
  </si>
  <si>
    <t>Ocel. boulder - P12 ozn. 08 : 0,23*0,23*0,0942*38*1000</t>
  </si>
  <si>
    <t>Ocel. boulder - P12 ozn. 09 : 0,13*0,23*0,0942*2*1000</t>
  </si>
  <si>
    <t>Ocel. boulder - P10 ozn. 10 : 0,182*0,071*0,0785*71*1000</t>
  </si>
  <si>
    <t>Ocel. boulder - P10 ozn. 11 : 0,124*0,053*0,0785*4*1000</t>
  </si>
  <si>
    <t>Ocel. boulder - P10 ozn. 12 : 0,2*0,076*0,0785*2*1000</t>
  </si>
  <si>
    <t>Ocel. boulder - P10 ozn. 14 : 0,3*0,14*0,0785*1*1000</t>
  </si>
  <si>
    <t>Zesíl. sloupů S.1 - L120/10 ozn. 32 : 0,35*0,0182*3*2*1000</t>
  </si>
  <si>
    <t>Zesíl. sloupů S.1 - P6 ozn. 33 : 0,06*0,38*0,0471*15*2*1000</t>
  </si>
  <si>
    <t>Zesíl. sloupů S.1 - P6 ozn. 34 : 0,06*0,58*0,0471*10*2*1000</t>
  </si>
  <si>
    <t>Zesíl. sloupů S.1 - P6 ozn. 35 : 0,06*0,73*0,0471*10*2*1000</t>
  </si>
  <si>
    <t>Zesíl. sloupů S.1 - P6 ozn. 43 : 0,06*0,54*0,0471*18*1000</t>
  </si>
  <si>
    <t>Zesíl. sloupů S.1 - P6 ozn. 44 : 0,06*0,56*0,0471*12*1000</t>
  </si>
  <si>
    <t>Zesíl. sloupů S.1 - P6 ozn. 45 : 0,06*0,73*0,0471*12*1000</t>
  </si>
  <si>
    <t>Zesíl. sloupů S.2 - P6 ozn. 12 : 0,06*0,58*0,0471*10*1000</t>
  </si>
  <si>
    <t>Zesíl. sloupů S.2 - P6 ozn. 13 : 0,06*0,38*0,0471*10*1000</t>
  </si>
  <si>
    <t>Strop 1.NP u táhla MACALLOY - P10 : 0,082*0,455*0,0785*2*1000</t>
  </si>
  <si>
    <t>Strop 1.NP u táhla MACALLOY - P10 : 0,082*0,615*0,0785*2*1000</t>
  </si>
  <si>
    <t>Strop 1.NP u táhla MACALLOY - P8 : 0,038*0,145*0,0628*2*1000</t>
  </si>
  <si>
    <t>Kotv. schodiště 1.NP - P10 : 0,265*0,206*0,0785*10*1000</t>
  </si>
  <si>
    <t>Kotv. schodiště 2.NP - P10 : 0,245*0,17*0,0785*5*1000</t>
  </si>
  <si>
    <t>767995102R00</t>
  </si>
  <si>
    <t>Výroba a montáž kov. atypických konstr. do 10 kg</t>
  </si>
  <si>
    <t>Ocel. vaz. trámy - P 15 ozn. 09 : 0,25*0,26*0,11775*8*8*1000</t>
  </si>
  <si>
    <t>Zesíl. sloupu S.2 - L120/10 ozn. 11 : 0,45*0,0182*1000</t>
  </si>
  <si>
    <t>767995103R00</t>
  </si>
  <si>
    <t>Výroba a montáž kov. atypických konstr. do 20 kg</t>
  </si>
  <si>
    <t>Ocel. boulder - UPE200 ozn. 04 : 0,5*0,0228*2*1000</t>
  </si>
  <si>
    <t>Ocel. boulder - UPE140 ozn. 05 : 1,25*0,0145*20*1000</t>
  </si>
  <si>
    <t>Ocel. boulder - UPE140 ozn. 06 : 1,1*0,0145*8*1000</t>
  </si>
  <si>
    <t>Ocel. boulder - UPE140 ozn. 07 : 0,97*0,0145*4*1000</t>
  </si>
  <si>
    <t>Zesíl. sloupů S.1 - L120/10 ozn. 42 : 0,6*0,0182*3*1000</t>
  </si>
  <si>
    <t>1.NP - L60/40/5 ozn. 26 : (3,3*41+0,9*16+4,13*20+2,3*11)*0,00376*1000</t>
  </si>
  <si>
    <t>2.NP - L60/40/5 ozn. 26 : (4,15*18+2,3*11)*0,00376*1000</t>
  </si>
  <si>
    <t>767995104R00</t>
  </si>
  <si>
    <t>Výroba a montáž kov. atypických konstr. do 50 kg</t>
  </si>
  <si>
    <t>Ocel. boulder - UPE140 ozn. 03 : 1,9*0,0145*2*1000</t>
  </si>
  <si>
    <t>Zesíl. sloupů S.1 - L120/10 ozn. 30 : 2,575*0,0182*6*2*1000</t>
  </si>
  <si>
    <t>Zesíl. sloupů S.1 - P10 ozn. 31 : 0,12*2,575*0,0785*2*2*1000</t>
  </si>
  <si>
    <t>Zesíl. sloupů S.1 - L120/10 ozn. 40 : 2,84*0,0182*6*1000</t>
  </si>
  <si>
    <t>Zesíl. sloupů S.1 - P10 ozn. 41 : 0,12*2,84*0,0785*2*1000</t>
  </si>
  <si>
    <t>Zesíl. sloupu S.2 - L120/10 ozn. 10 : 2,62*0,0182*4*1000</t>
  </si>
  <si>
    <t>767995105R00</t>
  </si>
  <si>
    <t>Výroba a montáž kov. atypických konstr. do 100 kg</t>
  </si>
  <si>
    <t>Ocel. vaz. trámy - UPE240 ozn. 01 : 3,4*0,0302*2*8*1000</t>
  </si>
  <si>
    <t>Ocel. vaz. trámy - UPE240 ozn. 02 : 3,62*0,0302*2*8*1000</t>
  </si>
  <si>
    <t>Ocel. vaz. trámy - UPE240 ozn. 03 : 3,62*0,0302*2*8*1000</t>
  </si>
  <si>
    <t>Ocel. rám krovu - U160 ozn. 01 : 5,8*0,0188*2*1000</t>
  </si>
  <si>
    <t>Ocel. rám krovu - HEB140 ozn. 02 : 2,57*0,0337*2*1000</t>
  </si>
  <si>
    <t>Ocel. boulder - UPE200 ozn. 02 : 2,91*0,0228*2*1000</t>
  </si>
  <si>
    <t>767995106R00</t>
  </si>
  <si>
    <t>Výroba a montáž kov. atypických konstr. do 250 kg</t>
  </si>
  <si>
    <t>Ocel. boulder - UPE200 ozn. 01 : 5,33*0,0228*6*1000</t>
  </si>
  <si>
    <t>767995107R00</t>
  </si>
  <si>
    <t>Výroba a montáž kov. atypických konstr. do 500 kg</t>
  </si>
  <si>
    <t>Ocel. boulder - HEB180 ozn. 13 : 5,2*0,0512*2*1000</t>
  </si>
  <si>
    <t>767925600M01</t>
  </si>
  <si>
    <t>767925600Z01</t>
  </si>
  <si>
    <t>Krycí dvířka HUP 900x800 mm ozn. Z/01 žárově PZn, práškový lak</t>
  </si>
  <si>
    <t>767925600Z03</t>
  </si>
  <si>
    <t>Otočný věšák 1200 mm ozn. Z/03 komaxit</t>
  </si>
  <si>
    <t>767925600Z04</t>
  </si>
  <si>
    <t>Zábradlí exteriér. schodiště ozn. Z/04 nerez</t>
  </si>
  <si>
    <t>767925600Z05a</t>
  </si>
  <si>
    <t>Interiér. madlo o 30 mm ozn. Z/05a nerez</t>
  </si>
  <si>
    <t>767925600Z05b</t>
  </si>
  <si>
    <t>Interiér. madlo o 40 mm ozn. Z/05b nerez</t>
  </si>
  <si>
    <t>767925600Z07a</t>
  </si>
  <si>
    <t>Ocel. zábradlí, opl. děr. plechem, hlavní balkón ozn. Z/07a žárově PZn, komaxit</t>
  </si>
  <si>
    <t>767925600Z07c</t>
  </si>
  <si>
    <t>Ocel. zábradlí, opl. děr. plechem, hlavní balkón ozn. Z/07c žárově PZn, komaxit</t>
  </si>
  <si>
    <t>767925600Z07d</t>
  </si>
  <si>
    <t>Ocel. zábradlí, opl. děr. plechem, malý balkón ozn. Z/07d žárově PZn, komaxit</t>
  </si>
  <si>
    <t>767925600Z07e</t>
  </si>
  <si>
    <t>Ocel. zábradlí, opl. děr. plechem, malý balkón ozn. Z/07e žárově PZn, komaxit</t>
  </si>
  <si>
    <t>767925600Z07f</t>
  </si>
  <si>
    <t>Ocel. zábradlí, opl. děr. plechem, malý balkón ozn. Z/07f žárově PZn, komaxit</t>
  </si>
  <si>
    <t>767925600Z08b</t>
  </si>
  <si>
    <t>Ocel. zábradlí, opl. děr. plechem, malý balkón ozn. Z/08b žárově PZn, komaxit</t>
  </si>
  <si>
    <t>767925600Z09</t>
  </si>
  <si>
    <t>Ocel. zástěna, opl. děr. plechem 2415x2495 mm ozn. Z/09 žárově PZn, komaxit</t>
  </si>
  <si>
    <t>767925600Z10</t>
  </si>
  <si>
    <t>Mřížka nasávání, děr. plech1095x1955 mm ozn. Z/10 komaxit</t>
  </si>
  <si>
    <t>767925600Z11</t>
  </si>
  <si>
    <t>Protihmyz. mřížka s ocel. rámem 2200x1400 mm ozn. Z/11 ocel. síť PZn</t>
  </si>
  <si>
    <t>767925600Z12</t>
  </si>
  <si>
    <t>Ocel. konstr. nasávání VZT ozn. Z/12 žárově PZn</t>
  </si>
  <si>
    <t>767925600Z13</t>
  </si>
  <si>
    <t>Zábradlí interiér. schodiště, 6 kusů ozn. Z/13 nerez</t>
  </si>
  <si>
    <t>767925600Z14</t>
  </si>
  <si>
    <t>Ocel. konstr. zrcadla schodiště ozn. Z/14 nerez</t>
  </si>
  <si>
    <t>767925600Z15</t>
  </si>
  <si>
    <t>Opláštění konstr. zrcadla schodiště ozn. Z/15 nerez</t>
  </si>
  <si>
    <t>13331764R</t>
  </si>
  <si>
    <t>Tyč ocelová L rovnoramenná S235JR, rozměr 70 x 70 x 7 mm</t>
  </si>
  <si>
    <t>Ocel. rám krovu - L70/7 ozn. 05 : 0,14*0,00739*4*1,08</t>
  </si>
  <si>
    <t>13335510R</t>
  </si>
  <si>
    <t>Tyč ocelová L nerovnoramenná S235JR, rozměr 60 x 40 x 5 mm</t>
  </si>
  <si>
    <t>1.NP - L60/40/5 ozn. 26 : (3,3*41+0,9*16+4,13*20+2,3*11)*0,00376*1,08</t>
  </si>
  <si>
    <t>2.NP - L60/40/5 ozn. 26 : (4,15*18+2,3*11)*0,00376*1,08</t>
  </si>
  <si>
    <t>13384440R</t>
  </si>
  <si>
    <t>Tyč ocelová U 160, S235JR</t>
  </si>
  <si>
    <t>Ocel. rám krovu - U160 ozn. 01 : 5,8*0,0188*2*1,08</t>
  </si>
  <si>
    <t>13386435R</t>
  </si>
  <si>
    <t>Tyč ocelová UPE 140 střední, S235</t>
  </si>
  <si>
    <t>Ocel. boulder - UPE140 ozn. 03 : 1,9*0,0145*2*1,08</t>
  </si>
  <si>
    <t>Ocel. boulder - UPE140 ozn. 05 : 1,25*0,0145*20*1,08</t>
  </si>
  <si>
    <t>Ocel. boulder - UPE140 ozn. 06 : 1,1*0,0145*8*1,08</t>
  </si>
  <si>
    <t>Ocel. boulder - UPE140 ozn. 07 : 0,97*0,0145*4*1,08</t>
  </si>
  <si>
    <t>13388435R</t>
  </si>
  <si>
    <t>Tyč ocelová HEB 140, S235JR</t>
  </si>
  <si>
    <t>Ocel. rám krovu - HEB140 ozn. 02 : 2,57*0,0337*2*1,08</t>
  </si>
  <si>
    <t>13432445R</t>
  </si>
  <si>
    <t>Tyč ocelová L rovnoramenná S235JR, rozměr 120 x 120 x 10 mm</t>
  </si>
  <si>
    <t>Zesíl. sloupů S.1 - L120/10 ozn. 30 : 2,575*0,0182*6*2*1,08</t>
  </si>
  <si>
    <t>Zesíl. sloupů S.1 - L120/10 ozn. 32 : 0,35*0,0182*3*2*1,08</t>
  </si>
  <si>
    <t>Zesíl. sloupů S.1 - L120/10 ozn. 40 : 2,84*0,0182*6*1,08</t>
  </si>
  <si>
    <t>Zesíl. sloupů S.1 - L120/10 ozn. 42 : 0,6*0,0182*3*1,08</t>
  </si>
  <si>
    <t>Zesíl. sloupu S.2 - L120/10 ozn. 10 : 2,62*0,0182*4*1,08</t>
  </si>
  <si>
    <t>Zesíl. sloupu S.2 - L120/10 ozn. 11 : 0,45*0,0182*1,08</t>
  </si>
  <si>
    <t>Ocel. boulder - UPE200 ozn. 01 : 5,33*0,0228*6*1,08</t>
  </si>
  <si>
    <t>Ocel. boulder - UPE200 ozn. 02 : 2,91*0,0228*2*1,08</t>
  </si>
  <si>
    <t>Ocel. boulder - UPE200 ozn. 04 : 0,5*0,0228*2*1,08</t>
  </si>
  <si>
    <t>13485325R</t>
  </si>
  <si>
    <t>Tyč ocelová UPE 240, S235JR</t>
  </si>
  <si>
    <t>Ocel. vaz. trámy - UPE240 ozn. 01 : 3,4*0,0302*2*8*1,08</t>
  </si>
  <si>
    <t>Ocel. vaz. trámy - UPE240 ozn. 02 : 3,62*0,0302*2*8*1,08</t>
  </si>
  <si>
    <t>Ocel. vaz. trámy - UPE240 ozn. 03 : 3,62*0,0302*2*8*1,08</t>
  </si>
  <si>
    <t>Ocel. vaz. trámy - UPE240 ozn. 04 : 0,155*0,0302*12*8*1,08</t>
  </si>
  <si>
    <t>13487110R</t>
  </si>
  <si>
    <t>Tyč ocelová HEB 180, S235JR</t>
  </si>
  <si>
    <t>Ocel. boulder - HEB180 ozn. 13 : 5,2*0,0512*2*1,08</t>
  </si>
  <si>
    <t>13611220R</t>
  </si>
  <si>
    <t>Plech hladký S235JR 6,00 x 1000 x 2000 mm</t>
  </si>
  <si>
    <t>Zesíl. sloupů S.1 - P6 ozn. 33 : 0,06*0,38*0,0471*15*2*1,08</t>
  </si>
  <si>
    <t>Zesíl. sloupů S.1 - P6 ozn. 34 : 0,06*0,58*0,0471*10*2*1,08</t>
  </si>
  <si>
    <t>Zesíl. sloupů S.1 - P6 ozn. 35 : 0,06*0,73*0,0471*10*2*1,08</t>
  </si>
  <si>
    <t>Zesíl. sloupů S.1 - P6 ozn. 43 : 0,06*0,54*0,0471*18*1,08</t>
  </si>
  <si>
    <t>Zesíl. sloupů S.1 - P6 ozn. 44 : 0,06*0,56*0,0471*12*1,08</t>
  </si>
  <si>
    <t>Zesíl. sloupů S.1 - P6 ozn. 45 : 0,06*0,73*0,0471*12*1,08</t>
  </si>
  <si>
    <t>Zesíl. sloupů S.2 - P6 ozn. 12 : 0,06*0,58*0,0471*10*1,08</t>
  </si>
  <si>
    <t>Zesíl. sloupů S.2 - P6 ozn. 13 : 0,06*0,38*0,0471*10*1,08</t>
  </si>
  <si>
    <t>13611224R</t>
  </si>
  <si>
    <t>Plech hladký S235JR 8,00 x 1000 x 2000 mm</t>
  </si>
  <si>
    <t>Ocel. rám krovu - P8 ozn. 04 : 0,05*0,05*0,0628*12*1,08</t>
  </si>
  <si>
    <t>Strop 1.NP u táhla MACALLOY - P8 : 0,038*0,145*0,0628*2*1,08</t>
  </si>
  <si>
    <t>13611228R</t>
  </si>
  <si>
    <t>Plech hladký S235JR 10,00 x 1000 x 2000 mm</t>
  </si>
  <si>
    <t>Ocel. vaz. trámy - P 10 ozn. 05 : 0,155*0,19*0,0785*12*8*1,08</t>
  </si>
  <si>
    <t>Ocel. vaz. trámy - P 10 ozn. 06 : 0,18*0,18*0,0785*11*8*1,08</t>
  </si>
  <si>
    <t>Ocel. vaz. trámy - P 10 ozn. 07 : 0,18*0,14*0,0785*11*8*1,08</t>
  </si>
  <si>
    <t>Ocel. vaz. trámy - P 10 ozn. 08 : 0,084*0,22*0,0785*2*8*1,08</t>
  </si>
  <si>
    <t>Ocel. rám krovu - P10 ozn. 06 : 0,31*0,2*0,0785*2*1,08</t>
  </si>
  <si>
    <t>Ocel. rám krovu - P10 ozn. 07 : 0,1*0,2*0,0785*2*1,08</t>
  </si>
  <si>
    <t>Ocel. boulder - P10 ozn. 10 : 0,182*0,071*0,0785*71*1,08</t>
  </si>
  <si>
    <t>Ocel. boulder - P10 ozn. 11 : 0,124*0,053*0,0785*4*1,08</t>
  </si>
  <si>
    <t>Ocel. boulder - P10 ozn. 12 : 0,2*0,076*0,0785*2*1,08</t>
  </si>
  <si>
    <t>Ocel. boulder - P10 ozn. 14 : 0,3*0,14*0,0785*1,08</t>
  </si>
  <si>
    <t>Zesíl. sloupů S.1 - P10 ozn. 31 : 0,12*2,575*0,0785*2*2*1,08</t>
  </si>
  <si>
    <t>Zesíl. sloupů S.1 - P10 ozn. 41 : 0,12*2,84*0,0785*2*1,08</t>
  </si>
  <si>
    <t>Strop 1.NP u táhla MACALLOY - P10 : 0,082*0,455*0,0785*2*1,08</t>
  </si>
  <si>
    <t>Strop 1.NP u táhla MACALLOY - P10 : 0,082*0,615*0,0785*2*1,08</t>
  </si>
  <si>
    <t>Kotv. schodiště 1.NP - P10 : 0,265*0,206*0,0785*10*1,08</t>
  </si>
  <si>
    <t>Kotv. schodiště 2.NP - P10 : 0,245*0,17*0,0785*5*1,08</t>
  </si>
  <si>
    <t>13611232R</t>
  </si>
  <si>
    <t>Plech hladký S235JR 12,00 x 1000 x 2000 mm</t>
  </si>
  <si>
    <t>Ocel. rám krovu - P12 ozn. 03 : 0,26*0,26*0,0942*2*1,08</t>
  </si>
  <si>
    <t>Ocel. boulder - P12 ozn. 08 : 0,23*0,23*0,0942*38*1,08</t>
  </si>
  <si>
    <t>Ocel. boulder - P12 ozn. 09 : 0,13*0,23*0,0942*2*1,08</t>
  </si>
  <si>
    <t>13611238R</t>
  </si>
  <si>
    <t>Plech hladký S235JR 15,00 x 1000 x 2000 mm</t>
  </si>
  <si>
    <t>Ocel. vaz. trámy - P 15 ozn. 09 : 0,25*0,26*0,11775*8*8*1,08</t>
  </si>
  <si>
    <t>311712335R</t>
  </si>
  <si>
    <t>Ocel. vaz. trámy : 12*8</t>
  </si>
  <si>
    <t>311712338R</t>
  </si>
  <si>
    <t>Svorník M20</t>
  </si>
  <si>
    <t>998767102R00</t>
  </si>
  <si>
    <t>Přesun hmot pro zámečnické konstr., výšky do 12 m</t>
  </si>
  <si>
    <t>769925600VE01</t>
  </si>
  <si>
    <t>Okno dřev. IV78 jednokřídlé 540x980 mm ozn. VE/01</t>
  </si>
  <si>
    <t>769925600VE02</t>
  </si>
  <si>
    <t>Okno dřev. IV78 FIX 400x1490 mm ozn. VE/02</t>
  </si>
  <si>
    <t>769925600VE03</t>
  </si>
  <si>
    <t>Okno dřev. IV78 FIX 760x1490 mm ozn. VE/03</t>
  </si>
  <si>
    <t>769925600VE04</t>
  </si>
  <si>
    <t>Okno dřev. IV78 jednokřídlé 400x1490 mm ozn. VE/04</t>
  </si>
  <si>
    <t>769925600VE05</t>
  </si>
  <si>
    <t>Okno dřev. IV78 jednokřídlé 810x510 mm ozn. VE/05</t>
  </si>
  <si>
    <t>769925600VE06</t>
  </si>
  <si>
    <t>Okno dřev. IV78 dvoukřídlé 1190x1210 mm ozn. VE/06</t>
  </si>
  <si>
    <t>769925600VE13</t>
  </si>
  <si>
    <t>Okno dřev. IV78 FIX 1050x700 mm ozn. VE/13</t>
  </si>
  <si>
    <t>769925600VE13B</t>
  </si>
  <si>
    <t>Okno dřev. IV78 dvoukřídlé 1050x700 mm ozn. VE/13B</t>
  </si>
  <si>
    <t>769925600VE19</t>
  </si>
  <si>
    <t>Okno dřev. IV78 trojkřídlé 1990x810 mm ozn. VE/19</t>
  </si>
  <si>
    <t>769925600VE20</t>
  </si>
  <si>
    <t>Okno dřev. IV78 trojkřídlé 1990x810 mm ozn. VE/20</t>
  </si>
  <si>
    <t>769925600VE21</t>
  </si>
  <si>
    <t>Okno dřev. IV78 trojkřídlé 1990x810 mm ozn. VE/21</t>
  </si>
  <si>
    <t>769925600VE21B</t>
  </si>
  <si>
    <t>Vstup. dveře sestava dřev. VD94 jednokřídlé 1200x2455 mm ozn. VE/21B</t>
  </si>
  <si>
    <t>769925600VE22</t>
  </si>
  <si>
    <t>Okno dřev. IV78 trojkřídlé 1810x810 mm ozn. VE/22</t>
  </si>
  <si>
    <t>769925600VE23</t>
  </si>
  <si>
    <t>Okno dřev. IV78 trojkřídlé 1810x810 mm ozn. VE/23</t>
  </si>
  <si>
    <t>769925600VE24</t>
  </si>
  <si>
    <t>Okno dřev. IV78 trojkřídlé 1990x810 mm ozn. VE/24</t>
  </si>
  <si>
    <t>769925600VE25</t>
  </si>
  <si>
    <t>Okno dřev. IV78 trojkřídlé 1990x810 mm ozn. VE/25</t>
  </si>
  <si>
    <t>769925600VE26</t>
  </si>
  <si>
    <t>Okno dřev. IV94 šestikřídlé 1980x3275 mm ozn. VE/26</t>
  </si>
  <si>
    <t>769925600VE27</t>
  </si>
  <si>
    <t>Okno dřev. IV94 šestikřídlé 1980x3275 mm ozn. VE/27</t>
  </si>
  <si>
    <t>769925600VE28</t>
  </si>
  <si>
    <t>Okno dřev. IV94 šestikřídlé 1980x3275 mm ozn. VE/28</t>
  </si>
  <si>
    <t>769925600VE29</t>
  </si>
  <si>
    <t>Okno dřev. IV94 šestikřídlé 1980x3275 mm ozn. VE/29</t>
  </si>
  <si>
    <t>769925600VE30</t>
  </si>
  <si>
    <t>Okno dřev. IV94 šestikřídlé 1980x3275 mm ozn. VE/30</t>
  </si>
  <si>
    <t>769925600VE31</t>
  </si>
  <si>
    <t>Okno dřev. IV78 trojkřídlé 1990x810 mm ozn. VE/31</t>
  </si>
  <si>
    <t>769925600VE32</t>
  </si>
  <si>
    <t>Okno dřev. IV78 trojkřídlé 1990x810 mm ozn. VE/32</t>
  </si>
  <si>
    <t>769925600VE33</t>
  </si>
  <si>
    <t>Okno dřev. IV78 dvoukřídlé 1220x1500 mm ozn. VE/33</t>
  </si>
  <si>
    <t>769925600VE34</t>
  </si>
  <si>
    <t>Vstup. dveře dřev. VD94 dvoukřídlé 1715x1660-2495 mm ozn. VE/34 replika</t>
  </si>
  <si>
    <t>769925600VE35</t>
  </si>
  <si>
    <t>Okno dřev. IV78 dvoukřídlé 1220x1500 mm ozn. VE/35</t>
  </si>
  <si>
    <t>769925600VE36</t>
  </si>
  <si>
    <t>Okno dřev. IV78 trojkřídlé 1990x980 mm ozn. VE/36</t>
  </si>
  <si>
    <t>769925600VE37</t>
  </si>
  <si>
    <t>Okno dřev. IV78 trojkřídlé 1990x980 mm ozn. VE/37</t>
  </si>
  <si>
    <t>769925600VE38</t>
  </si>
  <si>
    <t>Okno dřev. IV78 trojkřídlé 1990x980 mm ozn. VE/38</t>
  </si>
  <si>
    <t>769925600VE39</t>
  </si>
  <si>
    <t>Okno dřev. IV78 trojkřídlé 1990x980 mm ozn. VE/39</t>
  </si>
  <si>
    <t>769925600VE40</t>
  </si>
  <si>
    <t>Okno dřev. IV78 jednokřídlé 700x930 mm ozn. VE/40</t>
  </si>
  <si>
    <t>769925600VE41</t>
  </si>
  <si>
    <t>Okno dřev. IV78 jednokřídlé 700x930 mm ozn. VE/41</t>
  </si>
  <si>
    <t>769925600VE42</t>
  </si>
  <si>
    <t>Okno dřev. IV78 jednokřídlé 700x930 mm ozn. VE/42</t>
  </si>
  <si>
    <t>769925600VE43</t>
  </si>
  <si>
    <t>Okno dřev. IV78 trojkřídlé 1990x980 mm ozn. VE/43</t>
  </si>
  <si>
    <t>769925600VE44</t>
  </si>
  <si>
    <t>Okno dřev. IV78 jednokřídlé 490x490 mm ozn. VE/44</t>
  </si>
  <si>
    <t>769925600VE45</t>
  </si>
  <si>
    <t>Okno dřev. IV78 FIX 940x1730 mm ozn. VE/45 vč. vnitřní ochr. mříže</t>
  </si>
  <si>
    <t>769925600VE46</t>
  </si>
  <si>
    <t>Okno dřev. IV78 FIX 940x1730 mm ozn. VE/46 vč. vnitřní ochr. mříže</t>
  </si>
  <si>
    <t>769925600VE47</t>
  </si>
  <si>
    <t>Okno dřev. IV78 FIX 940x1730 mm ozn. VE/47 vč. vnitřní ochr. mříže</t>
  </si>
  <si>
    <t>769925600VE48</t>
  </si>
  <si>
    <t>Okno dřev. IV78 dvoukřídlé 1135x1895 mm ozn. VE/48</t>
  </si>
  <si>
    <t>769925600VE49</t>
  </si>
  <si>
    <t>Okno dřev. IV78 dvoukřídlé 1135x1895 mm ozn. VE/49</t>
  </si>
  <si>
    <t>769925600VE50</t>
  </si>
  <si>
    <t>Vstup. dveře dřev. VD94 dvoukřídlé 1100x2610 mm ozn. VE/50</t>
  </si>
  <si>
    <t>769925600VE51</t>
  </si>
  <si>
    <t>Okno dřev. IV78 dvoukřídlé 1120x1895 mm ozn. VE/51</t>
  </si>
  <si>
    <t>769925600VE52</t>
  </si>
  <si>
    <t>Okno dřev. IV78 dvoukřídlé 1120x1895 mm ozn. VE/52</t>
  </si>
  <si>
    <t>769925600VE53</t>
  </si>
  <si>
    <t>Okno dřev. IV78 jednokřídlé 460x570 mm FIX kruh ozn. VE/53</t>
  </si>
  <si>
    <t>769925600VE54</t>
  </si>
  <si>
    <t>Okno dřev. IV78 jednokřídlé 460x570 mm FIX kruh ozn. VE/54</t>
  </si>
  <si>
    <t>769925600VE55</t>
  </si>
  <si>
    <t>Okno dřev. IV78 dvoukřídlé 1110x370 mm ozn. VE/55</t>
  </si>
  <si>
    <t>769925600VE56</t>
  </si>
  <si>
    <t>Okno dřev. IV78 dvoukřídlé 1110x370 mm ozn. VE/56</t>
  </si>
  <si>
    <t>769925600VI01</t>
  </si>
  <si>
    <t>Dveře plech. bezfalc. plné 800x2100 mm ozn. VI/01</t>
  </si>
  <si>
    <t>769925600VI02</t>
  </si>
  <si>
    <t>Dveře plech. bezfalc. plné 700x2100 mm ozn. VI/02</t>
  </si>
  <si>
    <t>769925600VI03</t>
  </si>
  <si>
    <t>Dveře plech. bezfalc. plné 800x2100 mm ozn. VI/03 EI30 DP1</t>
  </si>
  <si>
    <t>769925600VI04</t>
  </si>
  <si>
    <t>Dveře plech. bezfalc. plné 700x2100 mm ozn. VI/04</t>
  </si>
  <si>
    <t>769925600VI05</t>
  </si>
  <si>
    <t>Dveře plech. bezfalc. plné dýha 800x2100 mm ozn. VI/05</t>
  </si>
  <si>
    <t>769925600VI06</t>
  </si>
  <si>
    <t>Dveře plech. bezfalc. plné 700x2100 mm ozn. VI/06</t>
  </si>
  <si>
    <t>769925600VI07</t>
  </si>
  <si>
    <t>Dveře plech. bezfalc. plné 700x2100 mm ozn. VI/07</t>
  </si>
  <si>
    <t>769925600VI08</t>
  </si>
  <si>
    <t>Dveře plech. bezfalc. plné 700x2100 mm ozn. VI/08</t>
  </si>
  <si>
    <t>769925600VI09</t>
  </si>
  <si>
    <t>Dveře plech. bezfalc. plné 800x2100 mm ozn. VI/09 EW30 DP3</t>
  </si>
  <si>
    <t>769925600VI10</t>
  </si>
  <si>
    <t>Dveře plech. bezfalc. plné 800x2100 mm ozn. VI/10 kruh. zaskl. otvor, EW30 DP3-C-S200</t>
  </si>
  <si>
    <t>769925600VI11</t>
  </si>
  <si>
    <t>Dveře plech. bezfalc. plné 700x2100 mm ozn. VI/11</t>
  </si>
  <si>
    <t>769925600VI12</t>
  </si>
  <si>
    <t>Dveře plech. bezfalc. plné 700x2100 mm ozn. VI/12</t>
  </si>
  <si>
    <t>769925600VI13</t>
  </si>
  <si>
    <t>Dveře plech. bezfalc. plné 700x2100 mm ozn. VI/13</t>
  </si>
  <si>
    <t>769925600VI14</t>
  </si>
  <si>
    <t>Dveře plech. bezfalc. plné 700x2100 mm ozn. VI/14</t>
  </si>
  <si>
    <t>769925600VI15</t>
  </si>
  <si>
    <t>Dveře plech. bezfalc. plné dýha 800x2100 mm ozn. VI/15</t>
  </si>
  <si>
    <t>769925600VI16</t>
  </si>
  <si>
    <t>Dveře plech. bezfalc. plné 800x2100 mm ozn. VI/16 EW30 DP3-C-S200</t>
  </si>
  <si>
    <t>769925600VI17</t>
  </si>
  <si>
    <t>Dveře kyvné dvoukřídlé 1460x2400 mm ozn. VI/17 pouze repase a nátěr</t>
  </si>
  <si>
    <t>769925600VI18</t>
  </si>
  <si>
    <t>Dveře plech. bezfalc. plné dýha 800x2100 mm ozn. VI/18 kruh. zaskl. otvor, madlo</t>
  </si>
  <si>
    <t>769925600VI19</t>
  </si>
  <si>
    <t>Dveře plech. bezfalc. plné dýha 800x2100 mm ozn. VI/19</t>
  </si>
  <si>
    <t>769925600VI20</t>
  </si>
  <si>
    <t>Dveře plech. bezfalc. plné 800x2100 mm ozn. VI/20</t>
  </si>
  <si>
    <t>769925600VI21</t>
  </si>
  <si>
    <t>Dveře plech. bezfalc. plné 800x2100 mm ozn. VI/21</t>
  </si>
  <si>
    <t>769925600VI22</t>
  </si>
  <si>
    <t>Dveře plech. bezfalc. plné 800x2100 mm ozn. VI/22 madlo</t>
  </si>
  <si>
    <t>769925600VI23</t>
  </si>
  <si>
    <t>Dveře plech. bezfalc. plné 700x2100 mm ozn. VI/23</t>
  </si>
  <si>
    <t>769925600VI24</t>
  </si>
  <si>
    <t>Dveře plech. bezfalc. plné 700x2100 mm ozn. VI/24</t>
  </si>
  <si>
    <t>769925600VI25</t>
  </si>
  <si>
    <t>Dveře plech. bezfalc. plné 700x2100 mm ozn. VI/25</t>
  </si>
  <si>
    <t>769925600VI26</t>
  </si>
  <si>
    <t>Dveře plech. bezfalc. plné 700x2100 mm ozn. VI/26</t>
  </si>
  <si>
    <t>769925600VI27</t>
  </si>
  <si>
    <t>Dveře plech. bezfalc. plné 900x2100 mm ozn. VI/27</t>
  </si>
  <si>
    <t>769925600VI28</t>
  </si>
  <si>
    <t>Dveře plech. bezfalc. plné 900x2100 mm ozn. VI/28 EW30 DP3-C</t>
  </si>
  <si>
    <t>769925600VI30</t>
  </si>
  <si>
    <t>Dveře plech. bezfalc. plné doukřídlé 1310x2100 mm ozn. VI/30</t>
  </si>
  <si>
    <t>769925600VI31</t>
  </si>
  <si>
    <t>Dveře plech. bezfalc. plné 900x2100 mm ozn. VI/31</t>
  </si>
  <si>
    <t>769925600VI32</t>
  </si>
  <si>
    <t>Dveře plech. bezfalc. plné doukřídlé 1102x2100 mm ozn. VI/32 EW15 DP3</t>
  </si>
  <si>
    <t>769925600VI33</t>
  </si>
  <si>
    <t>Dveře plech. bezfalc. plné 800x2100 mm ozn. VI/33 EW15 DP3</t>
  </si>
  <si>
    <t>771575118RU2</t>
  </si>
  <si>
    <t>Montáž podlah keram.,hladké, tmel, 60x60 cm flex. lepidlo, vč. soklíků</t>
  </si>
  <si>
    <t>771575109RU1</t>
  </si>
  <si>
    <t>Montáž podlah keram.,hladké, tmel, 30x30 cm flex. lepidlo, vč. soklíků</t>
  </si>
  <si>
    <t>771579791R00</t>
  </si>
  <si>
    <t>Příplatek za plochu podlah keram. do 5 m2 jednotl.</t>
  </si>
  <si>
    <t>59764203R</t>
  </si>
  <si>
    <t>Dlažba matná 300x300x9 mm</t>
  </si>
  <si>
    <t>0.02 : 8,21*1,05</t>
  </si>
  <si>
    <t>0.03 : 6,35*1,05</t>
  </si>
  <si>
    <t>0.04 : 1,66*1,05</t>
  </si>
  <si>
    <t>0.04b : 2,03*1,05</t>
  </si>
  <si>
    <t>0.05 : 5,55*1,05</t>
  </si>
  <si>
    <t>0.06 : 6,82*1,05</t>
  </si>
  <si>
    <t>0.07 : 6,59*1,05</t>
  </si>
  <si>
    <t>0.08 : 1,79*1,05</t>
  </si>
  <si>
    <t>597642070R</t>
  </si>
  <si>
    <t>Dlažba matná 600x600x9 mm</t>
  </si>
  <si>
    <t>0.09 : 5,87*1,05</t>
  </si>
  <si>
    <t>0.10 : 2,20*1,05</t>
  </si>
  <si>
    <t>0.11 : 2,04*1,05</t>
  </si>
  <si>
    <t>0.12 : 2,27*1,05</t>
  </si>
  <si>
    <t>0.13 : 2,02*1,05</t>
  </si>
  <si>
    <t>0.14 : 5,23*1,05</t>
  </si>
  <si>
    <t>1.03 : 8,74*1,05</t>
  </si>
  <si>
    <t>1.04 : 1,37*1,05</t>
  </si>
  <si>
    <t>1.05 : 1,31*1,05</t>
  </si>
  <si>
    <t>1.06 : 5,51*1,05</t>
  </si>
  <si>
    <t>1.07 : 4,59*1,05</t>
  </si>
  <si>
    <t>1.08 : 5,69*1,05</t>
  </si>
  <si>
    <t>1.09 : 1,54*1,05</t>
  </si>
  <si>
    <t>1.10 : 1,56*1,05</t>
  </si>
  <si>
    <t>1.11 : 1,51*1,05</t>
  </si>
  <si>
    <t>998771102R00</t>
  </si>
  <si>
    <t>Přesun hmot pro podlahy z dlaždic, výšky do 12 m</t>
  </si>
  <si>
    <t>772231303R00</t>
  </si>
  <si>
    <t>Obklad stupňů, prefa teraco deskami tl. 4 cm</t>
  </si>
  <si>
    <t>59373769R</t>
  </si>
  <si>
    <t>Schodišťový teraco prefa stupeň L tl. 40 mm</t>
  </si>
  <si>
    <t>1.PP : 9*2*1,05*1,05</t>
  </si>
  <si>
    <t>(4+7+9)*1,2*1,05</t>
  </si>
  <si>
    <t>1.NP : (10+10)*1,1*1,05</t>
  </si>
  <si>
    <t>(4+10+3)*1,2*1,05</t>
  </si>
  <si>
    <t>2.NP : 11*1,0+7*1,1*1,05</t>
  </si>
  <si>
    <t>998772102R00</t>
  </si>
  <si>
    <t>Přesun hmot pro dlažby z kamene, výšky do 12 m</t>
  </si>
  <si>
    <t>773541260R00</t>
  </si>
  <si>
    <t>Podlahy z teraca z barevné drtě, prosté, tl. 2 cm vč. soklíků</t>
  </si>
  <si>
    <t>Podlaha P4 : P4</t>
  </si>
  <si>
    <t>998773102R00</t>
  </si>
  <si>
    <t>Přesun hmot pro podlahy teracové, výšky do 12 m</t>
  </si>
  <si>
    <t>775925600FP01</t>
  </si>
  <si>
    <t>Izolace z asfalt. pásů s vytažením po obvodu podlaha F1</t>
  </si>
  <si>
    <t>775925600FP02</t>
  </si>
  <si>
    <t>Ošetření řeziva chemickým přípravkem podlaha F1</t>
  </si>
  <si>
    <t>775925600FP03</t>
  </si>
  <si>
    <t>D+M pružného třívrstvého sportovního roštu podlaha F1</t>
  </si>
  <si>
    <t>775925600FP04</t>
  </si>
  <si>
    <t>TI sypaný drcený polystyren tl. cca 7cm podlaha F1</t>
  </si>
  <si>
    <t>775925600FP05</t>
  </si>
  <si>
    <t>D+M parotěsné folie, přesah 10 cm, přelepení spojů podlaha F1</t>
  </si>
  <si>
    <t>775925600FP06</t>
  </si>
  <si>
    <t>D+M bednění 4x z OSB desek P+D podlaha F1</t>
  </si>
  <si>
    <t>775925600FP07</t>
  </si>
  <si>
    <t>D+M nášlapné vrstvy z parket zalištování po celém obvodu podlaha F1, F4, P1, P5</t>
  </si>
  <si>
    <t>775925600FP08</t>
  </si>
  <si>
    <t>Broušení podlahy strojní bruskou, vysátí podlaha F1, F4, P1, P5</t>
  </si>
  <si>
    <t>775925600FP09</t>
  </si>
  <si>
    <t>Tmelení epox. pryskyřicí, 30% plniče, přebroušení a vysátí podlaha F1, F4, P1, P5</t>
  </si>
  <si>
    <t>775925600FP10</t>
  </si>
  <si>
    <t>Lakování epox. protiskluz. lakem, přebroušení, leštění podlaha F1, F4, P1, P5</t>
  </si>
  <si>
    <t>775925600FP11</t>
  </si>
  <si>
    <t>Technolog. manipulace, dobroušení krajů pomocné práce, doprava</t>
  </si>
  <si>
    <t>998775101R00</t>
  </si>
  <si>
    <t>Přesun hmot pro podlahy vlysové, výšky do 6 m</t>
  </si>
  <si>
    <t>776971509R00</t>
  </si>
  <si>
    <t>1.01 : P3</t>
  </si>
  <si>
    <t>776976101R00</t>
  </si>
  <si>
    <t>Rám pro zapuštění z Al profilů L</t>
  </si>
  <si>
    <t xml:space="preserve">m     </t>
  </si>
  <si>
    <t>1.01 : (1,5+2,4+0,2)*2</t>
  </si>
  <si>
    <t>998776101R00</t>
  </si>
  <si>
    <t>Přesun hmot pro podlahy povlakové, výšky do 6 m</t>
  </si>
  <si>
    <t>777315166R00</t>
  </si>
  <si>
    <t>Podlahy epoxidové stěrky tl. 2 mm</t>
  </si>
  <si>
    <t>3.01 a 3.02 : P7</t>
  </si>
  <si>
    <t>998777102R00</t>
  </si>
  <si>
    <t>Přesun hmot pro podlahy syntetické, výšky do 12 m</t>
  </si>
  <si>
    <t>781475116RU1</t>
  </si>
  <si>
    <t>Obklad vnitřní stěn keramický, do tmele, 30x30 cm flex. lepidlo</t>
  </si>
  <si>
    <t>0.02 : (2,46+2,4+3,85)*1,6</t>
  </si>
  <si>
    <t>0.03 : (1,915*2+3,16+1,07)*2,4-(0,8*2+0,9)*2,15</t>
  </si>
  <si>
    <t>0.04b : (0,93+2,085)*2*2,4-0,8*2,15*2</t>
  </si>
  <si>
    <t>0.05 : (1,12+0,28+4,91)*2*2,4-0,8*2,15</t>
  </si>
  <si>
    <t>0.06 : (2,0+3,4)*2*2,4-(0,8+0,9)*2,15-1,2*0,7</t>
  </si>
  <si>
    <t>0.07 : (1,95+3,385)*2*2,4-0,8*2,15</t>
  </si>
  <si>
    <t>0.08 : (1,945+1,0)*2*2,4-0,8*2,15</t>
  </si>
  <si>
    <t>0.14 : (0,72+0,835)*2,4</t>
  </si>
  <si>
    <t>781475120RU1</t>
  </si>
  <si>
    <t>Obklad vnitřní stěn keramický, do tmele, 30x60 cm flex. lepidlo</t>
  </si>
  <si>
    <t>0.10 : (1,09+2,15)*2*2,4-0,8*2,15*2</t>
  </si>
  <si>
    <t>0.11 : (1,01+1,865)*2*2,4-0,8*2,15-0,8*0,5</t>
  </si>
  <si>
    <t>0.12 : (1,125+2,015)*2*2,4-0,8*2,15*2</t>
  </si>
  <si>
    <t>0.13 : (1,0+1,865)*2*2,4-0,8*2,15</t>
  </si>
  <si>
    <t>1.03 : (3,29+3,75+0,27)*2*2,4-(0,8*2+0,9)*2,15</t>
  </si>
  <si>
    <t>1.04 : (1,53+0,91)*2*2,4-0,8*2,15</t>
  </si>
  <si>
    <t>1.05 : (1,53+0,93)*2*2,4-0,8*2,3</t>
  </si>
  <si>
    <t>1.07 : (3,14+1,57)*2*2,4-0,9*2,15</t>
  </si>
  <si>
    <t>1.08 : (1,725+3,245)*2*2,4-0,8*2,15*4</t>
  </si>
  <si>
    <t>1.09 : (1,615+1,035)*2*2,4-0,8*2,15</t>
  </si>
  <si>
    <t>1.10 : (1,615+1,03)*2*2,4-0,8*2,15</t>
  </si>
  <si>
    <t>1.11 : (1,615+1,035)*2*2,4-0,8*2,15</t>
  </si>
  <si>
    <t>781479711R00</t>
  </si>
  <si>
    <t>Příplatek k obkladu stěn keram.,za plochu do 10 m2</t>
  </si>
  <si>
    <t>0.05 : (1,12+0,28)*2*2,4-0,8*2,15</t>
  </si>
  <si>
    <t>781497131RS2</t>
  </si>
  <si>
    <t>Lišta ukončovacích k zrcadlům</t>
  </si>
  <si>
    <t>OS/15 : (0,9+0,9)*2*3+(1,1+0,9)*2*2+(0,6+0,9)*2*2+(1,75+0,9)*2*2</t>
  </si>
  <si>
    <t>59781340T</t>
  </si>
  <si>
    <t>Obklad keramický 30/30 cm</t>
  </si>
  <si>
    <t>0.02 : ((2,46+2,4+3,85)*1,6)*1,05</t>
  </si>
  <si>
    <t>0.03 : ((1,915+3,16+1,07)*2,4-(0,8*2+0,9)*2,15)*1,05</t>
  </si>
  <si>
    <t>0.04 : ((1,12+1,48)*2*2,4-0,8*2,15)*1,05</t>
  </si>
  <si>
    <t>0.04b : ((0,93+2,085)*2*2,4-0,8*2,15*2)*1,05</t>
  </si>
  <si>
    <t>0.05 : ((1,12+0,28+4,91)*2*2,4-0,8*2,15)*1,05</t>
  </si>
  <si>
    <t>0.06 : ((2,0+3,4)*2*2,4-(0,8+0,9)*2,15-1,2*0,7)*1,05</t>
  </si>
  <si>
    <t>0.07 : ((1,95+3,385)*2*2,4-0,8*2,15)*1,05</t>
  </si>
  <si>
    <t>0.08 : ((1,945+1,0)*2*2,4-0,8*2,15)*1,05</t>
  </si>
  <si>
    <t>0.14 : (0,72+0,835)*2,4*1,05</t>
  </si>
  <si>
    <t>59781343T</t>
  </si>
  <si>
    <t>Obklad keramický 30/60 cm</t>
  </si>
  <si>
    <t>0.10 : ((1,09+2,15)*2*2,4-0,8*2,15*2)*1,05</t>
  </si>
  <si>
    <t>0.11 : ((1,01+1,865)*2*2,4-0,8*2,15-0,8*0,5)*1,05</t>
  </si>
  <si>
    <t>0.12 : ((1,125+2,015)*2*2,4-0,8*2,15*2)*1,05</t>
  </si>
  <si>
    <t>0.13 : ((1,0+1,865)*2*2,4-0,8*2,15)*1,05</t>
  </si>
  <si>
    <t>1.03 : ((3,29+3,75+0,27)*2*2,4-(0,8*2+0,9)*2,15)*1,05</t>
  </si>
  <si>
    <t>1.04 : ((1,53+0,91)*2*2,4-0,8*2,15)*1,05</t>
  </si>
  <si>
    <t>1.05 : ((1,53+0,93)*2*2,4-0,8*2,3)*1,05</t>
  </si>
  <si>
    <t>1.06 : ((3,36+1,745)*2*2,4-0,9*2,15*2+(0,9+2,15*2)*0,5)*1,05</t>
  </si>
  <si>
    <t>1.07 : ((3,14+1,57)*2*2,4-0,9*2,15)*1,05</t>
  </si>
  <si>
    <t>1.08 : ((1,725+3,245)*2*2,4-0,8*2,15*4)*1,05</t>
  </si>
  <si>
    <t>1.09 : ((1,615+1,035)*2*2,4-0,8*2,15)*1,05</t>
  </si>
  <si>
    <t>1.10 : ((1,615+1,03)*2*2,4-0,8*2,15)*1,05</t>
  </si>
  <si>
    <t>1.11 : ((1,615+1,035)*2*2,4-0,8*2,15)*1,05</t>
  </si>
  <si>
    <t>1.12 : 1,3*2,435*1,05</t>
  </si>
  <si>
    <t>998781102R00</t>
  </si>
  <si>
    <t>Přesun hmot pro obklady keramické, výšky do 12 m</t>
  </si>
  <si>
    <t>782111150RT1</t>
  </si>
  <si>
    <t>Obklad stěn kamen. měkkým, rovným tl. 4 a 5 cm pouze montáž - obklad ve specifikaci</t>
  </si>
  <si>
    <t>Vnější schodiště : 3,584+0,25*1,32+1,76*1,62</t>
  </si>
  <si>
    <t>58381076R</t>
  </si>
  <si>
    <t>Haklík lámaný neupravený</t>
  </si>
  <si>
    <t>Vnější schodiště : 3,584+0,25*1,32+1,76*1,62*1,05</t>
  </si>
  <si>
    <t>998782101R00</t>
  </si>
  <si>
    <t>Přesun hmot pro obklady z kamene, výšky do 6 m</t>
  </si>
  <si>
    <t>783226100R00</t>
  </si>
  <si>
    <t>Nátěr syntetický kovových konstrukcí základní</t>
  </si>
  <si>
    <t>Ocel. vaz. trámy - UPE240 ozn. 01 : 3,4*0,813*2*8</t>
  </si>
  <si>
    <t>Ocel. vaz. trámy - UPE240 ozn. 02 : 3,62*0,813*2*8</t>
  </si>
  <si>
    <t>Ocel. vaz. trámy - UPE240 ozn. 03 : 3,62*0,813*2*8</t>
  </si>
  <si>
    <t>Ocel. vaz. trámy - UPE240 ozn. 04 : 0,155*0,813*12*8</t>
  </si>
  <si>
    <t>Ocel. vaz. trámy - P 10 ozn. 05 : 0,155*0,19*2*12*8</t>
  </si>
  <si>
    <t>Ocel. vaz. trámy - P 10 ozn. 06 : 0,18*0,18*2*11*8</t>
  </si>
  <si>
    <t>Ocel. vaz. trámy - P 10 ozn. 07 : 0,18*0,14*2*11*8</t>
  </si>
  <si>
    <t>Ocel. vaz. trámy - P 10 ozn. 08 : 0,084*0,22*2*2*8</t>
  </si>
  <si>
    <t>Ocel. vaz. trámy - P 15 ozn. 09 : 0,25*0,26*2*8*8</t>
  </si>
  <si>
    <t>Ocel. rám krovu - U160 ozn. 01 : 5,8*0,546*2</t>
  </si>
  <si>
    <t>Ocel. rám krovu - HEB140 ozn. 02 : 2,57*0,805*2</t>
  </si>
  <si>
    <t>Ocel. rám krovu - P12 ozn. 03 : 0,26*0,26*2*2</t>
  </si>
  <si>
    <t>Ocel. rám krovu - P8 ozn. 04 : 0,05*0,05*2*12</t>
  </si>
  <si>
    <t>Ocel. rám krovu - L70/7 ozn. 05 : 0,14*0,28*4</t>
  </si>
  <si>
    <t>Ocel. rám krovu - P10 ozn. 06 : 0,31*0,2*2*2</t>
  </si>
  <si>
    <t>Ocel. rám krovu - P10 ozn. 07 : 0,1*0,2*2*2</t>
  </si>
  <si>
    <t>Ocel. boulder - UPE200 ozn. 01 : 5,33*0,697*6</t>
  </si>
  <si>
    <t>Ocel. boulder - UPE200 ozn. 02 : 2,91*0,697*2</t>
  </si>
  <si>
    <t>Ocel. boulder - UPE140 ozn. 03 : 1,9*0,52*2</t>
  </si>
  <si>
    <t>Ocel. boulder - UPE200 ozn. 04 : 0,5*0,697*2</t>
  </si>
  <si>
    <t>Ocel. boulder - UPE140 ozn. 05 : 1,25*0,52*20</t>
  </si>
  <si>
    <t>Ocel. boulder - UPE140 ozn. 06 : 1,1*0,52*8</t>
  </si>
  <si>
    <t>Ocel. boulder - UPE140 ozn. 07 : 0,97*0,52*4</t>
  </si>
  <si>
    <t>Ocel. boulder - P12 ozn. 08 : 0,23*0,23*2*38</t>
  </si>
  <si>
    <t>Ocel. boulder - P12 ozn. 09 : 0,13*0,23*2*2</t>
  </si>
  <si>
    <t>Ocel. boulder - P10 ozn. 10 : 0,182*0,071*2*71</t>
  </si>
  <si>
    <t>Ocel. boulder - P10 ozn. 11 : 0,124*0,053*2*4</t>
  </si>
  <si>
    <t>Ocel. boulder - P10 ozn. 12 : 0,2*0,076*2*2</t>
  </si>
  <si>
    <t>Ocel. boulder - HEB180 ozn. 13 : 5,2*1,04*2</t>
  </si>
  <si>
    <t>Ocel. boulder - P10 ozn. 14 : 0,3*0,14*2*1</t>
  </si>
  <si>
    <t>Strop 1.NP u táhla MACALLOY - P10 : 0,082*0,455*2*2</t>
  </si>
  <si>
    <t>Strop 1.NP u táhla MACALLOY - P10 : 0,082*0,615*2*2</t>
  </si>
  <si>
    <t>Strop 1.NP u táhla MACALLOY - P8 : 0,038*0,145*2*2</t>
  </si>
  <si>
    <t>1.NP - L60/40/5 ozn. 26 : 257,6*0,2*1</t>
  </si>
  <si>
    <t>2.NP - L60/40/5 ozn. 26 : 100*0,2*1</t>
  </si>
  <si>
    <t>784191101R00</t>
  </si>
  <si>
    <t>Penetrace podkladu univerzální 1x</t>
  </si>
  <si>
    <t>MALBY</t>
  </si>
  <si>
    <t>784195212R00</t>
  </si>
  <si>
    <t>Malba bílá, bez penetrace, 2 x</t>
  </si>
  <si>
    <t>787911111R00</t>
  </si>
  <si>
    <t>Montáž zrcadla na stěnu, na lepidlo, pl. do 2 m2</t>
  </si>
  <si>
    <t>OS/15 : 0,95*1,7*4+2,1*0,95+1,2*2,2</t>
  </si>
  <si>
    <t>0,9*0,9*3+1,1*0,9*2+0,6*0,9*2+1,75*0,9*2</t>
  </si>
  <si>
    <t>63465126R</t>
  </si>
  <si>
    <t>Zrcadlo nemontované čiré do tl. 5 mm</t>
  </si>
  <si>
    <t>OS/15 : (0,95*1,7*4+2,1*0,95+1,2*2,2)*1,1</t>
  </si>
  <si>
    <t>(0,9*0,9*3+1,1*0,9*2+0,6*0,9*2+1,75*0,9*2)*1,1</t>
  </si>
  <si>
    <t>998787102R00</t>
  </si>
  <si>
    <t>Přesun hmot pro zasklívání, výšky do 12 m</t>
  </si>
  <si>
    <t>791999119O01</t>
  </si>
  <si>
    <t>Technologické vybavení baru viz samostatný rozpočet</t>
  </si>
  <si>
    <t>210999119O01</t>
  </si>
  <si>
    <t>Elektroinstalace silnoproudu, osvětlení viz samostatný rozpočet</t>
  </si>
  <si>
    <t>220999119O01</t>
  </si>
  <si>
    <t>Strukturovaná kabeláž viz samostatný rozpočet</t>
  </si>
  <si>
    <t>220999119O02</t>
  </si>
  <si>
    <t>Dodávka a montáž EPS viz samostatný rozpočet</t>
  </si>
  <si>
    <t>240999119O01</t>
  </si>
  <si>
    <t>Dodávka a montáž VZT viz samostatný rozpočet</t>
  </si>
  <si>
    <t>470999119O01</t>
  </si>
  <si>
    <t>Audiovizuální technologie, scénické osvětlení a kabeláž viz samostatný rozpočet</t>
  </si>
  <si>
    <t>005121010T</t>
  </si>
  <si>
    <t>Zařízení staveniště</t>
  </si>
  <si>
    <t>Soubor</t>
  </si>
  <si>
    <t>VRN</t>
  </si>
  <si>
    <t>POL99_2</t>
  </si>
  <si>
    <t>005124010T</t>
  </si>
  <si>
    <t>Kompletační a inženýrská činnost</t>
  </si>
  <si>
    <t>SUM</t>
  </si>
  <si>
    <t>Proměnné:</t>
  </si>
  <si>
    <t>F1</t>
  </si>
  <si>
    <t>podlaha</t>
  </si>
  <si>
    <t>VAR</t>
  </si>
  <si>
    <t>F2</t>
  </si>
  <si>
    <t>F3</t>
  </si>
  <si>
    <t>F4</t>
  </si>
  <si>
    <t>1.02 : 43,0</t>
  </si>
  <si>
    <t>FAS_A</t>
  </si>
  <si>
    <t>Fas. hladká bílá</t>
  </si>
  <si>
    <t>Východ : 109,65</t>
  </si>
  <si>
    <t>Západ : 101,9</t>
  </si>
  <si>
    <t>Sever : 60,5</t>
  </si>
  <si>
    <t>Jih : 58,95</t>
  </si>
  <si>
    <t>FAS_B</t>
  </si>
  <si>
    <t>Fas. hladká béžová</t>
  </si>
  <si>
    <t>Východ : 13,75</t>
  </si>
  <si>
    <t>Fas. kámen</t>
  </si>
  <si>
    <t>Východ : 43,4</t>
  </si>
  <si>
    <t>Západ : 26,4+0,6*0,5*10</t>
  </si>
  <si>
    <t>Sever : 14,7</t>
  </si>
  <si>
    <t>Jih : 12,1</t>
  </si>
  <si>
    <t>Fasáda rýhovaná</t>
  </si>
  <si>
    <t>Východ : 60,5</t>
  </si>
  <si>
    <t>Západ : 74,25+1,54*10</t>
  </si>
  <si>
    <t>Sever : 17,1</t>
  </si>
  <si>
    <t>Jih : 26,05</t>
  </si>
  <si>
    <t>FAS_E</t>
  </si>
  <si>
    <t>Fas. hladká šedá (šambrány)</t>
  </si>
  <si>
    <t>Západ : 5,05</t>
  </si>
  <si>
    <t>Sever : 2,0</t>
  </si>
  <si>
    <t>Fasáda cihla režná</t>
  </si>
  <si>
    <t>Západ : 1,6</t>
  </si>
  <si>
    <t>Jih : 0,35*4*2</t>
  </si>
  <si>
    <t>IZOL_ZAKL</t>
  </si>
  <si>
    <t>Izolace základů - m2</t>
  </si>
  <si>
    <t>Základy : 32,3*2,0+13,68*1,0+26,0*1,1+(1,705*2+13,13+0,5)*0,9</t>
  </si>
  <si>
    <t>Fasádní lešení</t>
  </si>
  <si>
    <t>Východ : 280,8+1,0*(6,1*3+7,4)</t>
  </si>
  <si>
    <t>Západ : 263,4+1,0*(7,4+4,6*2+7,2)+0,5*4,6*2</t>
  </si>
  <si>
    <t>Sever : 121,5+1,0*(5,8+7,4*2+4,3*4)+0,75*4,3*2</t>
  </si>
  <si>
    <t>Jih : 113,6+1,0*(7,4+6,1)</t>
  </si>
  <si>
    <t>Malby stropů a stěn</t>
  </si>
  <si>
    <t xml:space="preserve">SDK podhledy : </t>
  </si>
  <si>
    <t xml:space="preserve">Podhledy - omítky : </t>
  </si>
  <si>
    <t xml:space="preserve">Stěny - omítky : </t>
  </si>
  <si>
    <t>1.NP - 100% : 1,465*2,5*2</t>
  </si>
  <si>
    <t>1.NP - opravy : (1,5+2,4)*2*3,07-1,715*(1,66+2,495)/2-1,46*2,4-0,9*2,15</t>
  </si>
  <si>
    <t>2.NP - opravy : 60,055*2,72-(2,24*2+2,4*3+2,415*2+2,57+2,605+2,635+2,58+2,525)*2,45</t>
  </si>
  <si>
    <t>1.NP - ostění : (0,475+0,57+0,34)*3,07</t>
  </si>
  <si>
    <t>2.NP - ostění : (0,75+0,93*2)*0,3*3</t>
  </si>
  <si>
    <t>Podkroví : S1</t>
  </si>
  <si>
    <t>P1</t>
  </si>
  <si>
    <t>2.01 : 165,90</t>
  </si>
  <si>
    <t>P2</t>
  </si>
  <si>
    <t>Krov - TI</t>
  </si>
  <si>
    <t>3.03 : 371,52</t>
  </si>
  <si>
    <t>Krov - lávka</t>
  </si>
  <si>
    <t>3.03 : 23,45</t>
  </si>
  <si>
    <t>P3</t>
  </si>
  <si>
    <t>čistící zóna</t>
  </si>
  <si>
    <t>P4</t>
  </si>
  <si>
    <t>Teraco</t>
  </si>
  <si>
    <t>P5</t>
  </si>
  <si>
    <t>P7</t>
  </si>
  <si>
    <t>podlaha stroj. VZT</t>
  </si>
  <si>
    <t>3.01 : 1,28</t>
  </si>
  <si>
    <t>Podkroví</t>
  </si>
  <si>
    <t>ZP_DREN</t>
  </si>
  <si>
    <t>Zemní práce - výkop pro drenáž</t>
  </si>
  <si>
    <t>Okolo objektu - drenáž : (1,705+13,13)*0,625+1,645*1,13*1,5+2,03*0,75+6,715*2,2</t>
  </si>
  <si>
    <t>(10,295+15,17+2,0)*3,2+7,05*3,16+(2,18+1,2+0,85+13,08)*1,47</t>
  </si>
  <si>
    <t>(1,5+0,6*2+1,91+1,4)*2,49+(3,05*1,4+1,8*0,6)*1,85</t>
  </si>
  <si>
    <t>11,26*8,28+1,12*1,13*2,5+9,78*6,33</t>
  </si>
  <si>
    <t>Poznámky uchazeče k zadání</t>
  </si>
  <si>
    <t>POPUZIV</t>
  </si>
  <si>
    <t>END</t>
  </si>
  <si>
    <t>ZTI - DOMOVNÍ KANALIZACE - VÝPIS MATERIÁLU</t>
  </si>
  <si>
    <t>Zařízení gastra není součástí tohoto výkazu, kanalizace je ukončena zápachovými uzávěrkami.</t>
  </si>
  <si>
    <t>Obchodní názvy výrobků a označení výrobců ve výpisu materiálu je uvedeno pouze z hlediska určení standardu kvality.</t>
  </si>
  <si>
    <t>Výrobky lze nahradit za předpokladu dodržení zmíněného standardu. Výrobek svojí kvalitou nesmí být horší než uváděný standard.</t>
  </si>
  <si>
    <t>Náhrady materiálů je nutno před realizací stavby projednat s projektantem.</t>
  </si>
  <si>
    <t>č.p.</t>
  </si>
  <si>
    <t>název</t>
  </si>
  <si>
    <t>počet</t>
  </si>
  <si>
    <t>cena/MJ</t>
  </si>
  <si>
    <t>celk.cena</t>
  </si>
  <si>
    <t>popis</t>
  </si>
  <si>
    <t>A.</t>
  </si>
  <si>
    <t>SPLAŠKOVÁ KANALIZACE</t>
  </si>
  <si>
    <t>1.</t>
  </si>
  <si>
    <t>potrubí</t>
  </si>
  <si>
    <t>včetně tvrovek</t>
  </si>
  <si>
    <t>rozvody vnitřní kanalizace</t>
  </si>
  <si>
    <t>1.1</t>
  </si>
  <si>
    <t>DN 32</t>
  </si>
  <si>
    <t>bm</t>
  </si>
  <si>
    <t>PP</t>
  </si>
  <si>
    <t>1.2</t>
  </si>
  <si>
    <t>DN 50</t>
  </si>
  <si>
    <t>1.3</t>
  </si>
  <si>
    <t>DN 75</t>
  </si>
  <si>
    <t>1.4</t>
  </si>
  <si>
    <t>DN 110</t>
  </si>
  <si>
    <t>1.5</t>
  </si>
  <si>
    <t>DN 125</t>
  </si>
  <si>
    <t>1.6</t>
  </si>
  <si>
    <r>
      <t>TU</t>
    </r>
    <r>
      <rPr>
        <sz val="10"/>
        <rFont val="Symbol"/>
        <family val="1"/>
        <charset val="2"/>
      </rPr>
      <t>f18</t>
    </r>
  </si>
  <si>
    <t>rozvody vnější kanalizace</t>
  </si>
  <si>
    <t>1.7</t>
  </si>
  <si>
    <t>PVC</t>
  </si>
  <si>
    <t>1.8</t>
  </si>
  <si>
    <t>1.9</t>
  </si>
  <si>
    <t>DN 200</t>
  </si>
  <si>
    <t>2.</t>
  </si>
  <si>
    <t>ostatní armatury a doplňky</t>
  </si>
  <si>
    <t>2.1</t>
  </si>
  <si>
    <t>odpadní ventil 5/4" pro umyvadla, šoub 60 mm</t>
  </si>
  <si>
    <t>ks</t>
  </si>
  <si>
    <t>2.2</t>
  </si>
  <si>
    <t>zápachová uzávěrka pro umyvadla 5/4"</t>
  </si>
  <si>
    <t>2.3</t>
  </si>
  <si>
    <t>zápachová uzávěrka pro výlevku</t>
  </si>
  <si>
    <t>2.4</t>
  </si>
  <si>
    <t>kalich pro úkapy se zápachovou uzávěrkou</t>
  </si>
  <si>
    <t>2.5</t>
  </si>
  <si>
    <t>připojovací koleno 90°s gumovou manžetou (WC)</t>
  </si>
  <si>
    <t>2.6</t>
  </si>
  <si>
    <t>přivzdušňovací ventil, DN110</t>
  </si>
  <si>
    <t>2.7</t>
  </si>
  <si>
    <t>čistící kus DN125</t>
  </si>
  <si>
    <t>2.8</t>
  </si>
  <si>
    <t>koleno 50/40 + gumová těsnící manžeta</t>
  </si>
  <si>
    <t>2.9</t>
  </si>
  <si>
    <t>ukončení stoupacího potrubí DN125</t>
  </si>
  <si>
    <t>ochrana proti vnikání mechanických nečistot, krycí mřížka</t>
  </si>
  <si>
    <t>2.10</t>
  </si>
  <si>
    <t>sprchový žlab, dl. 1000mm</t>
  </si>
  <si>
    <t>nerez, DN50, zápachová uzávěrka</t>
  </si>
  <si>
    <t>3.</t>
  </si>
  <si>
    <t>kotvení</t>
  </si>
  <si>
    <t>instalační objímka pevná dvoušroubová</t>
  </si>
  <si>
    <t>3.1</t>
  </si>
  <si>
    <t>HTPO32</t>
  </si>
  <si>
    <t>3.2</t>
  </si>
  <si>
    <t>HTPO50</t>
  </si>
  <si>
    <t>3.3</t>
  </si>
  <si>
    <t>HTPO75</t>
  </si>
  <si>
    <t>3.4</t>
  </si>
  <si>
    <t>HTPO110</t>
  </si>
  <si>
    <t>3.5</t>
  </si>
  <si>
    <t>HTPO125</t>
  </si>
  <si>
    <t>4.</t>
  </si>
  <si>
    <t xml:space="preserve">ostatní </t>
  </si>
  <si>
    <t>4.1</t>
  </si>
  <si>
    <t>revizní dvířka 200/300</t>
  </si>
  <si>
    <t>přístup k čistícím kusům, typ dle povrchové úpravy stěny</t>
  </si>
  <si>
    <t>4.2</t>
  </si>
  <si>
    <t>napojení na stávající rozvody DN200</t>
  </si>
  <si>
    <t>4.3</t>
  </si>
  <si>
    <t>dokumentace skutečného provedení</t>
  </si>
  <si>
    <t>podrobná dokumentace skutečného provedení včetně veškerých výšek, dimenzí, poloh, armatur a zařízení, nastavení atd. v papírové a digitální podobě dle dohody s investorem</t>
  </si>
  <si>
    <t>5.</t>
  </si>
  <si>
    <t>zařizovací předměty</t>
  </si>
  <si>
    <t>dle výběru investora</t>
  </si>
  <si>
    <t>5.1</t>
  </si>
  <si>
    <t>umyvadlo</t>
  </si>
  <si>
    <t>5.2</t>
  </si>
  <si>
    <t>trojumyvadlo / umyvadlový žlab</t>
  </si>
  <si>
    <t>5.3</t>
  </si>
  <si>
    <t>WC</t>
  </si>
  <si>
    <t>5.4</t>
  </si>
  <si>
    <t>sedátko k WC</t>
  </si>
  <si>
    <t>5.5</t>
  </si>
  <si>
    <t>splach. tlačítko k WC</t>
  </si>
  <si>
    <t>5.6</t>
  </si>
  <si>
    <t>splach. nádržka k WC</t>
  </si>
  <si>
    <t>5.7</t>
  </si>
  <si>
    <t>pisoár</t>
  </si>
  <si>
    <t>5.8</t>
  </si>
  <si>
    <t>výlevka</t>
  </si>
  <si>
    <t>5.9</t>
  </si>
  <si>
    <t>sprchová zástěna, dl. 1,0m</t>
  </si>
  <si>
    <t>5.10</t>
  </si>
  <si>
    <t>sprchová zástěna, dl. 0,5m</t>
  </si>
  <si>
    <t>5.11</t>
  </si>
  <si>
    <t>sprchové dveře, dl. 0,95m</t>
  </si>
  <si>
    <t>6.</t>
  </si>
  <si>
    <t>návaznost na stavbu</t>
  </si>
  <si>
    <t>6.1</t>
  </si>
  <si>
    <t>provedení a začištění drážek</t>
  </si>
  <si>
    <t>6.2</t>
  </si>
  <si>
    <t>provedení a začištění prostupů</t>
  </si>
  <si>
    <t>6.3</t>
  </si>
  <si>
    <t>provedení prostupů nosnými kcemi</t>
  </si>
  <si>
    <t>STAVBA</t>
  </si>
  <si>
    <t>6.4</t>
  </si>
  <si>
    <t>provedení drážky v nosné konstrukci</t>
  </si>
  <si>
    <t>š. cca 0,3m</t>
  </si>
  <si>
    <t>6.5</t>
  </si>
  <si>
    <t>provedení drážky v podlaze</t>
  </si>
  <si>
    <t>6.6</t>
  </si>
  <si>
    <t>napojení na stávající rozvody splaš. kanalizace</t>
  </si>
  <si>
    <t>včetně ověření hloubky  a dimenze rozvodu</t>
  </si>
  <si>
    <t>6.7</t>
  </si>
  <si>
    <t>technická prohlídka</t>
  </si>
  <si>
    <t>včetně protokolu</t>
  </si>
  <si>
    <t>6.8</t>
  </si>
  <si>
    <t>zkouška plynotěsnosti a vodotěsnosti potrubí</t>
  </si>
  <si>
    <t>6.9</t>
  </si>
  <si>
    <t>náklady spojené s přesunem hmot na staveništi</t>
  </si>
  <si>
    <t>6.10</t>
  </si>
  <si>
    <t>skladování a přeprava materiálu na staveništi</t>
  </si>
  <si>
    <t>6.11</t>
  </si>
  <si>
    <t>likvidace odpadního materiálu z výstavby</t>
  </si>
  <si>
    <t>včetně potvrzení o ekologické likvidaci</t>
  </si>
  <si>
    <t>6.12</t>
  </si>
  <si>
    <t>uzemnění a pospojování</t>
  </si>
  <si>
    <t>ELEKTRO</t>
  </si>
  <si>
    <t>uzemnění a pospojování kovových částí včetně pospojování částí nad střešní rovinou - viz část elektro</t>
  </si>
  <si>
    <t>6.13</t>
  </si>
  <si>
    <t>požární ochrana prostupů</t>
  </si>
  <si>
    <t>každý prostup hranicí požárního úseku bude ochráněn podle požadavků požárně bezpečnostního řešení</t>
  </si>
  <si>
    <t>DN50</t>
  </si>
  <si>
    <t>DN125</t>
  </si>
  <si>
    <t>7.</t>
  </si>
  <si>
    <t>zemní práce</t>
  </si>
  <si>
    <t>7.1</t>
  </si>
  <si>
    <t xml:space="preserve">pískový podsyp </t>
  </si>
  <si>
    <t>7.2</t>
  </si>
  <si>
    <t>pískový zásyp</t>
  </si>
  <si>
    <t>7.3</t>
  </si>
  <si>
    <t>výkop rýhy šířky 0,6m</t>
  </si>
  <si>
    <t>7.4</t>
  </si>
  <si>
    <t>výkop rýhy šířky 0,3m</t>
  </si>
  <si>
    <t>7.5</t>
  </si>
  <si>
    <t>zához výkopu zeminou s hutněním 95% PCS</t>
  </si>
  <si>
    <t>7.6</t>
  </si>
  <si>
    <t>přesun přebytečného výkopku</t>
  </si>
  <si>
    <t>7.7</t>
  </si>
  <si>
    <t>pažení výkopu</t>
  </si>
  <si>
    <t>7.8</t>
  </si>
  <si>
    <t>obetonávka potrubí</t>
  </si>
  <si>
    <t>CELKOVÁ CENA ZA MATERIÁL</t>
  </si>
  <si>
    <t>ceny jsou uvedeny bez DPH</t>
  </si>
  <si>
    <t>CELKOVÁ CENA (MATERIÁL+MONTÁŽ)</t>
  </si>
  <si>
    <t>Poznámka:</t>
  </si>
  <si>
    <t>Stavba zajistí připravenost prostupů do budovy.</t>
  </si>
  <si>
    <t>Instalační dvířka budou upravena dle povrchu stěny, za dvířky jsou čistící kusy a přístup  povrch a způsob otvírání bude konzultován s investorem.</t>
  </si>
  <si>
    <t xml:space="preserve">ZTI - VODOVOD - VÝPIS MATERIÁLU </t>
  </si>
  <si>
    <t xml:space="preserve">Provádění kvalifikovanou firmou v souladu s platnými předpisy a normami. Po dokončení montáže provedení technické prohlídky a tlakové zkoušky, vše včetně zápisu. Před předáním do užívání bude provedeno propláchnutí kanalizace.
Zhotovitel díla bude v případě nesrovnalostí s předloženou PD s dostatečným předstihem informovat objednatele případně zpracovatele PD. Veškeré práce bude provádět pouze odborně způsobilá oprávněná organizace (právnické nebo fyzická osoba) svými odborně způsobilými zaměstnanci - držiteli platného osvědčení odborné způsobilosti k montážím a opravám. Zhotovitel bude po dobu montáží postupovat dle obecně závazných právních předpisů (vyhlášky, zákony, nařízení vlády) a dále pak v souladu s příslušnými ČSN, ČSN EN, TPG, TDG apod.. Odpovědnost za funkčnost a bezporuchovost celého provedeného díla přebírá prováděcí firma včetně případných chybějících částí.
</t>
  </si>
  <si>
    <t>Nedílnou součástí výkazu výměr je textová a výkresová část dokumentace.</t>
  </si>
  <si>
    <t>ROZVODY PITNÉ VODY</t>
  </si>
  <si>
    <t>potrubí a tvarovky</t>
  </si>
  <si>
    <t>rozvody studené vody</t>
  </si>
  <si>
    <t>20x2,8</t>
  </si>
  <si>
    <t>plastové potrubí PPR, PN16 včetně tvarovek, fitinek, spojování</t>
  </si>
  <si>
    <t>25x3,5</t>
  </si>
  <si>
    <t>dtto.</t>
  </si>
  <si>
    <t>32x4,4</t>
  </si>
  <si>
    <t>40x5,6</t>
  </si>
  <si>
    <t>50x6,9</t>
  </si>
  <si>
    <t>rozvody teplé vody a cirkulace</t>
  </si>
  <si>
    <t>20x3,4</t>
  </si>
  <si>
    <t>plastové potrubí PPR, PN20 včetně tvarovek, fitinek, spojování</t>
  </si>
  <si>
    <t>25x4,2</t>
  </si>
  <si>
    <t>32x5,4</t>
  </si>
  <si>
    <t>40x6,7</t>
  </si>
  <si>
    <t>1.10</t>
  </si>
  <si>
    <t>50x8,4</t>
  </si>
  <si>
    <t>rozvody požární vody</t>
  </si>
  <si>
    <t>1.11</t>
  </si>
  <si>
    <t>DN25</t>
  </si>
  <si>
    <t>ocelové potrubí pozinkované včetně tvarovek, fitinek, spojování</t>
  </si>
  <si>
    <t>1.12</t>
  </si>
  <si>
    <t>DN32</t>
  </si>
  <si>
    <t>tepelná izolace potrubí</t>
  </si>
  <si>
    <t>tloušťka 25mm, pro potrubí 20x2,8</t>
  </si>
  <si>
    <t>potrubní izolační pouzdra včetně přelepů a spojování</t>
  </si>
  <si>
    <t>tloušťka 30mm, pro potrubí 20x3,4</t>
  </si>
  <si>
    <t>tloušťks 30mm, pro potrubí 25x3,5</t>
  </si>
  <si>
    <t>tloušťka 30mm, pro potrubí 25x4,2</t>
  </si>
  <si>
    <t>tloušťka 40mm, pro potrubí 32x4,4</t>
  </si>
  <si>
    <t>tloušťka 30mm, pro potrubí 32x5,4</t>
  </si>
  <si>
    <t>tloušťka 40mm, pro potrubí 40x5,6</t>
  </si>
  <si>
    <t>tloušťka 40mm, pro potrubí 40x6,7</t>
  </si>
  <si>
    <t>kotvení potrubí</t>
  </si>
  <si>
    <t>objímka šroubová pro d20</t>
  </si>
  <si>
    <t>objímka šroubová pro d25</t>
  </si>
  <si>
    <t>objímka šroubová pro d32</t>
  </si>
  <si>
    <t>objímka šroubová pro d40</t>
  </si>
  <si>
    <t>zdroj vody a vodoměrné sestavy</t>
  </si>
  <si>
    <t>vodoměrná sestava - sokolovna</t>
  </si>
  <si>
    <t>kulový kohout DN32, redukce, převlečná matice, stáv. vodoměr, převlečná matice, redukce, filtr, kulový kohout DN32, přechodka na PE, včetně kotvení, revize stáv. vodoměru,  atd.</t>
  </si>
  <si>
    <t>vodoměrná sestava - posezení</t>
  </si>
  <si>
    <t>kulový kohout DN32, redukce, převlečná matice, stáv. vodoměr, převlečná matice, redukce, filtr,  kulový kohout DN32, přechodka na PE, včetně kotvení,  revize stáv. vodoměru, atd.</t>
  </si>
  <si>
    <t>podružné měření - kurty</t>
  </si>
  <si>
    <t>kulový kohout DN25, redukce, převlečná matice, stáv. vodoměr, převlečná matice, redukce, kulový kohout DN25, přechodka na PE, včetně kotvení, revize stáv. vodoměru, atd.</t>
  </si>
  <si>
    <t>ohřev TUV</t>
  </si>
  <si>
    <t>zásobník objem 300l</t>
  </si>
  <si>
    <t>UT</t>
  </si>
  <si>
    <t>zásobník (viz část UT)</t>
  </si>
  <si>
    <t>expanzní nádoba, 40l</t>
  </si>
  <si>
    <t>KK DN15</t>
  </si>
  <si>
    <t>závitový - pro pitnou vodu</t>
  </si>
  <si>
    <t>KK DN32</t>
  </si>
  <si>
    <t>závitový s vypouštěním - pro pitnou vodu</t>
  </si>
  <si>
    <t>ZK DN15</t>
  </si>
  <si>
    <t xml:space="preserve">manometr </t>
  </si>
  <si>
    <t>0-10 bar</t>
  </si>
  <si>
    <t>pojišťovací ventil</t>
  </si>
  <si>
    <t>10 bar</t>
  </si>
  <si>
    <t>filtr DN15</t>
  </si>
  <si>
    <t>teploměr</t>
  </si>
  <si>
    <t>zařízení cirkulace TV</t>
  </si>
  <si>
    <t>cirkulační čerpadlo k regulaci cirkulace TV, časové řízení cirkulace TV</t>
  </si>
  <si>
    <t>5.12</t>
  </si>
  <si>
    <t>el. ohřívač objem 160l</t>
  </si>
  <si>
    <t>5.13</t>
  </si>
  <si>
    <t>5.14</t>
  </si>
  <si>
    <t>KK DN25</t>
  </si>
  <si>
    <t>5.15</t>
  </si>
  <si>
    <t>ZK DN25</t>
  </si>
  <si>
    <t>5.16</t>
  </si>
  <si>
    <t>5.17</t>
  </si>
  <si>
    <t>5.18</t>
  </si>
  <si>
    <t>filtr DN25</t>
  </si>
  <si>
    <t>5.19</t>
  </si>
  <si>
    <t>výtokový ventil DN15</t>
  </si>
  <si>
    <t>5.20</t>
  </si>
  <si>
    <t>5.X</t>
  </si>
  <si>
    <t>el. ohřívač objem 5l</t>
  </si>
  <si>
    <t>pro potřeby strojovny VZT, zapojeno v beztlakovém režimu, vč. uzavíracích a pojistných armatur</t>
  </si>
  <si>
    <t>ostatní armatury a zařízení</t>
  </si>
  <si>
    <t>termostatický vyvažovací - pro rozvod cirkulace</t>
  </si>
  <si>
    <t>KK DN20</t>
  </si>
  <si>
    <t>KK DN40</t>
  </si>
  <si>
    <t>OV DN15</t>
  </si>
  <si>
    <t>automatický odvzdušňovací ventil v nejvyšších místech trubních vedení</t>
  </si>
  <si>
    <t>RV DN10</t>
  </si>
  <si>
    <t>rohový ventil, chrom</t>
  </si>
  <si>
    <t>ventil s napojením na hadici DN15</t>
  </si>
  <si>
    <t>systémový oddělovač - doplňování vody do otopného systému</t>
  </si>
  <si>
    <t>závitový oddělovač pro zamezení zpětného nasávání nebo zpětného toku užitkové vody do veřejné sítě pitné vody</t>
  </si>
  <si>
    <t>KK DN15 s napojením na hadici - doplňování vody do otopného systému</t>
  </si>
  <si>
    <t>závitový s vypouštěním pro pitnou vodu s napojením na hadici - další armatury a zařízení viz část vytápění</t>
  </si>
  <si>
    <t>ZK DN32</t>
  </si>
  <si>
    <t>pro požární vodovod</t>
  </si>
  <si>
    <t>pro požární vodovod, zaplombován, s vypouštěním</t>
  </si>
  <si>
    <t>hydrantový systém</t>
  </si>
  <si>
    <t>hydrantový systém D25/30 s konzolí včetně skříně osazen na stěně a opatřen dvířky dle návrhu architekta s označením „H“. Vybaven tvarově stálou hadicí s tryskou Ø25mm o délce 30m, střed skříně požárního hydrantu bude 1,2m nad čistou podlahou, včetně kotvení atd.</t>
  </si>
  <si>
    <t>výtokové baterie (zařizovací předměty a zápachové uzávěrky viz část kanalizace)</t>
  </si>
  <si>
    <t>umyvadlová baterie stojánková včetně propojovacích hadic na rohové ventily</t>
  </si>
  <si>
    <t>nástěnná baterie pro výlevku</t>
  </si>
  <si>
    <t>sprchová baterie vč. sprchové hlavice</t>
  </si>
  <si>
    <t>8.</t>
  </si>
  <si>
    <t>ostatní</t>
  </si>
  <si>
    <t>8.1</t>
  </si>
  <si>
    <t>revizní dvířka 300x300mm</t>
  </si>
  <si>
    <t>přístup k uzavíracím ventilům</t>
  </si>
  <si>
    <t>8.2</t>
  </si>
  <si>
    <t>9.</t>
  </si>
  <si>
    <t>9.1</t>
  </si>
  <si>
    <t>napojení na stáv. vodovod</t>
  </si>
  <si>
    <t>9.2</t>
  </si>
  <si>
    <t>9.3</t>
  </si>
  <si>
    <t>9.4</t>
  </si>
  <si>
    <t>9.5</t>
  </si>
  <si>
    <t>desinfekce potrubí</t>
  </si>
  <si>
    <t>9.6</t>
  </si>
  <si>
    <t>tlaková zkouška potrubí</t>
  </si>
  <si>
    <t>9.7</t>
  </si>
  <si>
    <t>zkouška těsnosti potrubí</t>
  </si>
  <si>
    <t>9.8</t>
  </si>
  <si>
    <t>9.9</t>
  </si>
  <si>
    <t>9.10</t>
  </si>
  <si>
    <t>9.11</t>
  </si>
  <si>
    <t>9.12</t>
  </si>
  <si>
    <t>DN15 - DN32</t>
  </si>
  <si>
    <t>systémové řešení dle PBŘ</t>
  </si>
  <si>
    <t>DN40</t>
  </si>
  <si>
    <t>Instalační dvířka budou upravena dle povrchu stěny, za dvířky jsou uzávěry, povrch a způsob otvírání bude konzultován s investorem.</t>
  </si>
  <si>
    <t>PZ - VÝPIS MATERIÁLU</t>
  </si>
  <si>
    <t xml:space="preserve">Obchodní názvy výrobků a označení výrobců ve výpisu materiálu je uvedeno pouze z hlediska určení standardu kvality.
Výrobky lze nahradit za předpokladu dodržení zmíněného standardu. Výrobek svojí kvalitou nesmí být horší než uváděný standard.
Náhrady materiálů je nutno před realizací stavby projednat s projektantem.
Provádění kvalifikovanou firmou v souladu s platnými předpisy a normami. Po dokončení montáže provedení technické prohlídky a tlakové zkoušky, vše včetně zápisu. Před předáním do užívání bude provedeno propláchnutí kanalizace.
Zhotovitel díla bude v případě nesrovnalostí s předloženou PD s dostatečným předstihem informovat objednatele případně zpracovatele PD. Veškeré práce bude provádět pouze odborně způsobilá oprávněná organizace (právnické nebo fyzická osoba) svými odborně způsobilými zaměstnanci - držiteli platného osvědčení odborné způsobilosti k montážím a opravám. Zhotovitel bude po dobu montáží postupovat dle obecně závazných právních předpisů (vyhlášky, zákony, nařízení vlády) a dále pak v souladu s příslušnými ČSN, ČSN EN, TPG, TDG apod.. Odpovědnost za funkčnost a bezporuchovost celého provedeného díla přebírá prováděcí firma včetně případných chybějících částí.
Nedílnou součástí výkazu výměr je textová a výkresová část dokumentace.
</t>
  </si>
  <si>
    <t>úprava vystrojení kiosku</t>
  </si>
  <si>
    <t>filtr</t>
  </si>
  <si>
    <t>bezpečnostní armatura DN40</t>
  </si>
  <si>
    <t>ocel.potrubí DN40</t>
  </si>
  <si>
    <t>úprava vystrojení</t>
  </si>
  <si>
    <t>vsazení nových armtur, přetrasování rozvodu potrubí apd.</t>
  </si>
  <si>
    <t>vnitřní rozvody a armatury</t>
  </si>
  <si>
    <t>ocel.potrubí DN20</t>
  </si>
  <si>
    <t>z trub ocelových tzv.černých spojovaných výhradně svařováním - potrubí odfuku plynu na fasádu objektu včetně ochrany proti zatékání</t>
  </si>
  <si>
    <t>chráničky potrubí odfuku plynu</t>
  </si>
  <si>
    <t>2x plyn. kond. kotel</t>
  </si>
  <si>
    <t>prostupy nosnými konstrukcemi</t>
  </si>
  <si>
    <t>pro DN40</t>
  </si>
  <si>
    <t>napojení kotlů</t>
  </si>
  <si>
    <t>napojení kotlů bude provedeno přes připojovací sadu včetně armatur (plynový kohout a filtr)</t>
  </si>
  <si>
    <t>kotvení potrubí DN40</t>
  </si>
  <si>
    <t>v interiéru</t>
  </si>
  <si>
    <t>utěsnění chrániček</t>
  </si>
  <si>
    <t xml:space="preserve">utěsnění chrániček v prostupech potrubí stavební konstrukcí </t>
  </si>
  <si>
    <t>3.6</t>
  </si>
  <si>
    <t>vytvoření prostupů a drážek</t>
  </si>
  <si>
    <t>3.7</t>
  </si>
  <si>
    <t>začistění prostupů a drážek</t>
  </si>
  <si>
    <t>3.8</t>
  </si>
  <si>
    <t>nátěr potrubí žlutou barvou</t>
  </si>
  <si>
    <t>3.9</t>
  </si>
  <si>
    <t>tlaková zkouška</t>
  </si>
  <si>
    <t>dle TPG70401:2013 na potrubí přípojky i na potrubí domovního plynovodu, včetně kontroly svárů a vypracování protokolu</t>
  </si>
  <si>
    <t>3.10</t>
  </si>
  <si>
    <t>dle TPG 943 01 na potrubí přípojky i na potrubí domovního plynovodu, včetně kontroly svárů a vypracování protokolu</t>
  </si>
  <si>
    <t>3.11</t>
  </si>
  <si>
    <t>revize plynovodu</t>
  </si>
  <si>
    <t>před kolaudací bude na systému (trubní rozvody včetně armatur a zařízení) provedena revize plynu autorizovaným revizním technikem.</t>
  </si>
  <si>
    <t>3.12</t>
  </si>
  <si>
    <t>každý prostup hranicí požárního úseku bude ochráněn podle požadavků požárně bezpečnostního řešení zajistí stavba</t>
  </si>
  <si>
    <t>3.13</t>
  </si>
  <si>
    <t>skladování materiálu na staveništi a přeprava materiálu po staveništi</t>
  </si>
  <si>
    <t>3.14</t>
  </si>
  <si>
    <t>četně potvrzení o ekologické likvidaci</t>
  </si>
  <si>
    <t>3.15</t>
  </si>
  <si>
    <t>3.16</t>
  </si>
  <si>
    <t>Ve společném výkopu podél budovy budou uloženy sítě vodovodu, plynovodu, silnoproudu a kanalizace.</t>
  </si>
  <si>
    <t>Souběh těchto sítí splňuje požadavek ČSN 73 6005.</t>
  </si>
  <si>
    <t xml:space="preserve">Pokládka těchto sítí bude provedena v souběhu, zásyp a hutnění výkopu bude provedeno najednou po položení všech sítí.  </t>
  </si>
  <si>
    <t>ROZPOČET</t>
  </si>
  <si>
    <t>Stavba:  Sokolovna Pacov</t>
  </si>
  <si>
    <t xml:space="preserve">Objekt: </t>
  </si>
  <si>
    <t>Část: Vytápění</t>
  </si>
  <si>
    <t>Kód ceníku</t>
  </si>
  <si>
    <t>Kód položky</t>
  </si>
  <si>
    <t>Jednotková cena [CZK]</t>
  </si>
  <si>
    <t>Cena celkem [CZK]</t>
  </si>
  <si>
    <t>REKAPITULACE NÁKLADŮ VYTÁPĚNÍ</t>
  </si>
  <si>
    <t>800-731 - Kotelny celkem</t>
  </si>
  <si>
    <t>800-732 - Strojovny celkem</t>
  </si>
  <si>
    <t>800-733 - Potrubí celkem</t>
  </si>
  <si>
    <t>800-734 - Armatury celkem</t>
  </si>
  <si>
    <t>800-735 - Otopná tělesa celkem</t>
  </si>
  <si>
    <t>800-713 Izolace tepelné celkem</t>
  </si>
  <si>
    <t>800-783 Nátěry celkem</t>
  </si>
  <si>
    <t>Ostatní celkem</t>
  </si>
  <si>
    <t>VYTÁPĚNÍ - CELKEM</t>
  </si>
  <si>
    <t>Součástí projektové dokumentace je tento výpis materiálu, technická zpráva a jednotlivé výkresy. Při tvorbě nabídkové ceny je nutné vycházet ze všech částí dokumentace. Náplň jednotlivých cen odpovídá minimálně náplni cen dle ceníku URS 800-731. V jednotlivých položkách technické specifikace nebo v technické zprávě je tato náplň případně rozšířena. Nikdy však není zúžena. Pokud není v níže uvedeném textu uvedeno jinak, tvoří cenu položky vždy kompletní dodávka a montáž zařízení včetně příslušenství, montážního materiálu a všech potřebných nákladů aby celé zařízení bylo funkční a bezpečné. Součástí ceny jsou i veškeré náklady na dopravu a přesun hmot.
Zařízení musí být velmi tiché. Max. hluky viz technická zpráva. Veškeré zařízení je minimálně pro PN 10 (ocelová potrubí jsou samozřejmě na PN 40), max. teplota v soustavě pro návrh zařízení 115°C.</t>
  </si>
  <si>
    <t>ÚSTŘEDNÍ VYTÁPĚNÍ</t>
  </si>
  <si>
    <t>800-731</t>
  </si>
  <si>
    <t>Kotelny</t>
  </si>
  <si>
    <t>Přesun hmot pro kotelnu v obj. výšky do 6 m</t>
  </si>
  <si>
    <t xml:space="preserve">Kotelny včetně pomocného a montážního materiálu, pomocného lešení, montáže, proplachu zařízení vodou, tlakových zkoušek a dopravy na místo. Přetlakový nerezový komín včetně revizních a kontrolních otvorů, tepelné izolace, opláštění, upevnění, stavebních přípomocí, montáže a dopravy na stavbu jsou součástí projektu stavby a nikoliv projektu vytápění (1xkotelna). </t>
  </si>
  <si>
    <t>Strojovny</t>
  </si>
  <si>
    <t>Poz.T6-Rozdělovač DN 200, jak.mat.11353.0, délka 1,8 m,  klenutá dna, PN 40, včetně potřebných hrdel dle schématu. Uložení přes podpěry a pryžové antivibrační podložky.</t>
  </si>
  <si>
    <t>Poz.T6-Sběrač DN 200, jak.mat.11353.0, délka 1,8 m,  klenutá dna, PN 40, včetně potřebných hrdel dle schématu. Uložení přes podpěry a pryžové antivibrační podložky.</t>
  </si>
  <si>
    <t xml:space="preserve">Poz. T2-Vertikální zásobníkový ohřívač vody (300 l, 42 kW, 1030 l/h TUV, anoda, PN 10) včetně snímatelné tepelné izolace. </t>
  </si>
  <si>
    <t>Poz. T3-Expanzní nádoba s membránou (200 l, 6 bar)</t>
  </si>
  <si>
    <t>Výška (mm): 758; Průměr (mm): 634; Hmotnost (kg): 22,2; Objem (l): 200; DN připojení: R 1; Barva: šedá</t>
  </si>
  <si>
    <t>Kulový kohout MK 1
Uzavírací kulový kohout se zajištěním v otevřené poloze s integrovaným vypouštěním.
Hmotnost (kg): 0,5; DN připojení: Rp 1;</t>
  </si>
  <si>
    <t>Poz. T4-Expanzní nádoba s membránou (25 l, 4 bar) samostatné jištění kotlů</t>
  </si>
  <si>
    <t>Výška (mm): 481; Průměr (mm): 308; Hmotnost (kg): 4,35; Objem (l): 25; DN připojení: R 3/4"; Barva: bílá</t>
  </si>
  <si>
    <t>Kulový kohout MK 3/4
Uzavírací kulový kohout se zajištěním v otevřené poloze s integrovaným vypouštěním.
Hmotnost (kg): 0,5; DN připojení: Rp 3/4;</t>
  </si>
  <si>
    <t>Poz. P200-Čerpadlo větve OT posezení v 1.PP-vytápění (0,8 m3/h, 60 kPa, plynulá regulace otáček) včetně příslušenství pro napojení na MaR</t>
  </si>
  <si>
    <t>Poz. P300-Čerpadlo větve OT sokolovna (šatny v 1.PP, celé 1.NP+č.m.2.02 ve 2.NP)-vytápění (3,6 m3/h, 60 kPa, plynulá regulace otáček) včetně příslušenství pro napojení na MaR</t>
  </si>
  <si>
    <t>Poz. P400-Čerpadlo větve OT sokolovna (2.NP balkony bez č.m.2.02)-vytápění (1 m3/h, 60 kPa, plynulá regulace otáček) včetně příslušenství pro napojení na MaR</t>
  </si>
  <si>
    <t>Poz. P500-Čerpadlo větve - ohřev TUV (5,3 m3/h, 60 kPa, plynulá regulace otáček) včetně příslušenství pro napojení na MaR</t>
  </si>
  <si>
    <t>Poz. P600-Čerpadlo větve - ohřev VZT (3,5 m3/h, 40 kPa, plynulá regulace otáček) včetně příslušenství pro napojení na MaR</t>
  </si>
  <si>
    <t>Orientační štítky plastové, v profesionální grafické úpravě pro označení všech zařízení a armatur ve strojovně. Šipky na potrubí s vyznačením větve a směru proudění (ve stejném provedení jako orientační štítky na potrubí.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</si>
  <si>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Přesun hmot pro strojovnu v obj. výšky do 6 m</t>
  </si>
  <si>
    <t>Strojovny včetně zařízení ústředního vytápění, rozdělovačů, sběračů, nádob, boilerů, expanzních nádob, čerpadel včetně pomocného a montážního materiálu, dopravy, pomocného lešení, montáže, proplachu zařízení vodou. Zednické přípomoce včetně finální úpravy povrchů do původního stavu..atd).</t>
  </si>
  <si>
    <t>800-733</t>
  </si>
  <si>
    <t>Potrubí</t>
  </si>
  <si>
    <t>Potrubí z trubek ocelových závitových běžných</t>
  </si>
  <si>
    <t>Potrubí ocelové DN 20   (3/4")</t>
  </si>
  <si>
    <t>Potrubí ocelové DN 25   (1")</t>
  </si>
  <si>
    <t>Potrubí z trubek ocelových bezešvých hladkých</t>
  </si>
  <si>
    <t>Potrubí ocelové 89/3,6</t>
  </si>
  <si>
    <t>Zkoušky těsnosti trubek ocelových do DN 40</t>
  </si>
  <si>
    <t>Zkoušky těsnosti trubek ocelových od DN 40 do DN 80</t>
  </si>
  <si>
    <t>Potrubí měděné, polotvrdé (tvrdé), spojované tvrdým pájením, 15x1</t>
  </si>
  <si>
    <t>Potrubí měděné  18x1</t>
  </si>
  <si>
    <t>Potrubí měděné  22x1</t>
  </si>
  <si>
    <t>Potrubí měděné  28x1</t>
  </si>
  <si>
    <t>Potrubí měděné  35x1</t>
  </si>
  <si>
    <t>Potrubí měděné  42x1</t>
  </si>
  <si>
    <t>Potrubí měděné  54x1,5</t>
  </si>
  <si>
    <t>Zkoušky těsnosti trubek měděných do 54x1,5</t>
  </si>
  <si>
    <t>Přesun hmot pro rozvody potrubí v obj. výšky do 6 m</t>
  </si>
  <si>
    <t xml:space="preserve">Potrubí z trubek bezešvých měděných z trubek polotvrdých a  tvrdých spojovaných pájením (nejlépe tvrdým pájením). Včetně dodávky a montáže kompletního příslušenství (kolena, oblouky, redukce, přechodky na jiný materiál, tvarovky, objímky, závěsy, podpěry konzoly, veškeré ocelové konstrukce potřebné k uložení potrubí, prostupové manžety, montážní a spojovací materiál, zednické přípomoce, montážní lešení......), min. PN10. 
</t>
  </si>
  <si>
    <t>800-734</t>
  </si>
  <si>
    <t xml:space="preserve">Armatury </t>
  </si>
  <si>
    <t xml:space="preserve">Armatury přírubové PN 16 </t>
  </si>
  <si>
    <t>Filtry přírubové se síty z nerezavějící oceli s perforací standardních rozměrů, včetně protipřírub a vypouštěcího šroubu, PN 16, DN 80</t>
  </si>
  <si>
    <t>Pryžové protihlukové kompenzátory pro tlumení hluku a vibrací, včetně protipřírub, PN 16, DN 25</t>
  </si>
  <si>
    <t>Pryžové protihlukové kompenzátory pro tlumení hluku a vibrací, včetně protipřírub, PN 16, DN 32</t>
  </si>
  <si>
    <t>Pryžové protihlukové kompenzátory pro tlumení hluku a vibrací, včetně protipřírub, PN 16, DN 50</t>
  </si>
  <si>
    <t xml:space="preserve">Motýlové klapky s ovládací pákou a pérovou záskočkou pro krokové stavění od plně otevřené do plně uzavřené polohy, PN 16, DN 80 </t>
  </si>
  <si>
    <t>Armatury závitové PN 10</t>
  </si>
  <si>
    <t>Kulové kouhouty přímé s příslušenstvím, s pákou, uzavírací, chromovaný, včetně šroubení, DN 25</t>
  </si>
  <si>
    <t>Kulové kouhouty přímé s příslušenstvím, s pákou, uzavírací, chromovaný, včetně šroubení, DN 32</t>
  </si>
  <si>
    <t>Kulové kouhouty přímé s příslušenstvím, s pákou, uzavírací, chromovaný, včetně šroubení, DN 50</t>
  </si>
  <si>
    <t>Kouhouty plnící a vypouštěcí s kulovým uzávěrem a páčkou ,s přípojkou na hadici a návarkem se závitem, provedení mosaz, DN 15</t>
  </si>
  <si>
    <t>Automatický odvzdušňovací ventil s automatickým uzavíracím ventilem, DN 15</t>
  </si>
  <si>
    <t>Regulační (vyvažovací) ventily musí být v uzavřené poloze vodotěsné. Přednastavení bude spolehlivě aretovatelné, nastavená poloha bude znázorněna na ukazateli. Součástí všech vyvažovacích ventilů jsou dva ventilky pro odběr tlaku (odběrné sondy), vypouštění a připojovací šroubení, DN 15</t>
  </si>
  <si>
    <t>Regulační (vyvažovací) ventily musí být v uzavřené poloze vodotěsné. Přednastavení bude spolehlivě aretovatelné, nastavená poloha bude znázorněna na ukazateli. Součástí všech vyvažovacích ventilů jsou dva ventilky pro odběr tlaku (odběrné sondy), vypouštění a připojovací šroubení, DN 20</t>
  </si>
  <si>
    <t>Regulační (vyvažovací) ventily musí být v uzavřené poloze vodotěsné. Přednastavení bude spolehlivě aretovatelné, nastavená poloha bude znázorněna na ukazateli. Součástí všech vyvažovacích ventilů jsou dva ventilky pro odběr tlaku (odběrné sondy), vypouštění a připojovací šroubení, DN 40</t>
  </si>
  <si>
    <t>Zpětný ventil závitový, ventil a zpětná kuželka z mosazi, včetně šroubení, DN 25</t>
  </si>
  <si>
    <t>Zpětný ventil závitový, ventil a zpětná kuželka z mosazi, včetně šroubení, DN 32</t>
  </si>
  <si>
    <t>Zpětný ventil závitový, ventil a zpětná kuželka z mosazi, včetně šroubení, DN 50</t>
  </si>
  <si>
    <t>Filtry závitové se síty z nerezavějící oceli s perforací standardních rozměrů, včetně šroubení, provedení mosaz, DN 25</t>
  </si>
  <si>
    <t>Filtry závitové se síty z nerezavějící oceli s perforací standardních rozměrů, včetně šroubení, provedení mosaz, DN 32</t>
  </si>
  <si>
    <t>Filtry závitové se síty z nerezavějící oceli s perforací standardních rozměrů, včetně šroubení, provedení mosaz, DN 50</t>
  </si>
  <si>
    <t>Poz. MT1 - Ultrazvukový měřič tepla kompaktní Qn 6 m3/h, DN32</t>
  </si>
  <si>
    <t>Poz. MT2, MT4 - Ultrazvukový měřič tepla kompaktní Qn 3,5 m3/h, DN32</t>
  </si>
  <si>
    <t>Poz. MT3, MT5 - Ultrazvukový měřič tepla kompaktní Qn 1,5 m3/h, DN25</t>
  </si>
  <si>
    <t>Teploměr včetně návarku a jímky 0-100°C, PN10</t>
  </si>
  <si>
    <t>Manometr včetně manometrického kohoutu, smyčky a návarku 0-600 kPa</t>
  </si>
  <si>
    <t>Termostatické hlavice radiátorových ventilů, kapalinové čidlo, blokovací skryté zarážky proti zcizení, ochrana před zamrznutím 6°C, připojovací matice M 30x1,5</t>
  </si>
  <si>
    <t>Zdvojené radiátorové H-šroubení, rohové, s regulací a vypouštěním, poniklované, včetně svěrného šroubení pro měděné trubky</t>
  </si>
  <si>
    <t>Přechodka ocel - měď, DN 25 / 28x1,5</t>
  </si>
  <si>
    <t>Přechodka ocel - měď, DN 32 / 35x1</t>
  </si>
  <si>
    <t>Přechodka ocel - měď, DN 50 / 54x1,5</t>
  </si>
  <si>
    <t xml:space="preserve">Universální klíč pro nastavení šroubení a ventilů </t>
  </si>
  <si>
    <t>Přesun hmot pro armatury v obj. výšky do 6 m</t>
  </si>
  <si>
    <t xml:space="preserve">Do DN 50 včetně budou armatury závitové PN 10 a od DN 65 budou armatury přírubové PN 16 (resp.mezipřírubové). Všechny závitové armatury (kromě koncových odvzdušňovacích nebo vypouštěcích kohoutů) budou montovány se šroubením příslušné dimenze, aby byla umožněna demontáž, oprava po případě výměna armatury bez nutnosti svařovaní. Uzavírací armatury jsou kulové kohouty (popř.speciální vyvažovací ventily s odběrem tlaku) a motýlové klapky. Kulové kohouty budou vždy s ovládací pákou. Pro odvzdušnění budou použity kulové kohouty s ruční pákou v kotelně nebo v ostatních případech automatické odvzdušňovací ventily podložené kulovým kohoutem, pro vypouštění budou použity kulové kohouty s ruční pákou nebo s křidélkem s nástavcem pro hadici a se zátkou na řetízku. </t>
  </si>
  <si>
    <t>800-735</t>
  </si>
  <si>
    <t>Otopná tělesa</t>
  </si>
  <si>
    <t>Ocelová desková tělesa hladká, plan ventil kompakt s integrovaným ventilem, včetně upevnění, odvzdušnění, barva bílá</t>
  </si>
  <si>
    <t>22-30200</t>
  </si>
  <si>
    <t>21-70140</t>
  </si>
  <si>
    <t>22-70110</t>
  </si>
  <si>
    <t>21-90070</t>
  </si>
  <si>
    <t>21-90050</t>
  </si>
  <si>
    <t>21-90060</t>
  </si>
  <si>
    <t>21-60050</t>
  </si>
  <si>
    <t>21-60060</t>
  </si>
  <si>
    <t>21-50040</t>
  </si>
  <si>
    <t>21-50060</t>
  </si>
  <si>
    <t>21-70110</t>
  </si>
  <si>
    <t>22-70080</t>
  </si>
  <si>
    <t>22-70140</t>
  </si>
  <si>
    <t>21-90080</t>
  </si>
  <si>
    <t>21-70080</t>
  </si>
  <si>
    <t>21-70050</t>
  </si>
  <si>
    <t>22-90090</t>
  </si>
  <si>
    <t>22-90080</t>
  </si>
  <si>
    <t>21-60070</t>
  </si>
  <si>
    <t>21-70180</t>
  </si>
  <si>
    <t>22-20120</t>
  </si>
  <si>
    <t>Ocelová desková tělesa s profilovanou čelní plochou, ventil kompakt s integrovaným ventilem, včetně upevnění, odvzdušnění, barva bílá</t>
  </si>
  <si>
    <t>21-70200</t>
  </si>
  <si>
    <t>21-90200</t>
  </si>
  <si>
    <t>21-70160</t>
  </si>
  <si>
    <t>21-60120</t>
  </si>
  <si>
    <t>Přesun hmot pro tělesa v obj. výšky do 6 m</t>
  </si>
  <si>
    <t xml:space="preserve">Pozn.: Otopné těleso ocelové deskové hladké a s profilovanou čelní plochou, PN 10, s integrovaným radiátorovým ventilem,  konzol na stěnu, odvzdušňovacího ventilku a vypouštěcí zátky. Barva těles bílá nebo dle požadavků architekta. </t>
  </si>
  <si>
    <t>800-713</t>
  </si>
  <si>
    <t>IZOLACE TEPELNÁ</t>
  </si>
  <si>
    <t>Izolace z lisovaných segmentů z minerální vlny se zámkem. Lambda=max 0,035 W/mK. Povrchová úprava hliníkovou fólií se sklolaminátovou síťkou s hladkým povrchem s přelepením spojů. Potrubí DN 15  -  tl.30 mm</t>
  </si>
  <si>
    <t>Potrubí 89/3,6  -  tl.40 mm</t>
  </si>
  <si>
    <t>Izolace polyethylénovými izolačními trubicemi s lepící páskou, Lambda=max 0,038 W/mKt, potrubí měděné</t>
  </si>
  <si>
    <t>Potrubí měděné  15x1  -  tl.25 mm</t>
  </si>
  <si>
    <t>Potrubí měděné  18x1  -  tl.25 mm</t>
  </si>
  <si>
    <t>Potrubí měděné  22x1  -  tl.25 mm</t>
  </si>
  <si>
    <t>Potrubí měděné  28x1  -  tl.30 mm</t>
  </si>
  <si>
    <t>Potrubí měděné  35x1  -  tl.30 mm</t>
  </si>
  <si>
    <t>Potrubí měděné  42x1  -  tl.30 mm</t>
  </si>
  <si>
    <t>Potrubí měděné  54x1,5  -  tl.30 mm</t>
  </si>
  <si>
    <t>Rozdělovače a sběrače - Izolace z lisovaných segmentů z minerální vlny tl.80 mm se zámkem. Lambda=max 0,035 W/mK s povrchovou úpravou oplechováním hliníkovým plechem.</t>
  </si>
  <si>
    <t>Izolace přírubových armatur ve strojovně na rozdělovači. Snímatelná izolace armatur z minerální plsti v plechových pouzdrech s panty.</t>
  </si>
  <si>
    <t>Přesun hmot pro tepelné izolace v obj. výšky do 6 m</t>
  </si>
  <si>
    <t xml:space="preserve">Pozn: Izolace musí být v souladu s Vyhláškami č.193 a 194 /2007 sb. Izolováno bude veškeré zařízení topné vody (potrubí včetně ohybů, přírubových spojů, rozdělovače, sběrače, nádoby,….). Neizolovány zůstanou pouze viditelné části přípojek otopných těles a závitové armatury. V místě křížení potrubí je nutno izolacní trubice v místě styku seříznout.Teplota media do 100°C. </t>
  </si>
  <si>
    <t>800-783</t>
  </si>
  <si>
    <t>NÁTĚRY</t>
  </si>
  <si>
    <t>Potrubí DN 80, základní dvojnásobný</t>
  </si>
  <si>
    <t>Přesun hmot pro nátěry v obj. výšky do 6 m</t>
  </si>
  <si>
    <t>Pozn.: Veškeré zařízení bude opatřeno nátěrem. Izolované zařízení bude natřeno základním nátěrem. Neizolovaná zařízení budou natřena nátěrem s emailováním (barevný odstín určí architekt). Základní nátěr bude antikorozní, dvojnásobný, každá vrstva jinou barvou.</t>
  </si>
  <si>
    <t>OSTATNÍ</t>
  </si>
  <si>
    <t>Proplach potrubí, napouštění a vypouštění. Dvojnásobné propláchnutí celé soustavy vodou. Po každém proplachu vyčištění všech filtrů.</t>
  </si>
  <si>
    <t>Zaregulování soustavy. Nastavení všech regulačních armatur tak, aby každou armaturou protékalo správné množství média. Vypracování protokolu o zaregulování s vyznačením nastavení druhé regulace u všech armatur a s uvedením naměřených hodnot.</t>
  </si>
  <si>
    <t xml:space="preserve">Připojení zařízení na rozvody tepla (kotle, boiler, expanze, vytápěcí jednotky…) a seřízení včetně protišroubení, montáž.práce a materiál. </t>
  </si>
  <si>
    <t>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</si>
  <si>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hod</t>
  </si>
  <si>
    <t>Zaškolení obsluhy. Zaškolení obsluhy. Seznámení obsluhy s celou soustavou i jednotlivými komponenty, se základními instrukcemi o jejich provozu a údržbě.</t>
  </si>
  <si>
    <t xml:space="preserve">Protipožární prostupy potrubí vytápění. Prostupy včetně chrániček běžnou stěnou jsou oceněny v rámci dodávky potrubí. Cena v tomto řádku představuje prostup stěnou oddělující dva požární úseky. Prostup vytápění je tvořen ocelovou chráničkou. Potrubí prochází chráničkou včetně nehořlavé izolace. Mezera mezi izolací a chráničkou je dotěsněna speciálním protipožárním tmelem. </t>
  </si>
  <si>
    <t>Pomocné ocelové úložné konstrukce. Standardní uložení včetně objímek, závěsů a běžných ocelových úložných konstrukcí je oceněno v rámci dodávky potrubí. V tomto řádku jsou oceněny atypické úložné konstrukce (např. ve strojovně), které nejsou v ceně potrubí. Všechny konstrukce budou provedeny z typových ocelových pozinkovaných prvků ze soustavy dodavatele uložení.</t>
  </si>
  <si>
    <t>Provozní řád kotelny</t>
  </si>
  <si>
    <t>Č. poz.</t>
  </si>
  <si>
    <t>Popis</t>
  </si>
  <si>
    <t>Ks / Kpl</t>
  </si>
  <si>
    <t>Rozměry (mm)</t>
  </si>
  <si>
    <t>230V (kW)</t>
  </si>
  <si>
    <t>400V (kW)</t>
  </si>
  <si>
    <t>Příkon celkový (kW)</t>
  </si>
  <si>
    <t>Voda studená</t>
  </si>
  <si>
    <t>Voda teplá</t>
  </si>
  <si>
    <t>Voda studená změkč</t>
  </si>
  <si>
    <t>Odpad</t>
  </si>
  <si>
    <t>Poznámka</t>
  </si>
  <si>
    <t>odhad IN    cena/ks</t>
  </si>
  <si>
    <t>odhad IN    cena celkem</t>
  </si>
  <si>
    <t>ZAŘÍZENÍ BARU</t>
  </si>
  <si>
    <t>El. mycí stroj zabudovaný do pracovního stolu vč. odpadního čerpadla</t>
  </si>
  <si>
    <t xml:space="preserve">600 x 620 x 820 </t>
  </si>
  <si>
    <t>DN 20</t>
  </si>
  <si>
    <t>2</t>
  </si>
  <si>
    <t>Pokladna</t>
  </si>
  <si>
    <t>439 x 438 x 37</t>
  </si>
  <si>
    <t>3</t>
  </si>
  <si>
    <t>Změkčovač</t>
  </si>
  <si>
    <t>250 x 450 x 440</t>
  </si>
  <si>
    <t>DN 40</t>
  </si>
  <si>
    <t>4</t>
  </si>
  <si>
    <t>El. kávovar automat</t>
  </si>
  <si>
    <t>480 x 570 x 565</t>
  </si>
  <si>
    <t>DN 15</t>
  </si>
  <si>
    <t>Výčepní zařízení - hlavice, dochlazování, zabudované do barového pultu</t>
  </si>
  <si>
    <t>6</t>
  </si>
  <si>
    <t>Indukční deska dvouzónová, stolní</t>
  </si>
  <si>
    <t>400 x 700 x 80</t>
  </si>
  <si>
    <t>7</t>
  </si>
  <si>
    <t>Chladnička zabudovaná pod pracovní plochu 160 l, prosklená</t>
  </si>
  <si>
    <t>600 x 600x 860</t>
  </si>
  <si>
    <t>8</t>
  </si>
  <si>
    <t>9</t>
  </si>
  <si>
    <t>Barový pult 2x dřez, 1 x umývadlo</t>
  </si>
  <si>
    <t>3xDN 15</t>
  </si>
  <si>
    <t>3xDN 50</t>
  </si>
  <si>
    <t>Dodávka INTERIÉR</t>
  </si>
  <si>
    <t>Rekonstrukce sokolovny - stavební úpravy</t>
  </si>
  <si>
    <t>Zpracovatel:</t>
  </si>
  <si>
    <t>Stupeň:</t>
  </si>
  <si>
    <t>DSP+DPS</t>
  </si>
  <si>
    <t>Investor:</t>
  </si>
  <si>
    <t>Město Pacov, Městský úřad Pacov, náměstí Svobody 1, 395 01 Pacov</t>
  </si>
  <si>
    <t>ELEKTROINSTALACE SILNOPROUD - ESI</t>
  </si>
  <si>
    <t>A - MATERIÁL</t>
  </si>
  <si>
    <t>popis položky</t>
  </si>
  <si>
    <t>mn.</t>
  </si>
  <si>
    <t>mn.j.</t>
  </si>
  <si>
    <t>jedn.cena</t>
  </si>
  <si>
    <t>Přístroje - spínače, zásuvky, ovladače (Design ….... viz architekt)</t>
  </si>
  <si>
    <t xml:space="preserve">Zásuvka jednoduchá 230V/50Hz - 16A, 2P+T, clonky </t>
  </si>
  <si>
    <t>Zásuvka jednoduchá 230V/50Hz - 16A, 2P+T, IP44</t>
  </si>
  <si>
    <t>Zásuvka dvojitá 230V/50Hz - 16A, 2P+T</t>
  </si>
  <si>
    <t>Zásuvka 400V/50Hz - 16A, 2P+T IP44</t>
  </si>
  <si>
    <t>Zásuvka 400V/50Hz - 32A IP44, 2P+T zapuštěná</t>
  </si>
  <si>
    <t>Spínač tlačítkový ř.1/0, 230V/50Hz, 10A</t>
  </si>
  <si>
    <t>Spínaž žaluziový 230V, 10A</t>
  </si>
  <si>
    <t>Automatický spínač pohybu - relé, 230V, 360st.</t>
  </si>
  <si>
    <t>Automatický spínač pohybu - relé, 230V, 180st.</t>
  </si>
  <si>
    <t>Automatický spínač pohybu - relé, 230V, 180st. IP44</t>
  </si>
  <si>
    <t>Tlačítko TOTAL STOP</t>
  </si>
  <si>
    <t>CELKEM BEZ DPH</t>
  </si>
  <si>
    <t>SMART komponenty</t>
  </si>
  <si>
    <t>SMART Touch</t>
  </si>
  <si>
    <t>SMART Komfortní senzor</t>
  </si>
  <si>
    <t>SMART Releová vstupně/výstupní jednotka</t>
  </si>
  <si>
    <t>SMART Meteostanice</t>
  </si>
  <si>
    <t>SMART Záplavový senzor</t>
  </si>
  <si>
    <t>Dotykový tablet • 10,2" úhlopříčka • Multi-Touch IPS displej • 2160 × 1620 px • interní paměť 64 ​GB • fotoaparát 12/8 Mpx (přední/zadní) • Bluetooth • GPS • Wi-Fi • OS</t>
  </si>
  <si>
    <t>Držák pro tablet</t>
  </si>
  <si>
    <t>Přístroje - ostatní</t>
  </si>
  <si>
    <t>Protipožární ucpávky - dle P.Ú. PBŘ</t>
  </si>
  <si>
    <t>Spojka kabelová 3x1,5mm2</t>
  </si>
  <si>
    <t>Spojka kabelová 5x2,5mm2</t>
  </si>
  <si>
    <t>Spojka kabelová 5x6mm2</t>
  </si>
  <si>
    <t>Ekvipotenciální svorkovnice K12</t>
  </si>
  <si>
    <t xml:space="preserve">Hlavní ochranná přípojnice vstup-1x třmen 10-95mm, </t>
  </si>
  <si>
    <t>Podlahová krabice PK1: 12mod (3x4), 4x 230V/16A</t>
  </si>
  <si>
    <t>Přípojné místo PM1: Uzamykatelná podomítková krabice s min. rozměry 300x400mm, 2x dvouzásuvka 230V/16A, 2x 4 US GANG, SLB výzbroj viz PD AV</t>
  </si>
  <si>
    <t>Přípojné místo PM3: Krabice 8 US GANG hluboká, 2x dvouzásuvka 230V/16A, SLB výzbroj viz PD AV</t>
  </si>
  <si>
    <t>Poznámka 1: zásuvky v PK jsou součástí položky "podlahové krabice"</t>
  </si>
  <si>
    <t>Poznámka 2: zásuvky a krabice v PM jsou součástí položek "PM1, PM3", osazení SLB komponent řeší samostatná PD AV techniky, specifikace viz PD AV techniky.</t>
  </si>
  <si>
    <t>Montážní materiál - trubky</t>
  </si>
  <si>
    <t>Instalační ohebná PVC trubka DN 40, hodnota zatížení 320N/5cm,-25stC +60stC</t>
  </si>
  <si>
    <t>Instalační ohebná PVC trubka DN 32, hodnota zatížení 320N/5cm,-25stC +60stC</t>
  </si>
  <si>
    <t>Instalační ohebná PVC trubka DN 25, hodnota zatížení 320N/5cm,-25stC +60stC</t>
  </si>
  <si>
    <t>Instalační ohebná PVC trubka DN 20, hodnota zatížení 320N/5cm,-25stC +60stC</t>
  </si>
  <si>
    <t>Instalační ohebná PVC trubka DN 16, hodnota zatížení 320N/5cm,-25stC +60stC</t>
  </si>
  <si>
    <t>Instalační trubka pevná DN 25, pancéřová</t>
  </si>
  <si>
    <t>Příslušenství pro PVC trubky (tvarovky, koncové díly, PVC spojky)</t>
  </si>
  <si>
    <t>Kabelové kanály, žlaby</t>
  </si>
  <si>
    <t>Kabelový žlab drátěnný 150/50, vč. mont. materiálu, tvarovky, uchycení, konzole</t>
  </si>
  <si>
    <t>Montážní materiál - kabelové žlaby (konzole, šrouby-matice, hmoždinky, atd.)</t>
  </si>
  <si>
    <t>PVC lišta 20/20, vč. víka, montážní materiál, tvarovky</t>
  </si>
  <si>
    <t>PVC lišta 40/20, vč. víka, montážní materiál, tvarovky</t>
  </si>
  <si>
    <t>Příslušenství pro PVC lišty</t>
  </si>
  <si>
    <t>Montážní a instalační materiál</t>
  </si>
  <si>
    <t>Montážní materiál - krabice</t>
  </si>
  <si>
    <t>Krabice pod omítku</t>
  </si>
  <si>
    <t>Instalační přístrojová krabice KP67/3</t>
  </si>
  <si>
    <t>Instalační přístrojová krabice KPR68</t>
  </si>
  <si>
    <t>Instalační přístrojová krabice KP64/2</t>
  </si>
  <si>
    <t>Instalační přístrojová krabice KP64/3</t>
  </si>
  <si>
    <t>Instalační přístrojová krabice KP64/4</t>
  </si>
  <si>
    <t>Instalační krabice KU68, vč. víčka</t>
  </si>
  <si>
    <t>Univerzální rozvodná nástěnná krabice prům. 80x80</t>
  </si>
  <si>
    <t>Univerzální rozvodná nástěnná krabice dvojnásobná 150x80</t>
  </si>
  <si>
    <t>Univerzální rozvodná inst. krabice 116x116x55, vč. víčka, průchodek, svorkovnice</t>
  </si>
  <si>
    <t>Univerzální rozvodná inst. krabice KO125, vč. víčka, ekvip. svorkovnice</t>
  </si>
  <si>
    <t>Univerzální rozvodná inst. krabice KT250, vč. víčka</t>
  </si>
  <si>
    <t>Montážní a instalační materiál (hmoždinky, šroubky, příchytky, sádra, atd.)</t>
  </si>
  <si>
    <t>Montážní materiál - ostatní (Design ….... viz architekt)</t>
  </si>
  <si>
    <t>Instalační ráměček jednoduchý</t>
  </si>
  <si>
    <t>Instalační dvojrámeček</t>
  </si>
  <si>
    <t>Instalační trojrámeček</t>
  </si>
  <si>
    <t>Instalační čtyřrámeček</t>
  </si>
  <si>
    <t>Osvětlení</t>
  </si>
  <si>
    <t>Svítidlo 1PP - typ 1</t>
  </si>
  <si>
    <t>Svítidlo 1PP - typ 2</t>
  </si>
  <si>
    <t>Svítidlo 1PP - typ 3</t>
  </si>
  <si>
    <t>Svítidlo 1PP - typ 4</t>
  </si>
  <si>
    <t>Svítidlo 1PP - typ 4 - DALI předřadník</t>
  </si>
  <si>
    <t>Svítidlo 1NP - typ 1</t>
  </si>
  <si>
    <t>Svítidlo 1NP - typ 2</t>
  </si>
  <si>
    <t>Svítidlo 1NP - typ 3</t>
  </si>
  <si>
    <t>Svítidlo 1NP - typ 5, nástěnné IP44</t>
  </si>
  <si>
    <t>Svítidlo 1NP - typ 8, nástěnné IP44</t>
  </si>
  <si>
    <t>Svítidlo 2NP - typ 1</t>
  </si>
  <si>
    <t>Svítidlo 2NP - typ 2</t>
  </si>
  <si>
    <t>Svítidlo 2NP - typ 3</t>
  </si>
  <si>
    <t>Svítidlo 2NP - typ 4</t>
  </si>
  <si>
    <t>Svítidlo 3NP - typ 7</t>
  </si>
  <si>
    <t>Svítidlo 6 - schodiště</t>
  </si>
  <si>
    <t>N1 - NO svítidlo antipanik 3W, 3h</t>
  </si>
  <si>
    <t>N2 - NO svítidlo piktogram 3W, 3h</t>
  </si>
  <si>
    <t>N3 - NO svítidlo piktogram - hydrant, 3W, 3h</t>
  </si>
  <si>
    <t>N4 - NO svítidlo piktogram - PHP, 3W, 3h</t>
  </si>
  <si>
    <t>N5 - NO svítidlo antipanik, 6W, 3h</t>
  </si>
  <si>
    <t>Světelně technický výpočet</t>
  </si>
  <si>
    <t>Poznámka 1: 
- Typy svítidel viz legendy ve výkresech Půdorys - OSV.</t>
  </si>
  <si>
    <t>Poznámka 2:
- Svítdla budou vybrána a upřesněna investorem, architektem. Před objednáním budou svítidla odsouhlasena na základě dodavatelem předložené knihy svítidel, na základě které bude proveden světelně technický výpočet.
- Svítidla budou vč. světelných zdrojů, mont. materiálu - úchyty, závěsy, atd..</t>
  </si>
  <si>
    <t>Poznámka 3:
- LED pásek 24V DC v baru v 1.PP součástí nábytku.</t>
  </si>
  <si>
    <t>Kabely a vodiče</t>
  </si>
  <si>
    <t>Kabel CYKY-J 4x25</t>
  </si>
  <si>
    <t>Kabel CYKY-J 5x16</t>
  </si>
  <si>
    <t>Kabel CYKY-J 5x10</t>
  </si>
  <si>
    <t>Kabel CYKY-J 5x6</t>
  </si>
  <si>
    <t>Kabel CYKY-J 5x2,5</t>
  </si>
  <si>
    <t>Kabel CYKY-J 3x2,5</t>
  </si>
  <si>
    <t>Kabel CYKY-J 5x1,5</t>
  </si>
  <si>
    <t>Kabel CYKY-J 3x1,5</t>
  </si>
  <si>
    <t>Kabel CYKY-O 3x1,5</t>
  </si>
  <si>
    <t>Kabel CYSY-J 3x1,5</t>
  </si>
  <si>
    <t>Kabel CYKY-O 4x1,5</t>
  </si>
  <si>
    <t>Kabel CXKH-V-J 3x2,5</t>
  </si>
  <si>
    <t>Kabel CXKH-V-J 3x1,5</t>
  </si>
  <si>
    <t>Kabel CXKH-V-O 5x1,5</t>
  </si>
  <si>
    <t>Kabel CXKH-V-O 3x1,5</t>
  </si>
  <si>
    <t>Kabel J-Y(St)-Y 4x2x0,8</t>
  </si>
  <si>
    <t>Kabel JYTY 4x1</t>
  </si>
  <si>
    <t>Kabel STP CAT7e</t>
  </si>
  <si>
    <t>Kabel FTP CAT6e</t>
  </si>
  <si>
    <t>Vodič CYA 16</t>
  </si>
  <si>
    <t>Vodič CYA 10</t>
  </si>
  <si>
    <t>Vodič CY 6</t>
  </si>
  <si>
    <t>Vodič CY 4</t>
  </si>
  <si>
    <t>Kotelna</t>
  </si>
  <si>
    <t>Poruchová signalizace</t>
  </si>
  <si>
    <t>STOP - červenné nástěnné tlačítko - sklo, kontakty 230V, NO - kotelna</t>
  </si>
  <si>
    <t>Rozváděč RK1</t>
  </si>
  <si>
    <t>Instalační rozváděč na omítku, 800 x 1560 x 262,5 (Šířka x Výška x Hloubka), vč. příslušenství, krytí: IP40/20,  Ikm=10kA, napěťová soustava: 3+PE+N, 50Hz, 230/400V, TN-C-S, přívody a vývody horem, držák mont. panelu, zákryt, kapsa na výkresy, vč. výzbroje - viz. RK1</t>
  </si>
  <si>
    <t>Kabely</t>
  </si>
  <si>
    <t xml:space="preserve">Instalační PVC trubky </t>
  </si>
  <si>
    <t>Instalační PVC trubka DN 20, hodnota zatížení 320N/5cm,-25stC +60stC</t>
  </si>
  <si>
    <t>Instalační PVC trubka DN 16, hodnota zatížení 320N/5cm,-25stC +60stC</t>
  </si>
  <si>
    <t>Příslušenství pro PVC trubky (úchytky, tvarovky, koncové díly, PVC spojky)</t>
  </si>
  <si>
    <t>Instalační PVC trubky ohebné</t>
  </si>
  <si>
    <t>Montážní materiál - kabelové kanály</t>
  </si>
  <si>
    <t>Kabelový kanál perforovaný 100x100, s víkem, závěsy, montážní a spojovací materiál, atd.</t>
  </si>
  <si>
    <t>11</t>
  </si>
  <si>
    <t>Dálkový odečet</t>
  </si>
  <si>
    <t>Odečtová centrála M-BUS, až 250/centrála
Funkce: M-Bus Master, převodník M-Bus /RS232, signální zesilovač M-Bus
Komunikační porty:  M-Bus, USB, RS485, RS232, optický port, GSM/GPRS
Adresace:  primární, sekundární, rozšířená sekundární
Rychlost komunikace: až 9600 baud
Délka kabelu: až 2000 m/centrála
Napájení:  230 V</t>
  </si>
  <si>
    <t>Kabel JYStY 2x2x0,8 mm2</t>
  </si>
  <si>
    <t xml:space="preserve">Instalační krabice 105x105x55, IP55 </t>
  </si>
  <si>
    <t xml:space="preserve">Montážní a instalační materiál </t>
  </si>
  <si>
    <t>12</t>
  </si>
  <si>
    <t>Signalizační systém</t>
  </si>
  <si>
    <t>13</t>
  </si>
  <si>
    <t xml:space="preserve">Rozváděče </t>
  </si>
  <si>
    <t>Rozváděč RE1</t>
  </si>
  <si>
    <t>Stávající elektroměrový rozváděč, montážní materiál k výměně hlavního jističe 3x60A za nový 3x80A</t>
  </si>
  <si>
    <t>Rozváděč RH1</t>
  </si>
  <si>
    <t>Oceloplechový zapuštěný rozváděč,  velikost š.v.h. 826x1254x240mm, vč. příslušenství, krytí: IP30 EI 30 DP1-Sm,  Ikm=10kA, napěťová soustava: 3+PE+N, 50Hz, 230/400V, TN-C-S, DIN, montážní materiál, výzbroj viz schéma</t>
  </si>
  <si>
    <t>Rozváděč RP0.1</t>
  </si>
  <si>
    <t>Oceloplechový zapuštěný rozváděč,  velikost š.v.h. 626x1050x195mm, vč. příslušenství, krytí: IP30 EI 30 DP1-Sm,  Ikm=10kA, napěťová soustava: 3+PE+N, 50Hz, 230/400V, TN-C-S, DIN, montážní materiál, výzbroj viz schéma</t>
  </si>
  <si>
    <t>Rozváděč RP1.1</t>
  </si>
  <si>
    <t>Oceloplechový zapuštěný rozváděč,  velikost š.v.h. 587,5x768x101mm, vč. příslušenství, krytí: IP30,  Ikm=10kA, napěťová soustava: 3+PE+N, 50Hz, 230/400V, TN-C-S, DIN, montážní materiál, výzbroj viz schéma</t>
  </si>
  <si>
    <t>Rozváděč RP2.1</t>
  </si>
  <si>
    <t>Oceloplechový zapuštěný rozváděč,  velikost š.v.h. 626x754x195mm, vč. příslušenství, krytí: IP30 EI 30 DP1-Sm,  Ikm=10kA, napěťová soustava: 3+PE+N, 50Hz, 230/400V, TN-C-S, DIN, montážní materiál, výzbroj viz schéma</t>
  </si>
  <si>
    <t>Rozváděč RP3.1</t>
  </si>
  <si>
    <t>Rozváděč RAV</t>
  </si>
  <si>
    <t>CELKEM MATERIÁL BEZ DPH</t>
  </si>
  <si>
    <t>B - STAVEBNÍ PŘÍPOMOCE</t>
  </si>
  <si>
    <t>měr.jedn.</t>
  </si>
  <si>
    <t>Stavební práce - výseky, kapsy, rýhy</t>
  </si>
  <si>
    <t>Vysek.rýh ve zdech z cihel, 10 x 10cm</t>
  </si>
  <si>
    <t>Vysek.rýh ve zdech z betonu, 10 x 10cm</t>
  </si>
  <si>
    <t>Vybourání otvorů ve zdivu cihelném - tloušťka 30cm</t>
  </si>
  <si>
    <t>Vybourání otvorů ve zdivu cihelném - tloušťka 90cm</t>
  </si>
  <si>
    <t>Vybourání otvorů v betonu - tloušťka 30cm</t>
  </si>
  <si>
    <t>Vybourání otvorů v betonu - tloušťka 60cm</t>
  </si>
  <si>
    <t>Vysekání výklenku, osazení rozvaděče do výklenku, zazdění, pl. do 1,1m2</t>
  </si>
  <si>
    <t xml:space="preserve">Odvoz suti z vybouraných hmot na skládku do 1km </t>
  </si>
  <si>
    <t>Odvoz suti z vybouraných hmot za každý další 1km - příplatek</t>
  </si>
  <si>
    <t>Kč/t</t>
  </si>
  <si>
    <t>C - MONTÁŽNÍ A DEMONTÁŽNÍ PRÁCE</t>
  </si>
  <si>
    <t xml:space="preserve">Prověření stávajícího stavu </t>
  </si>
  <si>
    <t xml:space="preserve">Prověření stávajícího stavu uzemnění </t>
  </si>
  <si>
    <t xml:space="preserve">Demontáž stávající elektroinstalace
- demontáž rozvaděčů
- demontáž koncových prvků
- demontáž svítidel
- demontáž kabeláže
- demontáž nosných prvků (žlaby, lišty, trubky, atd.)
- likvidace
- demontáž - odpojení stáv. zařízení </t>
  </si>
  <si>
    <t>Montáž LED svítidla nástěnného</t>
  </si>
  <si>
    <t>Montáž LED svítidla stropního</t>
  </si>
  <si>
    <t>Montáž nouzového svítidla</t>
  </si>
  <si>
    <t xml:space="preserve">Montáž instalačních prvků /zásuvky, vypínače/, vč. osazení instalačních 
krabic a rámečků + připojení kabeláže </t>
  </si>
  <si>
    <t xml:space="preserve">Montáž SMART prvků /touch, relé, .../, vč. osazení instalačních 
krabic + připojení kabeláže </t>
  </si>
  <si>
    <t>Montáž elektroinstalačních PVC trubek - do DN50</t>
  </si>
  <si>
    <t>Montáž kabelových žlabů š. do 300mm</t>
  </si>
  <si>
    <t>Montáž elektroinstalačních lišt š. do 40mm</t>
  </si>
  <si>
    <t>Montáž instalačních rozvodných PVC krabic /KO, KU, KT, "PM", atd./</t>
  </si>
  <si>
    <t>Montáž podlahové krabice do podlahy</t>
  </si>
  <si>
    <t>Montáž kabelové spojky do 5x6mm2</t>
  </si>
  <si>
    <t>Montáž protipožární ucpávky</t>
  </si>
  <si>
    <t>Montáž kabelů do 5x16mm2, vč. ukončení</t>
  </si>
  <si>
    <t>Montáž kabelů do 5x6mm2, vč. ukončení</t>
  </si>
  <si>
    <t>Montáž datových kabelů FTP, STP</t>
  </si>
  <si>
    <t>Montáž vodiče do 16mm2, vč. ukončení</t>
  </si>
  <si>
    <t>Montáž vodiče do 6mm2, vč. ukončení</t>
  </si>
  <si>
    <t>Montáž a oživení signalizačního systému</t>
  </si>
  <si>
    <t>Montáž a oživení dálkového odečtu M-BUS</t>
  </si>
  <si>
    <t>Montáž a oživení elektroinstalace kotelny</t>
  </si>
  <si>
    <t>Úprava stávajícího RE rozvaděče</t>
  </si>
  <si>
    <t>Montáž a oživení rozvaděče RH1</t>
  </si>
  <si>
    <t>Montáž a oživení patrového rozvaděče RPx, RAV</t>
  </si>
  <si>
    <t>Montáž a připojení ostatních přístrojů a zařízení</t>
  </si>
  <si>
    <t xml:space="preserve">Ostatní elektromontážní práce </t>
  </si>
  <si>
    <t>Koordinace s ostatními profesemi (koordinace uspořádání, souběhy, návaznosti, atd.)</t>
  </si>
  <si>
    <t>Doprava materiálu na stavbu</t>
  </si>
  <si>
    <t>Likvidace odpadů</t>
  </si>
  <si>
    <t>Revize</t>
  </si>
  <si>
    <t>TIČR (Technická inspekce České republiky)</t>
  </si>
  <si>
    <t>Dokumentace skutečného provedení stavby</t>
  </si>
  <si>
    <t>CELKEM MONTÁŽE BEZ DPH</t>
  </si>
  <si>
    <t>CELKOVÁ CENA ESI bez DPH</t>
  </si>
  <si>
    <t>V nákladech na veškerou dodávku a montáž materiálu jsou dále zahrnuty tyto součásti:</t>
  </si>
  <si>
    <t>Dodávka podmiňujících komponent (příslušenství, dílčí součásti kompletů a pod)</t>
  </si>
  <si>
    <t>Náklady na zajištění, výrobu, nákup, přepravu a skladování materiálu</t>
  </si>
  <si>
    <t>Přípravné a pomocné práce před montážemi</t>
  </si>
  <si>
    <t>Vyměření místa, upevnění, osazení instalovaných komponent</t>
  </si>
  <si>
    <t>Utěsnění vstupů, vystrojení skříní a rozváděčů (montáž lišt, nosníků, ranžírovacích ok, ...).</t>
  </si>
  <si>
    <t>Závěrečné práce spojené s montáží rozváděčů (označení rozpárování kabelů, propojení uzemnění)</t>
  </si>
  <si>
    <t>Očíslování a označení skříní štítkem, nebo popisem</t>
  </si>
  <si>
    <t>Podmiňující práce spojené s montáží rozváděčů</t>
  </si>
  <si>
    <t>Propojení a změření uzemnění a vypsání měřícího protokolu</t>
  </si>
  <si>
    <t xml:space="preserve">Správní poplatky podle zákona č. 368/1992 Sb. v platném znění, které vzniknou při obstaravatelské </t>
  </si>
  <si>
    <t xml:space="preserve">činnosti zhotovitele v důsledku získávání potřebných správních rozhodnutí nebo povolení, které jsou </t>
  </si>
  <si>
    <t>nezbytné k provedení díla</t>
  </si>
  <si>
    <t>Poštovní a přepravní poplatky nutné pro realizaci akce</t>
  </si>
  <si>
    <t>Vytýčení stávajících inženýrských sítí jejich správci</t>
  </si>
  <si>
    <t>Všechny ostatní náklady související s realizací díla, které nebyly zahrnuty do popisu slož. položek, např.:</t>
  </si>
  <si>
    <t>Zařízení staveniště  - místa plnění, práci, prováděné služby a dopravu nezbytné pro provedení zakázky</t>
  </si>
  <si>
    <t>použití stavební techniky, nástrojů a dalšího vybavení zaměstnanců zhotovitele, vodu, teplo, energie,</t>
  </si>
  <si>
    <t>osvětlení, zabezpečení pracoviště</t>
  </si>
  <si>
    <t>ELEKTROINSTALACE SLABOPROUD - SLB</t>
  </si>
  <si>
    <t>D - Strukturovaná kabeláž</t>
  </si>
  <si>
    <t>Datový rozváděč  DR1</t>
  </si>
  <si>
    <t>Datový rozváděč skříňový 19"RACK - 42U 800x600
vč. montážního materiálu, odnímatelné zadní a boční kryty</t>
  </si>
  <si>
    <t>Ventilační jednotka horizontální, 19", výška 2U černá, s dvěma ventilátory 230V/30W. 
Součástí je termostat s držákem.</t>
  </si>
  <si>
    <t>Patch panel modulární, osaz. 24 pozic, 24x keystone CAT6</t>
  </si>
  <si>
    <t>Vyvazovací panel 1U plastová lišta BK černý,oboustraný</t>
  </si>
  <si>
    <t>Rozvodný panel ACAR 5poz 220V včetně vany černá</t>
  </si>
  <si>
    <t>Patch kabel 2m, CAT6, 2xRJ45</t>
  </si>
  <si>
    <t>Switch 24x Gbit LAN</t>
  </si>
  <si>
    <t>Switch - síťový přepínač, řízený, podporuje PoE. Rozhraní: 8x Gbit LAN</t>
  </si>
  <si>
    <t>Access Point</t>
  </si>
  <si>
    <t xml:space="preserve">WiFi Access Point WiFi 5, 1317 Mb/s, Dual-band, 1 × LAN, GLAN, PoE </t>
  </si>
  <si>
    <t>Přístroje - zásuvky ESL (Design ….... viz architekt)</t>
  </si>
  <si>
    <t>Datová zásuvka 2x RJ45 CAT 6</t>
  </si>
  <si>
    <t>Poznámka: instalační krabice, rámečky + zásuvky v podlahových krabicích součásti ESI</t>
  </si>
  <si>
    <t>Montážní materiál - svorky, trubky</t>
  </si>
  <si>
    <t>Instalační PVC trubka DN 20</t>
  </si>
  <si>
    <t>Kabely  -  ESL</t>
  </si>
  <si>
    <t>Datový kabel UTP CAT6</t>
  </si>
  <si>
    <t>Kabel SYKFY 5x2x0,5</t>
  </si>
  <si>
    <t>Tlustostěnná 07/3,5mm mikrotrubička HDPE pro zafouknutí optického kabelu sítě FTTH</t>
  </si>
  <si>
    <t>Montážní a instalační práce</t>
  </si>
  <si>
    <t>Montáž systému UKS
- datový rozváděč
- datové zásuvky
- montážní materiál
- kabely</t>
  </si>
  <si>
    <t>Měření strukturované kabeláže,  měřící protokoly
- mapa zapojení
- přeslech signálu na blízkém konci
- útlum
- odstup přeslechu na blízkém konci
- přeslech signálu na vzdáleném konci
- ACR-F, PSNEXT, SACR-F, Propagation Delay, Delay Skew, délka, zpětný odraz, linka, kanál
- předání měřících protokolů v tištěné i digitální podobě</t>
  </si>
  <si>
    <t>Poznámka: součástí VV jsou pouze datové zásuvky a kabeláž. Součástí VV není vystrojení datového rozváděče, aktivní prvky</t>
  </si>
  <si>
    <t>E - CCTV</t>
  </si>
  <si>
    <t>Vnitřní IP Full HD kamera s funkcí DEN/NOC, Video Komprese : H.264 / MPEG4 / MJPEG, Maximální rozlišení : 2048×1536,Objektiv : 4mm @F1.2 (6mm, 12mm na objednání) úhel záběru 75,8°, PoE</t>
  </si>
  <si>
    <t>Záznamové zařízení NVR  IP do 32 kamer, 2x HDD SATA slot, (umístěn v DR1 ), vč. 2x HDD SATA 2TB</t>
  </si>
  <si>
    <t xml:space="preserve">Licenční balíček pro sledování kamer </t>
  </si>
  <si>
    <t>Kabel UTP CAT6</t>
  </si>
  <si>
    <t>Doprava materiálu</t>
  </si>
  <si>
    <t>Montážní práce</t>
  </si>
  <si>
    <t>Uvedení do provozu, zkušební provoz, oživení kamer</t>
  </si>
  <si>
    <t>Zaškolení obsluhy</t>
  </si>
  <si>
    <t>10</t>
  </si>
  <si>
    <t>F - AV technika</t>
  </si>
  <si>
    <t>Instalační krabice US 2 GANG hluboká</t>
  </si>
  <si>
    <t>Zásuvka XLR</t>
  </si>
  <si>
    <t>Kabel FTP CAT 6</t>
  </si>
  <si>
    <t>Kabel DMX</t>
  </si>
  <si>
    <t>Kabel RG58</t>
  </si>
  <si>
    <t>Kabel CYSY 2x4</t>
  </si>
  <si>
    <t>Montážní práce, oživení</t>
  </si>
  <si>
    <t>Poznámka 1: V rámci stavby bude provedena příprava pro část AV a SCO na jevišti, tj. pokládka kabeláže, příprava kabelových tras, dodávka, instalace a zapravení elektro rozvaděče RAV, přívody napájení a jejich jištění – kabelová kniha viz projekt AV. Osazení SLB komponent řeší samostatná PD AV techniky.</t>
  </si>
  <si>
    <t>Poznámka 2: Instalační krabice a rámečky v přípojných místech součástí ESI</t>
  </si>
  <si>
    <t>CELKOVÁ CENA SLB bez DPH</t>
  </si>
  <si>
    <t>REKONSTRUKCE SOKOLOVNY- stavební úpravy, k.ú.Pacov [717215], p. č. st. 557, č.p.440, Hronova ul., Pacov</t>
  </si>
  <si>
    <t>MĚSTO PACOV, Město Pacov, Městský úřad Pacov, nám. Svobody 1 395 01 Pacov</t>
  </si>
  <si>
    <t>EPS</t>
  </si>
  <si>
    <t>Deska přípojná</t>
  </si>
  <si>
    <t>Síťová deska</t>
  </si>
  <si>
    <t>Montážní konzola</t>
  </si>
  <si>
    <t xml:space="preserve">Multisenzorový hlásič instalován do soklu  bez izolátoru, patice </t>
  </si>
  <si>
    <t xml:space="preserve">Multisenzorový hlásič instalován do soklu  s izolátorem, patice </t>
  </si>
  <si>
    <t>Adresovatelný tlačítkový hlásič požáru bez izolátoru, červený, krytí IP30</t>
  </si>
  <si>
    <t>Spínaný zdroj, 27,6V/5A trvale/7A krátkodobě, AKU 2x40Ah</t>
  </si>
  <si>
    <t>Reléový modul 4 IN, 2 OUT</t>
  </si>
  <si>
    <t>Reléový linkový výstupný modul hlídaný na přerušení a zkrat, 8x OUT</t>
  </si>
  <si>
    <t>Obslužné pole - OPPO</t>
  </si>
  <si>
    <t>1.13</t>
  </si>
  <si>
    <t>Klíčový trezor KTPO</t>
  </si>
  <si>
    <t>1.14</t>
  </si>
  <si>
    <t>Zábleskový maják</t>
  </si>
  <si>
    <t>1.15</t>
  </si>
  <si>
    <t xml:space="preserve">Externí tablo obsluhy - obsahuje zobrazovací a ovládací panel s barevným dotykovým displejem a 16 červených LED pro signalizaci poplachu až 16 skupin hlásičů. Připojení pomocí sítě LNet. </t>
  </si>
  <si>
    <t>1.16</t>
  </si>
  <si>
    <t>Zařízení dálkového přenosu (ZDP), vč. PD "Přenosu signálu" (PDP)
230V AC +/-10%, 50Hz, max. 30VA, Záložní akumulátor 12V/7Ah, 400 - 450MHz, RS232 nebo RS485</t>
  </si>
  <si>
    <t>kpl.</t>
  </si>
  <si>
    <t>1.17</t>
  </si>
  <si>
    <t>Kabel linky - J-Y(St)-Y 2x2x0,8 (červený)</t>
  </si>
  <si>
    <t>1.18</t>
  </si>
  <si>
    <t xml:space="preserve">Kabel PRAFlaDur-O 2x1,5 RE PH60-R </t>
  </si>
  <si>
    <t>1.19</t>
  </si>
  <si>
    <t xml:space="preserve">Kabel PRAFlaDur 3x1,5 RE PH60-R </t>
  </si>
  <si>
    <t>1.20</t>
  </si>
  <si>
    <t xml:space="preserve">Kabel PRAFlaDur 3x2,5 RE PH60-R </t>
  </si>
  <si>
    <t>1.21</t>
  </si>
  <si>
    <t>Kabel JE-H(St)-H F 2x2x0.8 PH60-R</t>
  </si>
  <si>
    <t>1.22</t>
  </si>
  <si>
    <t>Kabel JE-H(St)-H F 3x2x0.8 PH60-R</t>
  </si>
  <si>
    <t>1.23</t>
  </si>
  <si>
    <t>Kabel JE-H(St)-H F 5x2x0.8 PH60-R</t>
  </si>
  <si>
    <t>1.24</t>
  </si>
  <si>
    <t>Kabel JE-H(St)-H F 10x2x0.8 PH60-R</t>
  </si>
  <si>
    <t>1.25</t>
  </si>
  <si>
    <t>Datový kabel UTP CAT6 LSOHFR B2ca s1 d1a1</t>
  </si>
  <si>
    <t>1.26</t>
  </si>
  <si>
    <t xml:space="preserve">Ukončení v ústředně EPS v rozvaděčích ostatních profesí a v rozvodných krabicích kabelu  </t>
  </si>
  <si>
    <t>1.27</t>
  </si>
  <si>
    <t xml:space="preserve">Příchytky z pásově pozinkovaného ocelového plechu pro 1 kabel průměru 10 mm, </t>
  </si>
  <si>
    <t>1.28</t>
  </si>
  <si>
    <t>Příchytky z pásově pozinkovaného ocelového plechu pro 2-3 kabely průměru 10 mm</t>
  </si>
  <si>
    <t>1.29</t>
  </si>
  <si>
    <t>1.30</t>
  </si>
  <si>
    <t>Elektroinstalační plastová trubka vnějšího průměru 25 mm, pevnost v tlaku &gt;750 N</t>
  </si>
  <si>
    <t>1.31</t>
  </si>
  <si>
    <t xml:space="preserve">Tuhá elektroinstalační plastová trubka průměru 25/21,4 mm, mechanická pevnost 750 N </t>
  </si>
  <si>
    <t>1.32</t>
  </si>
  <si>
    <t xml:space="preserve">Nástěnná rozvodná krabice z samozhašitelního plastu, krytí IP54, 7 kabelových průchodek </t>
  </si>
  <si>
    <t>1.33</t>
  </si>
  <si>
    <t>Drobní instalační materiál</t>
  </si>
  <si>
    <t>1.34</t>
  </si>
  <si>
    <t>Montážní práce systému EPS (komponenty EPS, kabeláž, montážní materiál)</t>
  </si>
  <si>
    <t>1.35</t>
  </si>
  <si>
    <t>Stavební přípomoce - drážky do 100x50</t>
  </si>
  <si>
    <t>1.36</t>
  </si>
  <si>
    <t>Stavební přípomoce - prostupy</t>
  </si>
  <si>
    <t>1.37</t>
  </si>
  <si>
    <t>1.38</t>
  </si>
  <si>
    <t>1.39</t>
  </si>
  <si>
    <t>Uvedení do provozu, revize a zkušební provoz</t>
  </si>
  <si>
    <t>1.40</t>
  </si>
  <si>
    <t>Pronájem plošiny</t>
  </si>
  <si>
    <t>1.41</t>
  </si>
  <si>
    <t>Koordinace s ostatními profesemi</t>
  </si>
  <si>
    <t>CELKOVÁ CENA bez DPH</t>
  </si>
  <si>
    <t>Akce:</t>
  </si>
  <si>
    <t>23-048-sokolovna-Pacov</t>
  </si>
  <si>
    <t>Profese</t>
  </si>
  <si>
    <t>Vzduchotechnika</t>
  </si>
  <si>
    <t>Tato specifikace materiálu byla vypracována na základě znalostí a podkladů známých v době jejího zhotovení. Je specifikací předběžnou a proto není konečným podkladem pro objednávky a dodávky.</t>
  </si>
  <si>
    <t>Při zpracování nabídky je nutné vycházet ze všech částí dokumentace (technické zprávy, výkresové dokumentace a výkazu výměr).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které se na ně vztahují.</t>
  </si>
  <si>
    <t>Veškeré položky na přípomoce, lešení, přesuny hmot a suti, uložení suti na skládku, dopravu, montáž, atd... jsou zahrnuty v jednotlivých jednotkových cenách</t>
  </si>
  <si>
    <t>Součásti prací jsou veškeré zkoušky, potřebná měření, inspekce, uvedení zařízení do provozu, zaškolení obsluhy a revize</t>
  </si>
  <si>
    <t>Montáž z dodávky
(hodnoty 0,1-1)</t>
  </si>
  <si>
    <t>V rozsahu prací zhotovitele jsou rovněž jakékoliv prvky, zařízení, práce a pomocné materiály, neuvedené v tomto soupisu výkonů, které jsou ale nezbytně nutné k dodání, instalaci, dokončení a provozování díla v souladu se zákony a předpisy</t>
  </si>
  <si>
    <t>P.Č.</t>
  </si>
  <si>
    <t>Množství celkem</t>
  </si>
  <si>
    <t>Cena jednotková</t>
  </si>
  <si>
    <t>Větrání prostor</t>
  </si>
  <si>
    <t>Dodávka - Kompaktní VZT jednotka s rotačním rekuperačním výměníkem (účinnost min 68,6%), dodávka v dílech, pružné manžety na hrdlech, uzavírací klapka na hrdle E1 a I1, přívodní a odvodní filtr, vodní ohřívač Q=45kW, vývod kondenzátu, regulační uzel vytápění včetně servopohonu, jednotka s regulací, vč. příslušenství pro montáž, hmotnost jednotky 1100kg
přívod = 11000m3/h/700Pa
odvod = 9150m3h/500Pa</t>
  </si>
  <si>
    <t>Dodávka - Tlumič hluku 630x630x2000</t>
  </si>
  <si>
    <t>Dodávka - Tlumič hluku 710x710x1500</t>
  </si>
  <si>
    <t>Dodávka - Tlumič hluku 710x710x2000</t>
  </si>
  <si>
    <t>Dodávka - Tlumič hluku do kruhového potrubí DN355, délka 900mm</t>
  </si>
  <si>
    <t>Dodávka - Tkanicová vyústka, tvar úseč kruhu se zesíleným páskem. Hliníkový profil, přímo uchycené, napínač v profilu. Výška max 170mm, délka max 9m, přívod vzduchu 1200m3/h, přetlak 100Pa</t>
  </si>
  <si>
    <t>Dodávka - Tkanicová vyústka, tvar úseč kruhu se zesíleným páskem. Hliníkový profil, přímo uchycené, lišty pro oblouky segmentové, napínač v profilu. Oblouky 10x10°, 2x45°, 4x20°, spojování zipem. Výška max 170mm, délka 14m, přívod vzduchu 1750m3/h, přetlak 100Pa</t>
  </si>
  <si>
    <t>Dodávka - Mřížka do čtyřhranného potrubí - odvodní, vč. regulace, rozteč lamel 20mm, tvar lamel 2, rozměr 1025x125mm</t>
  </si>
  <si>
    <t>Dodávka - Mřížka do kruhového potrubí - přívodní, vč. regulace, rozměr 600x100mm</t>
  </si>
  <si>
    <t>Dodávka - Talířový ventil přívodní, vč. montážního kroužku DN100</t>
  </si>
  <si>
    <t>Dodávka - Talířový ventil přívodní, vč. montážního kroužku DN160</t>
  </si>
  <si>
    <t>Dodávka - Talířový ventil přívodní, vč. montážního kroužku DN200</t>
  </si>
  <si>
    <t>Dodávka - Talířový ventil odvodní, vč. montážního kroužku DN200</t>
  </si>
  <si>
    <t>Dodávka - Stropní anemostat/difuzor pro výšku zavěšení 6m, vč. plenum boxu s vertikálním připojením a regulací, dimenze připojovacího potrubí DN250, množství přiváděného vzduchu 1020m3/h</t>
  </si>
  <si>
    <t>Dodávka - Anemostat odvodní, 500x24, vč. plenum boxu s vertikálním připojením DN200 a regulací, množství odváděného vzduchu 450m3/h</t>
  </si>
  <si>
    <t>Dodávka - Anemostat přívodní, 600x40, vč. plenum boxu s vertikálním připojením DN200 a regulací, množství odváděného vzduchu 500-600m3/h</t>
  </si>
  <si>
    <r>
      <t xml:space="preserve">Dodávka - Regulátor variabilního průtoku do kruhového potrubí se servopohonem 230V, ovládání 0-10V, </t>
    </r>
    <r>
      <rPr>
        <sz val="8"/>
        <rFont val="Calibri"/>
        <family val="2"/>
        <charset val="238"/>
      </rPr>
      <t>Ø</t>
    </r>
    <r>
      <rPr>
        <sz val="8"/>
        <rFont val="Arial"/>
        <family val="2"/>
        <charset val="238"/>
      </rPr>
      <t>355, max přiváděné množství vzduchu 1970m3/z (RVP-1)</t>
    </r>
  </si>
  <si>
    <r>
      <t xml:space="preserve">Dodávka - Regulátor variabilního průtoku do kruhového potrubí se servopohonem 230V, ovládání 0-10V, </t>
    </r>
    <r>
      <rPr>
        <sz val="8"/>
        <rFont val="Calibri"/>
        <family val="2"/>
        <charset val="238"/>
      </rPr>
      <t>Ø</t>
    </r>
    <r>
      <rPr>
        <sz val="8"/>
        <rFont val="Arial"/>
        <family val="2"/>
        <charset val="238"/>
      </rPr>
      <t>315, max přiváděné množství vzduchu 1500m3/z (RVP-2)</t>
    </r>
  </si>
  <si>
    <r>
      <t xml:space="preserve">Dodávka - Regulátor variabilního průtoku do kruhového potrubí se servopohonem 230V, ovládání 0-10V, </t>
    </r>
    <r>
      <rPr>
        <sz val="8"/>
        <rFont val="Calibri"/>
        <family val="2"/>
        <charset val="238"/>
      </rPr>
      <t>Ø</t>
    </r>
    <r>
      <rPr>
        <sz val="8"/>
        <rFont val="Arial"/>
        <family val="2"/>
        <charset val="238"/>
      </rPr>
      <t>315, max přiváděné množství vzduchu 1700m3/z (RVP-3)</t>
    </r>
  </si>
  <si>
    <t>Dodávka - Regulátor variabilního průtoku do čtyřhranného potrubí se servopohonem 230V, ovládání 0-10V, 315x280, max přiváděné množství vzduchu 1750m3/z (RVP-4)</t>
  </si>
  <si>
    <t>Dodávka - Regulátor variabilního průtoku do čtyřhranného potrubí se servopohonem 230V, ovládání 0-10V, 450x450, max přiváděné množství vzduchu 4080m3/z (RVP-5)</t>
  </si>
  <si>
    <t>Dodávka - Regulátor variabilního průtoku do čtyřhranného potrubí se servopohonem 230V, ovládání 0-10V, 560x560, max odváděné množství vzduchu 6210m3/z (RVP-6)</t>
  </si>
  <si>
    <t>Dodávka - Regulátor variabilního průtoku do kruhového potrubí se servopohonem 230V, ovládání 0-10V, Ø315, max odváděné množství vzduchu 500m3/z (RVP-7)</t>
  </si>
  <si>
    <t>Dodávka - Regulátor variabilního průtoku do kruhového potrubí se servopohonem 230V, ovládání 0-10V, 250x200, max odváděné množství vzduchu 900m3/z (RVP-8)</t>
  </si>
  <si>
    <t>Dodávka - Regulátor variabilního průtoku do kruhového potrubí se servopohonem 230V, ovládání 0-10V, 400x180, max odváděné množství vzduchu 1540m3/z (RVP-9)</t>
  </si>
  <si>
    <t>Dodávka - Regulátor konstantního průtoku do čtyřhranného potrubí ruční, 315x180, max přiváděné množství vzduchu 1200m3/z (RKP-9)</t>
  </si>
  <si>
    <t>Dodávka - Ohebné potrubí s tlumícími účinky DN100, typ Sonoflex MI</t>
  </si>
  <si>
    <t>Dodávka - Ohebné potrubí s tlumícími účinky DN160, typ Sonoflex MI</t>
  </si>
  <si>
    <t>Dodávka - Ohebné potrubí s tlumícími účinky DN200, typ Sonoflex MI</t>
  </si>
  <si>
    <t>Dodávka - Ohebné potrubí s tlumícími účinky DN250, typ Sonoflex MI</t>
  </si>
  <si>
    <t>Dodávka - Kruhové potrubí spiro DN100, včetně 20% tvarovek</t>
  </si>
  <si>
    <t>Dodávka - Kruhové potrubí spiro DN125, včetně 20% tvarovek</t>
  </si>
  <si>
    <t>Dodávka - Kruhové potrubí spiro DN140, včetně 20% tvarovek</t>
  </si>
  <si>
    <t>Dodávka - Kruhové potrubí spiro DN160, včetně 20% tvarovek</t>
  </si>
  <si>
    <t>Dodávka - Kruhové potrubí spiro DN180, včetně 20% tvarovek</t>
  </si>
  <si>
    <t>Dodávka - Kruhové potrubí spiro DN200, včetně 20% tvarovek</t>
  </si>
  <si>
    <t>Dodávka - Kruhové potrubí spiro DN225, včetně 20% tvarovek</t>
  </si>
  <si>
    <t>Dodávka - Kruhové potrubí spiro DN250, včetně 20% tvarovek</t>
  </si>
  <si>
    <t>Dodávka - Kruhové potrubí spiro DN280, včetně 20% tvarovek</t>
  </si>
  <si>
    <t>Dodávka - Kruhové potrubí spiro DN315, včetně 20% tvarovek</t>
  </si>
  <si>
    <t>Dodávka - Kruhové potrubí spiro DN355, včetně 20% tvarovek</t>
  </si>
  <si>
    <t>1.42</t>
  </si>
  <si>
    <t>Dodávka - Potrubí skupiny I pozinkovaný plech – třída těsnosti B dle ČSN EN 1507</t>
  </si>
  <si>
    <t>1.43</t>
  </si>
  <si>
    <t xml:space="preserve">Dodávka - Tepelná izolace z minerální vlny s Al folií tl. 40mm, včetně upevňovacích trnů (potrubí e2 a i1 - v prostoru strojovny VZT) </t>
  </si>
  <si>
    <t>1.44</t>
  </si>
  <si>
    <t xml:space="preserve">Dodávka - Tepelná izolace z minerální vlny s Al folií tl. 80mm, včetně upevňovacích trnů (potrubí e1 a i2 - v prostoru strojovny VZT) </t>
  </si>
  <si>
    <t>Větrání sociálního zařízení</t>
  </si>
  <si>
    <t>Dodávka - Radiální potrubní ventilátor do kruhového potrubí, 840m3/h/350Pa,</t>
  </si>
  <si>
    <t>Dodávka - Radiální potrubní ventilátor do kruhového potrubí, 210m3/h/200Pa,</t>
  </si>
  <si>
    <t>Dodávka - Radiální potrubní ventilátor do kruhového potrubí, 800m3/h/300Pa,</t>
  </si>
  <si>
    <t>Dodávka - Tlumič hluku do kruhového potrubí DN125, délka 900mm</t>
  </si>
  <si>
    <t>Dodávka - Tlumič hluku do kruhového potrubí DN250, délka 900mm</t>
  </si>
  <si>
    <t>Dodávka - Zpětná klapka do kruhového potrubí těsná DN125</t>
  </si>
  <si>
    <t>Dodávka - Zpětná klapka do kruhového potrubí těsná DN250</t>
  </si>
  <si>
    <t xml:space="preserve">Dodávka - Protidešťová žaluzie se širokými lamelami, se sítem proti ptactvu, vč. montážního rámu, volná průtočná plocha min 0,22m2  </t>
  </si>
  <si>
    <t>Dodávka - Talířový ventil odvodní DN80, vč. montážního kroužku</t>
  </si>
  <si>
    <t>Dodávka - Talířový ventil odvodní DN100, vč. montážního kroužku</t>
  </si>
  <si>
    <t>2.11</t>
  </si>
  <si>
    <t>Dodávka - Talířový ventil odvodní DN150, vč. montážního kroužku</t>
  </si>
  <si>
    <t>2.12</t>
  </si>
  <si>
    <t>Stěnová mřížka bez regulace, vč. upínacího rámečku - volná průtočná plocha min 0,025m2</t>
  </si>
  <si>
    <t>2.13</t>
  </si>
  <si>
    <t>Stěnová mřížka bez regulace, vč. upínacího rámečku - volná průtočná plocha min 0,031m2</t>
  </si>
  <si>
    <t>2.14</t>
  </si>
  <si>
    <t>Stěnová mřížka bez regulace, vč. upínacího rámečku - volná průtočná plocha min 0,062m2</t>
  </si>
  <si>
    <t>2.15</t>
  </si>
  <si>
    <t>Dodávka - Kruhové potrubí spiro DN80, včetně 20% tvarovek</t>
  </si>
  <si>
    <t>2.16</t>
  </si>
  <si>
    <t>2.17</t>
  </si>
  <si>
    <t>2.18</t>
  </si>
  <si>
    <t>Dodávka - Kruhové potrubí spiro DN150, včetně 20% tvarovek</t>
  </si>
  <si>
    <t>2.19</t>
  </si>
  <si>
    <t>2.20</t>
  </si>
  <si>
    <t>2.21</t>
  </si>
  <si>
    <t>2.22</t>
  </si>
  <si>
    <t>Dodávka - Ohebné potrubí s tlumícími účinky DN80, typ Sonoflex MI</t>
  </si>
  <si>
    <t>2.23</t>
  </si>
  <si>
    <t>2.24</t>
  </si>
  <si>
    <t>Dodávka - Ohebné potrubí s tlumícími účinky DN150, typ Sonoflex MI</t>
  </si>
  <si>
    <t>2.25</t>
  </si>
  <si>
    <t>Větrání kotelny</t>
  </si>
  <si>
    <t>Dodávka - Potrubní ventilátor do kruhového potrubí s doběhem, 15m3/h/100Pa, vč. doběhového spínače</t>
  </si>
  <si>
    <t>Dodávka - Zpětná klapka do kruhového potrubí těsná DN100</t>
  </si>
  <si>
    <t>Přívod spalovacího vzduchu</t>
  </si>
  <si>
    <t>Dodávka - Potrubní ventilátor do kruhového potrubí s doběhem, 180m3/h/150Pa, vč. doběhového spínače</t>
  </si>
  <si>
    <t>Dodávka - Elektrický ohřívač vzduchu do kruhového potrubí s regulací výkonu 0-10V, výkon 2,1kW, vč. čidla teploty (ovládání profesí MaR)</t>
  </si>
  <si>
    <t>Dodávka - Filtrační kazeta s filtrem G3 pro kruhové potrubí DN160</t>
  </si>
  <si>
    <t>4.4</t>
  </si>
  <si>
    <t>Dodávka - Tlumič hluku do kruhového potrubí MAA 160/600</t>
  </si>
  <si>
    <t>4.5</t>
  </si>
  <si>
    <t>Dodávka - Zpětná klapka do kruhového potrubí těsná DN160</t>
  </si>
  <si>
    <t>4.6</t>
  </si>
  <si>
    <t>Dodávka - Protiděšťová stříška DN140</t>
  </si>
  <si>
    <t>4.7</t>
  </si>
  <si>
    <t>Dodávka - Výfukový kus/ochranná mřížka DN140</t>
  </si>
  <si>
    <t>4.8</t>
  </si>
  <si>
    <t>4.9</t>
  </si>
  <si>
    <t>Podtlakové větrání</t>
  </si>
  <si>
    <t>Dodávka - Axiální ventilátor 3000m3/h//100Pa (napojení na potrubí 500x500)</t>
  </si>
  <si>
    <t>Dodávka - Tlumič hluku do čtyřhranného potrubí 500x500, délka 1500mm</t>
  </si>
  <si>
    <t>Dodávka - Uzavírací klapka těsná se servopohonem on-off, napájení 230V, 500x500</t>
  </si>
  <si>
    <t>Protipožární opatření</t>
  </si>
  <si>
    <t>Dodávka - Požární vypěňovací mřížka EI30, 300x100, vč. 2ks dekorativní mřížky</t>
  </si>
  <si>
    <t>Dodávka - Požární vypěňovací mřížka EI30, 400x200, vč. 2ks dekorativní mřížky</t>
  </si>
  <si>
    <t>Dodávka - Utěsnění prostupů požárně dělící konstrukcí EI30</t>
  </si>
  <si>
    <t>Dodávka - Protipožární izolace, EI30, tloušťka 80 (potrubí vedené v prostoru krovu</t>
  </si>
  <si>
    <t>Dodávka - Požární klapka do čtyřhranného potrubí se servopohonem 230V, s havarijní funkcí, bez napětí zavřeno, 710x710 (PPK-1)</t>
  </si>
  <si>
    <t>Dodávka - Požární klapka do čtyřhranného potrubí se servopohonem 230V, s havarijní funkcí, bez napětí zavřeno, 710x710 (PPK-2)</t>
  </si>
  <si>
    <t>Dodávka - Požární klapka do čtyřhranného potrubí se servopohonem 230V, s havarijní funkcí, bez napětí zavřeno, 630x630 (PPK-3)</t>
  </si>
  <si>
    <t>Dodávka - Požární klapka do čtyřhranného potrubí se servopohonem 230V, s havarijní funkcí, bez napětí zavřeno, 630x630 (PPK-4)</t>
  </si>
  <si>
    <t>Dodávka - Požární klapka do kruhového potrubí se servopohonem 230V, s havarijní funkcí, bez napětí zavřeno, Ø225 (PPK-5)</t>
  </si>
  <si>
    <t>Dodávka - Požární klapka do kruhového potrubí se servopohonem 230V, s havarijní funkcí, bez napětí zavřeno, Ø225 (PPK-6)</t>
  </si>
  <si>
    <t>Dodávka - Požární klapka do kruhového potrubí se servopohonem 230V, s havarijní funkcí, bez napětí zavřeno, Ø165 (PPK-7)</t>
  </si>
  <si>
    <t>Dodávka - Požární klapka do kruhového potrubí se servopohonem 230V, s havarijní funkcí, bez napětí zavřeno, Ø125 (PPK-8)</t>
  </si>
  <si>
    <t>Pomocný a montážní materiál</t>
  </si>
  <si>
    <t>Montážní materiál na zhotovení závěsů, spojovací a těsnící materiál, podkladová rýhovaná guma pod jednotky a na závěsy vč. značení a popisků.
(Montážní materiál na zhotovení závěsů, spojovací a těsnící materiál, podkladová rýhovaná guma pod vzt jednotky a na závěsy včetně instalace nalepením vč. značení a popisky vzduchovodů přívod / odvod,směr,číslo zařízení,požárních klapek,požárních uzávěrů,zařízení regulace množství vzduchu (regulátory průtoku vzduchu) aj.)</t>
  </si>
  <si>
    <t xml:space="preserve">Práce nutné pro kompletaci díla </t>
  </si>
  <si>
    <t>10.1</t>
  </si>
  <si>
    <t>Doprava materiálů a zařízení</t>
  </si>
  <si>
    <t>10.2</t>
  </si>
  <si>
    <t>Likvidace odpadového materiálu</t>
  </si>
  <si>
    <t>10.3</t>
  </si>
  <si>
    <t>Přesun materiálů po stavbě</t>
  </si>
  <si>
    <t>10.4</t>
  </si>
  <si>
    <t>školení obsluhy</t>
  </si>
  <si>
    <t>10.5</t>
  </si>
  <si>
    <t>Vytvoření a začištění prostupů</t>
  </si>
  <si>
    <t>10.6</t>
  </si>
  <si>
    <t>skladové místnosti a plochy</t>
  </si>
  <si>
    <t>10.7</t>
  </si>
  <si>
    <t>zednické přípomoce, lešení a pomocné práce</t>
  </si>
  <si>
    <t>10.8</t>
  </si>
  <si>
    <t>materiál na obložení potrubí při průchodu stěnou</t>
  </si>
  <si>
    <t>10.9</t>
  </si>
  <si>
    <t>Dílenská dokumentace</t>
  </si>
  <si>
    <t>10.10</t>
  </si>
  <si>
    <t>10.11</t>
  </si>
  <si>
    <t>Dodávka, Zaregulování soustavy, individuální zkoušky, komplexní zkoušky, uvedení do provozu ( oživení zařízení)</t>
  </si>
  <si>
    <t>PROJEKTOVÁ ČÁST</t>
  </si>
  <si>
    <t>cena bez DPH</t>
  </si>
  <si>
    <t>Audiovizuální technologie</t>
  </si>
  <si>
    <t>Scénické osvětlení</t>
  </si>
  <si>
    <t>Kabeláž</t>
  </si>
  <si>
    <t>CELKEM bez DPH</t>
  </si>
  <si>
    <t>Celkem s DPH</t>
  </si>
  <si>
    <t>DPH 21%</t>
  </si>
  <si>
    <t>Č. POLOŽKY</t>
  </si>
  <si>
    <t>TYP</t>
  </si>
  <si>
    <t>MNOŽSTVÍ</t>
  </si>
  <si>
    <t>MĚRNÁ JEDNOTKA</t>
  </si>
  <si>
    <t>PROJEKTOVÉ ZNAČENÍ</t>
  </si>
  <si>
    <t>POPIS</t>
  </si>
  <si>
    <t>CENA jednotková bez DPH</t>
  </si>
  <si>
    <t>CENA bez DPH  CELKEM</t>
  </si>
  <si>
    <t>REFERENČNÍ TYP</t>
  </si>
  <si>
    <t>AV technologie</t>
  </si>
  <si>
    <t>ŘÍDÍCÍ MATICE</t>
  </si>
  <si>
    <t>ks.</t>
  </si>
  <si>
    <t xml:space="preserve">Control AUDIO
MATRIX
</t>
  </si>
  <si>
    <t>Řídící kontroler audio/video/osvětlení, v základu 64x64 Dante /AES67 kanálů,  konfigurace 4 IN/2OUT analog. kanálů, Modulární  šasí až 16 karet, plnohodnotné SW programování, 16x editovatelný AEC procesing, editovatelný DSP procesing,výstupy 2x Dante, 1x Ethernet, , LUA scripting, rozměr 1RU, plně editovatelné UI, Licence součástí dodávky</t>
  </si>
  <si>
    <t>ZESILOVAČ</t>
  </si>
  <si>
    <t xml:space="preserve">AMP
</t>
  </si>
  <si>
    <t>Digitální zesilovač s funkcí řízení výkonu, Výstup 4kanály 4x1200W/8ohm, Ethernet DSP, barevný LCD, inteligentní řízení provozu, Intalační provedení 2RU, možnost řízení po TCP/IP</t>
  </si>
  <si>
    <t xml:space="preserve">MIKRFOFONNÍ PŘIJÍMAČ
</t>
  </si>
  <si>
    <t xml:space="preserve">Mic. RECEIVER A/B
</t>
  </si>
  <si>
    <t>Dvoukanálový digitální mikrofonní příjímač v pásmu UHF, externí diversitní příjem, LAN pro komunikaci a nastavení, podpora WORKBENCH, vzdálený monitoring a nastavení, IR synchronizace a update vysílačů, separátní nastavení pro přijímač a vysílač, výstup 2x XLR separátní pro každý kanál, montury do racku součástí, Velikost 19" 1U, 24bitový přenos, instrumentální výstup jack 6,3mm 2x</t>
  </si>
  <si>
    <t>MIKROFONNÍ VYSÍLAČ</t>
  </si>
  <si>
    <t>ruční</t>
  </si>
  <si>
    <t>Digitální ruční vysílač, kompatibilní s přijímačem, Ukazatel stavu baterie v čase, OLED LCD, snímací dynamická hlava SM58, kompatibilní s dokovací stanicí</t>
  </si>
  <si>
    <t>port</t>
  </si>
  <si>
    <t>Digitální vysílač typu port, kompatibilní s přijímačem, Ukazatel stavu baterie v čase, OLED LCD, konektor mini XLR 4pin, kompatibilní s dokovací stanicí</t>
  </si>
  <si>
    <t>ANTÉNNÍ SPLITTER</t>
  </si>
  <si>
    <t xml:space="preserve">Antena SPLITTER
</t>
  </si>
  <si>
    <t>Anténní splitter pro 4 přijímače, šířka pásma UHF, součástí napájecí a propojovací kabeláž, velikost 19" 1RU</t>
  </si>
  <si>
    <t>MIKROFONNÍ ANTÉNY</t>
  </si>
  <si>
    <t>ANT1/2</t>
  </si>
  <si>
    <t>externí aktivní anténa pro pásmu UHF, on-wall provedení pro interiéry, regulovatelný gain až +10db, pokrytí 100°, možnost povrchové úpravy lakováním do RAL9005</t>
  </si>
  <si>
    <t>NÁHLAVNÍ MIKROFON</t>
  </si>
  <si>
    <t>hlavový</t>
  </si>
  <si>
    <t>Náhlavní mikrofon s vložkou SM35, konektor 4pin mini XLR</t>
  </si>
  <si>
    <t>MULTIFORMÁTOVÝ AUDIO PŘEHRÁVAČ</t>
  </si>
  <si>
    <t>SSD PLAYER</t>
  </si>
  <si>
    <t>Rackový profesionální audio recorder/přehrávač z médíí SSD,USB, SD,  ovládání RS232 a LAN, nezávislé audiovýstupy XLR/RCA, AUX audio vstup, dante vstup/výstup, , velikost 19" 1RU</t>
  </si>
  <si>
    <t>REPRODUKTORY - SÁL</t>
  </si>
  <si>
    <t>REP 1-2 + SUB1-2</t>
  </si>
  <si>
    <t>Pasivní sloupové reproduktory typu line-array s basovým extenderem, frek. rozsah při -10db 28Hz-20KHz, RMS výkon min. 3000W, modifikace vyzařovacích charakteristik  s SPL 124dB- 137dB, horizontální pokrytí dle nastavení studie 100°-160°, osazení 24x 1" výškové repro a 12x 6,5"basové repro. barva bílá RAL9016, montura na stěnu součástí,rozměry max. 2040 mm x 250 mm x 345 mm</t>
  </si>
  <si>
    <t>REPRODUKTORY - IP</t>
  </si>
  <si>
    <t>REP3-11</t>
  </si>
  <si>
    <t>Aktivní digitání reproduktory s LAN konektivitou Dante, bi-amp 50W+50W ve třídě D, ozvučnice z hliníkového odlitku, napájení PoE+, kompatibilní s principem řízení audio systému, , kloubové součástí držáky na stěnu součástí, rozměry max. 130x160x150mm, hmotnost 3,1kg, černé/bílé provedení</t>
  </si>
  <si>
    <t>NABÍJEČKA MIKROFONŮ</t>
  </si>
  <si>
    <t>Stolní nabíjecí stanice pro bezdrátové mikrofony, 2x port pro vysílač ruční a bodypack, USB-C konektor pro nabíjení, indokační LED, zdroje součástí, montura na stůl součástí</t>
  </si>
  <si>
    <t>NABÍJECÍ AKUMULÁTOR</t>
  </si>
  <si>
    <t>kompatibilní nabíjecí pack pro bedzrátové vysílače, kapacita 675mA</t>
  </si>
  <si>
    <t>MODUL HDMI decoder</t>
  </si>
  <si>
    <t>VIDEO DECODER</t>
  </si>
  <si>
    <t>HDMI modul pro dekódování AV streamu z IP přenosu, přenos signálu až 100m po cat6 kabelu, výstup 1x HDMI,černé portable provedení, napájení PoE,  2x audio OUT analogové symetrické, RS232 out, přenos až do rozlišení UHD/60Hz, HDCP 2.2</t>
  </si>
  <si>
    <t>MODUL HDMI encoder</t>
  </si>
  <si>
    <t>VIDEO ENCODER</t>
  </si>
  <si>
    <t>HDMI / VGA modul pro embedování AV streamu do IP přenosu, přenos signálu až 100m po cat6 kabelu, Vstup 1x HDMI,1x VGA,černé/bílé 2GANG decora style provedení, napájení PoE, přenos až do rozlišení UHD/60Hz, HDCP 2.2</t>
  </si>
  <si>
    <t>MODUL AUDIO/VIDEO DEKODÉRU</t>
  </si>
  <si>
    <t>AUDIO DECODER</t>
  </si>
  <si>
    <t>Dante deembeder z AV IP streamu, výstup 2x audio sym, 2x dante</t>
  </si>
  <si>
    <t>MODUL AUDIO DEKODÉRU XLR</t>
  </si>
  <si>
    <t>AUDIO DECODER 2X2 1-2</t>
  </si>
  <si>
    <t xml:space="preserve">2GANG nástěnný panel, 2x XLR in, 2x XLR out, phatom 48V, Dante přenos, integrovaný DSP, napájení 802.3af PoE </t>
  </si>
  <si>
    <t>MODUL AUDIO DEKODÉRU BT</t>
  </si>
  <si>
    <t>AUDIO DECODER BT 1/3</t>
  </si>
  <si>
    <t>2GANG nástěnný panel, BLUETOOTH in, 1x jack3,5mm in, 1x jack3,5mm out, 1x RCA in, Dante přenos, integrovaný DSP, napájení 802.3af PoE,DECORA STYL</t>
  </si>
  <si>
    <t>MODUL DMX přípojných míst</t>
  </si>
  <si>
    <t>XLR F/M 2</t>
  </si>
  <si>
    <t>Panel pro 1GANG decora style wallplate - 2x XLR 5 PIN F/M</t>
  </si>
  <si>
    <t>MODUL RJ45 přípojných míst</t>
  </si>
  <si>
    <t>MODUL RJ45 1/2</t>
  </si>
  <si>
    <t>Panel pro 1GANG decora style wallplate - 2x RJ45 cat6 v každém panelu, KEYSTONE konektor RJ45</t>
  </si>
  <si>
    <t>LAN relé</t>
  </si>
  <si>
    <t>LAN Relay</t>
  </si>
  <si>
    <t>DIN mounted GPIO, RS232, DMX, ART-NET, SACn relé- Napájení PoE/12-24VDC, Integrovaný DMX 512 kontroler, nastavení skrze webové rozhraní, možnost ovládání UDP/TCP, 8 nezávislých relé, 8 nezávislých řídících vstupů on/off a 1-10V</t>
  </si>
  <si>
    <t>PANEL - dotykový</t>
  </si>
  <si>
    <t>CTRL 2</t>
  </si>
  <si>
    <t>dotykový panel, montura na zeď ,napájení PoE, i úhlopříčka 8" min, 1280 × 800, indikace stavu úmyslně vyřazeného ovládání, resp. stavu.</t>
  </si>
  <si>
    <t>PANEL - otočný</t>
  </si>
  <si>
    <t>CTRL 1,3</t>
  </si>
  <si>
    <t>1GANG fader panel s OLED informačním displayem, napájení PoE, otočný fader s regulací hlasitosti pro Dante přenos v audiomatici, možnost volby přijmaných Dante kanálů odposlechu</t>
  </si>
  <si>
    <t>DATOVÝ SWITCH PoE</t>
  </si>
  <si>
    <t>PoE+ switch</t>
  </si>
  <si>
    <t>Datový switch designovaný pro AV přenosy, plně konfigurovatelný, 40x1G PoE+ 950W, 8xSFP, 1U rack mount, indikace provozu z obou stran, USB A, USB C, 802.3bPoE+ , tepelně regulovaná ventilace,quality of service, IGMP snooping/queriing</t>
  </si>
  <si>
    <t>PROJEKTOR</t>
  </si>
  <si>
    <t>laserový projektor se svítivostí min.  6,750 lumens, rozlišení WUXGA nativně, dynamický kontrast 6,000:1, DLP chip 1 x 0.67" DM, 1x LAN, 1x HDBaseT, motorický horizontal a vertical offset, hlučnost max. 34dB, hmmotnost max. 16kg, RS232, garantovaný provoz po dobu 24/7h, TAA Compliant, černý</t>
  </si>
  <si>
    <t>OBJEKTIV</t>
  </si>
  <si>
    <t>Objektiv pro projekční vzálenost dle dokumentace, motorizovaná optika 0.75 - 0.95</t>
  </si>
  <si>
    <t>DRŽÁK PROJEKTORU</t>
  </si>
  <si>
    <t>originální držák projektoru, kompatibilní s projektorem, nosnost až 45kg, distanční tyč 400mm součástí, klema na 50mm</t>
  </si>
  <si>
    <t>PROJEKČNÍ PLÁTNO</t>
  </si>
  <si>
    <t>Projekční plátno</t>
  </si>
  <si>
    <t>Projekční plátno rolovací elektrické, Elektrické rolovací plátno 4.2mx2.6m, odvin 1m, GAIN 1, vyvedení kabeláže na pravé straně, hmotnost max 200kg, systém vypínání plátna tab-tension</t>
  </si>
  <si>
    <t>PŘÍSUŠENSTVÍ</t>
  </si>
  <si>
    <t>Příslušenství pro vybavení rozvaděče - záslepky, šuplík uzamykatelný 2U, spojovací materiál, průchodky, vyvazovací lišta - sada</t>
  </si>
  <si>
    <t>INSTALACE KOMPONENT - AV</t>
  </si>
  <si>
    <t>osobohod.</t>
  </si>
  <si>
    <t>instalace komponent - osazení rozvaděčů, osazení reproduktorů, instalace přípojných míst, zavěšení plátna</t>
  </si>
  <si>
    <t>TECHNOLOGICKÝ DOHLED A KOORDINACE</t>
  </si>
  <si>
    <t>účast kontrolních dnů, koordinace návazných profesí</t>
  </si>
  <si>
    <t>PROGRAMOVÁNÍ SYSTÉMU</t>
  </si>
  <si>
    <t>naprogramovní UI, nastavení audia dle měření na místě, nastavení celého systému dle požadavků uživatele</t>
  </si>
  <si>
    <t>POMOCNÝ INSTALAČNÍ MATERIÁL - AV</t>
  </si>
  <si>
    <t>sada</t>
  </si>
  <si>
    <t>pronájem lešení, zdvihací a manipulační pomůcky, doprava</t>
  </si>
  <si>
    <t>INSTALAČNÍ MATERIÁL - AV</t>
  </si>
  <si>
    <t>propojovací kabeláž a konektory</t>
  </si>
  <si>
    <t>CELKEM Kč bez DPH</t>
  </si>
  <si>
    <t>Celkem Kč s DPH</t>
  </si>
  <si>
    <t>DMX NODE</t>
  </si>
  <si>
    <t xml:space="preserve"> Art-net převodník pro 8Uniners, vstup 2x RJ45, 2x XLR 5pin, výstup 8x XLR 5 pin, možnost webového nastavení priorit a routování, možnost nahrát až 10scén, vyvolání pomocí GPI rozhraní, 19" 1RU</t>
  </si>
  <si>
    <t>LED PAR - WW</t>
  </si>
  <si>
    <t>PAR WW 1-4</t>
  </si>
  <si>
    <t xml:space="preserve">LED PAR reflektor, 230W výkon LED,CRI min. 97, měnitelné optiky 25°a 45°, ultratiché chlazení - silent mode, 16 bit dimm, 3/5 Pin DMX XLR, klapky součástí </t>
  </si>
  <si>
    <t>LED PAR - FC</t>
  </si>
  <si>
    <t>PAR FC 1-10</t>
  </si>
  <si>
    <t>LED PAR reflektor, 48X 8-12 RGBAL LED výkon celkem 158W,CRI min. 90 /3200K, měnitelné optiky 25°a 45°, ultratiché chlazení - silent mode, 16 bit dimm, 3/5 Pin DMX XLR, klapky součástí, barevný rozsah 2800-6000K</t>
  </si>
  <si>
    <t xml:space="preserve">DMX konzole </t>
  </si>
  <si>
    <t>DMX kontroler</t>
  </si>
  <si>
    <t>plnohodnotný DMX kontroler , art- net, 2x 512CH, MIDI in/out, jack 3,5 in/out, OSC řízení, řízení pomocí aplikace PC/android/Ios, možnost 0-10V řízení , GPI</t>
  </si>
  <si>
    <t>LED spot</t>
  </si>
  <si>
    <t>SPOT 1-6</t>
  </si>
  <si>
    <t>Otočá hlava typu SPOT, výkon LED 250W/15 000K, 8 barevných polí, 8 vzorů, 5 a 6 fazetová prisma, 13°-28° zoom, hmotnost max. 16.5kg</t>
  </si>
  <si>
    <t>LED wash</t>
  </si>
  <si>
    <t>WASH 1-4</t>
  </si>
  <si>
    <t xml:space="preserve">Otočá hlava typu WASH, výkon 19x RGBW LED 25W každá, 5-zónové pixelování, zoom, 7,3°-64°, barevný rozsah bílé 2800K-10 000K,stmívatelná křivka 4x, max. hmotnost 11kg, 16 bit dimm, </t>
  </si>
  <si>
    <t>HAZER</t>
  </si>
  <si>
    <t>kapalinový vyvýječ mlhy s výkonem 1120 W, kontinuální výroba s rozfukem pomocí ventilátoru, nádrž součástí těla hazeru, výstup 4,300 cfm</t>
  </si>
  <si>
    <t>KLEMA</t>
  </si>
  <si>
    <t>držák na 650mm trubku, nosnost 150kg+ lanko</t>
  </si>
  <si>
    <t>INSTALAČNÍ MATERIÁL - SCO</t>
  </si>
  <si>
    <t>INSTALACE KOMPONENT - SCO</t>
  </si>
  <si>
    <t>instalace komponent - osazení rozvaděčů, osazení svítidel, instalace přípojných míst</t>
  </si>
  <si>
    <t>naprogramovní UI, nastavení svítidel na místě, nastavení celého systému dle požadavků uživatele</t>
  </si>
  <si>
    <t>POMOCNÝ INSTALAČNÍ MATERIÁL - SCO</t>
  </si>
  <si>
    <t>Kabeláž a příprava</t>
  </si>
  <si>
    <t>PŘÍPOJNÉ MÍSTO PRO PROJEKTOR</t>
  </si>
  <si>
    <t>VIDEO PM</t>
  </si>
  <si>
    <t>Sestava komponent pro instalaci do zdi 1x 230V,2x RJ45</t>
  </si>
  <si>
    <t>PŘÍPOJNÉ MÍSTO DMX</t>
  </si>
  <si>
    <t>PM 1-6 DMX</t>
  </si>
  <si>
    <t>Sestava komponent pro instalaci do zdi 2x 230V,1x XLR</t>
  </si>
  <si>
    <t>KABEL cat6a</t>
  </si>
  <si>
    <t>Cat6</t>
  </si>
  <si>
    <t>CAT6A STP LSOH Dca-s1,d2,a1 SXKD-6A-STP-LSOH</t>
  </si>
  <si>
    <t>KABEL REPRODUKTOROVÝ</t>
  </si>
  <si>
    <t>CYSY 2x4mm</t>
  </si>
  <si>
    <t>Reproduktorový kabel s měděným laněným vodičem a  dvojitou izolací, průžez 4 mm,CPR class Eca acc. to EN50575</t>
  </si>
  <si>
    <t>KABEL UHF</t>
  </si>
  <si>
    <t xml:space="preserve">UHF- RG58-50ohm
</t>
  </si>
  <si>
    <t>50 Ohm koaxiální kabel
tinned copper braid shield
flame retardant and non corrosive (FRNC)
CPR class Eca acc. to EN50575</t>
  </si>
  <si>
    <t>KABEL DMX</t>
  </si>
  <si>
    <t>110ohm LiYCY 2x0.22</t>
  </si>
  <si>
    <t xml:space="preserve"> kroucená pocínovaná měď, 7×0,20mm Průřez: 0,22mm² Izolace: pěnový povrch PE Stínění: kroucený pocínovaný měděný drain drát + AL/PETP fólie, Celkový průměr: 4,2mm Min. ohýbací rádius: 25mm Charakteristická impedance: 110Ω</t>
  </si>
  <si>
    <t>KABEL OVLÁDACÍ</t>
  </si>
  <si>
    <t>CYSY - 4x 1,5mm</t>
  </si>
  <si>
    <t>ohebný kabel 4x1,5</t>
  </si>
  <si>
    <t>RACK</t>
  </si>
  <si>
    <t>R1</t>
  </si>
  <si>
    <t>Technologický rozvaděč 42U,
vnější: výška 1970mm
šířka 600mm
hloubka 600mm
vnitřní: výška 1868mm
šířka 487mm
Hmotnost: 73kg
Maximální povolené rovnoměrné zatížení rozvaděče 400kg</t>
  </si>
  <si>
    <t>PŘÍPOJNÉ MÍSTO SÁL</t>
  </si>
  <si>
    <t>PM1</t>
  </si>
  <si>
    <t>Atypické přípojné místo s přípravou dle PD bez osazení</t>
  </si>
  <si>
    <t>PŘÍPOJNÉ MÍSTO JEVIŠTĚ</t>
  </si>
  <si>
    <t>PM3</t>
  </si>
  <si>
    <t>PATCH PANEL</t>
  </si>
  <si>
    <t xml:space="preserve">Kategorie: CAT6
Počet portů 24
Stínění, Vyvazovací lišta, Svorkovnice duální 110/Krone 8p8c
Min. životnost svorkovnice [?] : 200 zařezání
Velikost: 0, 5U
Výška: 22 mm
Šířka: 484 mm
Hloubka: 100 mm
</t>
  </si>
  <si>
    <t>ULOŽENÍ KABELÁŽE</t>
  </si>
  <si>
    <t>V REŽII ELEKTRO</t>
  </si>
  <si>
    <t>DOPRAVA, ODDVOZ A LIKVIDACE OBALOVÉHO MATERIÁLU</t>
  </si>
  <si>
    <t>km</t>
  </si>
  <si>
    <t>doprava materiálu, ekologická likvidace</t>
  </si>
  <si>
    <t>Oplocení na ztraceném bednění tl.200mm, 1x pole 450 cm + 1x branka ozn. OS/46</t>
  </si>
  <si>
    <t>95192560OS46</t>
  </si>
  <si>
    <t>193a</t>
  </si>
  <si>
    <r>
      <t xml:space="preserve">Poz. T1 - Popis kotelna - Kompletní sestava a montáž dvou plynových kondenzačních kotlů (2x á 70 kW) včetně hydraulické kaskády pro dva kotle - 2 ks
Připojovací čerpadlová skupina pro 70 kW, vč. pojistného ventilu 3 bary, kotlového čerpadla, zpětné klapky, uzávěrů, plynového kohoutu 1", vypouštění, připojení exp. nádoby a manometru - 2 ks
Kaskádová jednotka pro 2 kotle vedle sebe TL2, obsahuje rámy, sběrné potrubí DN65, plynovou trubku 2", termohydraulický rozdělovač, izolaci - 1 ks
Neutralizační zařízení, vč. granulátu - 1 ks
</t>
    </r>
    <r>
      <rPr>
        <b/>
        <sz val="10"/>
        <rFont val="Arial Narrow"/>
        <family val="2"/>
        <charset val="238"/>
      </rPr>
      <t>Regulace</t>
    </r>
    <r>
      <rPr>
        <sz val="10"/>
        <rFont val="Arial Narrow"/>
        <family val="2"/>
        <charset val="238"/>
      </rPr>
      <t xml:space="preserve">
Regulační přístroj, vč. možnosti ModBus TCP/IP nebo vzdálené správy přes webové rozhraní, ovládání ohřevu TV vč. cirkulace - 1 ks
Kaskádový modul až pro 4 kotle, vč. čidla FVS a jímky - 1 ks
Modul pro 2 otopné okruhy, vč. čidla FV/FZ - 2 ks
Čidlo pro směšovaný otopný okruh - 1 ks
Sada čidla teplé vody, obsahuje čidlo TV Ø 6 mm, připojovací konektory a montážní materiál do jímky - 1 ks
</t>
    </r>
    <r>
      <rPr>
        <b/>
        <sz val="10"/>
        <rFont val="Arial Narrow"/>
        <family val="2"/>
        <charset val="238"/>
      </rPr>
      <t>Úprava topné vody</t>
    </r>
    <r>
      <rPr>
        <sz val="10"/>
        <rFont val="Arial Narrow"/>
        <family val="2"/>
        <charset val="238"/>
      </rPr>
      <t xml:space="preserve">
Demineralizační sada, obsahuje patronu s kapacitou 8000 l x °dH, náhradní náplň, připojovací sadu s měřičem vodivosti, elektronický vodoměr, izolaci a konzolu na stěnu - 1 ks
</t>
    </r>
    <r>
      <rPr>
        <b/>
        <sz val="10"/>
        <rFont val="Arial Narrow"/>
        <family val="2"/>
        <charset val="238"/>
      </rPr>
      <t>Odkouření a sání vzduchu</t>
    </r>
    <r>
      <rPr>
        <sz val="10"/>
        <rFont val="Arial Narrow"/>
        <family val="2"/>
        <charset val="238"/>
      </rPr>
      <t xml:space="preserve">
Základní sada odkouření DN125 pro kaskádu dvou kotlů, pro provoz v závislosti na vzduchu v místnosti (B23p). Obsahuje dvě sběrné trubky s napojovacími koleny, koncovku s odtokem kondenzátu, trubku 500 mm, čidlo CO - 1 ks
Sada spalinové zpětné klapky DN110 - 2 ks
Koleno 87°, DN125, plast - 1 ks
Revizní koleno 87°, DN125 - 1 ks
Trubka DN125, délka 500 mm - 1 ks
Trubka DN125, délka 1000 mm - 2 ks
Sada odkouření DN125 v šachtě, obsahuje provětrávací průchodku do šachty s krytem, patní koleno s montážní lištou, 6 rozpěrných držáků, nerezovou trubku vyústění a nerezový horní kryt šachty - 1 ks
Trubka DN125, délka 2000 mm - 8 ks</t>
    </r>
  </si>
  <si>
    <r>
      <t xml:space="preserve">automatické doplňování:                                                                                                                                                                                                   
Kompaktní automatické doplňovací zařízení pro soustavy s membránovou tlakovou expanzní nádobou pro
přímé doplňování z rozvodů pitné vody.       
Délka (mm): 240; Šířka (mm): 91; Výška (mm): 304; Hmotnost (kg): 3; DN připojení: R 1/2, R 1/2;
</t>
    </r>
    <r>
      <rPr>
        <b/>
        <sz val="10"/>
        <rFont val="Arial Narrow"/>
        <family val="2"/>
        <charset val="238"/>
      </rPr>
      <t>Externí tlakové čidlo - 1 ks</t>
    </r>
    <r>
      <rPr>
        <sz val="10"/>
        <rFont val="Arial Narrow"/>
        <family val="2"/>
        <charset val="238"/>
      </rPr>
      <t xml:space="preserve">
Externí tlakové čidlo je nutné při kombinaci s automatickým doplňovacím zařízením.
Délka (mm): 80; Šířka (mm): 100; Výška (mm): 140; Hmotnost (kg): 0,3;
</t>
    </r>
    <r>
      <rPr>
        <b/>
        <sz val="10"/>
        <rFont val="Arial Narrow"/>
        <family val="2"/>
        <charset val="238"/>
      </rPr>
      <t>Případné UdP - informativně - 1 ks</t>
    </r>
    <r>
      <rPr>
        <sz val="10"/>
        <rFont val="Arial Narrow"/>
        <family val="2"/>
        <charset val="238"/>
      </rPr>
      <t xml:space="preserve">
Uvedení do provozu - fakturuje autorizovaný servis. Toto zařízení může také zprovoznit montážní firma
sama podle návodu.</t>
    </r>
  </si>
  <si>
    <t>Poruchová signalizace (sada)
1x Poruchová signalizace 
1x Zdroj 24V DC 
1x Čidlo tlaku 0-10V 
1x Čidlo zaplavení 
1x Čidlo teploty prostoru NTC 
1x Čidlo teploty v systému NTC 
1x Čidlo úniku plynu 
1x SIRÉNA
1x SMS 232 GSM (dle investora)</t>
  </si>
  <si>
    <t>Signalizační tlačítko se šňůrou</t>
  </si>
  <si>
    <t xml:space="preserve">Resetovací tlačítko </t>
  </si>
  <si>
    <t>Kontrolní modul s alarmem</t>
  </si>
  <si>
    <t>Transformátor  230V/12V (osazen v RH1)</t>
  </si>
  <si>
    <t>Kompaktní ústředna pro montáž na stěnu, 1 kruhové vedení, max. 250 adres (typ - nutná koordinace s požadavky HZS a ZDP)
Ústředna obsahuje desku procesoru CPU801, základní desku FIM801, zdroj PSM-MZX2 (24VDC/5A), zobrazovací a ovládací panel
s barevným dotykovým displejem a16 červených LED pro signalizaci poplachu až 16 skupin hlásičů. Prostor pro 2
akumulátory 12V max. 38Ah
    8,4” barevný dotykový TFT displej s vícejazyčným uživatelským rozhraním – architektonicky atraktivní a plně programovatelný
    Ergonomické zobrazení ikon – intuitivní uživatelské rozhraní omezuje chyby obsluhujícího personálu
    Dotykově ovládané stavové LED indikátory poskytují souhrnné informace o událostech – okamžitý přístup k podrobným informacím o událostech
    Kontextová nápověda a pokyny pro obsluhu na obrazovce – snižují potřebu školení uživatelů a poskytují podporu uživatelům, kteří se systémem nepracují často
    Uživatelsky konf gurovatelné mapy na obrazovce – nejsou nutné další situační plány
    Programovatelná graf ka v klidovém stavu – možnost propagace zákazníka
    Komplexní správa prvků a funkcí vypnutí – poskytují uživatelům úplnou kontrolu a snižují pracnost servisu a údržby
    Selektivní zobrazování nebo tisk z rozsáhlé paměti událostí s kapacitou 10 000 záznamů pomocí dynamických f ltrů – efektivní diagnostika
    Bezkontaktní přihlašování pomocí RFID karet – identif kace uživatelů a záznam jejich činnosti
    Flexibilní konf gurace s jednou nebo dvěma kruhovými vedeními – optimalizace výkonu kruhového vedení a dostupného počtu adres
    Kompaktní mělká skříň nebo hluboká skříň – navrženy pro standardní nebo prodlouženou dobu provozu na akumulátory</t>
  </si>
  <si>
    <t xml:space="preserve">Více tónová siréna a červený maják ve společném krytu, krytí IP65, pracovní napětí 18 až 30 V DC, průměrný odběr 68 mA, </t>
  </si>
  <si>
    <t>Litý cementový samonivelační potěr, plocha do 100 m2, tl. 50 mm</t>
  </si>
  <si>
    <t>Litý cementový samonivelační potěr, do 100 m2, přípl. zkd 5 mm</t>
  </si>
  <si>
    <t>Provedení izolace proti vlhkosti na ploše vodorovné, asf. pásy přitavením 1 vrstva - včetně dod. hydroizolačních pásů z SBS modifikovaného asfaltu s nosnou vložkou z polyesterové rohože plošné hmotnosti 200 g/m²</t>
  </si>
  <si>
    <t>Speciální elastifikovaná deska EPS s minimální dynamickou tuhostí pro kročejový útlum tl. 30 x 500 x 1000 mm</t>
  </si>
  <si>
    <t>Skelné izolační pásy 2400 x 1200 x 200 mm</t>
  </si>
  <si>
    <t>Deska z čedičové minerální vlny 2000 x 1200 x 60 mm</t>
  </si>
  <si>
    <t>Velkoformátové střešní desky z čedičové minerální vlny 2000 x 360 x 140 mm</t>
  </si>
  <si>
    <t>Montáž podlahy z desek nad tl.18 mm, na sraz, šroubov. vč. dodávky cementotřískové desky s hladkým přírodním cementově šedým povrchem tl. 24 mm a roštu v-200 mm</t>
  </si>
  <si>
    <t>Dodávka a montáž ocel. tyčové táhlo M16 vč. připoj. plechů, kotev a svorníků</t>
  </si>
  <si>
    <t>Rohož vstupní textilní z antistatického polyamidového vlákna tl. 9 mm</t>
  </si>
  <si>
    <t>Protipožární hmoždinka závitu M6 typ FNA6x30 M6/5</t>
  </si>
  <si>
    <t>CENA ZA MONTÁŽ</t>
  </si>
  <si>
    <t xml:space="preserve">CENA ZA MONTÁŽ </t>
  </si>
  <si>
    <t>005111020R</t>
  </si>
  <si>
    <t>Vytyčení stavby</t>
  </si>
  <si>
    <t>005111021R</t>
  </si>
  <si>
    <t>Vytyčení inženýrských sítí</t>
  </si>
  <si>
    <t>005211020R</t>
  </si>
  <si>
    <t>Ochrana stávaj. inženýrských sítí na staveništi</t>
  </si>
  <si>
    <t>005211030R</t>
  </si>
  <si>
    <t xml:space="preserve">Dočasná dopravní opatření </t>
  </si>
  <si>
    <t>005211080R</t>
  </si>
  <si>
    <t xml:space="preserve">Bezpečnostní a hygienická opatření na staveništi </t>
  </si>
  <si>
    <t>005241010R</t>
  </si>
  <si>
    <t xml:space="preserve">Dokumentace skutečného provedení </t>
  </si>
  <si>
    <t>005241020R</t>
  </si>
  <si>
    <t xml:space="preserve">Geodetické zaměření skutečného provedení  </t>
  </si>
  <si>
    <t>005261010R</t>
  </si>
  <si>
    <t>Pojištění dodavatele a pojištění díla</t>
  </si>
  <si>
    <t>005261020R</t>
  </si>
  <si>
    <t>Bankovní záruky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</si>
</sst>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 ##0.00"/>
    <numFmt numFmtId="165" formatCode="#\ ##0"/>
    <numFmt numFmtId="166" formatCode="#\ ##0.0"/>
    <numFmt numFmtId="167" formatCode="#\ ##0.00000"/>
    <numFmt numFmtId="168" formatCode="#,##0.0"/>
    <numFmt numFmtId="169" formatCode="0.0"/>
    <numFmt numFmtId="170" formatCode="#,##0.00\ &quot;Kč&quot;"/>
    <numFmt numFmtId="171" formatCode="#,##0.\-"/>
    <numFmt numFmtId="172" formatCode="#,##0.0\ _K_č"/>
    <numFmt numFmtId="173" formatCode="0.\-"/>
    <numFmt numFmtId="174" formatCode="#,##0.000"/>
    <numFmt numFmtId="175" formatCode="#,##0\ &quot;Kč&quot;"/>
    <numFmt numFmtId="176" formatCode="#,##0&quot; Kč&quot;"/>
    <numFmt numFmtId="177" formatCode="#,##0.00&quot; Kč&quot;"/>
    <numFmt numFmtId="178" formatCode="0.00000"/>
    <numFmt numFmtId="179" formatCode="#,##0.00000"/>
    <numFmt numFmtId="180" formatCode="_ &quot;Fr.&quot;\ * #,##0_ ;_ &quot;Fr.&quot;\ * \-#,##0_ ;_ &quot;Fr.&quot;\ * &quot;-&quot;_ ;_ @_ "/>
    <numFmt numFmtId="181" formatCode="_ * #,##0_ ;_ * \-#,##0_ ;_ * &quot;-&quot;_ ;_ @_ "/>
    <numFmt numFmtId="182" formatCode="_ &quot;Fr.&quot;\ * #,##0.00_ ;_ &quot;Fr.&quot;\ * \-#,##0.00_ ;_ &quot;Fr.&quot;\ * &quot;-&quot;??_ ;_ @_ "/>
    <numFmt numFmtId="183" formatCode="_ * #,##0.00_ ;_ * \-#,##0.00_ ;_ * &quot;-&quot;??_ ;_ @_ "/>
  </numFmts>
  <fonts count="105">
    <font>
      <sz val="10"/>
      <name val="Arial CE"/>
      <charset val="238"/>
    </font>
    <font>
      <sz val="11"/>
      <color theme="1"/>
      <name val="Arial"/>
      <family val="2"/>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10"/>
      <color indexed="12"/>
      <name val="Arial CE"/>
      <charset val="238"/>
    </font>
    <font>
      <sz val="10"/>
      <name val="Arial CE"/>
      <charset val="238"/>
    </font>
    <font>
      <sz val="11"/>
      <color rgb="FFFF0000"/>
      <name val="Arial"/>
      <family val="2"/>
      <charset val="238"/>
    </font>
    <font>
      <b/>
      <sz val="11"/>
      <color theme="1"/>
      <name val="Arial"/>
      <family val="2"/>
      <charset val="238"/>
    </font>
    <font>
      <sz val="11"/>
      <color rgb="FF9C6500"/>
      <name val="Calibri"/>
      <family val="2"/>
      <charset val="238"/>
      <scheme val="minor"/>
    </font>
    <font>
      <b/>
      <sz val="11"/>
      <name val="Calibri"/>
      <family val="2"/>
      <charset val="238"/>
      <scheme val="minor"/>
    </font>
    <font>
      <sz val="11"/>
      <name val="Calibri"/>
      <family val="2"/>
      <charset val="238"/>
      <scheme val="minor"/>
    </font>
    <font>
      <sz val="10"/>
      <name val="Symbol"/>
      <family val="1"/>
      <charset val="2"/>
    </font>
    <font>
      <sz val="10"/>
      <color indexed="10"/>
      <name val="Arial CE"/>
      <charset val="238"/>
    </font>
    <font>
      <sz val="10"/>
      <name val="Arial CE"/>
    </font>
    <font>
      <sz val="10"/>
      <color indexed="47"/>
      <name val="Arial CE"/>
    </font>
    <font>
      <b/>
      <sz val="10"/>
      <name val="Arial CE"/>
    </font>
    <font>
      <b/>
      <sz val="11"/>
      <name val="Arial CE"/>
    </font>
    <font>
      <sz val="10"/>
      <color indexed="10"/>
      <name val="Arial CE"/>
    </font>
    <font>
      <sz val="10"/>
      <name val="Arial"/>
      <family val="2"/>
      <charset val="238"/>
    </font>
    <font>
      <sz val="10"/>
      <color rgb="FFFF0000"/>
      <name val="Arial CE"/>
    </font>
    <font>
      <sz val="10"/>
      <color indexed="10"/>
      <name val="Arial CE"/>
      <family val="2"/>
    </font>
    <font>
      <b/>
      <sz val="10"/>
      <name val="Arial"/>
      <family val="2"/>
      <charset val="238"/>
    </font>
    <font>
      <sz val="10"/>
      <name val="Arial"/>
      <family val="2"/>
    </font>
    <font>
      <sz val="10"/>
      <name val="Arial CE"/>
      <family val="2"/>
    </font>
    <font>
      <sz val="10"/>
      <color indexed="10"/>
      <name val="Arial"/>
      <family val="2"/>
    </font>
    <font>
      <b/>
      <sz val="10"/>
      <name val="Arial CE"/>
      <family val="2"/>
    </font>
    <font>
      <b/>
      <sz val="10"/>
      <name val="Arial Narrow"/>
      <family val="2"/>
      <charset val="238"/>
    </font>
    <font>
      <sz val="10"/>
      <name val="Arial Narrow"/>
      <family val="2"/>
      <charset val="238"/>
    </font>
    <font>
      <sz val="12"/>
      <name val="Times New Roman CE"/>
      <charset val="238"/>
    </font>
    <font>
      <u/>
      <sz val="10"/>
      <name val="Arial Narrow"/>
      <family val="2"/>
      <charset val="238"/>
    </font>
    <font>
      <sz val="10"/>
      <color rgb="FFFF0000"/>
      <name val="Arial Narrow"/>
      <family val="2"/>
      <charset val="238"/>
    </font>
    <font>
      <sz val="12"/>
      <color rgb="FFFF0000"/>
      <name val="Times New Roman CE"/>
      <charset val="238"/>
    </font>
    <font>
      <sz val="10"/>
      <name val="Helv"/>
    </font>
    <font>
      <i/>
      <sz val="8"/>
      <name val="Arial"/>
      <family val="2"/>
      <charset val="238"/>
    </font>
    <font>
      <b/>
      <sz val="10"/>
      <color rgb="FFFF0000"/>
      <name val="Arial Narrow"/>
      <family val="2"/>
      <charset val="238"/>
    </font>
    <font>
      <sz val="11"/>
      <color theme="1"/>
      <name val="Calibri"/>
      <family val="2"/>
      <charset val="238"/>
      <scheme val="minor"/>
    </font>
    <font>
      <sz val="10"/>
      <color rgb="FF0070C0"/>
      <name val="Arial Narrow"/>
      <family val="2"/>
      <charset val="238"/>
    </font>
    <font>
      <sz val="12"/>
      <color rgb="FF0070C0"/>
      <name val="Times New Roman CE"/>
      <charset val="238"/>
    </font>
    <font>
      <b/>
      <sz val="12"/>
      <name val="Times New Roman CE"/>
      <charset val="238"/>
    </font>
    <font>
      <sz val="10"/>
      <color theme="1"/>
      <name val="Arial Unicode MS"/>
      <family val="2"/>
      <charset val="238"/>
    </font>
    <font>
      <b/>
      <sz val="10"/>
      <color theme="1"/>
      <name val="Arial"/>
      <family val="2"/>
      <charset val="238"/>
    </font>
    <font>
      <sz val="10"/>
      <color theme="1"/>
      <name val="Arial"/>
      <family val="2"/>
      <charset val="238"/>
    </font>
    <font>
      <b/>
      <i/>
      <sz val="11"/>
      <color theme="1"/>
      <name val="Arial"/>
      <family val="2"/>
      <charset val="238"/>
    </font>
    <font>
      <i/>
      <sz val="10"/>
      <color theme="1"/>
      <name val="Arial"/>
      <family val="2"/>
      <charset val="238"/>
    </font>
    <font>
      <i/>
      <sz val="10"/>
      <color theme="1"/>
      <name val="Arial Unicode MS"/>
      <family val="2"/>
      <charset val="238"/>
    </font>
    <font>
      <b/>
      <sz val="11"/>
      <name val="Arial"/>
      <family val="2"/>
      <charset val="238"/>
    </font>
    <font>
      <sz val="11"/>
      <name val="Arial"/>
      <family val="2"/>
      <charset val="238"/>
    </font>
    <font>
      <i/>
      <sz val="11"/>
      <name val="Arial"/>
      <family val="2"/>
      <charset val="238"/>
    </font>
    <font>
      <sz val="11"/>
      <color rgb="FF00B0F0"/>
      <name val="Arial"/>
      <family val="2"/>
      <charset val="238"/>
    </font>
    <font>
      <sz val="11"/>
      <name val="Times New Roman CE"/>
      <charset val="238"/>
    </font>
    <font>
      <sz val="11"/>
      <color rgb="FFFF0000"/>
      <name val="Times New Roman CE"/>
      <charset val="238"/>
    </font>
    <font>
      <i/>
      <sz val="11"/>
      <color theme="1"/>
      <name val="Arial"/>
      <family val="2"/>
      <charset val="238"/>
    </font>
    <font>
      <sz val="11"/>
      <color rgb="FF00B050"/>
      <name val="Arial"/>
      <family val="2"/>
      <charset val="238"/>
    </font>
    <font>
      <i/>
      <sz val="10"/>
      <name val="Arial"/>
      <family val="2"/>
      <charset val="238"/>
    </font>
    <font>
      <b/>
      <sz val="12"/>
      <name val="Arial"/>
      <family val="2"/>
      <charset val="238"/>
    </font>
    <font>
      <sz val="11"/>
      <name val="Times New Roman CE"/>
      <family val="1"/>
      <charset val="238"/>
    </font>
    <font>
      <sz val="11"/>
      <name val="Times New Roman"/>
      <family val="1"/>
      <charset val="238"/>
    </font>
    <font>
      <b/>
      <sz val="15"/>
      <name val="Arial"/>
      <family val="2"/>
      <charset val="238"/>
    </font>
    <font>
      <sz val="15"/>
      <name val="Arial"/>
      <family val="2"/>
      <charset val="238"/>
    </font>
    <font>
      <sz val="8"/>
      <name val="Arial CE"/>
      <charset val="110"/>
    </font>
    <font>
      <b/>
      <sz val="8"/>
      <name val="Arial CE"/>
      <family val="2"/>
      <charset val="238"/>
    </font>
    <font>
      <b/>
      <sz val="8"/>
      <name val="Arial CE"/>
      <charset val="110"/>
    </font>
    <font>
      <sz val="8"/>
      <name val="Arial CE"/>
      <family val="2"/>
      <charset val="238"/>
    </font>
    <font>
      <sz val="8"/>
      <name val="Arial"/>
      <family val="2"/>
      <charset val="238"/>
    </font>
    <font>
      <b/>
      <sz val="8"/>
      <name val="Arial"/>
      <family val="2"/>
      <charset val="238"/>
    </font>
    <font>
      <sz val="8"/>
      <name val="Calibri"/>
      <family val="2"/>
      <charset val="238"/>
    </font>
    <font>
      <b/>
      <sz val="8"/>
      <color indexed="17"/>
      <name val="Arial"/>
      <family val="2"/>
      <charset val="238"/>
    </font>
    <font>
      <b/>
      <u/>
      <sz val="8"/>
      <name val="Arial"/>
      <family val="2"/>
      <charset val="238"/>
    </font>
    <font>
      <b/>
      <u/>
      <sz val="8"/>
      <color indexed="10"/>
      <name val="Arial"/>
      <family val="2"/>
      <charset val="238"/>
    </font>
    <font>
      <sz val="11"/>
      <color rgb="FF000000"/>
      <name val="Calibri"/>
      <family val="2"/>
      <charset val="238"/>
    </font>
    <font>
      <b/>
      <sz val="10"/>
      <color rgb="FF000000"/>
      <name val="Bahnschrift"/>
      <family val="2"/>
      <charset val="238"/>
    </font>
    <font>
      <sz val="11"/>
      <color rgb="FF000000"/>
      <name val="Bahnschrift"/>
      <family val="2"/>
      <charset val="238"/>
    </font>
    <font>
      <b/>
      <sz val="11"/>
      <color rgb="FF000000"/>
      <name val="Bahnschrift"/>
      <family val="2"/>
      <charset val="238"/>
    </font>
    <font>
      <sz val="10"/>
      <color rgb="FF000000"/>
      <name val="Bahnschrift"/>
      <family val="2"/>
      <charset val="238"/>
    </font>
    <font>
      <sz val="8"/>
      <color rgb="FF000000"/>
      <name val="Bahnschrift"/>
      <family val="2"/>
      <charset val="238"/>
    </font>
    <font>
      <b/>
      <sz val="9"/>
      <color rgb="FF000000"/>
      <name val="Bahnschrift"/>
      <family val="2"/>
      <charset val="238"/>
    </font>
    <font>
      <b/>
      <sz val="10"/>
      <color rgb="FF000000"/>
      <name val="Cambria"/>
      <family val="1"/>
      <charset val="238"/>
    </font>
    <font>
      <sz val="10"/>
      <color rgb="FF000000"/>
      <name val="Cambria"/>
      <family val="1"/>
      <charset val="238"/>
    </font>
    <font>
      <i/>
      <sz val="10"/>
      <color theme="1" tint="0.249977111117893"/>
      <name val="Cambria"/>
      <family val="1"/>
      <charset val="238"/>
    </font>
    <font>
      <sz val="10"/>
      <color theme="1" tint="0.249977111117893"/>
      <name val="Cambria"/>
      <family val="1"/>
      <charset val="238"/>
    </font>
    <font>
      <sz val="10"/>
      <name val="Cambria"/>
      <family val="1"/>
      <charset val="238"/>
    </font>
    <font>
      <b/>
      <sz val="11"/>
      <color rgb="FF000000"/>
      <name val="Calibri"/>
      <family val="2"/>
      <charset val="238"/>
    </font>
    <font>
      <b/>
      <sz val="12"/>
      <color rgb="FF000000"/>
      <name val="Calibri"/>
      <family val="2"/>
      <charset val="238"/>
    </font>
    <font>
      <b/>
      <i/>
      <sz val="10"/>
      <color rgb="FFFF0000"/>
      <name val="Cambria"/>
      <family val="1"/>
      <charset val="238"/>
    </font>
    <font>
      <b/>
      <sz val="24"/>
      <name val="Tahoma"/>
      <family val="2"/>
      <charset val="238"/>
    </font>
    <font>
      <sz val="14"/>
      <name val="Tahoma"/>
      <family val="2"/>
      <charset val="238"/>
    </font>
    <font>
      <sz val="10"/>
      <name val="MS Sans Serif"/>
    </font>
    <font>
      <b/>
      <sz val="14"/>
      <name val="Arial CE"/>
      <charset val="238"/>
    </font>
    <font>
      <b/>
      <sz val="10"/>
      <name val="Arial"/>
      <family val="2"/>
    </font>
  </fonts>
  <fills count="21">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
      <patternFill patternType="solid">
        <fgColor theme="8" tint="0.79998168889431442"/>
        <bgColor indexed="26"/>
      </patternFill>
    </fill>
    <fill>
      <patternFill patternType="solid">
        <fgColor theme="8" tint="0.79998168889431442"/>
        <bgColor indexed="43"/>
      </patternFill>
    </fill>
    <fill>
      <patternFill patternType="solid">
        <fgColor indexed="13"/>
        <bgColor indexed="34"/>
      </patternFill>
    </fill>
    <fill>
      <patternFill patternType="solid">
        <fgColor theme="6" tint="0.79998168889431442"/>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AE3F3"/>
        <bgColor rgb="FFD9D9D9"/>
      </patternFill>
    </fill>
    <fill>
      <patternFill patternType="solid">
        <fgColor rgb="FFFFFFCC"/>
        <bgColor indexed="64"/>
      </patternFill>
    </fill>
    <fill>
      <patternFill patternType="lightGray">
        <fgColor indexed="22"/>
      </patternFill>
    </fill>
    <fill>
      <patternFill patternType="lightGray">
        <fgColor indexed="22"/>
        <bgColor indexed="9"/>
      </patternFill>
    </fill>
  </fills>
  <borders count="17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indexed="64"/>
      </left>
      <right style="thin">
        <color indexed="64"/>
      </right>
      <top style="medium">
        <color indexed="64"/>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thin">
        <color indexed="8"/>
      </bottom>
      <diagonal/>
    </border>
    <border>
      <left style="medium">
        <color indexed="64"/>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diagonal/>
    </border>
    <border>
      <left style="thin">
        <color indexed="8"/>
      </left>
      <right style="medium">
        <color indexed="64"/>
      </right>
      <top/>
      <bottom/>
      <diagonal/>
    </border>
    <border>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bottom style="medium">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indexed="64"/>
      </bottom>
      <diagonal/>
    </border>
    <border>
      <left/>
      <right/>
      <top/>
      <bottom style="double">
        <color indexed="64"/>
      </bottom>
      <diagonal/>
    </border>
    <border>
      <left style="medium">
        <color indexed="64"/>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8"/>
      </left>
      <right style="medium">
        <color indexed="64"/>
      </right>
      <top style="medium">
        <color indexed="64"/>
      </top>
      <bottom style="medium">
        <color indexed="64"/>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style="thin">
        <color indexed="23"/>
      </right>
      <top style="thin">
        <color indexed="64"/>
      </top>
      <bottom style="thin">
        <color indexed="64"/>
      </bottom>
      <diagonal/>
    </border>
  </borders>
  <cellStyleXfs count="37">
    <xf numFmtId="0" fontId="0" fillId="0" borderId="0"/>
    <xf numFmtId="0" fontId="2" fillId="0" borderId="0"/>
    <xf numFmtId="0" fontId="21" fillId="0" borderId="0"/>
    <xf numFmtId="0" fontId="24" fillId="6" borderId="0" applyNumberFormat="0" applyBorder="0" applyAlignment="0" applyProtection="0"/>
    <xf numFmtId="0" fontId="29" fillId="0" borderId="0"/>
    <xf numFmtId="0" fontId="21" fillId="0" borderId="0"/>
    <xf numFmtId="0" fontId="34" fillId="0" borderId="0"/>
    <xf numFmtId="0" fontId="44" fillId="0" borderId="0"/>
    <xf numFmtId="0" fontId="44" fillId="0" borderId="0"/>
    <xf numFmtId="0" fontId="21" fillId="0" borderId="0"/>
    <xf numFmtId="0" fontId="44" fillId="0" borderId="0">
      <alignment horizontal="left"/>
    </xf>
    <xf numFmtId="0" fontId="48" fillId="0" borderId="0"/>
    <xf numFmtId="0" fontId="51" fillId="0" borderId="0"/>
    <xf numFmtId="0" fontId="55" fillId="0" borderId="0"/>
    <xf numFmtId="0" fontId="44" fillId="0" borderId="0"/>
    <xf numFmtId="0" fontId="44" fillId="0" borderId="0"/>
    <xf numFmtId="0" fontId="34" fillId="0" borderId="0" applyAlignment="0">
      <alignment vertical="top" wrapText="1"/>
      <protection locked="0"/>
    </xf>
    <xf numFmtId="0" fontId="85" fillId="0" borderId="0"/>
    <xf numFmtId="0" fontId="44" fillId="0" borderId="0"/>
    <xf numFmtId="181" fontId="34" fillId="0" borderId="0" applyFont="0" applyFill="0" applyBorder="0" applyAlignment="0" applyProtection="0"/>
    <xf numFmtId="183" fontId="34" fillId="0" borderId="0" applyFont="0" applyFill="0" applyBorder="0" applyAlignment="0" applyProtection="0"/>
    <xf numFmtId="0" fontId="7" fillId="0" borderId="0"/>
    <xf numFmtId="0" fontId="100" fillId="0" borderId="0"/>
    <xf numFmtId="0" fontId="21" fillId="0" borderId="0" applyNumberFormat="0" applyFill="0" applyBorder="0" applyAlignment="0" applyProtection="0"/>
    <xf numFmtId="0" fontId="44" fillId="0" borderId="0"/>
    <xf numFmtId="0" fontId="101" fillId="0" borderId="0"/>
    <xf numFmtId="1" fontId="21" fillId="0" borderId="0">
      <alignment horizontal="center" vertical="center"/>
      <protection locked="0"/>
    </xf>
    <xf numFmtId="0" fontId="102" fillId="0" borderId="0"/>
    <xf numFmtId="0" fontId="9" fillId="19" borderId="0">
      <alignment horizontal="left"/>
    </xf>
    <xf numFmtId="0" fontId="103" fillId="20" borderId="0"/>
    <xf numFmtId="0" fontId="21" fillId="0" borderId="0" applyProtection="0"/>
    <xf numFmtId="0" fontId="9" fillId="0" borderId="0"/>
    <xf numFmtId="168" fontId="104" fillId="0" borderId="106">
      <alignment horizontal="right" vertical="center"/>
    </xf>
    <xf numFmtId="180" fontId="34" fillId="0" borderId="0" applyFont="0" applyFill="0" applyBorder="0" applyAlignment="0" applyProtection="0"/>
    <xf numFmtId="182" fontId="34" fillId="0" borderId="0" applyFont="0" applyFill="0" applyBorder="0" applyAlignment="0" applyProtection="0"/>
    <xf numFmtId="0" fontId="21" fillId="0" borderId="0"/>
    <xf numFmtId="0" fontId="44" fillId="0" borderId="0"/>
  </cellStyleXfs>
  <cellXfs count="1385">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18" xfId="0" applyBorder="1" applyAlignment="1">
      <alignmen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164" fontId="0" fillId="0" borderId="1" xfId="0" applyNumberFormat="1" applyBorder="1"/>
    <xf numFmtId="49" fontId="9" fillId="0" borderId="6" xfId="0" applyNumberFormat="1" applyFont="1" applyBorder="1" applyAlignment="1">
      <alignment horizontal="left" vertical="center" wrapText="1"/>
    </xf>
    <xf numFmtId="49" fontId="9" fillId="0" borderId="0" xfId="0" applyNumberFormat="1" applyFont="1" applyAlignment="1">
      <alignment horizontal="left" vertical="center" wrapText="1"/>
    </xf>
    <xf numFmtId="0" fontId="10" fillId="3" borderId="1"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9"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9" fillId="3" borderId="6" xfId="0" applyNumberFormat="1" applyFont="1" applyFill="1" applyBorder="1" applyAlignment="1">
      <alignment horizontal="left" vertical="center" wrapText="1"/>
    </xf>
    <xf numFmtId="49" fontId="9" fillId="0" borderId="0" xfId="0" applyNumberFormat="1" applyFont="1" applyAlignment="1">
      <alignment horizontal="left" vertical="center"/>
    </xf>
    <xf numFmtId="49" fontId="0" fillId="0" borderId="6" xfId="0" applyNumberFormat="1" applyBorder="1" applyAlignment="1">
      <alignment vertical="center" wrapText="1"/>
    </xf>
    <xf numFmtId="0" fontId="9" fillId="4" borderId="0" xfId="0" applyFont="1" applyFill="1" applyAlignment="1" applyProtection="1">
      <alignment horizontal="left" vertical="center"/>
      <protection locked="0"/>
    </xf>
    <xf numFmtId="0" fontId="9" fillId="4" borderId="6" xfId="0" applyFont="1" applyFill="1" applyBorder="1" applyAlignment="1" applyProtection="1">
      <alignment horizontal="left" vertical="center" wrapText="1"/>
      <protection locked="0"/>
    </xf>
    <xf numFmtId="164" fontId="0" fillId="0" borderId="0" xfId="0" applyNumberFormat="1"/>
    <xf numFmtId="16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164" fontId="8" fillId="5" borderId="30" xfId="0" applyNumberFormat="1" applyFont="1" applyFill="1" applyBorder="1" applyAlignment="1">
      <alignment vertical="center"/>
    </xf>
    <xf numFmtId="164" fontId="8" fillId="5" borderId="31" xfId="0" applyNumberFormat="1" applyFont="1" applyFill="1" applyBorder="1" applyAlignment="1">
      <alignment vertical="center" wrapText="1"/>
    </xf>
    <xf numFmtId="164" fontId="11" fillId="5" borderId="32" xfId="0" applyNumberFormat="1" applyFont="1" applyFill="1" applyBorder="1" applyAlignment="1">
      <alignment horizontal="center" vertical="center" wrapText="1" shrinkToFit="1"/>
    </xf>
    <xf numFmtId="164" fontId="8" fillId="5" borderId="32" xfId="0" applyNumberFormat="1" applyFont="1" applyFill="1" applyBorder="1" applyAlignment="1">
      <alignment horizontal="center" vertical="center" wrapText="1" shrinkToFit="1"/>
    </xf>
    <xf numFmtId="165" fontId="8" fillId="5" borderId="32" xfId="0" applyNumberFormat="1" applyFont="1" applyFill="1" applyBorder="1" applyAlignment="1">
      <alignment horizontal="center" vertical="center" wrapText="1"/>
    </xf>
    <xf numFmtId="164" fontId="0" fillId="0" borderId="33" xfId="0" applyNumberFormat="1" applyBorder="1" applyAlignment="1">
      <alignment vertical="center"/>
    </xf>
    <xf numFmtId="164" fontId="4" fillId="0" borderId="35" xfId="0" applyNumberFormat="1" applyFont="1" applyBorder="1" applyAlignment="1">
      <alignment horizontal="right" vertical="center" wrapText="1" shrinkToFit="1"/>
    </xf>
    <xf numFmtId="164" fontId="4" fillId="0" borderId="35" xfId="0" applyNumberFormat="1" applyFont="1" applyBorder="1" applyAlignment="1">
      <alignment horizontal="right" vertical="center" shrinkToFit="1"/>
    </xf>
    <xf numFmtId="164" fontId="0" fillId="0" borderId="35" xfId="0" applyNumberFormat="1" applyBorder="1" applyAlignment="1">
      <alignment vertical="center" shrinkToFit="1"/>
    </xf>
    <xf numFmtId="165" fontId="0" fillId="0" borderId="35" xfId="0" applyNumberFormat="1" applyBorder="1" applyAlignment="1">
      <alignment vertical="center"/>
    </xf>
    <xf numFmtId="164" fontId="9" fillId="0" borderId="33" xfId="0" applyNumberFormat="1" applyFont="1" applyBorder="1" applyAlignment="1">
      <alignment vertical="center"/>
    </xf>
    <xf numFmtId="164" fontId="9" fillId="0" borderId="35" xfId="0" applyNumberFormat="1" applyFont="1" applyBorder="1" applyAlignment="1">
      <alignment vertical="center" wrapText="1" shrinkToFit="1"/>
    </xf>
    <xf numFmtId="164" fontId="9" fillId="0" borderId="35" xfId="0" applyNumberFormat="1" applyFont="1" applyBorder="1" applyAlignment="1">
      <alignment vertical="center" shrinkToFit="1"/>
    </xf>
    <xf numFmtId="165" fontId="9" fillId="0" borderId="35" xfId="0" applyNumberFormat="1" applyFont="1" applyBorder="1" applyAlignment="1">
      <alignment vertical="center"/>
    </xf>
    <xf numFmtId="164" fontId="0" fillId="0" borderId="33" xfId="0" applyNumberFormat="1" applyBorder="1" applyAlignment="1">
      <alignment horizontal="left" vertical="center"/>
    </xf>
    <xf numFmtId="164" fontId="0" fillId="0" borderId="35" xfId="0" applyNumberFormat="1" applyBorder="1" applyAlignment="1">
      <alignment vertical="center" wrapText="1" shrinkToFit="1"/>
    </xf>
    <xf numFmtId="164" fontId="0" fillId="3" borderId="39" xfId="0" applyNumberFormat="1" applyFill="1" applyBorder="1" applyAlignment="1">
      <alignment vertical="center" wrapText="1" shrinkToFit="1"/>
    </xf>
    <xf numFmtId="164" fontId="0" fillId="3" borderId="39" xfId="0" applyNumberFormat="1" applyFill="1" applyBorder="1" applyAlignment="1">
      <alignment vertical="center" shrinkToFit="1"/>
    </xf>
    <xf numFmtId="165" fontId="0" fillId="3" borderId="39"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9" fillId="3" borderId="13" xfId="0" applyNumberFormat="1" applyFont="1" applyFill="1" applyBorder="1" applyAlignment="1">
      <alignment horizontal="left" vertical="center"/>
    </xf>
    <xf numFmtId="0" fontId="16" fillId="0" borderId="0" xfId="0" applyFont="1" applyAlignment="1">
      <alignment wrapText="1"/>
    </xf>
    <xf numFmtId="0" fontId="7" fillId="0" borderId="0" xfId="0" applyFont="1"/>
    <xf numFmtId="49" fontId="0" fillId="0" borderId="0" xfId="0" applyNumberFormat="1"/>
    <xf numFmtId="0" fontId="17"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49" fontId="8" fillId="0" borderId="33" xfId="0" applyNumberFormat="1" applyFont="1" applyBorder="1" applyAlignment="1">
      <alignment vertical="center"/>
    </xf>
    <xf numFmtId="164" fontId="8" fillId="0" borderId="35" xfId="0" applyNumberFormat="1" applyFont="1" applyBorder="1" applyAlignment="1">
      <alignment vertical="center"/>
    </xf>
    <xf numFmtId="0" fontId="8" fillId="3" borderId="36" xfId="0" applyFont="1" applyFill="1" applyBorder="1" applyAlignment="1">
      <alignment vertical="center"/>
    </xf>
    <xf numFmtId="0" fontId="8" fillId="3" borderId="36" xfId="0" applyFont="1" applyFill="1" applyBorder="1" applyAlignment="1">
      <alignment vertical="center" wrapText="1"/>
    </xf>
    <xf numFmtId="0" fontId="8" fillId="3" borderId="37" xfId="0" applyFont="1" applyFill="1" applyBorder="1" applyAlignment="1">
      <alignment vertical="center" wrapText="1"/>
    </xf>
    <xf numFmtId="164" fontId="8" fillId="3" borderId="39" xfId="0" applyNumberFormat="1" applyFont="1" applyFill="1" applyBorder="1" applyAlignment="1">
      <alignment vertical="center"/>
    </xf>
    <xf numFmtId="166" fontId="0" fillId="0" borderId="0" xfId="0" applyNumberFormat="1"/>
    <xf numFmtId="164" fontId="8" fillId="0" borderId="35" xfId="0" applyNumberFormat="1" applyFont="1" applyBorder="1" applyAlignment="1">
      <alignment horizontal="center" vertical="center"/>
    </xf>
    <xf numFmtId="164" fontId="8" fillId="3" borderId="39" xfId="0" applyNumberFormat="1" applyFont="1" applyFill="1" applyBorder="1" applyAlignment="1">
      <alignment horizontal="center"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7" fontId="0" fillId="0" borderId="0" xfId="0" applyNumberFormat="1" applyAlignment="1">
      <alignment vertical="top"/>
    </xf>
    <xf numFmtId="164" fontId="0" fillId="0" borderId="0" xfId="0" applyNumberFormat="1" applyAlignment="1">
      <alignment vertical="top"/>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horizontal="center" vertical="top"/>
    </xf>
    <xf numFmtId="0" fontId="18" fillId="0" borderId="0" xfId="0" applyFont="1" applyAlignment="1">
      <alignment vertical="top"/>
    </xf>
    <xf numFmtId="49" fontId="18" fillId="0" borderId="0" xfId="0" applyNumberFormat="1" applyFont="1" applyAlignment="1">
      <alignment vertical="top"/>
    </xf>
    <xf numFmtId="167" fontId="18" fillId="0" borderId="0" xfId="0" applyNumberFormat="1" applyFont="1" applyAlignment="1">
      <alignment vertical="top" shrinkToFit="1"/>
    </xf>
    <xf numFmtId="164" fontId="18" fillId="0" borderId="0" xfId="0" applyNumberFormat="1" applyFont="1" applyAlignment="1">
      <alignment vertical="top" shrinkToFit="1"/>
    </xf>
    <xf numFmtId="164" fontId="18" fillId="4" borderId="0" xfId="0" applyNumberFormat="1" applyFont="1" applyFill="1" applyAlignment="1" applyProtection="1">
      <alignment vertical="top" shrinkToFit="1"/>
      <protection locked="0"/>
    </xf>
    <xf numFmtId="167" fontId="19" fillId="0" borderId="0" xfId="0" applyNumberFormat="1" applyFont="1" applyAlignment="1">
      <alignment horizontal="center" vertical="top" wrapText="1" shrinkToFit="1"/>
    </xf>
    <xf numFmtId="167" fontId="20" fillId="0" borderId="0" xfId="0" applyNumberFormat="1" applyFont="1" applyAlignment="1">
      <alignment horizontal="center" vertical="top" wrapText="1"/>
    </xf>
    <xf numFmtId="167" fontId="20" fillId="0" borderId="0" xfId="0" applyNumberFormat="1" applyFont="1" applyAlignment="1">
      <alignment vertical="top" wrapText="1"/>
    </xf>
    <xf numFmtId="167" fontId="9" fillId="3" borderId="0" xfId="0" applyNumberFormat="1" applyFont="1" applyFill="1" applyAlignment="1">
      <alignment vertical="top" shrinkToFit="1"/>
    </xf>
    <xf numFmtId="164" fontId="9" fillId="3" borderId="0" xfId="0" applyNumberFormat="1" applyFont="1" applyFill="1" applyAlignment="1">
      <alignment vertical="top" shrinkToFit="1"/>
    </xf>
    <xf numFmtId="0" fontId="9" fillId="3" borderId="29" xfId="0" applyFont="1" applyFill="1" applyBorder="1" applyAlignment="1">
      <alignment vertical="top"/>
    </xf>
    <xf numFmtId="49" fontId="9" fillId="3" borderId="18" xfId="0" applyNumberFormat="1" applyFont="1" applyFill="1" applyBorder="1" applyAlignment="1">
      <alignment vertical="top"/>
    </xf>
    <xf numFmtId="0" fontId="9" fillId="3" borderId="18" xfId="0" applyFont="1" applyFill="1" applyBorder="1" applyAlignment="1">
      <alignment horizontal="center" vertical="top" shrinkToFi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0" fontId="18" fillId="0" borderId="44" xfId="0" applyFont="1" applyBorder="1" applyAlignment="1">
      <alignment vertical="top"/>
    </xf>
    <xf numFmtId="49" fontId="18" fillId="0" borderId="45" xfId="0" applyNumberFormat="1" applyFont="1" applyBorder="1" applyAlignment="1">
      <alignment vertical="top"/>
    </xf>
    <xf numFmtId="0" fontId="18" fillId="0" borderId="45" xfId="0" applyFont="1" applyBorder="1" applyAlignment="1">
      <alignment horizontal="center" vertical="top" shrinkToFit="1"/>
    </xf>
    <xf numFmtId="49" fontId="9" fillId="3" borderId="18" xfId="0" applyNumberFormat="1" applyFont="1" applyFill="1" applyBorder="1" applyAlignment="1">
      <alignment horizontal="left" vertical="top" wrapText="1"/>
    </xf>
    <xf numFmtId="49" fontId="18" fillId="0" borderId="42" xfId="0" applyNumberFormat="1" applyFont="1" applyBorder="1" applyAlignment="1">
      <alignment horizontal="left" vertical="top" wrapText="1"/>
    </xf>
    <xf numFmtId="167" fontId="19" fillId="0" borderId="0" xfId="0" quotePrefix="1" applyNumberFormat="1" applyFont="1" applyAlignment="1">
      <alignment horizontal="left" vertical="top" wrapText="1"/>
    </xf>
    <xf numFmtId="49" fontId="18"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167" fontId="20" fillId="0" borderId="0" xfId="0" quotePrefix="1" applyNumberFormat="1" applyFont="1" applyAlignment="1">
      <alignment horizontal="left" vertical="top" wrapText="1"/>
    </xf>
    <xf numFmtId="49" fontId="0" fillId="0" borderId="0" xfId="0" applyNumberFormat="1" applyAlignment="1">
      <alignment horizontal="left" wrapText="1"/>
    </xf>
    <xf numFmtId="0" fontId="9" fillId="0" borderId="18" xfId="0" applyFont="1" applyBorder="1" applyAlignment="1">
      <alignment horizontal="left" vertical="top"/>
    </xf>
    <xf numFmtId="4" fontId="8" fillId="0" borderId="35" xfId="0" applyNumberFormat="1" applyFont="1" applyBorder="1" applyAlignment="1">
      <alignment vertical="center"/>
    </xf>
    <xf numFmtId="4" fontId="8" fillId="3" borderId="39" xfId="0" applyNumberFormat="1" applyFont="1" applyFill="1" applyBorder="1" applyAlignment="1">
      <alignment vertical="center"/>
    </xf>
    <xf numFmtId="168" fontId="8" fillId="0" borderId="35" xfId="0" applyNumberFormat="1" applyFont="1" applyBorder="1" applyAlignment="1">
      <alignment vertical="center"/>
    </xf>
    <xf numFmtId="3" fontId="8" fillId="3" borderId="39" xfId="0" applyNumberFormat="1" applyFont="1" applyFill="1" applyBorder="1" applyAlignment="1">
      <alignment vertical="center"/>
    </xf>
    <xf numFmtId="0" fontId="7" fillId="0" borderId="20" xfId="2" applyFont="1" applyBorder="1" applyAlignment="1">
      <alignment horizontal="left"/>
    </xf>
    <xf numFmtId="0" fontId="21" fillId="0" borderId="47" xfId="2" applyBorder="1"/>
    <xf numFmtId="0" fontId="21" fillId="0" borderId="47" xfId="2" applyBorder="1" applyAlignment="1">
      <alignment horizontal="center"/>
    </xf>
    <xf numFmtId="4" fontId="21" fillId="0" borderId="47" xfId="2" applyNumberFormat="1" applyBorder="1" applyAlignment="1">
      <alignment horizontal="center"/>
    </xf>
    <xf numFmtId="4" fontId="21" fillId="0" borderId="47" xfId="2" applyNumberFormat="1" applyBorder="1"/>
    <xf numFmtId="0" fontId="21" fillId="0" borderId="48" xfId="2" applyBorder="1"/>
    <xf numFmtId="0" fontId="21" fillId="0" borderId="0" xfId="2"/>
    <xf numFmtId="0" fontId="10" fillId="0" borderId="1" xfId="2" applyFont="1" applyBorder="1" applyAlignment="1">
      <alignment horizontal="left"/>
    </xf>
    <xf numFmtId="0" fontId="21" fillId="0" borderId="0" xfId="2" applyAlignment="1">
      <alignment horizontal="center"/>
    </xf>
    <xf numFmtId="4" fontId="21" fillId="0" borderId="0" xfId="2" applyNumberFormat="1" applyAlignment="1">
      <alignment horizontal="center"/>
    </xf>
    <xf numFmtId="4" fontId="21" fillId="0" borderId="0" xfId="2" applyNumberFormat="1"/>
    <xf numFmtId="0" fontId="21" fillId="0" borderId="2" xfId="2" applyBorder="1"/>
    <xf numFmtId="0" fontId="21" fillId="0" borderId="1" xfId="2" applyBorder="1" applyAlignment="1">
      <alignment horizontal="left"/>
    </xf>
    <xf numFmtId="0" fontId="21" fillId="0" borderId="1" xfId="2" applyBorder="1"/>
    <xf numFmtId="0" fontId="9" fillId="0" borderId="20" xfId="2" applyFont="1" applyBorder="1" applyAlignment="1">
      <alignment horizontal="center"/>
    </xf>
    <xf numFmtId="0" fontId="9" fillId="0" borderId="49" xfId="2" applyFont="1" applyBorder="1" applyAlignment="1">
      <alignment horizontal="center"/>
    </xf>
    <xf numFmtId="0" fontId="9" fillId="0" borderId="47" xfId="2" applyFont="1" applyBorder="1" applyAlignment="1">
      <alignment horizontal="center"/>
    </xf>
    <xf numFmtId="4" fontId="9" fillId="0" borderId="47" xfId="2" applyNumberFormat="1" applyFont="1" applyBorder="1" applyAlignment="1">
      <alignment horizontal="center"/>
    </xf>
    <xf numFmtId="4" fontId="9" fillId="0" borderId="49" xfId="2" applyNumberFormat="1" applyFont="1" applyBorder="1" applyAlignment="1">
      <alignment horizontal="center"/>
    </xf>
    <xf numFmtId="0" fontId="9" fillId="0" borderId="48" xfId="2" applyFont="1" applyBorder="1" applyAlignment="1">
      <alignment horizontal="center"/>
    </xf>
    <xf numFmtId="0" fontId="21" fillId="0" borderId="3" xfId="2" applyBorder="1"/>
    <xf numFmtId="0" fontId="21" fillId="0" borderId="50" xfId="2" applyBorder="1"/>
    <xf numFmtId="0" fontId="21" fillId="0" borderId="4" xfId="2" applyBorder="1"/>
    <xf numFmtId="4" fontId="21" fillId="0" borderId="4" xfId="2" applyNumberFormat="1" applyBorder="1" applyAlignment="1">
      <alignment horizontal="center"/>
    </xf>
    <xf numFmtId="4" fontId="21" fillId="0" borderId="50" xfId="2" applyNumberFormat="1" applyBorder="1"/>
    <xf numFmtId="0" fontId="21" fillId="0" borderId="5" xfId="2" applyBorder="1"/>
    <xf numFmtId="0" fontId="21" fillId="0" borderId="51" xfId="2" applyBorder="1" applyAlignment="1">
      <alignment horizontal="center"/>
    </xf>
    <xf numFmtId="0" fontId="21" fillId="0" borderId="52" xfId="2" applyBorder="1"/>
    <xf numFmtId="0" fontId="21" fillId="0" borderId="52" xfId="2" applyBorder="1" applyAlignment="1">
      <alignment horizontal="center"/>
    </xf>
    <xf numFmtId="4" fontId="21" fillId="0" borderId="52" xfId="2" applyNumberFormat="1" applyBorder="1" applyAlignment="1">
      <alignment horizontal="center"/>
    </xf>
    <xf numFmtId="4" fontId="21" fillId="0" borderId="52" xfId="2" applyNumberFormat="1" applyBorder="1"/>
    <xf numFmtId="0" fontId="21" fillId="0" borderId="53" xfId="2" applyBorder="1"/>
    <xf numFmtId="0" fontId="21" fillId="0" borderId="37" xfId="2" applyBorder="1"/>
    <xf numFmtId="0" fontId="9" fillId="0" borderId="51" xfId="2" applyFont="1" applyBorder="1" applyAlignment="1">
      <alignment horizontal="center"/>
    </xf>
    <xf numFmtId="0" fontId="9" fillId="0" borderId="52" xfId="2" applyFont="1" applyBorder="1"/>
    <xf numFmtId="4" fontId="21" fillId="0" borderId="54" xfId="2" applyNumberFormat="1" applyBorder="1" applyAlignment="1">
      <alignment horizontal="center"/>
    </xf>
    <xf numFmtId="4" fontId="21" fillId="0" borderId="54" xfId="2" applyNumberFormat="1" applyBorder="1"/>
    <xf numFmtId="0" fontId="21" fillId="0" borderId="55" xfId="2" applyBorder="1"/>
    <xf numFmtId="0" fontId="25" fillId="0" borderId="51" xfId="3" applyFont="1" applyFill="1" applyBorder="1" applyAlignment="1">
      <alignment horizontal="center"/>
    </xf>
    <xf numFmtId="0" fontId="25" fillId="0" borderId="52" xfId="3" applyFont="1" applyFill="1" applyBorder="1"/>
    <xf numFmtId="0" fontId="25" fillId="0" borderId="52" xfId="3" applyFont="1" applyFill="1" applyBorder="1" applyAlignment="1">
      <alignment horizontal="center"/>
    </xf>
    <xf numFmtId="4" fontId="25" fillId="0" borderId="52" xfId="3" applyNumberFormat="1" applyFont="1" applyFill="1" applyBorder="1" applyAlignment="1">
      <alignment horizontal="center"/>
    </xf>
    <xf numFmtId="4" fontId="25" fillId="0" borderId="52" xfId="3" applyNumberFormat="1" applyFont="1" applyFill="1" applyBorder="1"/>
    <xf numFmtId="0" fontId="25" fillId="0" borderId="53" xfId="3" applyFont="1" applyFill="1" applyBorder="1"/>
    <xf numFmtId="0" fontId="9" fillId="0" borderId="0" xfId="2" applyFont="1" applyAlignment="1">
      <alignment horizontal="center"/>
    </xf>
    <xf numFmtId="0" fontId="25" fillId="0" borderId="0" xfId="3" applyFont="1" applyFill="1"/>
    <xf numFmtId="0" fontId="26" fillId="0" borderId="52" xfId="3" applyFont="1" applyFill="1" applyBorder="1"/>
    <xf numFmtId="0" fontId="26" fillId="0" borderId="0" xfId="3" applyFont="1" applyFill="1" applyAlignment="1">
      <alignment horizontal="center"/>
    </xf>
    <xf numFmtId="49" fontId="21" fillId="0" borderId="51" xfId="2" applyNumberFormat="1" applyBorder="1" applyAlignment="1">
      <alignment horizontal="center"/>
    </xf>
    <xf numFmtId="169" fontId="21" fillId="0" borderId="52" xfId="2" applyNumberFormat="1" applyBorder="1"/>
    <xf numFmtId="4" fontId="21" fillId="7" borderId="52" xfId="2" applyNumberFormat="1" applyFill="1" applyBorder="1" applyAlignment="1">
      <alignment horizontal="right"/>
    </xf>
    <xf numFmtId="169" fontId="21" fillId="0" borderId="0" xfId="2" applyNumberFormat="1" applyAlignment="1">
      <alignment horizontal="center"/>
    </xf>
    <xf numFmtId="1" fontId="21" fillId="0" borderId="0" xfId="2" applyNumberFormat="1"/>
    <xf numFmtId="0" fontId="21" fillId="0" borderId="52" xfId="2" applyBorder="1" applyAlignment="1">
      <alignment vertical="center"/>
    </xf>
    <xf numFmtId="0" fontId="21" fillId="0" borderId="52" xfId="2" applyBorder="1" applyAlignment="1">
      <alignment horizontal="center" vertical="center"/>
    </xf>
    <xf numFmtId="4" fontId="21" fillId="0" borderId="52" xfId="2" applyNumberFormat="1" applyBorder="1" applyAlignment="1">
      <alignment vertical="center"/>
    </xf>
    <xf numFmtId="0" fontId="21" fillId="0" borderId="53" xfId="2" applyBorder="1" applyAlignment="1">
      <alignment vertical="center" wrapText="1"/>
    </xf>
    <xf numFmtId="49" fontId="21" fillId="0" borderId="51" xfId="2" applyNumberFormat="1" applyBorder="1" applyAlignment="1">
      <alignment horizontal="center" vertical="center"/>
    </xf>
    <xf numFmtId="0" fontId="21" fillId="0" borderId="54" xfId="2" applyBorder="1" applyAlignment="1">
      <alignment vertical="top"/>
    </xf>
    <xf numFmtId="0" fontId="21" fillId="0" borderId="54" xfId="2" applyBorder="1" applyAlignment="1">
      <alignment horizontal="center" vertical="top"/>
    </xf>
    <xf numFmtId="4" fontId="21" fillId="8" borderId="54" xfId="2" applyNumberFormat="1" applyFill="1" applyBorder="1" applyAlignment="1">
      <alignment horizontal="right"/>
    </xf>
    <xf numFmtId="0" fontId="21" fillId="0" borderId="52" xfId="2" applyBorder="1" applyAlignment="1">
      <alignment horizontal="center" vertical="top"/>
    </xf>
    <xf numFmtId="4" fontId="21" fillId="0" borderId="54" xfId="2" applyNumberFormat="1" applyBorder="1" applyAlignment="1">
      <alignment horizontal="right"/>
    </xf>
    <xf numFmtId="0" fontId="21" fillId="0" borderId="55" xfId="2" applyBorder="1" applyAlignment="1">
      <alignment vertical="top" wrapText="1"/>
    </xf>
    <xf numFmtId="0" fontId="21" fillId="0" borderId="0" xfId="2" applyAlignment="1">
      <alignment vertical="top"/>
    </xf>
    <xf numFmtId="0" fontId="21" fillId="0" borderId="56" xfId="2" applyBorder="1" applyAlignment="1">
      <alignment horizontal="center"/>
    </xf>
    <xf numFmtId="0" fontId="21" fillId="0" borderId="57" xfId="2" applyBorder="1"/>
    <xf numFmtId="0" fontId="21" fillId="0" borderId="57" xfId="2" applyBorder="1" applyAlignment="1">
      <alignment horizontal="center"/>
    </xf>
    <xf numFmtId="4" fontId="21" fillId="0" borderId="57" xfId="2" applyNumberFormat="1" applyBorder="1" applyAlignment="1">
      <alignment horizontal="right"/>
    </xf>
    <xf numFmtId="4" fontId="21" fillId="0" borderId="57" xfId="2" applyNumberFormat="1" applyBorder="1"/>
    <xf numFmtId="0" fontId="21" fillId="0" borderId="58" xfId="2" applyBorder="1"/>
    <xf numFmtId="4" fontId="25" fillId="0" borderId="52" xfId="3" applyNumberFormat="1" applyFont="1" applyFill="1" applyBorder="1" applyAlignment="1">
      <alignment horizontal="right"/>
    </xf>
    <xf numFmtId="0" fontId="21" fillId="0" borderId="52" xfId="2" applyBorder="1" applyAlignment="1">
      <alignment vertical="top" wrapText="1"/>
    </xf>
    <xf numFmtId="1" fontId="21" fillId="0" borderId="52" xfId="2" applyNumberFormat="1" applyBorder="1" applyAlignment="1">
      <alignment vertical="top"/>
    </xf>
    <xf numFmtId="0" fontId="21" fillId="0" borderId="53" xfId="2" applyBorder="1" applyAlignment="1">
      <alignment vertical="top" wrapText="1"/>
    </xf>
    <xf numFmtId="0" fontId="21" fillId="8" borderId="52" xfId="2" applyFill="1" applyBorder="1" applyAlignment="1">
      <alignment horizontal="center"/>
    </xf>
    <xf numFmtId="1" fontId="21" fillId="0" borderId="52" xfId="2" applyNumberFormat="1" applyBorder="1"/>
    <xf numFmtId="49" fontId="21" fillId="0" borderId="59" xfId="2" applyNumberFormat="1" applyBorder="1" applyAlignment="1">
      <alignment horizontal="center"/>
    </xf>
    <xf numFmtId="0" fontId="21" fillId="0" borderId="50" xfId="2" applyBorder="1" applyAlignment="1">
      <alignment horizontal="center"/>
    </xf>
    <xf numFmtId="4" fontId="21" fillId="0" borderId="50" xfId="2" applyNumberFormat="1" applyBorder="1" applyAlignment="1">
      <alignment horizontal="right"/>
    </xf>
    <xf numFmtId="0" fontId="21" fillId="0" borderId="60" xfId="2" applyBorder="1"/>
    <xf numFmtId="0" fontId="25" fillId="0" borderId="52" xfId="3" applyFont="1" applyFill="1" applyBorder="1" applyAlignment="1">
      <alignment horizontal="left"/>
    </xf>
    <xf numFmtId="0" fontId="21" fillId="0" borderId="61" xfId="2" applyBorder="1" applyAlignment="1">
      <alignment horizontal="center"/>
    </xf>
    <xf numFmtId="0" fontId="21" fillId="0" borderId="62" xfId="2" applyBorder="1"/>
    <xf numFmtId="0" fontId="21" fillId="0" borderId="62" xfId="2" applyBorder="1" applyAlignment="1">
      <alignment horizontal="center"/>
    </xf>
    <xf numFmtId="4" fontId="21" fillId="0" borderId="62" xfId="2" applyNumberFormat="1" applyBorder="1" applyAlignment="1">
      <alignment horizontal="right"/>
    </xf>
    <xf numFmtId="4" fontId="21" fillId="0" borderId="62" xfId="2" applyNumberFormat="1" applyBorder="1"/>
    <xf numFmtId="0" fontId="21" fillId="0" borderId="63" xfId="2" applyBorder="1"/>
    <xf numFmtId="4" fontId="21" fillId="0" borderId="52" xfId="2" applyNumberFormat="1" applyBorder="1" applyAlignment="1">
      <alignment horizontal="right"/>
    </xf>
    <xf numFmtId="0" fontId="21" fillId="0" borderId="64" xfId="2" applyBorder="1" applyAlignment="1">
      <alignment vertical="center"/>
    </xf>
    <xf numFmtId="4" fontId="21" fillId="7" borderId="52" xfId="2" applyNumberFormat="1" applyFill="1" applyBorder="1" applyAlignment="1">
      <alignment horizontal="right" vertical="center"/>
    </xf>
    <xf numFmtId="0" fontId="21" fillId="0" borderId="52" xfId="2" applyBorder="1" applyAlignment="1">
      <alignment vertical="center" wrapText="1"/>
    </xf>
    <xf numFmtId="49" fontId="21" fillId="0" borderId="65" xfId="2" applyNumberFormat="1" applyBorder="1" applyAlignment="1">
      <alignment horizontal="center" vertical="center"/>
    </xf>
    <xf numFmtId="0" fontId="21" fillId="0" borderId="26" xfId="2" applyBorder="1" applyAlignment="1">
      <alignment vertical="center"/>
    </xf>
    <xf numFmtId="0" fontId="21" fillId="0" borderId="66" xfId="2" applyBorder="1" applyAlignment="1">
      <alignment vertical="center"/>
    </xf>
    <xf numFmtId="4" fontId="21" fillId="0" borderId="54" xfId="2" applyNumberFormat="1" applyBorder="1" applyAlignment="1">
      <alignment horizontal="right" vertical="center"/>
    </xf>
    <xf numFmtId="4" fontId="21" fillId="0" borderId="66" xfId="2" applyNumberFormat="1" applyBorder="1" applyAlignment="1">
      <alignment vertical="center"/>
    </xf>
    <xf numFmtId="0" fontId="21" fillId="0" borderId="67" xfId="2" applyBorder="1" applyAlignment="1">
      <alignment vertical="center" wrapText="1"/>
    </xf>
    <xf numFmtId="0" fontId="21" fillId="0" borderId="68" xfId="2" applyBorder="1" applyAlignment="1">
      <alignment vertical="center" wrapText="1"/>
    </xf>
    <xf numFmtId="0" fontId="21" fillId="0" borderId="69" xfId="2" applyBorder="1"/>
    <xf numFmtId="49" fontId="21" fillId="0" borderId="61" xfId="2" applyNumberFormat="1" applyBorder="1" applyAlignment="1">
      <alignment horizontal="center"/>
    </xf>
    <xf numFmtId="0" fontId="21" fillId="0" borderId="62" xfId="2" applyBorder="1" applyAlignment="1">
      <alignment vertical="center" wrapText="1"/>
    </xf>
    <xf numFmtId="49" fontId="21" fillId="0" borderId="62" xfId="2" applyNumberFormat="1" applyBorder="1" applyAlignment="1">
      <alignment horizontal="center" vertical="center" wrapText="1"/>
    </xf>
    <xf numFmtId="49" fontId="9" fillId="0" borderId="51" xfId="2" applyNumberFormat="1" applyFont="1" applyBorder="1" applyAlignment="1">
      <alignment horizontal="center"/>
    </xf>
    <xf numFmtId="0" fontId="21" fillId="0" borderId="68" xfId="2" applyBorder="1" applyAlignment="1">
      <alignment horizontal="center"/>
    </xf>
    <xf numFmtId="0" fontId="21" fillId="0" borderId="68" xfId="2" applyBorder="1" applyAlignment="1">
      <alignment horizontal="right"/>
    </xf>
    <xf numFmtId="4" fontId="21" fillId="0" borderId="68" xfId="2" applyNumberFormat="1" applyBorder="1" applyAlignment="1">
      <alignment horizontal="right"/>
    </xf>
    <xf numFmtId="4" fontId="21" fillId="0" borderId="68" xfId="2" applyNumberFormat="1" applyBorder="1"/>
    <xf numFmtId="49" fontId="21" fillId="0" borderId="70" xfId="2" applyNumberFormat="1" applyBorder="1" applyAlignment="1">
      <alignment horizontal="center" vertical="center"/>
    </xf>
    <xf numFmtId="49" fontId="21" fillId="0" borderId="52" xfId="2" applyNumberFormat="1" applyBorder="1" applyAlignment="1">
      <alignment horizontal="center" vertical="center"/>
    </xf>
    <xf numFmtId="1" fontId="21" fillId="0" borderId="52" xfId="2" applyNumberFormat="1" applyBorder="1" applyAlignment="1">
      <alignment horizontal="right" vertical="center"/>
    </xf>
    <xf numFmtId="0" fontId="2" fillId="0" borderId="52" xfId="2" applyFont="1" applyBorder="1"/>
    <xf numFmtId="0" fontId="2" fillId="0" borderId="68" xfId="2" applyFont="1" applyBorder="1" applyAlignment="1">
      <alignment vertical="center"/>
    </xf>
    <xf numFmtId="4" fontId="21" fillId="0" borderId="68" xfId="2" applyNumberFormat="1" applyBorder="1" applyAlignment="1">
      <alignment vertical="center"/>
    </xf>
    <xf numFmtId="0" fontId="21" fillId="0" borderId="69" xfId="2" applyBorder="1" applyAlignment="1">
      <alignment vertical="center" wrapText="1"/>
    </xf>
    <xf numFmtId="49" fontId="21" fillId="0" borderId="52" xfId="2" applyNumberFormat="1" applyBorder="1" applyAlignment="1">
      <alignment horizontal="center" vertical="center" wrapText="1"/>
    </xf>
    <xf numFmtId="0" fontId="21" fillId="0" borderId="68" xfId="2" applyBorder="1" applyAlignment="1">
      <alignment vertical="center"/>
    </xf>
    <xf numFmtId="49" fontId="21" fillId="0" borderId="70" xfId="2" applyNumberFormat="1" applyBorder="1" applyAlignment="1">
      <alignment horizontal="center" vertical="top"/>
    </xf>
    <xf numFmtId="0" fontId="2" fillId="0" borderId="68" xfId="2" applyFont="1" applyBorder="1" applyAlignment="1">
      <alignment vertical="center" wrapText="1"/>
    </xf>
    <xf numFmtId="49" fontId="21" fillId="0" borderId="68" xfId="2" applyNumberFormat="1" applyBorder="1" applyAlignment="1">
      <alignment horizontal="center" vertical="center" wrapText="1"/>
    </xf>
    <xf numFmtId="49" fontId="21" fillId="0" borderId="71" xfId="2" applyNumberFormat="1" applyBorder="1" applyAlignment="1">
      <alignment horizontal="center" vertical="top"/>
    </xf>
    <xf numFmtId="0" fontId="2" fillId="0" borderId="49" xfId="2" applyFont="1" applyBorder="1" applyAlignment="1">
      <alignment vertical="center" wrapText="1"/>
    </xf>
    <xf numFmtId="49" fontId="21" fillId="0" borderId="57" xfId="2" applyNumberFormat="1" applyBorder="1" applyAlignment="1">
      <alignment horizontal="center" vertical="center" wrapText="1"/>
    </xf>
    <xf numFmtId="0" fontId="21" fillId="0" borderId="49" xfId="2" applyBorder="1" applyAlignment="1">
      <alignment vertical="center"/>
    </xf>
    <xf numFmtId="4" fontId="21" fillId="0" borderId="57" xfId="2" applyNumberFormat="1" applyBorder="1" applyAlignment="1">
      <alignment vertical="center"/>
    </xf>
    <xf numFmtId="0" fontId="21" fillId="0" borderId="72" xfId="2" applyBorder="1" applyAlignment="1">
      <alignment vertical="center" wrapText="1"/>
    </xf>
    <xf numFmtId="49" fontId="6" fillId="0" borderId="51" xfId="2" applyNumberFormat="1" applyFont="1" applyBorder="1" applyAlignment="1">
      <alignment horizontal="center"/>
    </xf>
    <xf numFmtId="0" fontId="6" fillId="0" borderId="52" xfId="2" applyFont="1" applyBorder="1"/>
    <xf numFmtId="49" fontId="2" fillId="0" borderId="51" xfId="2" applyNumberFormat="1" applyFont="1" applyBorder="1" applyAlignment="1">
      <alignment horizontal="center"/>
    </xf>
    <xf numFmtId="0" fontId="2" fillId="0" borderId="52" xfId="2" applyFont="1" applyBorder="1" applyAlignment="1">
      <alignment horizontal="center"/>
    </xf>
    <xf numFmtId="169" fontId="21" fillId="0" borderId="52" xfId="2" applyNumberFormat="1" applyBorder="1" applyAlignment="1">
      <alignment vertical="center"/>
    </xf>
    <xf numFmtId="2" fontId="21" fillId="0" borderId="52" xfId="2" applyNumberFormat="1" applyBorder="1" applyAlignment="1">
      <alignment vertical="center"/>
    </xf>
    <xf numFmtId="49" fontId="2" fillId="0" borderId="65" xfId="2" applyNumberFormat="1" applyFont="1" applyBorder="1" applyAlignment="1">
      <alignment horizontal="center"/>
    </xf>
    <xf numFmtId="0" fontId="21" fillId="0" borderId="50" xfId="2" applyBorder="1" applyAlignment="1">
      <alignment vertical="center"/>
    </xf>
    <xf numFmtId="4" fontId="21" fillId="8" borderId="50" xfId="2" applyNumberFormat="1" applyFill="1" applyBorder="1" applyAlignment="1">
      <alignment horizontal="center"/>
    </xf>
    <xf numFmtId="4" fontId="21" fillId="0" borderId="50" xfId="2" applyNumberFormat="1" applyBorder="1" applyAlignment="1">
      <alignment vertical="center"/>
    </xf>
    <xf numFmtId="169" fontId="21" fillId="0" borderId="57" xfId="2" applyNumberFormat="1" applyBorder="1"/>
    <xf numFmtId="4" fontId="21" fillId="0" borderId="57" xfId="2" applyNumberFormat="1" applyBorder="1" applyAlignment="1">
      <alignment horizontal="center"/>
    </xf>
    <xf numFmtId="0" fontId="21" fillId="0" borderId="65" xfId="2" applyBorder="1" applyAlignment="1">
      <alignment horizontal="center"/>
    </xf>
    <xf numFmtId="4" fontId="9" fillId="0" borderId="54" xfId="2" applyNumberFormat="1" applyFont="1" applyBorder="1"/>
    <xf numFmtId="0" fontId="9" fillId="0" borderId="55" xfId="2" applyFont="1" applyBorder="1"/>
    <xf numFmtId="4" fontId="9" fillId="0" borderId="52" xfId="2" applyNumberFormat="1" applyFont="1" applyBorder="1" applyAlignment="1">
      <alignment horizontal="right"/>
    </xf>
    <xf numFmtId="4" fontId="21" fillId="0" borderId="62" xfId="2" applyNumberFormat="1" applyBorder="1" applyAlignment="1">
      <alignment horizontal="center"/>
    </xf>
    <xf numFmtId="0" fontId="21" fillId="0" borderId="59" xfId="2" applyBorder="1" applyAlignment="1">
      <alignment horizontal="center"/>
    </xf>
    <xf numFmtId="4" fontId="21" fillId="0" borderId="50" xfId="2" applyNumberFormat="1" applyBorder="1" applyAlignment="1">
      <alignment horizontal="center"/>
    </xf>
    <xf numFmtId="0" fontId="9" fillId="0" borderId="0" xfId="2" applyFont="1"/>
    <xf numFmtId="4" fontId="9" fillId="0" borderId="0" xfId="2" applyNumberFormat="1" applyFont="1" applyAlignment="1">
      <alignment horizontal="right"/>
    </xf>
    <xf numFmtId="0" fontId="21" fillId="0" borderId="0" xfId="2" applyAlignment="1">
      <alignment horizontal="left"/>
    </xf>
    <xf numFmtId="4" fontId="9" fillId="0" borderId="0" xfId="2" applyNumberFormat="1" applyFont="1" applyAlignment="1">
      <alignment horizontal="center"/>
    </xf>
    <xf numFmtId="0" fontId="28" fillId="0" borderId="0" xfId="2" applyFont="1"/>
    <xf numFmtId="0" fontId="28" fillId="0" borderId="0" xfId="2" applyFont="1" applyAlignment="1">
      <alignment horizontal="right"/>
    </xf>
    <xf numFmtId="0" fontId="20" fillId="0" borderId="0" xfId="2" applyFont="1" applyAlignment="1">
      <alignment horizontal="left"/>
    </xf>
    <xf numFmtId="0" fontId="20" fillId="0" borderId="0" xfId="2" applyFont="1" applyAlignment="1">
      <alignment horizontal="right"/>
    </xf>
    <xf numFmtId="0" fontId="21" fillId="0" borderId="0" xfId="2" applyAlignment="1">
      <alignment horizontal="right"/>
    </xf>
    <xf numFmtId="0" fontId="7" fillId="0" borderId="74" xfId="4" applyFont="1" applyBorder="1" applyAlignment="1">
      <alignment horizontal="left"/>
    </xf>
    <xf numFmtId="0" fontId="30" fillId="0" borderId="75" xfId="4" applyFont="1" applyBorder="1" applyAlignment="1">
      <alignment vertical="top"/>
    </xf>
    <xf numFmtId="0" fontId="29" fillId="0" borderId="75" xfId="4" applyBorder="1" applyAlignment="1">
      <alignment horizontal="center" vertical="top"/>
    </xf>
    <xf numFmtId="0" fontId="21" fillId="0" borderId="75" xfId="4" applyFont="1" applyBorder="1" applyAlignment="1">
      <alignment vertical="top"/>
    </xf>
    <xf numFmtId="4" fontId="29" fillId="0" borderId="75" xfId="4" applyNumberFormat="1" applyBorder="1" applyAlignment="1">
      <alignment horizontal="center" vertical="top"/>
    </xf>
    <xf numFmtId="4" fontId="29" fillId="0" borderId="75" xfId="4" applyNumberFormat="1" applyBorder="1" applyAlignment="1">
      <alignment vertical="top"/>
    </xf>
    <xf numFmtId="0" fontId="29" fillId="0" borderId="76" xfId="4" applyBorder="1" applyAlignment="1">
      <alignment vertical="top"/>
    </xf>
    <xf numFmtId="0" fontId="29" fillId="0" borderId="0" xfId="4" applyAlignment="1">
      <alignment vertical="top"/>
    </xf>
    <xf numFmtId="0" fontId="29" fillId="0" borderId="0" xfId="4"/>
    <xf numFmtId="0" fontId="29" fillId="0" borderId="77" xfId="4" applyBorder="1" applyAlignment="1">
      <alignment horizontal="left" vertical="top"/>
    </xf>
    <xf numFmtId="0" fontId="30" fillId="0" borderId="0" xfId="4" applyFont="1" applyAlignment="1">
      <alignment vertical="top"/>
    </xf>
    <xf numFmtId="0" fontId="29" fillId="0" borderId="0" xfId="4" applyAlignment="1">
      <alignment horizontal="center" vertical="top"/>
    </xf>
    <xf numFmtId="0" fontId="21" fillId="0" borderId="0" xfId="4" applyFont="1" applyAlignment="1">
      <alignment vertical="top"/>
    </xf>
    <xf numFmtId="4" fontId="29" fillId="0" borderId="0" xfId="4" applyNumberFormat="1" applyAlignment="1">
      <alignment horizontal="center" vertical="top"/>
    </xf>
    <xf numFmtId="4" fontId="29" fillId="0" borderId="0" xfId="4" applyNumberFormat="1" applyAlignment="1">
      <alignment vertical="top"/>
    </xf>
    <xf numFmtId="0" fontId="29" fillId="0" borderId="78" xfId="4" applyBorder="1" applyAlignment="1">
      <alignment vertical="top"/>
    </xf>
    <xf numFmtId="0" fontId="29" fillId="0" borderId="77" xfId="4" applyBorder="1" applyAlignment="1">
      <alignment vertical="top"/>
    </xf>
    <xf numFmtId="0" fontId="29" fillId="0" borderId="0" xfId="4" applyAlignment="1">
      <alignment vertical="center"/>
    </xf>
    <xf numFmtId="0" fontId="29" fillId="0" borderId="80" xfId="4" applyBorder="1" applyAlignment="1">
      <alignment horizontal="center" vertical="top"/>
    </xf>
    <xf numFmtId="0" fontId="29" fillId="0" borderId="81" xfId="4" applyBorder="1" applyAlignment="1">
      <alignment vertical="top"/>
    </xf>
    <xf numFmtId="0" fontId="29" fillId="0" borderId="81" xfId="4" applyBorder="1" applyAlignment="1">
      <alignment horizontal="center" vertical="top"/>
    </xf>
    <xf numFmtId="0" fontId="21" fillId="0" borderId="81" xfId="4" applyFont="1" applyBorder="1" applyAlignment="1">
      <alignment vertical="top"/>
    </xf>
    <xf numFmtId="4" fontId="29" fillId="0" borderId="81" xfId="4" applyNumberFormat="1" applyBorder="1" applyAlignment="1">
      <alignment horizontal="center" vertical="top"/>
    </xf>
    <xf numFmtId="4" fontId="29" fillId="0" borderId="81" xfId="4" applyNumberFormat="1" applyBorder="1" applyAlignment="1">
      <alignment vertical="top"/>
    </xf>
    <xf numFmtId="0" fontId="29" fillId="0" borderId="82" xfId="4" applyBorder="1" applyAlignment="1">
      <alignment vertical="top"/>
    </xf>
    <xf numFmtId="0" fontId="31" fillId="0" borderId="83" xfId="4" applyFont="1" applyBorder="1" applyAlignment="1">
      <alignment horizontal="center" vertical="top"/>
    </xf>
    <xf numFmtId="0" fontId="31" fillId="0" borderId="84" xfId="4" applyFont="1" applyBorder="1" applyAlignment="1">
      <alignment horizontal="center" vertical="top"/>
    </xf>
    <xf numFmtId="0" fontId="31" fillId="0" borderId="85" xfId="4" applyFont="1" applyBorder="1" applyAlignment="1">
      <alignment horizontal="center" vertical="top"/>
    </xf>
    <xf numFmtId="0" fontId="9" fillId="0" borderId="84" xfId="4" applyFont="1" applyBorder="1" applyAlignment="1">
      <alignment horizontal="center" vertical="top"/>
    </xf>
    <xf numFmtId="4" fontId="31" fillId="0" borderId="85" xfId="4" applyNumberFormat="1" applyFont="1" applyBorder="1" applyAlignment="1">
      <alignment horizontal="center" vertical="top"/>
    </xf>
    <xf numFmtId="4" fontId="31" fillId="0" borderId="84" xfId="4" applyNumberFormat="1" applyFont="1" applyBorder="1" applyAlignment="1">
      <alignment horizontal="center" vertical="top"/>
    </xf>
    <xf numFmtId="0" fontId="31" fillId="0" borderId="86" xfId="4" applyFont="1" applyBorder="1" applyAlignment="1">
      <alignment horizontal="center" vertical="top"/>
    </xf>
    <xf numFmtId="0" fontId="29" fillId="0" borderId="87" xfId="4" applyBorder="1" applyAlignment="1">
      <alignment horizontal="center" vertical="top"/>
    </xf>
    <xf numFmtId="0" fontId="29" fillId="0" borderId="88" xfId="4" applyBorder="1" applyAlignment="1">
      <alignment horizontal="center" vertical="top"/>
    </xf>
    <xf numFmtId="4" fontId="29" fillId="0" borderId="88" xfId="4" applyNumberFormat="1" applyBorder="1" applyAlignment="1">
      <alignment horizontal="center" vertical="top"/>
    </xf>
    <xf numFmtId="0" fontId="29" fillId="0" borderId="89" xfId="4" applyBorder="1" applyAlignment="1">
      <alignment vertical="top"/>
    </xf>
    <xf numFmtId="0" fontId="32" fillId="0" borderId="87" xfId="4" applyFont="1" applyBorder="1" applyAlignment="1">
      <alignment horizontal="center" vertical="top"/>
    </xf>
    <xf numFmtId="0" fontId="32" fillId="0" borderId="0" xfId="4" applyFont="1" applyAlignment="1">
      <alignment vertical="top"/>
    </xf>
    <xf numFmtId="0" fontId="29" fillId="0" borderId="90" xfId="4" applyBorder="1" applyAlignment="1">
      <alignment horizontal="center" vertical="top"/>
    </xf>
    <xf numFmtId="0" fontId="29" fillId="0" borderId="91" xfId="4" applyBorder="1" applyAlignment="1">
      <alignment vertical="top"/>
    </xf>
    <xf numFmtId="0" fontId="29" fillId="0" borderId="91" xfId="4" applyBorder="1" applyAlignment="1">
      <alignment horizontal="center" vertical="top"/>
    </xf>
    <xf numFmtId="0" fontId="21" fillId="0" borderId="91" xfId="4" applyFont="1" applyBorder="1" applyAlignment="1">
      <alignment vertical="top"/>
    </xf>
    <xf numFmtId="4" fontId="29" fillId="0" borderId="91" xfId="4" applyNumberFormat="1" applyBorder="1" applyAlignment="1">
      <alignment horizontal="center" vertical="top"/>
    </xf>
    <xf numFmtId="4" fontId="29" fillId="0" borderId="91" xfId="4" applyNumberFormat="1" applyBorder="1" applyAlignment="1">
      <alignment vertical="top"/>
    </xf>
    <xf numFmtId="0" fontId="29" fillId="0" borderId="92" xfId="4" applyBorder="1" applyAlignment="1">
      <alignment vertical="top"/>
    </xf>
    <xf numFmtId="49" fontId="31" fillId="0" borderId="93" xfId="4" applyNumberFormat="1" applyFont="1" applyBorder="1" applyAlignment="1">
      <alignment horizontal="center" vertical="top"/>
    </xf>
    <xf numFmtId="0" fontId="31" fillId="0" borderId="94" xfId="4" applyFont="1" applyBorder="1" applyAlignment="1">
      <alignment vertical="top"/>
    </xf>
    <xf numFmtId="0" fontId="29" fillId="0" borderId="94" xfId="4" applyBorder="1" applyAlignment="1">
      <alignment horizontal="center" vertical="top"/>
    </xf>
    <xf numFmtId="0" fontId="21" fillId="0" borderId="94" xfId="4" applyFont="1" applyBorder="1" applyAlignment="1">
      <alignment vertical="top"/>
    </xf>
    <xf numFmtId="4" fontId="29" fillId="0" borderId="94" xfId="4" applyNumberFormat="1" applyBorder="1" applyAlignment="1">
      <alignment horizontal="right" vertical="top"/>
    </xf>
    <xf numFmtId="4" fontId="29" fillId="0" borderId="94" xfId="4" applyNumberFormat="1" applyBorder="1" applyAlignment="1">
      <alignment vertical="top"/>
    </xf>
    <xf numFmtId="0" fontId="29" fillId="0" borderId="95" xfId="4" applyBorder="1" applyAlignment="1">
      <alignment vertical="top"/>
    </xf>
    <xf numFmtId="49" fontId="33" fillId="0" borderId="93" xfId="4" applyNumberFormat="1" applyFont="1" applyBorder="1" applyAlignment="1">
      <alignment horizontal="center" vertical="top"/>
    </xf>
    <xf numFmtId="0" fontId="29" fillId="0" borderId="94" xfId="4" applyBorder="1" applyAlignment="1">
      <alignment vertical="top"/>
    </xf>
    <xf numFmtId="49" fontId="21" fillId="0" borderId="93" xfId="4" applyNumberFormat="1" applyFont="1" applyBorder="1" applyAlignment="1">
      <alignment horizontal="center" vertical="top"/>
    </xf>
    <xf numFmtId="0" fontId="21" fillId="0" borderId="94" xfId="4" applyFont="1" applyBorder="1" applyAlignment="1">
      <alignment horizontal="center" vertical="top"/>
    </xf>
    <xf numFmtId="169" fontId="21" fillId="0" borderId="94" xfId="4" applyNumberFormat="1" applyFont="1" applyBorder="1" applyAlignment="1">
      <alignment vertical="center"/>
    </xf>
    <xf numFmtId="4" fontId="21" fillId="9" borderId="94" xfId="4" applyNumberFormat="1" applyFont="1" applyFill="1" applyBorder="1" applyAlignment="1">
      <alignment horizontal="right"/>
    </xf>
    <xf numFmtId="4" fontId="21" fillId="0" borderId="94" xfId="4" applyNumberFormat="1" applyFont="1" applyBorder="1" applyAlignment="1">
      <alignment vertical="top"/>
    </xf>
    <xf numFmtId="0" fontId="21" fillId="0" borderId="95" xfId="4" applyFont="1" applyBorder="1" applyAlignment="1">
      <alignment vertical="top" wrapText="1"/>
    </xf>
    <xf numFmtId="0" fontId="21" fillId="0" borderId="96" xfId="4" applyFont="1" applyBorder="1" applyAlignment="1">
      <alignment vertical="top"/>
    </xf>
    <xf numFmtId="4" fontId="21" fillId="0" borderId="94" xfId="4" applyNumberFormat="1" applyFont="1" applyBorder="1" applyAlignment="1">
      <alignment horizontal="right" vertical="top"/>
    </xf>
    <xf numFmtId="49" fontId="34" fillId="0" borderId="93" xfId="4" applyNumberFormat="1" applyFont="1" applyBorder="1" applyAlignment="1">
      <alignment horizontal="center" vertical="top"/>
    </xf>
    <xf numFmtId="0" fontId="35" fillId="0" borderId="0" xfId="4" applyFont="1"/>
    <xf numFmtId="4" fontId="21" fillId="0" borderId="94" xfId="4" applyNumberFormat="1" applyFont="1" applyBorder="1" applyAlignment="1">
      <alignment horizontal="right"/>
    </xf>
    <xf numFmtId="49" fontId="21" fillId="0" borderId="97" xfId="4" applyNumberFormat="1" applyFont="1" applyBorder="1" applyAlignment="1">
      <alignment horizontal="center" vertical="top"/>
    </xf>
    <xf numFmtId="0" fontId="21" fillId="0" borderId="98" xfId="4" applyFont="1" applyBorder="1" applyAlignment="1">
      <alignment vertical="top"/>
    </xf>
    <xf numFmtId="0" fontId="21" fillId="0" borderId="98" xfId="4" applyFont="1" applyBorder="1" applyAlignment="1">
      <alignment horizontal="center" vertical="top"/>
    </xf>
    <xf numFmtId="169" fontId="21" fillId="0" borderId="98" xfId="4" applyNumberFormat="1" applyFont="1" applyBorder="1" applyAlignment="1">
      <alignment vertical="center"/>
    </xf>
    <xf numFmtId="4" fontId="21" fillId="0" borderId="98" xfId="4" applyNumberFormat="1" applyFont="1" applyBorder="1" applyAlignment="1">
      <alignment horizontal="right"/>
    </xf>
    <xf numFmtId="4" fontId="21" fillId="0" borderId="98" xfId="4" applyNumberFormat="1" applyFont="1" applyBorder="1" applyAlignment="1">
      <alignment vertical="top"/>
    </xf>
    <xf numFmtId="0" fontId="21" fillId="0" borderId="99" xfId="4" applyFont="1" applyBorder="1" applyAlignment="1">
      <alignment vertical="top" wrapText="1"/>
    </xf>
    <xf numFmtId="49" fontId="6" fillId="0" borderId="90" xfId="4" applyNumberFormat="1" applyFont="1" applyBorder="1" applyAlignment="1">
      <alignment horizontal="center" vertical="top"/>
    </xf>
    <xf numFmtId="0" fontId="6" fillId="0" borderId="91" xfId="4" applyFont="1" applyBorder="1" applyAlignment="1">
      <alignment vertical="top"/>
    </xf>
    <xf numFmtId="0" fontId="21" fillId="0" borderId="91" xfId="4" applyFont="1" applyBorder="1" applyAlignment="1">
      <alignment horizontal="center" vertical="top"/>
    </xf>
    <xf numFmtId="4" fontId="21" fillId="0" borderId="91" xfId="4" applyNumberFormat="1" applyFont="1" applyBorder="1" applyAlignment="1">
      <alignment horizontal="right" vertical="top"/>
    </xf>
    <xf numFmtId="4" fontId="21" fillId="0" borderId="91" xfId="4" applyNumberFormat="1" applyFont="1" applyBorder="1" applyAlignment="1">
      <alignment vertical="top"/>
    </xf>
    <xf numFmtId="0" fontId="21" fillId="0" borderId="92" xfId="4" applyFont="1" applyBorder="1" applyAlignment="1">
      <alignment vertical="top" wrapText="1"/>
    </xf>
    <xf numFmtId="49" fontId="6" fillId="0" borderId="93" xfId="4" applyNumberFormat="1" applyFont="1" applyBorder="1" applyAlignment="1">
      <alignment horizontal="center" vertical="top"/>
    </xf>
    <xf numFmtId="0" fontId="6" fillId="0" borderId="94" xfId="4" applyFont="1" applyBorder="1" applyAlignment="1">
      <alignment vertical="top"/>
    </xf>
    <xf numFmtId="169" fontId="21" fillId="0" borderId="94" xfId="4" applyNumberFormat="1" applyFont="1" applyBorder="1" applyAlignment="1">
      <alignment vertical="top"/>
    </xf>
    <xf numFmtId="4" fontId="21" fillId="9" borderId="94" xfId="4" applyNumberFormat="1" applyFont="1" applyFill="1" applyBorder="1" applyAlignment="1">
      <alignment horizontal="right" vertical="center"/>
    </xf>
    <xf numFmtId="0" fontId="2" fillId="0" borderId="94" xfId="4" applyFont="1" applyBorder="1" applyAlignment="1">
      <alignment vertical="top"/>
    </xf>
    <xf numFmtId="49" fontId="6" fillId="0" borderId="100" xfId="4" applyNumberFormat="1" applyFont="1" applyBorder="1" applyAlignment="1">
      <alignment horizontal="center" vertical="top"/>
    </xf>
    <xf numFmtId="0" fontId="2" fillId="0" borderId="101" xfId="4" applyFont="1" applyBorder="1" applyAlignment="1">
      <alignment vertical="top"/>
    </xf>
    <xf numFmtId="0" fontId="21" fillId="0" borderId="101" xfId="4" applyFont="1" applyBorder="1" applyAlignment="1">
      <alignment horizontal="center" vertical="top"/>
    </xf>
    <xf numFmtId="0" fontId="21" fillId="0" borderId="101" xfId="4" applyFont="1" applyBorder="1" applyAlignment="1">
      <alignment vertical="top"/>
    </xf>
    <xf numFmtId="4" fontId="21" fillId="0" borderId="101" xfId="4" applyNumberFormat="1" applyFont="1" applyBorder="1" applyAlignment="1">
      <alignment horizontal="right" vertical="top"/>
    </xf>
    <xf numFmtId="4" fontId="21" fillId="0" borderId="101" xfId="4" applyNumberFormat="1" applyFont="1" applyBorder="1" applyAlignment="1">
      <alignment vertical="top"/>
    </xf>
    <xf numFmtId="0" fontId="21" fillId="0" borderId="102" xfId="4" applyFont="1" applyBorder="1" applyAlignment="1">
      <alignment vertical="top" wrapText="1"/>
    </xf>
    <xf numFmtId="49" fontId="21" fillId="0" borderId="90" xfId="4" applyNumberFormat="1" applyFont="1" applyBorder="1" applyAlignment="1">
      <alignment horizontal="center" vertical="top"/>
    </xf>
    <xf numFmtId="49" fontId="9" fillId="0" borderId="93" xfId="4" applyNumberFormat="1" applyFont="1" applyBorder="1" applyAlignment="1">
      <alignment horizontal="center" vertical="top"/>
    </xf>
    <xf numFmtId="1" fontId="21" fillId="0" borderId="94" xfId="4" applyNumberFormat="1" applyFont="1" applyBorder="1" applyAlignment="1">
      <alignment vertical="top"/>
    </xf>
    <xf numFmtId="0" fontId="2" fillId="0" borderId="103" xfId="5" applyFont="1" applyBorder="1" applyAlignment="1">
      <alignment vertical="top" wrapText="1"/>
    </xf>
    <xf numFmtId="49" fontId="9" fillId="0" borderId="97" xfId="4" applyNumberFormat="1" applyFont="1" applyBorder="1" applyAlignment="1">
      <alignment horizontal="center" vertical="top"/>
    </xf>
    <xf numFmtId="0" fontId="2" fillId="0" borderId="98" xfId="4" applyFont="1" applyBorder="1" applyAlignment="1">
      <alignment vertical="top"/>
    </xf>
    <xf numFmtId="4" fontId="21" fillId="0" borderId="98" xfId="4" applyNumberFormat="1" applyFont="1" applyBorder="1" applyAlignment="1">
      <alignment horizontal="right" vertical="top"/>
    </xf>
    <xf numFmtId="49" fontId="21" fillId="0" borderId="93" xfId="4" applyNumberFormat="1" applyFont="1" applyBorder="1" applyAlignment="1">
      <alignment horizontal="center" vertical="center"/>
    </xf>
    <xf numFmtId="0" fontId="21" fillId="0" borderId="94" xfId="4" applyFont="1" applyBorder="1" applyAlignment="1">
      <alignment vertical="center" wrapText="1"/>
    </xf>
    <xf numFmtId="0" fontId="21" fillId="0" borderId="94" xfId="4" applyFont="1" applyBorder="1" applyAlignment="1">
      <alignment horizontal="center" vertical="center"/>
    </xf>
    <xf numFmtId="1" fontId="21" fillId="0" borderId="94" xfId="4" applyNumberFormat="1" applyFont="1" applyBorder="1" applyAlignment="1">
      <alignment vertical="center"/>
    </xf>
    <xf numFmtId="4" fontId="21" fillId="0" borderId="94" xfId="4" applyNumberFormat="1" applyFont="1" applyBorder="1" applyAlignment="1">
      <alignment vertical="center"/>
    </xf>
    <xf numFmtId="0" fontId="21" fillId="0" borderId="95" xfId="4" applyFont="1" applyBorder="1" applyAlignment="1">
      <alignment vertical="center" wrapText="1"/>
    </xf>
    <xf numFmtId="0" fontId="6" fillId="0" borderId="101" xfId="4" applyFont="1" applyBorder="1" applyAlignment="1">
      <alignment vertical="top"/>
    </xf>
    <xf numFmtId="0" fontId="6" fillId="0" borderId="96" xfId="4" applyFont="1" applyBorder="1" applyAlignment="1">
      <alignment vertical="top"/>
    </xf>
    <xf numFmtId="0" fontId="2" fillId="0" borderId="96" xfId="4" applyFont="1" applyBorder="1" applyAlignment="1">
      <alignment horizontal="center" vertical="top"/>
    </xf>
    <xf numFmtId="0" fontId="2" fillId="0" borderId="96" xfId="4" applyFont="1" applyBorder="1" applyAlignment="1">
      <alignment vertical="top"/>
    </xf>
    <xf numFmtId="4" fontId="2" fillId="0" borderId="96" xfId="4" applyNumberFormat="1" applyFont="1" applyBorder="1" applyAlignment="1">
      <alignment horizontal="right" vertical="top"/>
    </xf>
    <xf numFmtId="4" fontId="21" fillId="0" borderId="96" xfId="4" applyNumberFormat="1" applyFont="1" applyBorder="1" applyAlignment="1">
      <alignment vertical="top"/>
    </xf>
    <xf numFmtId="0" fontId="21" fillId="0" borderId="104" xfId="4" applyFont="1" applyBorder="1" applyAlignment="1">
      <alignment vertical="top" wrapText="1"/>
    </xf>
    <xf numFmtId="0" fontId="36" fillId="0" borderId="0" xfId="4" applyFont="1" applyAlignment="1">
      <alignment vertical="top"/>
    </xf>
    <xf numFmtId="49" fontId="2" fillId="0" borderId="105" xfId="4" applyNumberFormat="1" applyFont="1" applyBorder="1" applyAlignment="1">
      <alignment horizontal="center" vertical="center" wrapText="1"/>
    </xf>
    <xf numFmtId="0" fontId="2" fillId="0" borderId="106" xfId="4" applyFont="1" applyBorder="1" applyAlignment="1">
      <alignment vertical="center" wrapText="1"/>
    </xf>
    <xf numFmtId="0" fontId="2" fillId="0" borderId="106" xfId="4" applyFont="1" applyBorder="1" applyAlignment="1">
      <alignment horizontal="center" vertical="center" wrapText="1"/>
    </xf>
    <xf numFmtId="4" fontId="2" fillId="10" borderId="106" xfId="4" applyNumberFormat="1" applyFont="1" applyFill="1" applyBorder="1" applyAlignment="1">
      <alignment horizontal="right" vertical="center"/>
    </xf>
    <xf numFmtId="4" fontId="21" fillId="0" borderId="106" xfId="4" applyNumberFormat="1" applyFont="1" applyBorder="1" applyAlignment="1">
      <alignment vertical="center"/>
    </xf>
    <xf numFmtId="0" fontId="21" fillId="0" borderId="103" xfId="4" applyFont="1" applyBorder="1" applyAlignment="1">
      <alignment vertical="center" wrapText="1"/>
    </xf>
    <xf numFmtId="0" fontId="33" fillId="0" borderId="0" xfId="4" applyFont="1" applyAlignment="1">
      <alignment vertical="top"/>
    </xf>
    <xf numFmtId="0" fontId="2" fillId="0" borderId="106" xfId="4" applyFont="1" applyBorder="1" applyAlignment="1">
      <alignment horizontal="center" vertical="top"/>
    </xf>
    <xf numFmtId="0" fontId="21" fillId="0" borderId="106" xfId="4" applyFont="1" applyBorder="1" applyAlignment="1">
      <alignment vertical="top" wrapText="1"/>
    </xf>
    <xf numFmtId="4" fontId="21" fillId="0" borderId="106" xfId="4" applyNumberFormat="1" applyFont="1" applyBorder="1" applyAlignment="1">
      <alignment vertical="top"/>
    </xf>
    <xf numFmtId="4" fontId="21" fillId="9" borderId="106" xfId="4" applyNumberFormat="1" applyFont="1" applyFill="1" applyBorder="1" applyAlignment="1">
      <alignment horizontal="right" vertical="center"/>
    </xf>
    <xf numFmtId="0" fontId="21" fillId="0" borderId="103" xfId="4" applyFont="1" applyBorder="1" applyAlignment="1">
      <alignment vertical="top" wrapText="1"/>
    </xf>
    <xf numFmtId="0" fontId="2" fillId="0" borderId="107" xfId="4" applyFont="1" applyBorder="1" applyAlignment="1">
      <alignment vertical="center" wrapText="1"/>
    </xf>
    <xf numFmtId="0" fontId="2" fillId="0" borderId="107" xfId="4" applyFont="1" applyBorder="1" applyAlignment="1">
      <alignment horizontal="center" vertical="top"/>
    </xf>
    <xf numFmtId="0" fontId="21" fillId="0" borderId="107" xfId="4" applyFont="1" applyBorder="1" applyAlignment="1">
      <alignment vertical="top" wrapText="1"/>
    </xf>
    <xf numFmtId="4" fontId="21" fillId="9" borderId="96" xfId="4" applyNumberFormat="1" applyFont="1" applyFill="1" applyBorder="1" applyAlignment="1">
      <alignment horizontal="right" vertical="center"/>
    </xf>
    <xf numFmtId="0" fontId="21" fillId="0" borderId="108" xfId="4" applyFont="1" applyBorder="1" applyAlignment="1">
      <alignment vertical="center" wrapText="1"/>
    </xf>
    <xf numFmtId="0" fontId="21" fillId="0" borderId="109" xfId="4" applyFont="1" applyBorder="1" applyAlignment="1">
      <alignment vertical="center" wrapText="1"/>
    </xf>
    <xf numFmtId="0" fontId="21" fillId="0" borderId="109" xfId="4" applyFont="1" applyBorder="1" applyAlignment="1">
      <alignment horizontal="center" vertical="center" wrapText="1"/>
    </xf>
    <xf numFmtId="4" fontId="21" fillId="9" borderId="109" xfId="4" applyNumberFormat="1" applyFont="1" applyFill="1" applyBorder="1" applyAlignment="1">
      <alignment horizontal="right" vertical="center"/>
    </xf>
    <xf numFmtId="0" fontId="21" fillId="0" borderId="110" xfId="4" applyFont="1" applyBorder="1" applyAlignment="1">
      <alignment vertical="center" wrapText="1"/>
    </xf>
    <xf numFmtId="0" fontId="21" fillId="0" borderId="106" xfId="4" applyFont="1" applyBorder="1" applyAlignment="1">
      <alignment vertical="center" wrapText="1"/>
    </xf>
    <xf numFmtId="0" fontId="2" fillId="0" borderId="106" xfId="4" applyFont="1" applyBorder="1" applyAlignment="1">
      <alignment vertical="top" wrapText="1"/>
    </xf>
    <xf numFmtId="0" fontId="21" fillId="0" borderId="111" xfId="4" applyFont="1" applyBorder="1" applyAlignment="1">
      <alignment horizontal="center" vertical="center" wrapText="1"/>
    </xf>
    <xf numFmtId="49" fontId="2" fillId="0" borderId="100" xfId="4" applyNumberFormat="1" applyFont="1" applyBorder="1" applyAlignment="1">
      <alignment horizontal="center" vertical="top"/>
    </xf>
    <xf numFmtId="0" fontId="2" fillId="0" borderId="101" xfId="4" applyFont="1" applyBorder="1" applyAlignment="1">
      <alignment horizontal="center" vertical="top"/>
    </xf>
    <xf numFmtId="4" fontId="2" fillId="0" borderId="101" xfId="4" applyNumberFormat="1" applyFont="1" applyBorder="1" applyAlignment="1">
      <alignment horizontal="right" vertical="top"/>
    </xf>
    <xf numFmtId="49" fontId="2" fillId="0" borderId="90" xfId="4" applyNumberFormat="1" applyFont="1" applyBorder="1" applyAlignment="1">
      <alignment horizontal="center" vertical="top"/>
    </xf>
    <xf numFmtId="0" fontId="2" fillId="0" borderId="91" xfId="4" applyFont="1" applyBorder="1" applyAlignment="1">
      <alignment vertical="top"/>
    </xf>
    <xf numFmtId="0" fontId="2" fillId="0" borderId="91" xfId="4" applyFont="1" applyBorder="1" applyAlignment="1">
      <alignment horizontal="center" vertical="top"/>
    </xf>
    <xf numFmtId="4" fontId="2" fillId="0" borderId="91" xfId="4" applyNumberFormat="1" applyFont="1" applyBorder="1" applyAlignment="1">
      <alignment horizontal="right" vertical="top"/>
    </xf>
    <xf numFmtId="49" fontId="2" fillId="0" borderId="112" xfId="4" applyNumberFormat="1" applyFont="1" applyBorder="1" applyAlignment="1">
      <alignment horizontal="center" vertical="center" wrapText="1"/>
    </xf>
    <xf numFmtId="0" fontId="21" fillId="0" borderId="94" xfId="4" applyFont="1" applyBorder="1" applyAlignment="1">
      <alignment vertical="center"/>
    </xf>
    <xf numFmtId="0" fontId="29" fillId="0" borderId="106" xfId="4" applyBorder="1"/>
    <xf numFmtId="0" fontId="21" fillId="0" borderId="106" xfId="4" applyFont="1" applyBorder="1" applyAlignment="1">
      <alignment horizontal="center"/>
    </xf>
    <xf numFmtId="0" fontId="21" fillId="0" borderId="106" xfId="4" applyFont="1" applyBorder="1"/>
    <xf numFmtId="0" fontId="29" fillId="0" borderId="103" xfId="4" applyBorder="1"/>
    <xf numFmtId="0" fontId="29" fillId="0" borderId="107" xfId="4" applyBorder="1" applyAlignment="1">
      <alignment vertical="center" wrapText="1"/>
    </xf>
    <xf numFmtId="0" fontId="29" fillId="0" borderId="107" xfId="4" applyBorder="1" applyAlignment="1">
      <alignment horizontal="center" vertical="center"/>
    </xf>
    <xf numFmtId="0" fontId="21" fillId="0" borderId="107" xfId="4" applyFont="1" applyBorder="1" applyAlignment="1">
      <alignment vertical="center" wrapText="1"/>
    </xf>
    <xf numFmtId="4" fontId="29" fillId="7" borderId="107" xfId="4" applyNumberFormat="1" applyFill="1" applyBorder="1" applyAlignment="1">
      <alignment horizontal="right" vertical="center"/>
    </xf>
    <xf numFmtId="4" fontId="21" fillId="0" borderId="96" xfId="4" applyNumberFormat="1" applyFont="1" applyBorder="1" applyAlignment="1">
      <alignment vertical="center"/>
    </xf>
    <xf numFmtId="0" fontId="29" fillId="0" borderId="108" xfId="4" applyBorder="1" applyAlignment="1">
      <alignment vertical="center" wrapText="1"/>
    </xf>
    <xf numFmtId="0" fontId="29" fillId="0" borderId="106" xfId="4" applyBorder="1" applyAlignment="1">
      <alignment horizontal="left" vertical="center" wrapText="1"/>
    </xf>
    <xf numFmtId="0" fontId="21" fillId="0" borderId="106" xfId="4" applyFont="1" applyBorder="1" applyAlignment="1">
      <alignment horizontal="center" vertical="center"/>
    </xf>
    <xf numFmtId="0" fontId="21" fillId="0" borderId="106" xfId="4" applyFont="1" applyBorder="1" applyAlignment="1">
      <alignment vertical="center"/>
    </xf>
    <xf numFmtId="4" fontId="29" fillId="7" borderId="106" xfId="4" applyNumberFormat="1" applyFill="1" applyBorder="1" applyAlignment="1">
      <alignment horizontal="right" vertical="center"/>
    </xf>
    <xf numFmtId="0" fontId="29" fillId="0" borderId="106" xfId="4" applyBorder="1" applyAlignment="1">
      <alignment vertical="center" wrapText="1"/>
    </xf>
    <xf numFmtId="0" fontId="2" fillId="0" borderId="94" xfId="4" applyFont="1" applyBorder="1" applyAlignment="1">
      <alignment vertical="center"/>
    </xf>
    <xf numFmtId="0" fontId="2" fillId="0" borderId="94" xfId="4" applyFont="1" applyBorder="1" applyAlignment="1">
      <alignment horizontal="center" vertical="center"/>
    </xf>
    <xf numFmtId="0" fontId="2" fillId="0" borderId="98" xfId="4" applyFont="1" applyBorder="1" applyAlignment="1">
      <alignment vertical="top" wrapText="1"/>
    </xf>
    <xf numFmtId="0" fontId="2" fillId="0" borderId="98" xfId="4" applyFont="1" applyBorder="1" applyAlignment="1">
      <alignment horizontal="center" vertical="top"/>
    </xf>
    <xf numFmtId="49" fontId="2" fillId="0" borderId="113" xfId="4" applyNumberFormat="1" applyFont="1" applyBorder="1" applyAlignment="1">
      <alignment horizontal="center" vertical="top"/>
    </xf>
    <xf numFmtId="0" fontId="2" fillId="0" borderId="109" xfId="4" applyFont="1" applyBorder="1" applyAlignment="1">
      <alignment vertical="top"/>
    </xf>
    <xf numFmtId="0" fontId="2" fillId="0" borderId="109" xfId="4" applyFont="1" applyBorder="1" applyAlignment="1">
      <alignment horizontal="center" vertical="top"/>
    </xf>
    <xf numFmtId="4" fontId="2" fillId="0" borderId="109" xfId="4" applyNumberFormat="1" applyFont="1" applyBorder="1" applyAlignment="1">
      <alignment horizontal="right" vertical="top"/>
    </xf>
    <xf numFmtId="4" fontId="21" fillId="0" borderId="109" xfId="4" applyNumberFormat="1" applyFont="1" applyBorder="1" applyAlignment="1">
      <alignment vertical="top"/>
    </xf>
    <xf numFmtId="0" fontId="21" fillId="0" borderId="114" xfId="4" applyFont="1" applyBorder="1" applyAlignment="1">
      <alignment vertical="top" wrapText="1"/>
    </xf>
    <xf numFmtId="49" fontId="9" fillId="0" borderId="115" xfId="4" applyNumberFormat="1" applyFont="1" applyBorder="1" applyAlignment="1">
      <alignment horizontal="center" vertical="top"/>
    </xf>
    <xf numFmtId="0" fontId="2" fillId="0" borderId="94" xfId="4" applyFont="1" applyBorder="1" applyAlignment="1">
      <alignment horizontal="center" vertical="top"/>
    </xf>
    <xf numFmtId="4" fontId="2" fillId="0" borderId="94" xfId="4" applyNumberFormat="1" applyFont="1" applyBorder="1" applyAlignment="1">
      <alignment horizontal="right" vertical="top"/>
    </xf>
    <xf numFmtId="0" fontId="21" fillId="0" borderId="116" xfId="4" applyFont="1" applyBorder="1" applyAlignment="1">
      <alignment vertical="top" wrapText="1"/>
    </xf>
    <xf numFmtId="0" fontId="29" fillId="11" borderId="0" xfId="4" applyFill="1"/>
    <xf numFmtId="49" fontId="21" fillId="0" borderId="115" xfId="4" applyNumberFormat="1" applyFont="1" applyBorder="1" applyAlignment="1">
      <alignment horizontal="center" vertical="center"/>
    </xf>
    <xf numFmtId="0" fontId="2" fillId="0" borderId="94" xfId="4" applyFont="1" applyBorder="1" applyAlignment="1">
      <alignment vertical="center" wrapText="1"/>
    </xf>
    <xf numFmtId="0" fontId="2" fillId="0" borderId="94" xfId="4" applyFont="1" applyBorder="1" applyAlignment="1">
      <alignment horizontal="center" vertical="center" wrapText="1"/>
    </xf>
    <xf numFmtId="0" fontId="21" fillId="0" borderId="116" xfId="4" applyFont="1" applyBorder="1" applyAlignment="1">
      <alignment vertical="center" wrapText="1"/>
    </xf>
    <xf numFmtId="49" fontId="21" fillId="0" borderId="117" xfId="4" applyNumberFormat="1" applyFont="1" applyBorder="1" applyAlignment="1">
      <alignment horizontal="center" vertical="top"/>
    </xf>
    <xf numFmtId="0" fontId="2" fillId="0" borderId="88" xfId="4" applyFont="1" applyBorder="1" applyAlignment="1">
      <alignment vertical="top" wrapText="1"/>
    </xf>
    <xf numFmtId="0" fontId="2" fillId="0" borderId="88" xfId="4" applyFont="1" applyBorder="1" applyAlignment="1">
      <alignment horizontal="center" vertical="top"/>
    </xf>
    <xf numFmtId="4" fontId="21" fillId="0" borderId="88" xfId="4" applyNumberFormat="1" applyFont="1" applyBorder="1" applyAlignment="1">
      <alignment horizontal="center"/>
    </xf>
    <xf numFmtId="4" fontId="21" fillId="0" borderId="88" xfId="4" applyNumberFormat="1" applyFont="1" applyBorder="1" applyAlignment="1">
      <alignment vertical="top"/>
    </xf>
    <xf numFmtId="0" fontId="21" fillId="0" borderId="118" xfId="4" applyFont="1" applyBorder="1" applyAlignment="1">
      <alignment vertical="top" wrapText="1"/>
    </xf>
    <xf numFmtId="0" fontId="34" fillId="0" borderId="0" xfId="4" applyFont="1"/>
    <xf numFmtId="49" fontId="2" fillId="0" borderId="90" xfId="4" applyNumberFormat="1" applyFont="1" applyBorder="1" applyAlignment="1">
      <alignment horizontal="left" vertical="top"/>
    </xf>
    <xf numFmtId="4" fontId="21" fillId="0" borderId="91" xfId="4" applyNumberFormat="1" applyFont="1" applyBorder="1" applyAlignment="1">
      <alignment horizontal="center" vertical="top"/>
    </xf>
    <xf numFmtId="49" fontId="37" fillId="0" borderId="93" xfId="4" applyNumberFormat="1" applyFont="1" applyBorder="1" applyAlignment="1">
      <alignment horizontal="center" vertical="top" wrapText="1"/>
    </xf>
    <xf numFmtId="0" fontId="37" fillId="0" borderId="94" xfId="4" applyFont="1" applyBorder="1" applyAlignment="1">
      <alignment vertical="top" wrapText="1"/>
    </xf>
    <xf numFmtId="49" fontId="34" fillId="0" borderId="94" xfId="4" applyNumberFormat="1" applyFont="1" applyBorder="1" applyAlignment="1">
      <alignment horizontal="center" vertical="top" wrapText="1"/>
    </xf>
    <xf numFmtId="49" fontId="37" fillId="0" borderId="1" xfId="4" applyNumberFormat="1" applyFont="1" applyBorder="1" applyAlignment="1">
      <alignment horizontal="center" vertical="top" wrapText="1"/>
    </xf>
    <xf numFmtId="4" fontId="29" fillId="9" borderId="119" xfId="4" applyNumberFormat="1" applyFill="1" applyBorder="1" applyAlignment="1">
      <alignment horizontal="right" vertical="center" wrapText="1"/>
    </xf>
    <xf numFmtId="4" fontId="29" fillId="0" borderId="94" xfId="4" applyNumberFormat="1" applyBorder="1" applyAlignment="1">
      <alignment vertical="center" wrapText="1"/>
    </xf>
    <xf numFmtId="49" fontId="29" fillId="0" borderId="120" xfId="4" applyNumberFormat="1" applyBorder="1" applyAlignment="1">
      <alignment horizontal="center" vertical="center"/>
    </xf>
    <xf numFmtId="0" fontId="38" fillId="0" borderId="94" xfId="4" applyFont="1" applyBorder="1" applyAlignment="1">
      <alignment vertical="center" wrapText="1"/>
    </xf>
    <xf numFmtId="49" fontId="38" fillId="0" borderId="121" xfId="4" applyNumberFormat="1" applyFont="1" applyBorder="1" applyAlignment="1">
      <alignment horizontal="center" vertical="center" wrapText="1"/>
    </xf>
    <xf numFmtId="0" fontId="29" fillId="0" borderId="95" xfId="4" applyBorder="1" applyAlignment="1">
      <alignment vertical="top" wrapText="1"/>
    </xf>
    <xf numFmtId="0" fontId="29" fillId="0" borderId="0" xfId="4" applyAlignment="1">
      <alignment horizontal="left" vertical="top"/>
    </xf>
    <xf numFmtId="49" fontId="29" fillId="0" borderId="59" xfId="4" applyNumberFormat="1" applyBorder="1" applyAlignment="1">
      <alignment horizontal="center" vertical="center"/>
    </xf>
    <xf numFmtId="0" fontId="29" fillId="0" borderId="122" xfId="4" applyBorder="1"/>
    <xf numFmtId="0" fontId="29" fillId="0" borderId="50" xfId="4" applyBorder="1" applyAlignment="1">
      <alignment horizontal="center"/>
    </xf>
    <xf numFmtId="0" fontId="21" fillId="0" borderId="50" xfId="4" applyFont="1" applyBorder="1" applyAlignment="1">
      <alignment vertical="center"/>
    </xf>
    <xf numFmtId="4" fontId="29" fillId="0" borderId="50" xfId="4" applyNumberFormat="1" applyBorder="1" applyAlignment="1">
      <alignment horizontal="right" vertical="center"/>
    </xf>
    <xf numFmtId="4" fontId="29" fillId="0" borderId="50" xfId="4" applyNumberFormat="1" applyBorder="1" applyAlignment="1">
      <alignment vertical="center"/>
    </xf>
    <xf numFmtId="0" fontId="29" fillId="0" borderId="60" xfId="4" applyBorder="1"/>
    <xf numFmtId="0" fontId="21" fillId="0" borderId="123" xfId="4" applyFont="1" applyBorder="1" applyAlignment="1">
      <alignment horizontal="center"/>
    </xf>
    <xf numFmtId="0" fontId="21" fillId="0" borderId="57" xfId="4" applyFont="1" applyBorder="1"/>
    <xf numFmtId="0" fontId="21" fillId="0" borderId="57" xfId="4" applyFont="1" applyBorder="1" applyAlignment="1">
      <alignment horizontal="center"/>
    </xf>
    <xf numFmtId="4" fontId="21" fillId="0" borderId="57" xfId="4" applyNumberFormat="1" applyFont="1" applyBorder="1" applyAlignment="1">
      <alignment horizontal="right"/>
    </xf>
    <xf numFmtId="4" fontId="21" fillId="0" borderId="57" xfId="4" applyNumberFormat="1" applyFont="1" applyBorder="1"/>
    <xf numFmtId="0" fontId="21" fillId="0" borderId="58" xfId="4" applyFont="1" applyBorder="1"/>
    <xf numFmtId="49" fontId="9" fillId="0" borderId="120" xfId="4" applyNumberFormat="1" applyFont="1" applyBorder="1" applyAlignment="1">
      <alignment horizontal="center"/>
    </xf>
    <xf numFmtId="0" fontId="9" fillId="0" borderId="106" xfId="4" applyFont="1" applyBorder="1"/>
    <xf numFmtId="0" fontId="21" fillId="0" borderId="107" xfId="4" applyFont="1" applyBorder="1" applyAlignment="1">
      <alignment horizontal="center"/>
    </xf>
    <xf numFmtId="0" fontId="21" fillId="0" borderId="107" xfId="4" applyFont="1" applyBorder="1" applyAlignment="1">
      <alignment horizontal="right"/>
    </xf>
    <xf numFmtId="4" fontId="21" fillId="0" borderId="107" xfId="4" applyNumberFormat="1" applyFont="1" applyBorder="1" applyAlignment="1">
      <alignment horizontal="right"/>
    </xf>
    <xf numFmtId="4" fontId="21" fillId="0" borderId="107" xfId="4" applyNumberFormat="1" applyFont="1" applyBorder="1"/>
    <xf numFmtId="0" fontId="21" fillId="0" borderId="108" xfId="4" applyFont="1" applyBorder="1"/>
    <xf numFmtId="49" fontId="29" fillId="0" borderId="124" xfId="4" applyNumberFormat="1" applyBorder="1" applyAlignment="1">
      <alignment horizontal="center" vertical="center"/>
    </xf>
    <xf numFmtId="0" fontId="29" fillId="0" borderId="106" xfId="4" applyBorder="1" applyAlignment="1">
      <alignment horizontal="center"/>
    </xf>
    <xf numFmtId="4" fontId="29" fillId="7" borderId="106" xfId="4" applyNumberFormat="1" applyFill="1" applyBorder="1" applyAlignment="1">
      <alignment horizontal="right"/>
    </xf>
    <xf numFmtId="4" fontId="29" fillId="0" borderId="106" xfId="4" applyNumberFormat="1" applyBorder="1"/>
    <xf numFmtId="0" fontId="29" fillId="0" borderId="108" xfId="4" applyBorder="1"/>
    <xf numFmtId="49" fontId="21" fillId="0" borderId="106" xfId="4" applyNumberFormat="1" applyFont="1" applyBorder="1" applyAlignment="1">
      <alignment horizontal="center" vertical="center"/>
    </xf>
    <xf numFmtId="1" fontId="21" fillId="0" borderId="106" xfId="4" applyNumberFormat="1" applyFont="1" applyBorder="1" applyAlignment="1">
      <alignment horizontal="right" vertical="center"/>
    </xf>
    <xf numFmtId="0" fontId="34" fillId="0" borderId="94" xfId="4" applyFont="1" applyBorder="1" applyAlignment="1">
      <alignment vertical="top" wrapText="1"/>
    </xf>
    <xf numFmtId="0" fontId="2" fillId="0" borderId="106" xfId="4" applyFont="1" applyBorder="1"/>
    <xf numFmtId="0" fontId="2" fillId="0" borderId="107" xfId="4" applyFont="1" applyBorder="1" applyAlignment="1">
      <alignment vertical="center"/>
    </xf>
    <xf numFmtId="0" fontId="29" fillId="0" borderId="106" xfId="4" applyBorder="1" applyAlignment="1">
      <alignment horizontal="center" vertical="center"/>
    </xf>
    <xf numFmtId="4" fontId="29" fillId="0" borderId="107" xfId="4" applyNumberFormat="1" applyBorder="1" applyAlignment="1">
      <alignment vertical="center"/>
    </xf>
    <xf numFmtId="49" fontId="21" fillId="0" borderId="106" xfId="4" applyNumberFormat="1" applyFont="1" applyBorder="1" applyAlignment="1">
      <alignment horizontal="center" vertical="center" wrapText="1"/>
    </xf>
    <xf numFmtId="0" fontId="21" fillId="0" borderId="107" xfId="4" applyFont="1" applyBorder="1" applyAlignment="1">
      <alignment vertical="center"/>
    </xf>
    <xf numFmtId="49" fontId="29" fillId="0" borderId="124" xfId="4" applyNumberFormat="1" applyBorder="1" applyAlignment="1">
      <alignment horizontal="center" vertical="top"/>
    </xf>
    <xf numFmtId="49" fontId="21" fillId="0" borderId="107" xfId="4" applyNumberFormat="1" applyFont="1" applyBorder="1" applyAlignment="1">
      <alignment horizontal="center" vertical="center" wrapText="1"/>
    </xf>
    <xf numFmtId="4" fontId="29" fillId="0" borderId="107" xfId="4" applyNumberFormat="1" applyBorder="1" applyAlignment="1">
      <alignment horizontal="center" vertical="center"/>
    </xf>
    <xf numFmtId="49" fontId="36" fillId="0" borderId="125" xfId="4" applyNumberFormat="1" applyFont="1" applyBorder="1" applyAlignment="1">
      <alignment horizontal="center" vertical="top"/>
    </xf>
    <xf numFmtId="0" fontId="39" fillId="0" borderId="126" xfId="4" applyFont="1" applyBorder="1" applyAlignment="1">
      <alignment vertical="top"/>
    </xf>
    <xf numFmtId="0" fontId="39" fillId="0" borderId="126" xfId="4" applyFont="1" applyBorder="1" applyAlignment="1">
      <alignment horizontal="center" vertical="top"/>
    </xf>
    <xf numFmtId="0" fontId="2" fillId="0" borderId="126" xfId="4" applyFont="1" applyBorder="1" applyAlignment="1">
      <alignment vertical="top"/>
    </xf>
    <xf numFmtId="4" fontId="29" fillId="0" borderId="126" xfId="4" applyNumberFormat="1" applyBorder="1" applyAlignment="1">
      <alignment horizontal="center" vertical="top"/>
    </xf>
    <xf numFmtId="4" fontId="29" fillId="0" borderId="126" xfId="4" applyNumberFormat="1" applyBorder="1" applyAlignment="1">
      <alignment vertical="top"/>
    </xf>
    <xf numFmtId="0" fontId="29" fillId="0" borderId="127" xfId="4" applyBorder="1" applyAlignment="1">
      <alignment vertical="top"/>
    </xf>
    <xf numFmtId="49" fontId="40" fillId="0" borderId="113" xfId="4" applyNumberFormat="1" applyFont="1" applyBorder="1" applyAlignment="1">
      <alignment horizontal="center" vertical="top"/>
    </xf>
    <xf numFmtId="0" fontId="41" fillId="0" borderId="121" xfId="4" applyFont="1" applyBorder="1" applyAlignment="1">
      <alignment vertical="top"/>
    </xf>
    <xf numFmtId="0" fontId="34" fillId="0" borderId="128" xfId="4" applyFont="1" applyBorder="1" applyAlignment="1">
      <alignment horizontal="center" vertical="top"/>
    </xf>
    <xf numFmtId="0" fontId="34" fillId="0" borderId="128" xfId="4" applyFont="1" applyBorder="1" applyAlignment="1">
      <alignment vertical="top"/>
    </xf>
    <xf numFmtId="4" fontId="34" fillId="0" borderId="119" xfId="4" applyNumberFormat="1" applyFont="1" applyBorder="1" applyAlignment="1">
      <alignment horizontal="center" vertical="top"/>
    </xf>
    <xf numFmtId="4" fontId="31" fillId="0" borderId="109" xfId="4" applyNumberFormat="1" applyFont="1" applyBorder="1" applyAlignment="1">
      <alignment vertical="top"/>
    </xf>
    <xf numFmtId="0" fontId="41" fillId="0" borderId="114" xfId="4" applyFont="1" applyBorder="1" applyAlignment="1">
      <alignment vertical="top"/>
    </xf>
    <xf numFmtId="0" fontId="34" fillId="0" borderId="0" xfId="4" applyFont="1" applyAlignment="1">
      <alignment vertical="top"/>
    </xf>
    <xf numFmtId="49" fontId="40" fillId="0" borderId="115" xfId="4" applyNumberFormat="1" applyFont="1" applyBorder="1" applyAlignment="1">
      <alignment horizontal="center" vertical="top"/>
    </xf>
    <xf numFmtId="0" fontId="41" fillId="0" borderId="129" xfId="4" applyFont="1" applyBorder="1" applyAlignment="1">
      <alignment vertical="top"/>
    </xf>
    <xf numFmtId="4" fontId="31" fillId="0" borderId="94" xfId="4" applyNumberFormat="1" applyFont="1" applyBorder="1" applyAlignment="1">
      <alignment vertical="top"/>
    </xf>
    <xf numFmtId="0" fontId="34" fillId="0" borderId="116" xfId="4" applyFont="1" applyBorder="1" applyAlignment="1">
      <alignment vertical="top"/>
    </xf>
    <xf numFmtId="49" fontId="33" fillId="0" borderId="115" xfId="4" applyNumberFormat="1" applyFont="1" applyBorder="1" applyAlignment="1">
      <alignment horizontal="center" vertical="top"/>
    </xf>
    <xf numFmtId="0" fontId="41" fillId="0" borderId="94" xfId="4" applyFont="1" applyBorder="1" applyAlignment="1">
      <alignment vertical="top"/>
    </xf>
    <xf numFmtId="4" fontId="29" fillId="0" borderId="94" xfId="4" applyNumberFormat="1" applyBorder="1" applyAlignment="1">
      <alignment horizontal="center" vertical="top"/>
    </xf>
    <xf numFmtId="4" fontId="41" fillId="0" borderId="94" xfId="4" applyNumberFormat="1" applyFont="1" applyBorder="1" applyAlignment="1">
      <alignment horizontal="right" vertical="top"/>
    </xf>
    <xf numFmtId="0" fontId="29" fillId="0" borderId="116" xfId="4" applyBorder="1" applyAlignment="1">
      <alignment vertical="top"/>
    </xf>
    <xf numFmtId="0" fontId="39" fillId="0" borderId="94" xfId="4" applyFont="1" applyBorder="1" applyAlignment="1">
      <alignment vertical="top"/>
    </xf>
    <xf numFmtId="49" fontId="33" fillId="0" borderId="130" xfId="4" applyNumberFormat="1" applyFont="1" applyBorder="1" applyAlignment="1">
      <alignment horizontal="center" vertical="top"/>
    </xf>
    <xf numFmtId="0" fontId="39" fillId="0" borderId="131" xfId="4" applyFont="1" applyBorder="1" applyAlignment="1">
      <alignment vertical="top"/>
    </xf>
    <xf numFmtId="0" fontId="29" fillId="0" borderId="131" xfId="4" applyBorder="1" applyAlignment="1">
      <alignment horizontal="center" vertical="top"/>
    </xf>
    <xf numFmtId="0" fontId="21" fillId="0" borderId="131" xfId="4" applyFont="1" applyBorder="1" applyAlignment="1">
      <alignment vertical="top"/>
    </xf>
    <xf numFmtId="4" fontId="29" fillId="0" borderId="131" xfId="4" applyNumberFormat="1" applyBorder="1" applyAlignment="1">
      <alignment horizontal="center" vertical="top"/>
    </xf>
    <xf numFmtId="4" fontId="29" fillId="0" borderId="131" xfId="4" applyNumberFormat="1" applyBorder="1" applyAlignment="1">
      <alignment vertical="top"/>
    </xf>
    <xf numFmtId="0" fontId="29" fillId="0" borderId="132" xfId="4" applyBorder="1" applyAlignment="1">
      <alignment vertical="top"/>
    </xf>
    <xf numFmtId="49" fontId="33" fillId="0" borderId="0" xfId="4" applyNumberFormat="1" applyFont="1" applyAlignment="1">
      <alignment vertical="top"/>
    </xf>
    <xf numFmtId="0" fontId="36" fillId="0" borderId="0" xfId="4" applyFont="1" applyAlignment="1">
      <alignment horizontal="right" vertical="top"/>
    </xf>
    <xf numFmtId="0" fontId="29" fillId="0" borderId="0" xfId="4" applyAlignment="1">
      <alignment horizontal="right" vertical="top"/>
    </xf>
    <xf numFmtId="0" fontId="36" fillId="0" borderId="0" xfId="4" applyFont="1" applyAlignment="1">
      <alignment horizontal="left" vertical="top"/>
    </xf>
    <xf numFmtId="0" fontId="33" fillId="0" borderId="0" xfId="4" applyFont="1"/>
    <xf numFmtId="0" fontId="21" fillId="0" borderId="0" xfId="4" applyFont="1"/>
    <xf numFmtId="4" fontId="29" fillId="0" borderId="0" xfId="4" applyNumberFormat="1" applyAlignment="1">
      <alignment horizontal="center"/>
    </xf>
    <xf numFmtId="4" fontId="29" fillId="0" borderId="0" xfId="4" applyNumberFormat="1"/>
    <xf numFmtId="0" fontId="21" fillId="0" borderId="133" xfId="5" applyBorder="1" applyAlignment="1">
      <alignment horizontal="left" vertical="top"/>
    </xf>
    <xf numFmtId="0" fontId="21" fillId="0" borderId="134" xfId="5" applyBorder="1" applyAlignment="1">
      <alignment vertical="top"/>
    </xf>
    <xf numFmtId="0" fontId="21" fillId="0" borderId="134" xfId="5" applyBorder="1" applyAlignment="1">
      <alignment horizontal="center" vertical="top"/>
    </xf>
    <xf numFmtId="0" fontId="21" fillId="0" borderId="135" xfId="5" applyBorder="1" applyAlignment="1">
      <alignment vertical="top"/>
    </xf>
    <xf numFmtId="0" fontId="21" fillId="0" borderId="0" xfId="5" applyAlignment="1">
      <alignment vertical="top"/>
    </xf>
    <xf numFmtId="0" fontId="21" fillId="0" borderId="1" xfId="5" applyBorder="1" applyAlignment="1">
      <alignment horizontal="left" vertical="top"/>
    </xf>
    <xf numFmtId="0" fontId="21" fillId="0" borderId="0" xfId="5" applyAlignment="1">
      <alignment horizontal="center" vertical="top"/>
    </xf>
    <xf numFmtId="0" fontId="21" fillId="0" borderId="2" xfId="5" applyBorder="1" applyAlignment="1">
      <alignment vertical="top"/>
    </xf>
    <xf numFmtId="0" fontId="21" fillId="0" borderId="3" xfId="5" applyBorder="1" applyAlignment="1">
      <alignment horizontal="center" vertical="top"/>
    </xf>
    <xf numFmtId="0" fontId="21" fillId="0" borderId="4" xfId="5" applyBorder="1" applyAlignment="1">
      <alignment vertical="top"/>
    </xf>
    <xf numFmtId="0" fontId="21" fillId="0" borderId="4" xfId="5" applyBorder="1" applyAlignment="1">
      <alignment horizontal="center" vertical="top"/>
    </xf>
    <xf numFmtId="0" fontId="21" fillId="0" borderId="5" xfId="5" applyBorder="1" applyAlignment="1">
      <alignment vertical="top"/>
    </xf>
    <xf numFmtId="0" fontId="6" fillId="0" borderId="136" xfId="5" applyFont="1" applyBorder="1" applyAlignment="1">
      <alignment horizontal="center" vertical="top"/>
    </xf>
    <xf numFmtId="0" fontId="6" fillId="0" borderId="134" xfId="5" applyFont="1" applyBorder="1" applyAlignment="1">
      <alignment horizontal="center" vertical="top"/>
    </xf>
    <xf numFmtId="0" fontId="6" fillId="0" borderId="137" xfId="5" applyFont="1" applyBorder="1" applyAlignment="1">
      <alignment horizontal="center" vertical="top"/>
    </xf>
    <xf numFmtId="0" fontId="6" fillId="0" borderId="138" xfId="5" applyFont="1" applyBorder="1" applyAlignment="1">
      <alignment horizontal="center" vertical="top"/>
    </xf>
    <xf numFmtId="49" fontId="21" fillId="0" borderId="139" xfId="5" applyNumberFormat="1" applyBorder="1" applyAlignment="1">
      <alignment horizontal="center" vertical="top"/>
    </xf>
    <xf numFmtId="0" fontId="21" fillId="0" borderId="140" xfId="5" applyBorder="1" applyAlignment="1">
      <alignment vertical="top"/>
    </xf>
    <xf numFmtId="0" fontId="21" fillId="0" borderId="140" xfId="5" applyBorder="1" applyAlignment="1">
      <alignment horizontal="center" vertical="top"/>
    </xf>
    <xf numFmtId="0" fontId="21" fillId="0" borderId="141" xfId="5" applyBorder="1" applyAlignment="1">
      <alignment vertical="top"/>
    </xf>
    <xf numFmtId="49" fontId="6" fillId="0" borderId="120" xfId="5" applyNumberFormat="1" applyFont="1" applyBorder="1" applyAlignment="1">
      <alignment horizontal="center" vertical="top"/>
    </xf>
    <xf numFmtId="0" fontId="6" fillId="0" borderId="106" xfId="5" applyFont="1" applyBorder="1" applyAlignment="1">
      <alignment vertical="top"/>
    </xf>
    <xf numFmtId="0" fontId="21" fillId="0" borderId="106" xfId="5" applyBorder="1" applyAlignment="1">
      <alignment horizontal="center" vertical="top"/>
    </xf>
    <xf numFmtId="0" fontId="21" fillId="0" borderId="106" xfId="5" applyBorder="1" applyAlignment="1">
      <alignment vertical="top"/>
    </xf>
    <xf numFmtId="0" fontId="21" fillId="0" borderId="106" xfId="5" applyBorder="1" applyAlignment="1">
      <alignment horizontal="right" vertical="top"/>
    </xf>
    <xf numFmtId="0" fontId="21" fillId="0" borderId="103" xfId="5" applyBorder="1" applyAlignment="1">
      <alignment vertical="top"/>
    </xf>
    <xf numFmtId="49" fontId="21" fillId="0" borderId="120" xfId="5" applyNumberFormat="1" applyBorder="1" applyAlignment="1">
      <alignment horizontal="center" vertical="top"/>
    </xf>
    <xf numFmtId="170" fontId="21" fillId="12" borderId="106" xfId="5" applyNumberFormat="1" applyFill="1" applyBorder="1" applyAlignment="1">
      <alignment horizontal="right" vertical="top"/>
    </xf>
    <xf numFmtId="2" fontId="21" fillId="0" borderId="106" xfId="5" applyNumberFormat="1" applyBorder="1" applyAlignment="1">
      <alignment vertical="top"/>
    </xf>
    <xf numFmtId="0" fontId="21" fillId="0" borderId="106" xfId="5" applyBorder="1" applyAlignment="1">
      <alignment vertical="center"/>
    </xf>
    <xf numFmtId="0" fontId="21" fillId="0" borderId="106" xfId="5" applyBorder="1" applyAlignment="1">
      <alignment horizontal="center" vertical="center"/>
    </xf>
    <xf numFmtId="169" fontId="21" fillId="0" borderId="106" xfId="5" applyNumberFormat="1" applyBorder="1" applyAlignment="1">
      <alignment vertical="center"/>
    </xf>
    <xf numFmtId="170" fontId="21" fillId="12" borderId="106" xfId="5" applyNumberFormat="1" applyFill="1" applyBorder="1" applyAlignment="1">
      <alignment horizontal="right" vertical="center"/>
    </xf>
    <xf numFmtId="2" fontId="21" fillId="0" borderId="106" xfId="5" applyNumberFormat="1" applyBorder="1" applyAlignment="1">
      <alignment vertical="center"/>
    </xf>
    <xf numFmtId="0" fontId="21" fillId="0" borderId="108" xfId="5" applyBorder="1" applyAlignment="1">
      <alignment vertical="top" wrapText="1"/>
    </xf>
    <xf numFmtId="0" fontId="21" fillId="0" borderId="107" xfId="5" applyBorder="1" applyAlignment="1">
      <alignment vertical="center"/>
    </xf>
    <xf numFmtId="0" fontId="21" fillId="0" borderId="107" xfId="5" applyBorder="1" applyAlignment="1">
      <alignment horizontal="center" vertical="center"/>
    </xf>
    <xf numFmtId="169" fontId="21" fillId="0" borderId="107" xfId="5" applyNumberFormat="1" applyBorder="1" applyAlignment="1">
      <alignment vertical="center"/>
    </xf>
    <xf numFmtId="170" fontId="21" fillId="12" borderId="107" xfId="5" applyNumberFormat="1" applyFill="1" applyBorder="1" applyAlignment="1">
      <alignment horizontal="right" vertical="center"/>
    </xf>
    <xf numFmtId="49" fontId="21" fillId="0" borderId="142" xfId="5" applyNumberFormat="1" applyBorder="1" applyAlignment="1">
      <alignment horizontal="center" vertical="top"/>
    </xf>
    <xf numFmtId="0" fontId="21" fillId="0" borderId="143" xfId="5" applyBorder="1" applyAlignment="1">
      <alignment vertical="top"/>
    </xf>
    <xf numFmtId="0" fontId="21" fillId="0" borderId="143" xfId="5" applyBorder="1" applyAlignment="1">
      <alignment horizontal="center" vertical="top"/>
    </xf>
    <xf numFmtId="0" fontId="21" fillId="0" borderId="143" xfId="5" applyBorder="1" applyAlignment="1">
      <alignment horizontal="right" vertical="top"/>
    </xf>
    <xf numFmtId="2" fontId="21" fillId="0" borderId="143" xfId="5" applyNumberFormat="1" applyBorder="1" applyAlignment="1">
      <alignment vertical="top"/>
    </xf>
    <xf numFmtId="0" fontId="21" fillId="0" borderId="144" xfId="5" applyBorder="1" applyAlignment="1">
      <alignment vertical="top"/>
    </xf>
    <xf numFmtId="49" fontId="21" fillId="0" borderId="145" xfId="5" applyNumberFormat="1" applyBorder="1" applyAlignment="1">
      <alignment horizontal="center" vertical="top"/>
    </xf>
    <xf numFmtId="0" fontId="21" fillId="0" borderId="146" xfId="5" applyBorder="1" applyAlignment="1">
      <alignment vertical="top"/>
    </xf>
    <xf numFmtId="0" fontId="21" fillId="0" borderId="146" xfId="5" applyBorder="1" applyAlignment="1">
      <alignment horizontal="center" vertical="top"/>
    </xf>
    <xf numFmtId="0" fontId="21" fillId="0" borderId="146" xfId="5" applyBorder="1" applyAlignment="1">
      <alignment horizontal="right" vertical="top"/>
    </xf>
    <xf numFmtId="2" fontId="21" fillId="0" borderId="146" xfId="5" applyNumberFormat="1" applyBorder="1" applyAlignment="1">
      <alignment vertical="top"/>
    </xf>
    <xf numFmtId="0" fontId="21" fillId="0" borderId="147" xfId="5" applyBorder="1" applyAlignment="1">
      <alignment vertical="top"/>
    </xf>
    <xf numFmtId="49" fontId="2" fillId="0" borderId="120" xfId="5" applyNumberFormat="1" applyFont="1" applyBorder="1" applyAlignment="1">
      <alignment horizontal="center" vertical="center"/>
    </xf>
    <xf numFmtId="0" fontId="21" fillId="0" borderId="103" xfId="5" applyBorder="1" applyAlignment="1">
      <alignment vertical="center" wrapText="1"/>
    </xf>
    <xf numFmtId="49" fontId="2" fillId="0" borderId="59" xfId="5" applyNumberFormat="1" applyFont="1" applyBorder="1" applyAlignment="1">
      <alignment horizontal="center" vertical="top"/>
    </xf>
    <xf numFmtId="0" fontId="21" fillId="0" borderId="50" xfId="5" applyBorder="1" applyAlignment="1">
      <alignment vertical="top"/>
    </xf>
    <xf numFmtId="0" fontId="21" fillId="0" borderId="50" xfId="5" applyBorder="1" applyAlignment="1">
      <alignment horizontal="center" vertical="top"/>
    </xf>
    <xf numFmtId="1" fontId="21" fillId="0" borderId="50" xfId="5" applyNumberFormat="1" applyBorder="1" applyAlignment="1">
      <alignment vertical="top"/>
    </xf>
    <xf numFmtId="170" fontId="21" fillId="0" borderId="50" xfId="5" applyNumberFormat="1" applyBorder="1" applyAlignment="1">
      <alignment horizontal="right" vertical="top"/>
    </xf>
    <xf numFmtId="2" fontId="21" fillId="0" borderId="50" xfId="5" applyNumberFormat="1" applyBorder="1" applyAlignment="1">
      <alignment vertical="top"/>
    </xf>
    <xf numFmtId="0" fontId="21" fillId="0" borderId="60" xfId="5" applyBorder="1" applyAlignment="1">
      <alignment vertical="top" wrapText="1"/>
    </xf>
    <xf numFmtId="49" fontId="21" fillId="0" borderId="124" xfId="5" applyNumberFormat="1" applyBorder="1" applyAlignment="1">
      <alignment horizontal="center" vertical="top"/>
    </xf>
    <xf numFmtId="0" fontId="21" fillId="0" borderId="107" xfId="5" applyBorder="1" applyAlignment="1">
      <alignment vertical="top"/>
    </xf>
    <xf numFmtId="0" fontId="2" fillId="0" borderId="107" xfId="5" applyFont="1" applyBorder="1" applyAlignment="1">
      <alignment horizontal="center" vertical="top"/>
    </xf>
    <xf numFmtId="0" fontId="21" fillId="0" borderId="107" xfId="5" applyBorder="1" applyAlignment="1">
      <alignment horizontal="right" vertical="top"/>
    </xf>
    <xf numFmtId="2" fontId="21" fillId="0" borderId="107" xfId="5" applyNumberFormat="1" applyBorder="1" applyAlignment="1">
      <alignment vertical="top"/>
    </xf>
    <xf numFmtId="0" fontId="21" fillId="0" borderId="108" xfId="5" applyBorder="1" applyAlignment="1">
      <alignment vertical="top"/>
    </xf>
    <xf numFmtId="49" fontId="21" fillId="0" borderId="124" xfId="5" applyNumberFormat="1" applyBorder="1" applyAlignment="1">
      <alignment horizontal="center" vertical="center"/>
    </xf>
    <xf numFmtId="1" fontId="21" fillId="0" borderId="106" xfId="5" applyNumberFormat="1" applyBorder="1" applyAlignment="1">
      <alignment vertical="center"/>
    </xf>
    <xf numFmtId="0" fontId="21" fillId="0" borderId="108" xfId="5" applyBorder="1" applyAlignment="1">
      <alignment vertical="center" wrapText="1"/>
    </xf>
    <xf numFmtId="0" fontId="2" fillId="0" borderId="106" xfId="5" applyFont="1" applyBorder="1" applyAlignment="1">
      <alignment vertical="center"/>
    </xf>
    <xf numFmtId="0" fontId="2" fillId="0" borderId="106" xfId="5" applyFont="1" applyBorder="1" applyAlignment="1">
      <alignment horizontal="center" vertical="center"/>
    </xf>
    <xf numFmtId="0" fontId="38" fillId="0" borderId="106" xfId="5" applyFont="1" applyBorder="1" applyAlignment="1">
      <alignment vertical="center" wrapText="1"/>
    </xf>
    <xf numFmtId="49" fontId="38" fillId="0" borderId="106" xfId="5" applyNumberFormat="1" applyFont="1" applyBorder="1" applyAlignment="1">
      <alignment horizontal="center" vertical="center" wrapText="1"/>
    </xf>
    <xf numFmtId="0" fontId="2" fillId="0" borderId="106" xfId="5" applyFont="1" applyBorder="1" applyAlignment="1">
      <alignment vertical="center" wrapText="1"/>
    </xf>
    <xf numFmtId="0" fontId="21" fillId="0" borderId="103" xfId="5" applyBorder="1" applyAlignment="1">
      <alignment vertical="center"/>
    </xf>
    <xf numFmtId="0" fontId="21" fillId="0" borderId="108" xfId="5" applyBorder="1" applyAlignment="1">
      <alignment vertical="center"/>
    </xf>
    <xf numFmtId="0" fontId="2" fillId="0" borderId="107" xfId="5" applyFont="1" applyBorder="1" applyAlignment="1">
      <alignment vertical="top" wrapText="1"/>
    </xf>
    <xf numFmtId="170" fontId="21" fillId="0" borderId="106" xfId="5" applyNumberFormat="1" applyBorder="1" applyAlignment="1">
      <alignment horizontal="center" vertical="top"/>
    </xf>
    <xf numFmtId="171" fontId="21" fillId="0" borderId="106" xfId="5" applyNumberFormat="1" applyBorder="1" applyAlignment="1">
      <alignment vertical="top"/>
    </xf>
    <xf numFmtId="49" fontId="2" fillId="0" borderId="139" xfId="5" applyNumberFormat="1" applyFont="1" applyBorder="1" applyAlignment="1">
      <alignment horizontal="center" vertical="top"/>
    </xf>
    <xf numFmtId="0" fontId="2" fillId="0" borderId="140" xfId="5" applyFont="1" applyBorder="1" applyAlignment="1">
      <alignment vertical="top"/>
    </xf>
    <xf numFmtId="0" fontId="2" fillId="0" borderId="140" xfId="5" applyFont="1" applyBorder="1" applyAlignment="1">
      <alignment horizontal="center" vertical="top"/>
    </xf>
    <xf numFmtId="170" fontId="21" fillId="0" borderId="140" xfId="5" applyNumberFormat="1" applyBorder="1" applyAlignment="1">
      <alignment horizontal="center" vertical="top"/>
    </xf>
    <xf numFmtId="170" fontId="21" fillId="0" borderId="140" xfId="5" applyNumberFormat="1" applyBorder="1" applyAlignment="1">
      <alignment vertical="top"/>
    </xf>
    <xf numFmtId="0" fontId="21" fillId="0" borderId="0" xfId="5"/>
    <xf numFmtId="0" fontId="6" fillId="0" borderId="148" xfId="5" applyFont="1" applyBorder="1" applyAlignment="1">
      <alignment vertical="top"/>
    </xf>
    <xf numFmtId="0" fontId="21" fillId="0" borderId="149" xfId="5" applyBorder="1" applyAlignment="1">
      <alignment horizontal="center" vertical="top"/>
    </xf>
    <xf numFmtId="0" fontId="21" fillId="0" borderId="149" xfId="5" applyBorder="1" applyAlignment="1">
      <alignment vertical="top"/>
    </xf>
    <xf numFmtId="170" fontId="21" fillId="0" borderId="150" xfId="5" applyNumberFormat="1" applyBorder="1" applyAlignment="1">
      <alignment horizontal="center" vertical="top"/>
    </xf>
    <xf numFmtId="170" fontId="9" fillId="0" borderId="146" xfId="5" applyNumberFormat="1" applyFont="1" applyBorder="1" applyAlignment="1">
      <alignment vertical="top"/>
    </xf>
    <xf numFmtId="0" fontId="6" fillId="0" borderId="147" xfId="5" applyFont="1" applyBorder="1" applyAlignment="1">
      <alignment vertical="top"/>
    </xf>
    <xf numFmtId="0" fontId="6" fillId="0" borderId="151" xfId="5" applyFont="1" applyBorder="1" applyAlignment="1">
      <alignment vertical="top"/>
    </xf>
    <xf numFmtId="170" fontId="9" fillId="0" borderId="106" xfId="5" applyNumberFormat="1" applyFont="1" applyBorder="1" applyAlignment="1">
      <alignment vertical="top"/>
    </xf>
    <xf numFmtId="170" fontId="21" fillId="0" borderId="106" xfId="5" applyNumberFormat="1" applyBorder="1" applyAlignment="1">
      <alignment vertical="top"/>
    </xf>
    <xf numFmtId="0" fontId="21" fillId="0" borderId="120" xfId="5" applyBorder="1" applyAlignment="1">
      <alignment horizontal="center" vertical="top"/>
    </xf>
    <xf numFmtId="0" fontId="2" fillId="0" borderId="106" xfId="5" applyFont="1" applyBorder="1" applyAlignment="1">
      <alignment vertical="top"/>
    </xf>
    <xf numFmtId="0" fontId="21" fillId="0" borderId="142" xfId="5" applyBorder="1" applyAlignment="1">
      <alignment horizontal="center" vertical="top"/>
    </xf>
    <xf numFmtId="0" fontId="2" fillId="0" borderId="143" xfId="5" applyFont="1" applyBorder="1" applyAlignment="1">
      <alignment vertical="top"/>
    </xf>
    <xf numFmtId="0" fontId="21" fillId="0" borderId="152" xfId="5" applyBorder="1" applyAlignment="1">
      <alignment vertical="top"/>
    </xf>
    <xf numFmtId="0" fontId="42" fillId="0" borderId="153" xfId="6" applyFont="1" applyBorder="1" applyAlignment="1">
      <alignment vertical="center"/>
    </xf>
    <xf numFmtId="0" fontId="43" fillId="0" borderId="154" xfId="6" applyFont="1" applyBorder="1" applyAlignment="1">
      <alignment vertical="center"/>
    </xf>
    <xf numFmtId="0" fontId="43" fillId="0" borderId="154" xfId="6" applyFont="1" applyBorder="1" applyAlignment="1">
      <alignment horizontal="right" vertical="center"/>
    </xf>
    <xf numFmtId="1" fontId="43" fillId="0" borderId="154" xfId="6" applyNumberFormat="1" applyFont="1" applyBorder="1" applyAlignment="1">
      <alignment vertical="center"/>
    </xf>
    <xf numFmtId="4" fontId="43" fillId="0" borderId="154" xfId="6" applyNumberFormat="1" applyFont="1" applyBorder="1" applyAlignment="1">
      <alignment vertical="center"/>
    </xf>
    <xf numFmtId="4" fontId="43" fillId="0" borderId="155" xfId="6" applyNumberFormat="1" applyFont="1" applyBorder="1" applyAlignment="1">
      <alignment vertical="center"/>
    </xf>
    <xf numFmtId="0" fontId="43" fillId="0" borderId="0" xfId="6" applyFont="1" applyAlignment="1">
      <alignment vertical="center"/>
    </xf>
    <xf numFmtId="0" fontId="44" fillId="0" borderId="0" xfId="7"/>
    <xf numFmtId="0" fontId="43" fillId="0" borderId="156" xfId="6" applyFont="1" applyBorder="1" applyAlignment="1">
      <alignment vertical="center"/>
    </xf>
    <xf numFmtId="0" fontId="43" fillId="0" borderId="149" xfId="6" applyFont="1" applyBorder="1" applyAlignment="1">
      <alignment vertical="center"/>
    </xf>
    <xf numFmtId="0" fontId="43" fillId="0" borderId="149" xfId="6" applyFont="1" applyBorder="1" applyAlignment="1">
      <alignment horizontal="right" vertical="center"/>
    </xf>
    <xf numFmtId="1" fontId="43" fillId="0" borderId="149" xfId="6" applyNumberFormat="1" applyFont="1" applyBorder="1" applyAlignment="1">
      <alignment vertical="center"/>
    </xf>
    <xf numFmtId="4" fontId="43" fillId="0" borderId="149" xfId="6" applyNumberFormat="1" applyFont="1" applyBorder="1" applyAlignment="1">
      <alignment vertical="center"/>
    </xf>
    <xf numFmtId="4" fontId="43" fillId="0" borderId="157" xfId="6" applyNumberFormat="1" applyFont="1" applyBorder="1" applyAlignment="1">
      <alignment vertical="center"/>
    </xf>
    <xf numFmtId="0" fontId="45" fillId="0" borderId="158" xfId="6" applyFont="1" applyBorder="1" applyAlignment="1">
      <alignment vertical="center"/>
    </xf>
    <xf numFmtId="0" fontId="45" fillId="0" borderId="0" xfId="6" applyFont="1" applyAlignment="1">
      <alignment vertical="center"/>
    </xf>
    <xf numFmtId="0" fontId="45" fillId="0" borderId="0" xfId="6" applyFont="1" applyAlignment="1">
      <alignment horizontal="right" vertical="center"/>
    </xf>
    <xf numFmtId="1" fontId="45" fillId="0" borderId="0" xfId="6" applyNumberFormat="1" applyFont="1" applyAlignment="1">
      <alignment vertical="center"/>
    </xf>
    <xf numFmtId="4" fontId="45" fillId="0" borderId="0" xfId="6" applyNumberFormat="1" applyFont="1" applyAlignment="1">
      <alignment vertical="center"/>
    </xf>
    <xf numFmtId="4" fontId="45" fillId="0" borderId="2" xfId="6" applyNumberFormat="1" applyFont="1" applyBorder="1" applyAlignment="1">
      <alignment vertical="center"/>
    </xf>
    <xf numFmtId="0" fontId="43" fillId="0" borderId="159" xfId="8" applyFont="1" applyBorder="1" applyAlignment="1">
      <alignment horizontal="center" vertical="center" wrapText="1"/>
    </xf>
    <xf numFmtId="0" fontId="43" fillId="0" borderId="160" xfId="8" applyFont="1" applyBorder="1" applyAlignment="1">
      <alignment horizontal="center" vertical="center" wrapText="1"/>
    </xf>
    <xf numFmtId="0" fontId="43" fillId="0" borderId="160" xfId="8" applyFont="1" applyBorder="1" applyAlignment="1">
      <alignment horizontal="center" vertical="center"/>
    </xf>
    <xf numFmtId="1" fontId="43" fillId="0" borderId="160" xfId="8" applyNumberFormat="1" applyFont="1" applyBorder="1" applyAlignment="1">
      <alignment horizontal="center" vertical="center" wrapText="1"/>
    </xf>
    <xf numFmtId="4" fontId="43" fillId="0" borderId="160" xfId="8" applyNumberFormat="1" applyFont="1" applyBorder="1" applyAlignment="1">
      <alignment horizontal="center" vertical="center" wrapText="1"/>
    </xf>
    <xf numFmtId="4" fontId="43" fillId="0" borderId="161" xfId="8" applyNumberFormat="1" applyFont="1" applyBorder="1" applyAlignment="1">
      <alignment horizontal="center" vertical="center" wrapText="1"/>
    </xf>
    <xf numFmtId="0" fontId="43" fillId="0" borderId="0" xfId="9" applyFont="1" applyAlignment="1">
      <alignment vertical="center" shrinkToFit="1"/>
    </xf>
    <xf numFmtId="0" fontId="43" fillId="0" borderId="0" xfId="6" applyFont="1" applyAlignment="1">
      <alignment horizontal="center" vertical="center"/>
    </xf>
    <xf numFmtId="0" fontId="43" fillId="0" borderId="146" xfId="8" applyFont="1" applyBorder="1" applyAlignment="1">
      <alignment horizontal="center" vertical="center" wrapText="1"/>
    </xf>
    <xf numFmtId="0" fontId="43" fillId="0" borderId="146" xfId="8" applyFont="1" applyBorder="1" applyAlignment="1">
      <alignment horizontal="center" vertical="center"/>
    </xf>
    <xf numFmtId="1" fontId="43" fillId="0" borderId="146" xfId="8" applyNumberFormat="1" applyFont="1" applyBorder="1" applyAlignment="1">
      <alignment horizontal="center" vertical="center" wrapText="1"/>
    </xf>
    <xf numFmtId="4" fontId="43" fillId="0" borderId="146" xfId="8" applyNumberFormat="1" applyFont="1" applyBorder="1" applyAlignment="1">
      <alignment horizontal="center" vertical="center" wrapText="1"/>
    </xf>
    <xf numFmtId="0" fontId="43" fillId="0" borderId="106" xfId="6" applyFont="1" applyBorder="1" applyAlignment="1">
      <alignment horizontal="center" vertical="center" wrapText="1"/>
    </xf>
    <xf numFmtId="0" fontId="42" fillId="0" borderId="106" xfId="7" applyFont="1" applyBorder="1" applyAlignment="1">
      <alignment horizontal="right" vertical="center" wrapText="1"/>
    </xf>
    <xf numFmtId="0" fontId="43" fillId="0" borderId="106" xfId="8" applyFont="1" applyBorder="1" applyAlignment="1">
      <alignment horizontal="center" vertical="center"/>
    </xf>
    <xf numFmtId="0" fontId="43" fillId="0" borderId="106" xfId="8" applyFont="1" applyBorder="1" applyAlignment="1">
      <alignment horizontal="center" vertical="center" wrapText="1"/>
    </xf>
    <xf numFmtId="1" fontId="43" fillId="0" borderId="106" xfId="8" applyNumberFormat="1" applyFont="1" applyBorder="1" applyAlignment="1">
      <alignment horizontal="center" vertical="center" wrapText="1"/>
    </xf>
    <xf numFmtId="4" fontId="43" fillId="0" borderId="106" xfId="8" applyNumberFormat="1" applyFont="1" applyBorder="1" applyAlignment="1">
      <alignment horizontal="center" vertical="center" wrapText="1"/>
    </xf>
    <xf numFmtId="0" fontId="42" fillId="0" borderId="0" xfId="7" applyFont="1" applyAlignment="1">
      <alignment vertical="center" wrapText="1"/>
    </xf>
    <xf numFmtId="0" fontId="42" fillId="0" borderId="0" xfId="6" applyFont="1" applyAlignment="1">
      <alignment vertical="center"/>
    </xf>
    <xf numFmtId="0" fontId="42" fillId="0" borderId="106" xfId="10" applyFont="1" applyBorder="1" applyAlignment="1">
      <alignment horizontal="left" vertical="center" wrapText="1"/>
    </xf>
    <xf numFmtId="4" fontId="42" fillId="0" borderId="106" xfId="10" applyNumberFormat="1" applyFont="1" applyBorder="1" applyAlignment="1">
      <alignment horizontal="left" vertical="center" wrapText="1"/>
    </xf>
    <xf numFmtId="171" fontId="42" fillId="0" borderId="0" xfId="7" applyNumberFormat="1" applyFont="1" applyAlignment="1">
      <alignment vertical="center" wrapText="1"/>
    </xf>
    <xf numFmtId="49" fontId="42" fillId="0" borderId="106" xfId="7" applyNumberFormat="1" applyFont="1" applyBorder="1" applyAlignment="1">
      <alignment horizontal="right" vertical="center"/>
    </xf>
    <xf numFmtId="1" fontId="42" fillId="0" borderId="106" xfId="7" applyNumberFormat="1" applyFont="1" applyBorder="1" applyAlignment="1">
      <alignment vertical="center"/>
    </xf>
    <xf numFmtId="4" fontId="42" fillId="0" borderId="106" xfId="7" applyNumberFormat="1" applyFont="1" applyBorder="1" applyAlignment="1">
      <alignment vertical="center"/>
    </xf>
    <xf numFmtId="0" fontId="42" fillId="0" borderId="106" xfId="7" applyFont="1" applyBorder="1" applyAlignment="1">
      <alignment horizontal="right" vertical="center"/>
    </xf>
    <xf numFmtId="0" fontId="43" fillId="0" borderId="106" xfId="10" applyFont="1" applyBorder="1" applyAlignment="1">
      <alignment vertical="center" wrapText="1"/>
    </xf>
    <xf numFmtId="0" fontId="44" fillId="0" borderId="106" xfId="7" applyBorder="1" applyAlignment="1">
      <alignment vertical="center" wrapText="1"/>
    </xf>
    <xf numFmtId="1" fontId="44" fillId="0" borderId="106" xfId="7" applyNumberFormat="1" applyBorder="1" applyAlignment="1">
      <alignment vertical="center" wrapText="1"/>
    </xf>
    <xf numFmtId="0" fontId="43" fillId="0" borderId="0" xfId="10" applyFont="1" applyAlignment="1">
      <alignment vertical="center" wrapText="1"/>
    </xf>
    <xf numFmtId="0" fontId="46" fillId="0" borderId="106" xfId="8" applyFont="1" applyBorder="1" applyAlignment="1">
      <alignment horizontal="center" vertical="center" wrapText="1"/>
    </xf>
    <xf numFmtId="0" fontId="46" fillId="0" borderId="106" xfId="10" applyFont="1" applyBorder="1" applyAlignment="1">
      <alignment vertical="center" wrapText="1"/>
    </xf>
    <xf numFmtId="0" fontId="47" fillId="0" borderId="106" xfId="7" applyFont="1" applyBorder="1" applyAlignment="1">
      <alignment vertical="center" wrapText="1"/>
    </xf>
    <xf numFmtId="1" fontId="47" fillId="0" borderId="106" xfId="7" applyNumberFormat="1" applyFont="1" applyBorder="1" applyAlignment="1">
      <alignment vertical="center" wrapText="1"/>
    </xf>
    <xf numFmtId="0" fontId="46" fillId="0" borderId="0" xfId="10" applyFont="1" applyAlignment="1">
      <alignment vertical="center" wrapText="1"/>
    </xf>
    <xf numFmtId="0" fontId="46" fillId="0" borderId="0" xfId="6" applyFont="1" applyAlignment="1">
      <alignment horizontal="center" vertical="center"/>
    </xf>
    <xf numFmtId="0" fontId="42" fillId="0" borderId="106" xfId="6" applyFont="1" applyBorder="1" applyAlignment="1">
      <alignment vertical="center" wrapText="1"/>
    </xf>
    <xf numFmtId="0" fontId="42" fillId="0" borderId="106" xfId="6" applyFont="1" applyBorder="1" applyAlignment="1">
      <alignment horizontal="right" vertical="center" wrapText="1"/>
    </xf>
    <xf numFmtId="1" fontId="42" fillId="0" borderId="106" xfId="6" applyNumberFormat="1" applyFont="1" applyBorder="1" applyAlignment="1">
      <alignment vertical="center" wrapText="1"/>
    </xf>
    <xf numFmtId="4" fontId="42" fillId="0" borderId="106" xfId="6" applyNumberFormat="1" applyFont="1" applyBorder="1" applyAlignment="1">
      <alignment vertical="center" wrapText="1"/>
    </xf>
    <xf numFmtId="0" fontId="42" fillId="0" borderId="106" xfId="7" applyFont="1" applyBorder="1" applyAlignment="1">
      <alignment horizontal="center" vertical="center"/>
    </xf>
    <xf numFmtId="0" fontId="42" fillId="0" borderId="106" xfId="7" applyFont="1" applyBorder="1" applyAlignment="1">
      <alignment vertical="center"/>
    </xf>
    <xf numFmtId="0" fontId="43" fillId="0" borderId="106" xfId="7" applyFont="1" applyBorder="1" applyAlignment="1">
      <alignment horizontal="right" vertical="center"/>
    </xf>
    <xf numFmtId="1" fontId="43" fillId="0" borderId="106" xfId="7" applyNumberFormat="1" applyFont="1" applyBorder="1" applyAlignment="1">
      <alignment vertical="center"/>
    </xf>
    <xf numFmtId="4" fontId="43" fillId="0" borderId="106" xfId="7" applyNumberFormat="1" applyFont="1" applyBorder="1" applyAlignment="1">
      <alignment vertical="center"/>
    </xf>
    <xf numFmtId="4" fontId="43" fillId="0" borderId="106" xfId="6" applyNumberFormat="1" applyFont="1" applyBorder="1" applyAlignment="1">
      <alignment vertical="center" wrapText="1"/>
    </xf>
    <xf numFmtId="0" fontId="43" fillId="0" borderId="106" xfId="11" applyFont="1" applyBorder="1" applyAlignment="1" applyProtection="1">
      <alignment horizontal="left" wrapText="1"/>
      <protection locked="0"/>
    </xf>
    <xf numFmtId="0" fontId="43" fillId="0" borderId="106" xfId="6" applyFont="1" applyBorder="1" applyAlignment="1">
      <alignment horizontal="right" vertical="center" wrapText="1"/>
    </xf>
    <xf numFmtId="2" fontId="43" fillId="0" borderId="106" xfId="6" applyNumberFormat="1" applyFont="1" applyBorder="1" applyAlignment="1">
      <alignment vertical="center" wrapText="1"/>
    </xf>
    <xf numFmtId="0" fontId="49" fillId="0" borderId="106" xfId="6" applyFont="1" applyBorder="1" applyAlignment="1">
      <alignment horizontal="left" vertical="top" wrapText="1"/>
    </xf>
    <xf numFmtId="1" fontId="43" fillId="0" borderId="106" xfId="6" applyNumberFormat="1" applyFont="1" applyBorder="1" applyAlignment="1">
      <alignment vertical="center" wrapText="1"/>
    </xf>
    <xf numFmtId="0" fontId="42" fillId="0" borderId="106" xfId="8" applyFont="1" applyBorder="1" applyAlignment="1">
      <alignment horizontal="center" vertical="center" wrapText="1"/>
    </xf>
    <xf numFmtId="0" fontId="42" fillId="0" borderId="106" xfId="10" applyFont="1" applyBorder="1" applyAlignment="1">
      <alignment vertical="center" wrapText="1"/>
    </xf>
    <xf numFmtId="0" fontId="42" fillId="0" borderId="0" xfId="9" applyFont="1" applyAlignment="1">
      <alignment vertical="center" shrinkToFit="1"/>
    </xf>
    <xf numFmtId="0" fontId="42" fillId="0" borderId="0" xfId="6" applyFont="1" applyAlignment="1">
      <alignment horizontal="center" vertical="center"/>
    </xf>
    <xf numFmtId="0" fontId="43" fillId="0" borderId="106" xfId="7" applyFont="1" applyBorder="1" applyAlignment="1">
      <alignment vertical="center"/>
    </xf>
    <xf numFmtId="0" fontId="43" fillId="0" borderId="106" xfId="7" applyFont="1" applyBorder="1" applyAlignment="1">
      <alignment horizontal="right" vertical="center" wrapText="1"/>
    </xf>
    <xf numFmtId="0" fontId="43" fillId="0" borderId="0" xfId="7" applyFont="1" applyAlignment="1">
      <alignment vertical="center" wrapText="1"/>
    </xf>
    <xf numFmtId="0" fontId="43" fillId="0" borderId="106" xfId="6" applyFont="1" applyBorder="1" applyAlignment="1">
      <alignment vertical="top" wrapText="1"/>
    </xf>
    <xf numFmtId="39" fontId="43" fillId="0" borderId="106" xfId="11" applyNumberFormat="1" applyFont="1" applyBorder="1" applyAlignment="1" applyProtection="1">
      <alignment vertical="center"/>
      <protection locked="0"/>
    </xf>
    <xf numFmtId="0" fontId="43" fillId="0" borderId="106" xfId="7" applyFont="1" applyBorder="1" applyAlignment="1">
      <alignment horizontal="left" vertical="center" wrapText="1"/>
    </xf>
    <xf numFmtId="0" fontId="46" fillId="0" borderId="106" xfId="7" applyFont="1" applyBorder="1" applyAlignment="1">
      <alignment horizontal="right" vertical="center"/>
    </xf>
    <xf numFmtId="1" fontId="46" fillId="0" borderId="106" xfId="7" applyNumberFormat="1" applyFont="1" applyBorder="1"/>
    <xf numFmtId="4" fontId="46" fillId="0" borderId="106" xfId="6" applyNumberFormat="1" applyFont="1" applyBorder="1" applyAlignment="1">
      <alignment vertical="center"/>
    </xf>
    <xf numFmtId="4" fontId="46" fillId="0" borderId="106" xfId="7" applyNumberFormat="1" applyFont="1" applyBorder="1" applyAlignment="1">
      <alignment vertical="center"/>
    </xf>
    <xf numFmtId="0" fontId="46" fillId="0" borderId="0" xfId="7" applyFont="1" applyAlignment="1">
      <alignment vertical="center" wrapText="1"/>
    </xf>
    <xf numFmtId="0" fontId="46" fillId="0" borderId="0" xfId="6" applyFont="1" applyAlignment="1">
      <alignment vertical="center"/>
    </xf>
    <xf numFmtId="1" fontId="42" fillId="0" borderId="106" xfId="7" applyNumberFormat="1" applyFont="1" applyBorder="1"/>
    <xf numFmtId="4" fontId="42" fillId="0" borderId="106" xfId="6" applyNumberFormat="1" applyFont="1" applyBorder="1" applyAlignment="1">
      <alignment vertical="center"/>
    </xf>
    <xf numFmtId="0" fontId="50" fillId="0" borderId="106" xfId="10" applyFont="1" applyBorder="1" applyAlignment="1">
      <alignment horizontal="left" vertical="center" wrapText="1"/>
    </xf>
    <xf numFmtId="0" fontId="42" fillId="0" borderId="106" xfId="7" applyFont="1" applyBorder="1" applyAlignment="1">
      <alignment vertical="center" wrapText="1"/>
    </xf>
    <xf numFmtId="1" fontId="43" fillId="0" borderId="106" xfId="7" applyNumberFormat="1" applyFont="1" applyBorder="1"/>
    <xf numFmtId="4" fontId="43" fillId="0" borderId="106" xfId="6" applyNumberFormat="1" applyFont="1" applyBorder="1" applyAlignment="1">
      <alignment vertical="center"/>
    </xf>
    <xf numFmtId="0" fontId="43" fillId="0" borderId="106" xfId="6" applyFont="1" applyBorder="1" applyAlignment="1">
      <alignment vertical="center"/>
    </xf>
    <xf numFmtId="0" fontId="43" fillId="0" borderId="106" xfId="7" applyFont="1" applyBorder="1"/>
    <xf numFmtId="0" fontId="43" fillId="0" borderId="106" xfId="12" applyFont="1" applyBorder="1"/>
    <xf numFmtId="4" fontId="43" fillId="0" borderId="0" xfId="6" applyNumberFormat="1" applyFont="1" applyAlignment="1">
      <alignment vertical="center"/>
    </xf>
    <xf numFmtId="0" fontId="52" fillId="0" borderId="0" xfId="6" applyFont="1" applyAlignment="1">
      <alignment vertical="center"/>
    </xf>
    <xf numFmtId="0" fontId="53" fillId="0" borderId="0" xfId="7" applyFont="1"/>
    <xf numFmtId="4" fontId="52" fillId="0" borderId="0" xfId="7" applyNumberFormat="1" applyFont="1" applyAlignment="1">
      <alignment vertical="center"/>
    </xf>
    <xf numFmtId="0" fontId="52" fillId="0" borderId="0" xfId="7" applyFont="1" applyAlignment="1">
      <alignment vertical="center" wrapText="1"/>
    </xf>
    <xf numFmtId="0" fontId="50" fillId="0" borderId="106" xfId="6" applyFont="1" applyBorder="1" applyAlignment="1">
      <alignment vertical="center"/>
    </xf>
    <xf numFmtId="0" fontId="46" fillId="0" borderId="106" xfId="6" applyFont="1" applyBorder="1" applyAlignment="1">
      <alignment vertical="center"/>
    </xf>
    <xf numFmtId="0" fontId="43" fillId="0" borderId="106" xfId="6" applyFont="1" applyBorder="1" applyAlignment="1">
      <alignment vertical="center" wrapText="1"/>
    </xf>
    <xf numFmtId="0" fontId="47" fillId="0" borderId="0" xfId="7" applyFont="1"/>
    <xf numFmtId="3" fontId="43" fillId="0" borderId="106" xfId="7" applyNumberFormat="1" applyFont="1" applyBorder="1" applyAlignment="1">
      <alignment vertical="center"/>
    </xf>
    <xf numFmtId="0" fontId="42" fillId="0" borderId="106" xfId="6" applyFont="1" applyBorder="1" applyAlignment="1">
      <alignment vertical="center"/>
    </xf>
    <xf numFmtId="0" fontId="54" fillId="0" borderId="0" xfId="7" applyFont="1"/>
    <xf numFmtId="0" fontId="46" fillId="0" borderId="106" xfId="7" applyFont="1" applyBorder="1" applyAlignment="1">
      <alignment horizontal="left" vertical="center" wrapText="1"/>
    </xf>
    <xf numFmtId="1" fontId="46" fillId="0" borderId="106" xfId="7" applyNumberFormat="1" applyFont="1" applyBorder="1" applyAlignment="1">
      <alignment vertical="center"/>
    </xf>
    <xf numFmtId="0" fontId="46" fillId="0" borderId="106" xfId="7" applyFont="1" applyBorder="1" applyAlignment="1">
      <alignment horizontal="right" vertical="center" wrapText="1"/>
    </xf>
    <xf numFmtId="0" fontId="43" fillId="0" borderId="106" xfId="7" applyFont="1" applyBorder="1" applyAlignment="1">
      <alignment vertical="center" wrapText="1"/>
    </xf>
    <xf numFmtId="3" fontId="43" fillId="0" borderId="106" xfId="7" applyNumberFormat="1" applyFont="1" applyBorder="1" applyAlignment="1">
      <alignment horizontal="right" vertical="center"/>
    </xf>
    <xf numFmtId="1" fontId="42" fillId="0" borderId="106" xfId="6" applyNumberFormat="1" applyFont="1" applyBorder="1" applyAlignment="1">
      <alignment vertical="center"/>
    </xf>
    <xf numFmtId="1" fontId="46" fillId="0" borderId="106" xfId="6" applyNumberFormat="1" applyFont="1" applyBorder="1" applyAlignment="1">
      <alignment vertical="center" wrapText="1"/>
    </xf>
    <xf numFmtId="0" fontId="46" fillId="0" borderId="0" xfId="6" applyFont="1" applyAlignment="1">
      <alignment horizontal="right" vertical="center"/>
    </xf>
    <xf numFmtId="1" fontId="46" fillId="0" borderId="0" xfId="6" applyNumberFormat="1" applyFont="1" applyAlignment="1">
      <alignment vertical="center"/>
    </xf>
    <xf numFmtId="4" fontId="46" fillId="0" borderId="0" xfId="6" applyNumberFormat="1" applyFont="1" applyAlignment="1">
      <alignment vertical="center"/>
    </xf>
    <xf numFmtId="49" fontId="56" fillId="13" borderId="159" xfId="13" applyNumberFormat="1" applyFont="1" applyFill="1" applyBorder="1" applyAlignment="1">
      <alignment horizontal="center" vertical="center" wrapText="1"/>
    </xf>
    <xf numFmtId="0" fontId="56" fillId="13" borderId="160" xfId="13" applyFont="1" applyFill="1" applyBorder="1" applyAlignment="1">
      <alignment horizontal="center" vertical="center" wrapText="1"/>
    </xf>
    <xf numFmtId="0" fontId="56" fillId="13" borderId="162" xfId="13" applyFont="1" applyFill="1" applyBorder="1" applyAlignment="1">
      <alignment horizontal="center" vertical="center" wrapText="1"/>
    </xf>
    <xf numFmtId="0" fontId="56" fillId="13" borderId="161" xfId="13" applyFont="1" applyFill="1" applyBorder="1" applyAlignment="1">
      <alignment horizontal="center" vertical="center" wrapText="1"/>
    </xf>
    <xf numFmtId="0" fontId="57" fillId="0" borderId="0" xfId="13" applyFont="1" applyAlignment="1">
      <alignment vertical="center" wrapText="1"/>
    </xf>
    <xf numFmtId="49" fontId="57" fillId="0" borderId="0" xfId="13" applyNumberFormat="1" applyFont="1" applyAlignment="1">
      <alignment horizontal="center" vertical="center"/>
    </xf>
    <xf numFmtId="0" fontId="58" fillId="0" borderId="0" xfId="13" applyFont="1" applyAlignment="1">
      <alignment horizontal="left" wrapText="1"/>
    </xf>
    <xf numFmtId="0" fontId="57" fillId="0" borderId="0" xfId="13" applyFont="1" applyAlignment="1">
      <alignment horizontal="center" vertical="center"/>
    </xf>
    <xf numFmtId="0" fontId="57" fillId="0" borderId="0" xfId="13" applyFont="1" applyAlignment="1">
      <alignment horizontal="right" vertical="center" wrapText="1"/>
    </xf>
    <xf numFmtId="169" fontId="57" fillId="0" borderId="0" xfId="13" applyNumberFormat="1" applyFont="1" applyAlignment="1">
      <alignment horizontal="center" vertical="center" wrapText="1"/>
    </xf>
    <xf numFmtId="0" fontId="57" fillId="0" borderId="0" xfId="13" applyFont="1" applyAlignment="1">
      <alignment horizontal="right" vertical="center"/>
    </xf>
    <xf numFmtId="0" fontId="57" fillId="0" borderId="0" xfId="13" applyFont="1" applyAlignment="1">
      <alignment horizontal="center" vertical="center" wrapText="1"/>
    </xf>
    <xf numFmtId="0" fontId="55" fillId="0" borderId="0" xfId="13" applyAlignment="1">
      <alignment horizontal="center" vertical="center" wrapText="1"/>
    </xf>
    <xf numFmtId="3" fontId="57" fillId="0" borderId="0" xfId="13" applyNumberFormat="1" applyFont="1" applyAlignment="1">
      <alignment vertical="center"/>
    </xf>
    <xf numFmtId="0" fontId="57" fillId="0" borderId="0" xfId="13" applyFont="1" applyAlignment="1">
      <alignment vertical="center"/>
    </xf>
    <xf numFmtId="0" fontId="57" fillId="0" borderId="0" xfId="13" applyFont="1"/>
    <xf numFmtId="169" fontId="55" fillId="0" borderId="0" xfId="13" applyNumberFormat="1" applyAlignment="1">
      <alignment horizontal="center" vertical="center" wrapText="1"/>
    </xf>
    <xf numFmtId="169" fontId="57" fillId="0" borderId="0" xfId="13" applyNumberFormat="1" applyFont="1" applyAlignment="1">
      <alignment horizontal="center" vertical="center"/>
    </xf>
    <xf numFmtId="1" fontId="57" fillId="0" borderId="0" xfId="13" applyNumberFormat="1" applyFont="1" applyAlignment="1">
      <alignment horizontal="center" vertical="center"/>
    </xf>
    <xf numFmtId="3" fontId="57" fillId="0" borderId="0" xfId="13" applyNumberFormat="1" applyFont="1" applyAlignment="1">
      <alignment horizontal="right" vertical="center"/>
    </xf>
    <xf numFmtId="0" fontId="57" fillId="0" borderId="0" xfId="13" applyFont="1" applyAlignment="1">
      <alignment horizontal="left" wrapText="1"/>
    </xf>
    <xf numFmtId="0" fontId="57" fillId="0" borderId="0" xfId="13" applyFont="1" applyAlignment="1">
      <alignment wrapText="1"/>
    </xf>
    <xf numFmtId="49" fontId="59" fillId="0" borderId="0" xfId="13" applyNumberFormat="1" applyFont="1" applyAlignment="1">
      <alignment horizontal="center" vertical="center"/>
    </xf>
    <xf numFmtId="0" fontId="59" fillId="0" borderId="0" xfId="13" applyFont="1" applyAlignment="1">
      <alignment vertical="center" wrapText="1"/>
    </xf>
    <xf numFmtId="0" fontId="59" fillId="0" borderId="0" xfId="13" applyFont="1" applyAlignment="1">
      <alignment horizontal="center" vertical="center" wrapText="1"/>
    </xf>
    <xf numFmtId="0" fontId="59" fillId="0" borderId="0" xfId="13" applyFont="1" applyAlignment="1">
      <alignment horizontal="right" vertical="center" wrapText="1"/>
    </xf>
    <xf numFmtId="169" fontId="60" fillId="0" borderId="0" xfId="13" applyNumberFormat="1" applyFont="1" applyAlignment="1">
      <alignment horizontal="center" vertical="center" wrapText="1"/>
    </xf>
    <xf numFmtId="0" fontId="59" fillId="0" borderId="0" xfId="13" applyFont="1" applyAlignment="1">
      <alignment horizontal="right" vertical="center"/>
    </xf>
    <xf numFmtId="0" fontId="60" fillId="0" borderId="0" xfId="13" applyFont="1" applyAlignment="1">
      <alignment horizontal="center" vertical="center" wrapText="1"/>
    </xf>
    <xf numFmtId="0" fontId="59" fillId="0" borderId="0" xfId="13" applyFont="1"/>
    <xf numFmtId="49" fontId="61" fillId="0" borderId="0" xfId="14" applyNumberFormat="1" applyFont="1" applyAlignment="1">
      <alignment horizontal="left"/>
    </xf>
    <xf numFmtId="0" fontId="61" fillId="0" borderId="0" xfId="7" applyFont="1" applyAlignment="1">
      <alignment wrapText="1"/>
    </xf>
    <xf numFmtId="1" fontId="61" fillId="0" borderId="0" xfId="14" applyNumberFormat="1" applyFont="1" applyAlignment="1">
      <alignment horizontal="left"/>
    </xf>
    <xf numFmtId="0" fontId="62" fillId="0" borderId="0" xfId="14" applyFont="1" applyAlignment="1">
      <alignment horizontal="left"/>
    </xf>
    <xf numFmtId="172" fontId="62" fillId="0" borderId="0" xfId="14" applyNumberFormat="1" applyFont="1"/>
    <xf numFmtId="0" fontId="62" fillId="0" borderId="0" xfId="14" applyFont="1"/>
    <xf numFmtId="0" fontId="62" fillId="0" borderId="0" xfId="7" applyFont="1"/>
    <xf numFmtId="1" fontId="62" fillId="0" borderId="0" xfId="14" applyNumberFormat="1" applyFont="1" applyAlignment="1">
      <alignment horizontal="center"/>
    </xf>
    <xf numFmtId="49" fontId="61" fillId="0" borderId="0" xfId="14" applyNumberFormat="1" applyFont="1" applyAlignment="1">
      <alignment horizontal="left" vertical="top"/>
    </xf>
    <xf numFmtId="0" fontId="62" fillId="0" borderId="0" xfId="7" applyFont="1" applyAlignment="1">
      <alignment wrapText="1"/>
    </xf>
    <xf numFmtId="3" fontId="62" fillId="0" borderId="0" xfId="14" applyNumberFormat="1" applyFont="1" applyAlignment="1">
      <alignment horizontal="left"/>
    </xf>
    <xf numFmtId="0" fontId="61" fillId="0" borderId="0" xfId="7" applyFont="1" applyAlignment="1">
      <alignment horizontal="left" vertical="center" wrapText="1"/>
    </xf>
    <xf numFmtId="49" fontId="61" fillId="0" borderId="0" xfId="14" applyNumberFormat="1" applyFont="1" applyAlignment="1">
      <alignment horizontal="left" vertical="center" wrapText="1"/>
    </xf>
    <xf numFmtId="0" fontId="62" fillId="0" borderId="0" xfId="14" applyFont="1" applyAlignment="1">
      <alignment horizontal="center"/>
    </xf>
    <xf numFmtId="49" fontId="62" fillId="0" borderId="164" xfId="14" applyNumberFormat="1" applyFont="1" applyBorder="1" applyAlignment="1">
      <alignment horizontal="center" vertical="center" wrapText="1"/>
    </xf>
    <xf numFmtId="0" fontId="62" fillId="0" borderId="164" xfId="14" applyFont="1" applyBorder="1" applyAlignment="1">
      <alignment horizontal="center" vertical="center"/>
    </xf>
    <xf numFmtId="1" fontId="62" fillId="0" borderId="164" xfId="14" applyNumberFormat="1" applyFont="1" applyBorder="1" applyAlignment="1">
      <alignment horizontal="center" vertical="center" wrapText="1"/>
    </xf>
    <xf numFmtId="0" fontId="62" fillId="0" borderId="164" xfId="14" applyFont="1" applyBorder="1" applyAlignment="1">
      <alignment horizontal="center" vertical="center" wrapText="1"/>
    </xf>
    <xf numFmtId="172" fontId="62" fillId="0" borderId="164" xfId="14" applyNumberFormat="1" applyFont="1" applyBorder="1" applyAlignment="1">
      <alignment horizontal="center" vertical="center" wrapText="1"/>
    </xf>
    <xf numFmtId="49" fontId="61" fillId="0" borderId="0" xfId="7" applyNumberFormat="1" applyFont="1" applyAlignment="1">
      <alignment horizontal="center"/>
    </xf>
    <xf numFmtId="0" fontId="61" fillId="0" borderId="0" xfId="7" applyFont="1"/>
    <xf numFmtId="1" fontId="62" fillId="0" borderId="0" xfId="7" applyNumberFormat="1" applyFont="1" applyAlignment="1">
      <alignment horizontal="center"/>
    </xf>
    <xf numFmtId="49" fontId="62" fillId="0" borderId="0" xfId="7" applyNumberFormat="1" applyFont="1" applyAlignment="1">
      <alignment horizontal="center"/>
    </xf>
    <xf numFmtId="0" fontId="62" fillId="0" borderId="0" xfId="7" applyFont="1" applyAlignment="1">
      <alignment horizontal="center"/>
    </xf>
    <xf numFmtId="0" fontId="62" fillId="0" borderId="0" xfId="7" applyFont="1" applyAlignment="1">
      <alignment horizontal="left" vertical="center" wrapText="1"/>
    </xf>
    <xf numFmtId="4" fontId="62" fillId="0" borderId="0" xfId="15" applyNumberFormat="1" applyFont="1" applyAlignment="1">
      <alignment horizontal="right"/>
    </xf>
    <xf numFmtId="4" fontId="62" fillId="0" borderId="0" xfId="14" applyNumberFormat="1" applyFont="1" applyAlignment="1">
      <alignment horizontal="right"/>
    </xf>
    <xf numFmtId="4" fontId="61" fillId="0" borderId="0" xfId="7" applyNumberFormat="1" applyFont="1" applyAlignment="1">
      <alignment horizontal="right" vertical="center"/>
    </xf>
    <xf numFmtId="4" fontId="61" fillId="0" borderId="0" xfId="14" applyNumberFormat="1" applyFont="1" applyAlignment="1">
      <alignment horizontal="right"/>
    </xf>
    <xf numFmtId="0" fontId="62" fillId="0" borderId="0" xfId="15" applyFont="1"/>
    <xf numFmtId="1" fontId="62" fillId="0" borderId="0" xfId="15" applyNumberFormat="1" applyFont="1" applyAlignment="1">
      <alignment horizontal="center"/>
    </xf>
    <xf numFmtId="0" fontId="62" fillId="0" borderId="0" xfId="15" applyFont="1" applyAlignment="1">
      <alignment horizontal="center"/>
    </xf>
    <xf numFmtId="49" fontId="63" fillId="0" borderId="0" xfId="7" applyNumberFormat="1" applyFont="1"/>
    <xf numFmtId="4" fontId="61" fillId="0" borderId="0" xfId="7" applyNumberFormat="1" applyFont="1" applyAlignment="1">
      <alignment horizontal="right" vertical="center" wrapText="1"/>
    </xf>
    <xf numFmtId="49" fontId="63" fillId="0" borderId="0" xfId="7" applyNumberFormat="1" applyFont="1" applyAlignment="1">
      <alignment wrapText="1"/>
    </xf>
    <xf numFmtId="49" fontId="61" fillId="0" borderId="0" xfId="14" applyNumberFormat="1" applyFont="1" applyAlignment="1">
      <alignment horizontal="center"/>
    </xf>
    <xf numFmtId="0" fontId="61" fillId="0" borderId="0" xfId="7" applyFont="1" applyAlignment="1">
      <alignment horizontal="left"/>
    </xf>
    <xf numFmtId="0" fontId="62" fillId="0" borderId="0" xfId="15" applyFont="1" applyAlignment="1">
      <alignment horizontal="left"/>
    </xf>
    <xf numFmtId="3" fontId="62" fillId="0" borderId="0" xfId="7" applyNumberFormat="1" applyFont="1" applyAlignment="1">
      <alignment horizontal="center"/>
    </xf>
    <xf numFmtId="49" fontId="62" fillId="0" borderId="0" xfId="14" applyNumberFormat="1" applyFont="1" applyAlignment="1">
      <alignment horizontal="center"/>
    </xf>
    <xf numFmtId="0" fontId="62" fillId="0" borderId="0" xfId="14" applyFont="1" applyAlignment="1">
      <alignment horizontal="left" wrapText="1"/>
    </xf>
    <xf numFmtId="4" fontId="61" fillId="0" borderId="0" xfId="7" applyNumberFormat="1" applyFont="1" applyAlignment="1">
      <alignment horizontal="right"/>
    </xf>
    <xf numFmtId="0" fontId="62" fillId="0" borderId="0" xfId="7" applyFont="1" applyAlignment="1">
      <alignment horizontal="left"/>
    </xf>
    <xf numFmtId="0" fontId="63" fillId="0" borderId="0" xfId="7" applyFont="1" applyAlignment="1">
      <alignment horizontal="left"/>
    </xf>
    <xf numFmtId="49" fontId="61" fillId="0" borderId="0" xfId="15" applyNumberFormat="1" applyFont="1" applyAlignment="1">
      <alignment horizontal="center"/>
    </xf>
    <xf numFmtId="49" fontId="62" fillId="0" borderId="0" xfId="15" applyNumberFormat="1" applyFont="1" applyAlignment="1">
      <alignment horizontal="center"/>
    </xf>
    <xf numFmtId="0" fontId="62" fillId="0" borderId="0" xfId="15" applyFont="1" applyAlignment="1">
      <alignment horizontal="left" wrapText="1"/>
    </xf>
    <xf numFmtId="2" fontId="62" fillId="0" borderId="0" xfId="14" applyNumberFormat="1" applyFont="1" applyAlignment="1">
      <alignment horizontal="center"/>
    </xf>
    <xf numFmtId="171" fontId="62" fillId="0" borderId="0" xfId="14" applyNumberFormat="1" applyFont="1" applyAlignment="1">
      <alignment horizontal="center"/>
    </xf>
    <xf numFmtId="0" fontId="63" fillId="0" borderId="0" xfId="7" applyFont="1" applyAlignment="1">
      <alignment horizontal="left" wrapText="1"/>
    </xf>
    <xf numFmtId="171" fontId="62" fillId="0" borderId="0" xfId="15" applyNumberFormat="1" applyFont="1" applyAlignment="1">
      <alignment horizontal="center"/>
    </xf>
    <xf numFmtId="1" fontId="62" fillId="0" borderId="0" xfId="15" applyNumberFormat="1" applyFont="1"/>
    <xf numFmtId="0" fontId="61" fillId="0" borderId="0" xfId="15" applyFont="1" applyAlignment="1">
      <alignment horizontal="center"/>
    </xf>
    <xf numFmtId="0" fontId="61" fillId="0" borderId="0" xfId="15" applyFont="1"/>
    <xf numFmtId="0" fontId="63" fillId="0" borderId="0" xfId="15" applyFont="1"/>
    <xf numFmtId="0" fontId="62" fillId="0" borderId="0" xfId="15" applyFont="1" applyAlignment="1">
      <alignment wrapText="1"/>
    </xf>
    <xf numFmtId="0" fontId="63" fillId="0" borderId="0" xfId="7" applyFont="1"/>
    <xf numFmtId="0" fontId="62" fillId="0" borderId="0" xfId="7" applyFont="1" applyAlignment="1">
      <alignment horizontal="left" wrapText="1"/>
    </xf>
    <xf numFmtId="0" fontId="64" fillId="0" borderId="0" xfId="7" applyFont="1"/>
    <xf numFmtId="1" fontId="64" fillId="0" borderId="0" xfId="7" applyNumberFormat="1" applyFont="1" applyAlignment="1">
      <alignment horizontal="center"/>
    </xf>
    <xf numFmtId="49" fontId="64" fillId="0" borderId="0" xfId="7" applyNumberFormat="1" applyFont="1" applyAlignment="1">
      <alignment horizontal="center"/>
    </xf>
    <xf numFmtId="4" fontId="61" fillId="0" borderId="0" xfId="15" applyNumberFormat="1" applyFont="1" applyAlignment="1">
      <alignment horizontal="right"/>
    </xf>
    <xf numFmtId="1" fontId="65" fillId="0" borderId="0" xfId="15" applyNumberFormat="1" applyFont="1" applyAlignment="1">
      <alignment horizontal="center"/>
    </xf>
    <xf numFmtId="0" fontId="65" fillId="0" borderId="0" xfId="15" applyFont="1" applyAlignment="1">
      <alignment horizontal="center"/>
    </xf>
    <xf numFmtId="0" fontId="65" fillId="0" borderId="0" xfId="15" applyFont="1"/>
    <xf numFmtId="1" fontId="65" fillId="0" borderId="0" xfId="15" applyNumberFormat="1" applyFont="1"/>
    <xf numFmtId="0" fontId="22" fillId="0" borderId="0" xfId="14" applyFont="1"/>
    <xf numFmtId="0" fontId="22" fillId="0" borderId="0" xfId="14" applyFont="1" applyAlignment="1">
      <alignment horizontal="left"/>
    </xf>
    <xf numFmtId="0" fontId="22" fillId="0" borderId="0" xfId="15" applyFont="1"/>
    <xf numFmtId="0" fontId="22" fillId="0" borderId="0" xfId="15" applyFont="1" applyAlignment="1">
      <alignment horizontal="left"/>
    </xf>
    <xf numFmtId="0" fontId="22" fillId="0" borderId="0" xfId="7" applyFont="1" applyAlignment="1">
      <alignment horizontal="left" vertical="center" wrapText="1"/>
    </xf>
    <xf numFmtId="1" fontId="61" fillId="0" borderId="0" xfId="7" applyNumberFormat="1" applyFont="1" applyAlignment="1">
      <alignment horizontal="center"/>
    </xf>
    <xf numFmtId="0" fontId="64" fillId="0" borderId="0" xfId="7" applyFont="1" applyAlignment="1">
      <alignment horizontal="left" vertical="center" wrapText="1"/>
    </xf>
    <xf numFmtId="4" fontId="62" fillId="0" borderId="164" xfId="14" applyNumberFormat="1" applyFont="1" applyBorder="1" applyAlignment="1">
      <alignment horizontal="right" vertical="center" wrapText="1"/>
    </xf>
    <xf numFmtId="1" fontId="62" fillId="0" borderId="0" xfId="14" applyNumberFormat="1" applyFont="1"/>
    <xf numFmtId="0" fontId="66" fillId="0" borderId="0" xfId="15" applyFont="1"/>
    <xf numFmtId="1" fontId="66" fillId="0" borderId="0" xfId="15" applyNumberFormat="1" applyFont="1"/>
    <xf numFmtId="1" fontId="22" fillId="0" borderId="0" xfId="14" applyNumberFormat="1" applyFont="1"/>
    <xf numFmtId="171" fontId="61" fillId="0" borderId="0" xfId="14" applyNumberFormat="1" applyFont="1" applyAlignment="1">
      <alignment horizontal="right"/>
    </xf>
    <xf numFmtId="49" fontId="61" fillId="14" borderId="11" xfId="15" applyNumberFormat="1" applyFont="1" applyFill="1" applyBorder="1" applyAlignment="1">
      <alignment horizontal="center"/>
    </xf>
    <xf numFmtId="0" fontId="61" fillId="14" borderId="7" xfId="7" applyFont="1" applyFill="1" applyBorder="1" applyAlignment="1">
      <alignment horizontal="left"/>
    </xf>
    <xf numFmtId="1" fontId="61" fillId="14" borderId="7" xfId="7" applyNumberFormat="1" applyFont="1" applyFill="1" applyBorder="1" applyAlignment="1">
      <alignment horizontal="center"/>
    </xf>
    <xf numFmtId="49" fontId="61" fillId="14" borderId="7" xfId="7" applyNumberFormat="1" applyFont="1" applyFill="1" applyBorder="1" applyAlignment="1">
      <alignment horizontal="center"/>
    </xf>
    <xf numFmtId="4" fontId="61" fillId="14" borderId="7" xfId="15" applyNumberFormat="1" applyFont="1" applyFill="1" applyBorder="1" applyAlignment="1">
      <alignment horizontal="right"/>
    </xf>
    <xf numFmtId="4" fontId="61" fillId="14" borderId="13" xfId="15" applyNumberFormat="1" applyFont="1" applyFill="1" applyBorder="1" applyAlignment="1">
      <alignment horizontal="right"/>
    </xf>
    <xf numFmtId="171" fontId="61" fillId="0" borderId="0" xfId="14" applyNumberFormat="1" applyFont="1" applyAlignment="1">
      <alignment horizontal="center"/>
    </xf>
    <xf numFmtId="49" fontId="1" fillId="0" borderId="0" xfId="7" applyNumberFormat="1" applyFont="1" applyAlignment="1">
      <alignment horizontal="center"/>
    </xf>
    <xf numFmtId="0" fontId="1" fillId="0" borderId="0" xfId="7" applyFont="1"/>
    <xf numFmtId="0" fontId="1" fillId="0" borderId="0" xfId="7" applyFont="1" applyAlignment="1">
      <alignment horizontal="center"/>
    </xf>
    <xf numFmtId="171" fontId="1" fillId="0" borderId="0" xfId="7" applyNumberFormat="1" applyFont="1" applyAlignment="1">
      <alignment horizontal="center"/>
    </xf>
    <xf numFmtId="1" fontId="1" fillId="0" borderId="0" xfId="7" applyNumberFormat="1" applyFont="1"/>
    <xf numFmtId="0" fontId="23" fillId="0" borderId="0" xfId="7" applyFont="1" applyAlignment="1">
      <alignment wrapText="1"/>
    </xf>
    <xf numFmtId="0" fontId="67" fillId="0" borderId="0" xfId="7" applyFont="1" applyAlignment="1">
      <alignment wrapText="1"/>
    </xf>
    <xf numFmtId="0" fontId="62" fillId="0" borderId="0" xfId="14" applyFont="1" applyAlignment="1">
      <alignment wrapText="1"/>
    </xf>
    <xf numFmtId="0" fontId="62" fillId="0" borderId="0" xfId="7" quotePrefix="1" applyFont="1"/>
    <xf numFmtId="1" fontId="62" fillId="0" borderId="0" xfId="7" quotePrefix="1" applyNumberFormat="1" applyFont="1" applyAlignment="1">
      <alignment horizontal="center"/>
    </xf>
    <xf numFmtId="49" fontId="62" fillId="0" borderId="164" xfId="15" applyNumberFormat="1" applyFont="1" applyBorder="1" applyAlignment="1">
      <alignment horizontal="center" vertical="center" wrapText="1"/>
    </xf>
    <xf numFmtId="0" fontId="62" fillId="0" borderId="164" xfId="15" applyFont="1" applyBorder="1" applyAlignment="1">
      <alignment horizontal="center" vertical="center"/>
    </xf>
    <xf numFmtId="1" fontId="62" fillId="0" borderId="164" xfId="15" applyNumberFormat="1" applyFont="1" applyBorder="1" applyAlignment="1">
      <alignment horizontal="center" vertical="center" wrapText="1"/>
    </xf>
    <xf numFmtId="0" fontId="62" fillId="0" borderId="164" xfId="15" applyFont="1" applyBorder="1" applyAlignment="1">
      <alignment horizontal="center" vertical="center" wrapText="1"/>
    </xf>
    <xf numFmtId="172" fontId="62" fillId="0" borderId="164" xfId="15" applyNumberFormat="1" applyFont="1" applyBorder="1" applyAlignment="1">
      <alignment horizontal="center" vertical="center" wrapText="1"/>
    </xf>
    <xf numFmtId="0" fontId="34" fillId="0" borderId="0" xfId="15" applyFont="1" applyAlignment="1">
      <alignment horizontal="center"/>
    </xf>
    <xf numFmtId="49" fontId="34" fillId="0" borderId="0" xfId="15" applyNumberFormat="1" applyFont="1" applyAlignment="1">
      <alignment horizontal="center"/>
    </xf>
    <xf numFmtId="0" fontId="34" fillId="0" borderId="0" xfId="7" applyFont="1"/>
    <xf numFmtId="1" fontId="34" fillId="0" borderId="0" xfId="7" applyNumberFormat="1" applyFont="1" applyAlignment="1">
      <alignment horizontal="center"/>
    </xf>
    <xf numFmtId="49" fontId="34" fillId="0" borderId="0" xfId="7" applyNumberFormat="1" applyFont="1" applyAlignment="1">
      <alignment horizontal="center"/>
    </xf>
    <xf numFmtId="172" fontId="34" fillId="0" borderId="0" xfId="15" applyNumberFormat="1" applyFont="1"/>
    <xf numFmtId="0" fontId="34" fillId="0" borderId="0" xfId="15" applyFont="1"/>
    <xf numFmtId="171" fontId="34" fillId="0" borderId="0" xfId="7" applyNumberFormat="1" applyFont="1" applyAlignment="1">
      <alignment horizontal="center"/>
    </xf>
    <xf numFmtId="171" fontId="34" fillId="0" borderId="0" xfId="15" applyNumberFormat="1" applyFont="1" applyAlignment="1">
      <alignment horizontal="center"/>
    </xf>
    <xf numFmtId="0" fontId="34" fillId="0" borderId="0" xfId="7" applyFont="1" applyAlignment="1">
      <alignment horizontal="left"/>
    </xf>
    <xf numFmtId="4" fontId="62" fillId="0" borderId="0" xfId="7" applyNumberFormat="1" applyFont="1" applyAlignment="1">
      <alignment horizontal="right"/>
    </xf>
    <xf numFmtId="0" fontId="68" fillId="0" borderId="0" xfId="7" applyFont="1"/>
    <xf numFmtId="4" fontId="34" fillId="0" borderId="0" xfId="15" applyNumberFormat="1" applyFont="1" applyAlignment="1">
      <alignment horizontal="right"/>
    </xf>
    <xf numFmtId="1" fontId="63" fillId="0" borderId="0" xfId="7" applyNumberFormat="1" applyFont="1" applyAlignment="1">
      <alignment horizontal="center"/>
    </xf>
    <xf numFmtId="0" fontId="63" fillId="0" borderId="0" xfId="7" applyFont="1" applyAlignment="1">
      <alignment horizontal="center"/>
    </xf>
    <xf numFmtId="4" fontId="69" fillId="0" borderId="0" xfId="7" applyNumberFormat="1" applyFont="1" applyAlignment="1">
      <alignment horizontal="right"/>
    </xf>
    <xf numFmtId="171" fontId="37" fillId="0" borderId="0" xfId="7" applyNumberFormat="1" applyFont="1" applyAlignment="1">
      <alignment horizontal="center"/>
    </xf>
    <xf numFmtId="1" fontId="69" fillId="0" borderId="0" xfId="15" applyNumberFormat="1" applyFont="1"/>
    <xf numFmtId="0" fontId="69" fillId="0" borderId="0" xfId="15" applyFont="1" applyAlignment="1">
      <alignment horizontal="left"/>
    </xf>
    <xf numFmtId="0" fontId="69" fillId="0" borderId="0" xfId="15" applyFont="1"/>
    <xf numFmtId="0" fontId="62" fillId="0" borderId="0" xfId="15" applyFont="1" applyAlignment="1">
      <alignment horizontal="left" vertical="center"/>
    </xf>
    <xf numFmtId="1" fontId="34" fillId="0" borderId="0" xfId="15" applyNumberFormat="1" applyFont="1"/>
    <xf numFmtId="1" fontId="69" fillId="0" borderId="0" xfId="7" applyNumberFormat="1" applyFont="1" applyAlignment="1">
      <alignment horizontal="center"/>
    </xf>
    <xf numFmtId="4" fontId="63" fillId="0" borderId="0" xfId="7" applyNumberFormat="1" applyFont="1" applyAlignment="1">
      <alignment horizontal="right"/>
    </xf>
    <xf numFmtId="0" fontId="34" fillId="0" borderId="0" xfId="15" applyFont="1" applyAlignment="1">
      <alignment horizontal="left"/>
    </xf>
    <xf numFmtId="0" fontId="34" fillId="0" borderId="0" xfId="7" applyFont="1" applyAlignment="1">
      <alignment wrapText="1"/>
    </xf>
    <xf numFmtId="0" fontId="63" fillId="0" borderId="0" xfId="7" applyFont="1" applyAlignment="1">
      <alignment wrapText="1"/>
    </xf>
    <xf numFmtId="4" fontId="62" fillId="0" borderId="164" xfId="15" applyNumberFormat="1" applyFont="1" applyBorder="1" applyAlignment="1">
      <alignment horizontal="right" vertical="center" wrapText="1"/>
    </xf>
    <xf numFmtId="4" fontId="34" fillId="0" borderId="2" xfId="15" applyNumberFormat="1" applyFont="1" applyBorder="1" applyAlignment="1">
      <alignment horizontal="right"/>
    </xf>
    <xf numFmtId="1" fontId="34" fillId="0" borderId="0" xfId="15" applyNumberFormat="1" applyFont="1" applyAlignment="1">
      <alignment horizontal="center"/>
    </xf>
    <xf numFmtId="4" fontId="34" fillId="0" borderId="0" xfId="7" applyNumberFormat="1" applyFont="1" applyAlignment="1">
      <alignment horizontal="right"/>
    </xf>
    <xf numFmtId="49" fontId="61" fillId="0" borderId="0" xfId="15" applyNumberFormat="1" applyFont="1" applyAlignment="1">
      <alignment horizontal="left"/>
    </xf>
    <xf numFmtId="1" fontId="61" fillId="0" borderId="0" xfId="15" applyNumberFormat="1" applyFont="1" applyAlignment="1">
      <alignment horizontal="left"/>
    </xf>
    <xf numFmtId="172" fontId="62" fillId="0" borderId="0" xfId="15" applyNumberFormat="1" applyFont="1"/>
    <xf numFmtId="49" fontId="61" fillId="0" borderId="0" xfId="15" applyNumberFormat="1" applyFont="1" applyAlignment="1">
      <alignment horizontal="left" vertical="top"/>
    </xf>
    <xf numFmtId="3" fontId="62" fillId="0" borderId="0" xfId="15" applyNumberFormat="1" applyFont="1" applyAlignment="1">
      <alignment horizontal="left"/>
    </xf>
    <xf numFmtId="49" fontId="70" fillId="0" borderId="0" xfId="14" applyNumberFormat="1" applyFont="1" applyAlignment="1">
      <alignment horizontal="left" vertical="center" wrapText="1"/>
    </xf>
    <xf numFmtId="49" fontId="71" fillId="15" borderId="164" xfId="15" applyNumberFormat="1" applyFont="1" applyFill="1" applyBorder="1" applyAlignment="1">
      <alignment horizontal="center" vertical="center" wrapText="1"/>
    </xf>
    <xf numFmtId="0" fontId="72" fillId="15" borderId="164" xfId="15" applyFont="1" applyFill="1" applyBorder="1" applyAlignment="1">
      <alignment horizontal="center" vertical="center"/>
    </xf>
    <xf numFmtId="1" fontId="72" fillId="15" borderId="164" xfId="15" applyNumberFormat="1" applyFont="1" applyFill="1" applyBorder="1" applyAlignment="1">
      <alignment horizontal="center" vertical="center" wrapText="1"/>
    </xf>
    <xf numFmtId="0" fontId="72" fillId="15" borderId="164" xfId="15" applyFont="1" applyFill="1" applyBorder="1" applyAlignment="1">
      <alignment horizontal="center" vertical="center" wrapText="1"/>
    </xf>
    <xf numFmtId="172" fontId="72" fillId="15" borderId="164" xfId="15" applyNumberFormat="1" applyFont="1" applyFill="1" applyBorder="1" applyAlignment="1">
      <alignment horizontal="center" vertical="center" wrapText="1"/>
    </xf>
    <xf numFmtId="172" fontId="65" fillId="15" borderId="164" xfId="15" applyNumberFormat="1" applyFont="1" applyFill="1" applyBorder="1" applyAlignment="1">
      <alignment horizontal="center" vertical="center" wrapText="1"/>
    </xf>
    <xf numFmtId="49" fontId="71" fillId="0" borderId="0" xfId="7" applyNumberFormat="1" applyFont="1" applyAlignment="1">
      <alignment horizontal="center"/>
    </xf>
    <xf numFmtId="0" fontId="65" fillId="0" borderId="0" xfId="15" applyFont="1" applyAlignment="1">
      <alignment wrapText="1"/>
    </xf>
    <xf numFmtId="49" fontId="65" fillId="0" borderId="0" xfId="7" applyNumberFormat="1" applyFont="1" applyAlignment="1">
      <alignment horizontal="center"/>
    </xf>
    <xf numFmtId="173" fontId="71" fillId="0" borderId="0" xfId="15" applyNumberFormat="1" applyFont="1" applyAlignment="1">
      <alignment horizontal="center"/>
    </xf>
    <xf numFmtId="4" fontId="71" fillId="0" borderId="0" xfId="15" applyNumberFormat="1" applyFont="1" applyAlignment="1">
      <alignment horizontal="right"/>
    </xf>
    <xf numFmtId="49" fontId="62" fillId="0" borderId="0" xfId="15" applyNumberFormat="1" applyFont="1"/>
    <xf numFmtId="49" fontId="73" fillId="14" borderId="11" xfId="15" applyNumberFormat="1" applyFont="1" applyFill="1" applyBorder="1" applyAlignment="1">
      <alignment horizontal="center"/>
    </xf>
    <xf numFmtId="0" fontId="73" fillId="14" borderId="7" xfId="7" applyFont="1" applyFill="1" applyBorder="1" applyAlignment="1">
      <alignment horizontal="left"/>
    </xf>
    <xf numFmtId="1" fontId="73" fillId="14" borderId="7" xfId="7" applyNumberFormat="1" applyFont="1" applyFill="1" applyBorder="1" applyAlignment="1">
      <alignment horizontal="center"/>
    </xf>
    <xf numFmtId="49" fontId="73" fillId="14" borderId="7" xfId="7" applyNumberFormat="1" applyFont="1" applyFill="1" applyBorder="1" applyAlignment="1">
      <alignment horizontal="center"/>
    </xf>
    <xf numFmtId="4" fontId="73" fillId="14" borderId="7" xfId="15" applyNumberFormat="1" applyFont="1" applyFill="1" applyBorder="1" applyAlignment="1">
      <alignment horizontal="right"/>
    </xf>
    <xf numFmtId="4" fontId="73" fillId="14" borderId="13" xfId="15" applyNumberFormat="1" applyFont="1" applyFill="1" applyBorder="1" applyAlignment="1">
      <alignment horizontal="right"/>
    </xf>
    <xf numFmtId="0" fontId="74" fillId="0" borderId="0" xfId="15" applyFont="1"/>
    <xf numFmtId="1" fontId="74" fillId="0" borderId="0" xfId="15" applyNumberFormat="1" applyFont="1" applyAlignment="1">
      <alignment horizontal="center"/>
    </xf>
    <xf numFmtId="0" fontId="74" fillId="0" borderId="0" xfId="15" applyFont="1" applyAlignment="1">
      <alignment horizontal="center"/>
    </xf>
    <xf numFmtId="171" fontId="61" fillId="0" borderId="0" xfId="7" applyNumberFormat="1" applyFont="1" applyAlignment="1">
      <alignment horizontal="center" vertical="center" wrapText="1"/>
    </xf>
    <xf numFmtId="49" fontId="62" fillId="0" borderId="0" xfId="7" applyNumberFormat="1" applyFont="1"/>
    <xf numFmtId="0" fontId="75" fillId="0" borderId="0" xfId="16" applyFont="1" applyAlignment="1" applyProtection="1">
      <alignment horizontal="left"/>
    </xf>
    <xf numFmtId="0" fontId="34" fillId="0" borderId="0" xfId="16" applyAlignment="1">
      <alignment vertical="top"/>
      <protection locked="0"/>
    </xf>
    <xf numFmtId="0" fontId="76" fillId="0" borderId="0" xfId="16" applyFont="1" applyAlignment="1" applyProtection="1">
      <alignment horizontal="left" vertical="center"/>
    </xf>
    <xf numFmtId="0" fontId="37" fillId="0" borderId="0" xfId="16" applyFont="1" applyAlignment="1">
      <alignment vertical="top"/>
      <protection locked="0"/>
    </xf>
    <xf numFmtId="49" fontId="76" fillId="0" borderId="0" xfId="16" applyNumberFormat="1" applyFont="1" applyAlignment="1" applyProtection="1">
      <alignment vertical="center"/>
    </xf>
    <xf numFmtId="0" fontId="77" fillId="0" borderId="0" xfId="16" applyFont="1" applyAlignment="1" applyProtection="1">
      <alignment horizontal="left"/>
    </xf>
    <xf numFmtId="0" fontId="78" fillId="0" borderId="0" xfId="16" applyFont="1" applyAlignment="1" applyProtection="1">
      <alignment horizontal="left" vertical="center"/>
    </xf>
    <xf numFmtId="0" fontId="78" fillId="0" borderId="0" xfId="16" applyFont="1" applyAlignment="1" applyProtection="1">
      <alignment vertical="center"/>
    </xf>
    <xf numFmtId="0" fontId="75" fillId="0" borderId="0" xfId="16" applyFont="1" applyAlignment="1" applyProtection="1">
      <alignment horizontal="left" vertical="center"/>
    </xf>
    <xf numFmtId="0" fontId="79" fillId="0" borderId="0" xfId="16" applyFont="1" applyAlignment="1" applyProtection="1">
      <alignment horizontal="left" vertical="center" wrapText="1"/>
    </xf>
    <xf numFmtId="0" fontId="34" fillId="0" borderId="0" xfId="16" applyAlignment="1">
      <alignment vertical="top" wrapText="1"/>
      <protection locked="0"/>
    </xf>
    <xf numFmtId="0" fontId="34" fillId="0" borderId="0" xfId="16" applyAlignment="1">
      <alignment vertical="top" wrapText="1" shrinkToFit="1"/>
      <protection locked="0"/>
    </xf>
    <xf numFmtId="0" fontId="75" fillId="0" borderId="165" xfId="16" applyFont="1" applyBorder="1" applyAlignment="1" applyProtection="1">
      <alignment horizontal="center" vertical="center" wrapText="1"/>
    </xf>
    <xf numFmtId="0" fontId="75" fillId="0" borderId="166" xfId="16" applyFont="1" applyBorder="1" applyAlignment="1" applyProtection="1">
      <alignment horizontal="center" vertical="center" wrapText="1"/>
    </xf>
    <xf numFmtId="0" fontId="75" fillId="0" borderId="167" xfId="16" applyFont="1" applyBorder="1" applyAlignment="1" applyProtection="1">
      <alignment horizontal="center" vertical="center" wrapText="1"/>
    </xf>
    <xf numFmtId="0" fontId="34" fillId="16" borderId="106" xfId="16" applyFill="1" applyBorder="1" applyAlignment="1">
      <alignment horizontal="center" vertical="center"/>
      <protection locked="0"/>
    </xf>
    <xf numFmtId="0" fontId="75" fillId="0" borderId="133" xfId="16" applyFont="1" applyBorder="1" applyAlignment="1" applyProtection="1">
      <alignment horizontal="left"/>
    </xf>
    <xf numFmtId="0" fontId="75" fillId="0" borderId="134" xfId="16" applyFont="1" applyBorder="1" applyAlignment="1" applyProtection="1">
      <alignment horizontal="left"/>
    </xf>
    <xf numFmtId="0" fontId="75" fillId="0" borderId="135" xfId="16" applyFont="1" applyBorder="1" applyAlignment="1" applyProtection="1">
      <alignment horizontal="left"/>
    </xf>
    <xf numFmtId="0" fontId="34" fillId="0" borderId="0" xfId="16" applyAlignment="1">
      <alignment horizontal="center" vertical="center"/>
      <protection locked="0"/>
    </xf>
    <xf numFmtId="0" fontId="79" fillId="0" borderId="11" xfId="16" applyFont="1" applyBorder="1" applyAlignment="1" applyProtection="1">
      <alignment horizontal="center" vertical="center"/>
    </xf>
    <xf numFmtId="0" fontId="80" fillId="0" borderId="7" xfId="16" applyFont="1" applyBorder="1" applyAlignment="1" applyProtection="1">
      <alignment horizontal="left" vertical="center"/>
    </xf>
    <xf numFmtId="4" fontId="80" fillId="0" borderId="13" xfId="16" applyNumberFormat="1" applyFont="1" applyBorder="1" applyAlignment="1" applyProtection="1">
      <alignment horizontal="right" vertical="center"/>
    </xf>
    <xf numFmtId="0" fontId="79" fillId="0" borderId="139" xfId="16" applyFont="1" applyBorder="1" applyAlignment="1" applyProtection="1">
      <alignment horizontal="center" vertical="center"/>
    </xf>
    <xf numFmtId="49" fontId="79" fillId="0" borderId="140" xfId="16" applyNumberFormat="1" applyFont="1" applyBorder="1" applyAlignment="1" applyProtection="1">
      <alignment horizontal="left" vertical="center" wrapText="1"/>
    </xf>
    <xf numFmtId="0" fontId="79" fillId="0" borderId="140" xfId="16" applyFont="1" applyBorder="1" applyAlignment="1" applyProtection="1">
      <alignment horizontal="left" vertical="center" wrapText="1"/>
    </xf>
    <xf numFmtId="0" fontId="79" fillId="0" borderId="140" xfId="16" applyFont="1" applyBorder="1" applyAlignment="1" applyProtection="1">
      <alignment horizontal="center" vertical="center" wrapText="1"/>
    </xf>
    <xf numFmtId="39" fontId="79" fillId="0" borderId="140" xfId="16" applyNumberFormat="1" applyFont="1" applyBorder="1" applyAlignment="1" applyProtection="1">
      <alignment horizontal="right" vertical="center"/>
    </xf>
    <xf numFmtId="4" fontId="78" fillId="0" borderId="140" xfId="16" applyNumberFormat="1" applyFont="1" applyBorder="1" applyAlignment="1" applyProtection="1">
      <alignment horizontal="right" vertical="center"/>
    </xf>
    <xf numFmtId="4" fontId="78" fillId="0" borderId="141" xfId="16" applyNumberFormat="1" applyFont="1" applyBorder="1" applyAlignment="1" applyProtection="1">
      <alignment horizontal="right" vertical="center"/>
    </xf>
    <xf numFmtId="0" fontId="79" fillId="0" borderId="120" xfId="16" applyFont="1" applyBorder="1" applyAlignment="1" applyProtection="1">
      <alignment horizontal="center" vertical="center"/>
    </xf>
    <xf numFmtId="0" fontId="79" fillId="0" borderId="106" xfId="16" applyFont="1" applyBorder="1" applyAlignment="1" applyProtection="1">
      <alignment horizontal="left" vertical="center" wrapText="1"/>
    </xf>
    <xf numFmtId="0" fontId="79" fillId="0" borderId="106" xfId="16" applyFont="1" applyBorder="1" applyAlignment="1" applyProtection="1">
      <alignment horizontal="center" vertical="center" wrapText="1"/>
    </xf>
    <xf numFmtId="39" fontId="79" fillId="0" borderId="106" xfId="16" applyNumberFormat="1" applyFont="1" applyBorder="1" applyAlignment="1" applyProtection="1">
      <alignment horizontal="right" vertical="center"/>
    </xf>
    <xf numFmtId="4" fontId="78" fillId="0" borderId="106" xfId="16" applyNumberFormat="1" applyFont="1" applyBorder="1" applyAlignment="1" applyProtection="1">
      <alignment horizontal="right" vertical="center"/>
    </xf>
    <xf numFmtId="4" fontId="78" fillId="0" borderId="103" xfId="16" applyNumberFormat="1" applyFont="1" applyBorder="1" applyAlignment="1" applyProtection="1">
      <alignment horizontal="right" vertical="center"/>
    </xf>
    <xf numFmtId="49" fontId="79" fillId="0" borderId="106" xfId="16" applyNumberFormat="1" applyFont="1" applyBorder="1" applyAlignment="1" applyProtection="1">
      <alignment horizontal="left" vertical="center" wrapText="1"/>
    </xf>
    <xf numFmtId="0" fontId="79" fillId="0" borderId="107" xfId="16" applyFont="1" applyBorder="1" applyAlignment="1" applyProtection="1">
      <alignment horizontal="left" vertical="center" wrapText="1"/>
    </xf>
    <xf numFmtId="0" fontId="79" fillId="0" borderId="107" xfId="16" applyFont="1" applyBorder="1" applyAlignment="1" applyProtection="1">
      <alignment horizontal="center" vertical="center" wrapText="1"/>
    </xf>
    <xf numFmtId="39" fontId="79" fillId="0" borderId="107" xfId="16" applyNumberFormat="1" applyFont="1" applyBorder="1" applyAlignment="1" applyProtection="1">
      <alignment horizontal="right" vertical="center"/>
    </xf>
    <xf numFmtId="4" fontId="78" fillId="0" borderId="107" xfId="16" applyNumberFormat="1" applyFont="1" applyBorder="1" applyAlignment="1" applyProtection="1">
      <alignment horizontal="right" vertical="center"/>
    </xf>
    <xf numFmtId="4" fontId="78" fillId="0" borderId="108" xfId="16" applyNumberFormat="1" applyFont="1" applyBorder="1" applyAlignment="1" applyProtection="1">
      <alignment horizontal="right" vertical="center"/>
    </xf>
    <xf numFmtId="0" fontId="79" fillId="0" borderId="149" xfId="16" applyFont="1" applyBorder="1" applyAlignment="1" applyProtection="1">
      <alignment horizontal="left" vertical="center" wrapText="1"/>
    </xf>
    <xf numFmtId="0" fontId="79" fillId="0" borderId="142" xfId="16" applyFont="1" applyBorder="1" applyAlignment="1" applyProtection="1">
      <alignment horizontal="center" vertical="center"/>
    </xf>
    <xf numFmtId="0" fontId="79" fillId="0" borderId="143" xfId="16" applyFont="1" applyBorder="1" applyAlignment="1" applyProtection="1">
      <alignment horizontal="left" vertical="center" wrapText="1"/>
    </xf>
    <xf numFmtId="0" fontId="79" fillId="0" borderId="143" xfId="16" applyFont="1" applyBorder="1" applyAlignment="1" applyProtection="1">
      <alignment horizontal="center" vertical="center" wrapText="1"/>
    </xf>
    <xf numFmtId="39" fontId="79" fillId="0" borderId="143" xfId="16" applyNumberFormat="1" applyFont="1" applyBorder="1" applyAlignment="1" applyProtection="1">
      <alignment horizontal="right" vertical="center"/>
    </xf>
    <xf numFmtId="4" fontId="78" fillId="0" borderId="143" xfId="16" applyNumberFormat="1" applyFont="1" applyBorder="1" applyAlignment="1" applyProtection="1">
      <alignment horizontal="right" vertical="center"/>
    </xf>
    <xf numFmtId="4" fontId="78" fillId="0" borderId="144" xfId="16" applyNumberFormat="1" applyFont="1" applyBorder="1" applyAlignment="1" applyProtection="1">
      <alignment horizontal="right" vertical="center"/>
    </xf>
    <xf numFmtId="0" fontId="79" fillId="0" borderId="133" xfId="16" applyFont="1" applyBorder="1" applyAlignment="1" applyProtection="1">
      <alignment horizontal="center" vertical="center"/>
    </xf>
    <xf numFmtId="0" fontId="79" fillId="0" borderId="134" xfId="16" applyFont="1" applyBorder="1" applyAlignment="1" applyProtection="1">
      <alignment horizontal="left" vertical="center" wrapText="1"/>
    </xf>
    <xf numFmtId="0" fontId="79" fillId="0" borderId="134" xfId="16" applyFont="1" applyBorder="1" applyAlignment="1" applyProtection="1">
      <alignment horizontal="center" vertical="center" wrapText="1"/>
    </xf>
    <xf numFmtId="39" fontId="79" fillId="0" borderId="134" xfId="16" applyNumberFormat="1" applyFont="1" applyBorder="1" applyAlignment="1" applyProtection="1">
      <alignment horizontal="right" vertical="center"/>
    </xf>
    <xf numFmtId="4" fontId="78" fillId="0" borderId="134" xfId="16" applyNumberFormat="1" applyFont="1" applyBorder="1" applyAlignment="1" applyProtection="1">
      <alignment horizontal="right" vertical="center"/>
    </xf>
    <xf numFmtId="4" fontId="78" fillId="0" borderId="135" xfId="16" applyNumberFormat="1" applyFont="1" applyBorder="1" applyAlignment="1" applyProtection="1">
      <alignment horizontal="right" vertical="center"/>
    </xf>
    <xf numFmtId="49" fontId="80" fillId="0" borderId="7" xfId="16" applyNumberFormat="1" applyFont="1" applyBorder="1" applyAlignment="1" applyProtection="1">
      <alignment horizontal="left" vertical="center"/>
    </xf>
    <xf numFmtId="174" fontId="80" fillId="0" borderId="7" xfId="16" applyNumberFormat="1" applyFont="1" applyBorder="1" applyAlignment="1" applyProtection="1">
      <alignment horizontal="left" vertical="center"/>
    </xf>
    <xf numFmtId="4" fontId="80" fillId="0" borderId="7" xfId="16" applyNumberFormat="1" applyFont="1" applyBorder="1" applyAlignment="1" applyProtection="1">
      <alignment horizontal="left" vertical="center"/>
    </xf>
    <xf numFmtId="0" fontId="79" fillId="0" borderId="146" xfId="16" applyFont="1" applyBorder="1" applyAlignment="1" applyProtection="1">
      <alignment horizontal="left" vertical="center" wrapText="1"/>
    </xf>
    <xf numFmtId="49" fontId="79" fillId="0" borderId="146" xfId="16" applyNumberFormat="1" applyFont="1" applyBorder="1" applyAlignment="1" applyProtection="1">
      <alignment horizontal="left" vertical="center" wrapText="1"/>
    </xf>
    <xf numFmtId="0" fontId="79" fillId="0" borderId="146" xfId="16" applyFont="1" applyBorder="1" applyAlignment="1" applyProtection="1">
      <alignment horizontal="center" vertical="center" wrapText="1"/>
    </xf>
    <xf numFmtId="39" fontId="79" fillId="0" borderId="146" xfId="16" applyNumberFormat="1" applyFont="1" applyBorder="1" applyAlignment="1" applyProtection="1">
      <alignment horizontal="right" vertical="center"/>
    </xf>
    <xf numFmtId="4" fontId="78" fillId="0" borderId="146" xfId="16" applyNumberFormat="1" applyFont="1" applyBorder="1" applyAlignment="1" applyProtection="1">
      <alignment horizontal="right" vertical="center"/>
    </xf>
    <xf numFmtId="4" fontId="78" fillId="0" borderId="147" xfId="16" applyNumberFormat="1" applyFont="1" applyBorder="1" applyAlignment="1" applyProtection="1">
      <alignment horizontal="right" vertical="center"/>
    </xf>
    <xf numFmtId="0" fontId="79" fillId="0" borderId="158" xfId="16" applyFont="1" applyBorder="1" applyAlignment="1" applyProtection="1">
      <alignment horizontal="center" vertical="center"/>
    </xf>
    <xf numFmtId="0" fontId="79" fillId="0" borderId="0" xfId="16" applyFont="1" applyAlignment="1" applyProtection="1">
      <alignment horizontal="center" vertical="center" wrapText="1"/>
    </xf>
    <xf numFmtId="39" fontId="79" fillId="0" borderId="0" xfId="16" applyNumberFormat="1" applyFont="1" applyAlignment="1" applyProtection="1">
      <alignment horizontal="right" vertical="center"/>
    </xf>
    <xf numFmtId="4" fontId="78" fillId="0" borderId="0" xfId="16" applyNumberFormat="1" applyFont="1" applyAlignment="1" applyProtection="1">
      <alignment horizontal="right" vertical="center"/>
    </xf>
    <xf numFmtId="4" fontId="78" fillId="0" borderId="2" xfId="16" applyNumberFormat="1" applyFont="1" applyBorder="1" applyAlignment="1" applyProtection="1">
      <alignment horizontal="right" vertical="center"/>
    </xf>
    <xf numFmtId="0" fontId="82" fillId="0" borderId="7" xfId="16" applyFont="1" applyBorder="1" applyAlignment="1" applyProtection="1">
      <alignment horizontal="left" vertical="center"/>
    </xf>
    <xf numFmtId="174" fontId="82" fillId="0" borderId="7" xfId="16" applyNumberFormat="1" applyFont="1" applyBorder="1" applyAlignment="1" applyProtection="1">
      <alignment horizontal="left" vertical="center"/>
    </xf>
    <xf numFmtId="4" fontId="82" fillId="0" borderId="7" xfId="16" applyNumberFormat="1" applyFont="1" applyBorder="1" applyAlignment="1" applyProtection="1">
      <alignment horizontal="left" vertical="center"/>
    </xf>
    <xf numFmtId="0" fontId="79" fillId="0" borderId="3" xfId="16" applyFont="1" applyBorder="1" applyAlignment="1" applyProtection="1">
      <alignment horizontal="center" vertical="center"/>
    </xf>
    <xf numFmtId="0" fontId="79" fillId="0" borderId="4" xfId="16" applyFont="1" applyBorder="1" applyAlignment="1" applyProtection="1">
      <alignment horizontal="left" vertical="center" wrapText="1"/>
    </xf>
    <xf numFmtId="0" fontId="79" fillId="0" borderId="4" xfId="16" applyFont="1" applyBorder="1" applyAlignment="1" applyProtection="1">
      <alignment horizontal="center" vertical="center" wrapText="1"/>
    </xf>
    <xf numFmtId="39" fontId="79" fillId="0" borderId="4" xfId="16" applyNumberFormat="1" applyFont="1" applyBorder="1" applyAlignment="1" applyProtection="1">
      <alignment horizontal="right" vertical="center"/>
    </xf>
    <xf numFmtId="4" fontId="78" fillId="0" borderId="4" xfId="16" applyNumberFormat="1" applyFont="1" applyBorder="1" applyAlignment="1" applyProtection="1">
      <alignment horizontal="right" vertical="center"/>
    </xf>
    <xf numFmtId="4" fontId="78" fillId="0" borderId="5" xfId="16" applyNumberFormat="1" applyFont="1" applyBorder="1" applyAlignment="1" applyProtection="1">
      <alignment horizontal="right" vertical="center"/>
    </xf>
    <xf numFmtId="0" fontId="80" fillId="0" borderId="0" xfId="16" applyFont="1" applyAlignment="1" applyProtection="1">
      <alignment horizontal="left" vertical="center"/>
    </xf>
    <xf numFmtId="0" fontId="82" fillId="0" borderId="0" xfId="16" applyFont="1" applyAlignment="1" applyProtection="1">
      <alignment horizontal="left" vertical="center"/>
    </xf>
    <xf numFmtId="174" fontId="82" fillId="0" borderId="0" xfId="16" applyNumberFormat="1" applyFont="1" applyAlignment="1" applyProtection="1">
      <alignment horizontal="left" vertical="center"/>
    </xf>
    <xf numFmtId="4" fontId="82" fillId="0" borderId="0" xfId="16" applyNumberFormat="1" applyFont="1" applyAlignment="1" applyProtection="1">
      <alignment horizontal="left" vertical="center"/>
    </xf>
    <xf numFmtId="4" fontId="80" fillId="0" borderId="2" xfId="16" applyNumberFormat="1" applyFont="1" applyBorder="1" applyAlignment="1" applyProtection="1">
      <alignment horizontal="right" vertical="center"/>
    </xf>
    <xf numFmtId="0" fontId="80" fillId="0" borderId="4" xfId="16" applyFont="1" applyBorder="1" applyAlignment="1" applyProtection="1">
      <alignment horizontal="left" vertical="center"/>
    </xf>
    <xf numFmtId="0" fontId="82" fillId="0" borderId="4" xfId="16" applyFont="1" applyBorder="1" applyAlignment="1" applyProtection="1">
      <alignment horizontal="left" vertical="center"/>
    </xf>
    <xf numFmtId="174" fontId="82" fillId="0" borderId="4" xfId="16" applyNumberFormat="1" applyFont="1" applyBorder="1" applyAlignment="1" applyProtection="1">
      <alignment horizontal="left" vertical="center"/>
    </xf>
    <xf numFmtId="4" fontId="82" fillId="0" borderId="4" xfId="16" applyNumberFormat="1" applyFont="1" applyBorder="1" applyAlignment="1" applyProtection="1">
      <alignment horizontal="left" vertical="center"/>
    </xf>
    <xf numFmtId="4" fontId="80" fillId="0" borderId="5" xfId="16" applyNumberFormat="1" applyFont="1" applyBorder="1" applyAlignment="1" applyProtection="1">
      <alignment horizontal="right" vertical="center"/>
    </xf>
    <xf numFmtId="0" fontId="79" fillId="0" borderId="7" xfId="16" applyFont="1" applyBorder="1" applyAlignment="1" applyProtection="1">
      <alignment horizontal="left" vertical="center" wrapText="1"/>
    </xf>
    <xf numFmtId="0" fontId="79" fillId="0" borderId="7" xfId="16" applyFont="1" applyBorder="1" applyAlignment="1" applyProtection="1">
      <alignment horizontal="center" vertical="center" wrapText="1"/>
    </xf>
    <xf numFmtId="39" fontId="79" fillId="0" borderId="7" xfId="16" applyNumberFormat="1" applyFont="1" applyBorder="1" applyAlignment="1" applyProtection="1">
      <alignment horizontal="right" vertical="center"/>
    </xf>
    <xf numFmtId="4" fontId="78" fillId="0" borderId="7" xfId="16" applyNumberFormat="1" applyFont="1" applyBorder="1" applyAlignment="1" applyProtection="1">
      <alignment horizontal="right" vertical="center"/>
    </xf>
    <xf numFmtId="4" fontId="78" fillId="0" borderId="13" xfId="16" applyNumberFormat="1" applyFont="1" applyBorder="1" applyAlignment="1" applyProtection="1">
      <alignment horizontal="right" vertical="center"/>
    </xf>
    <xf numFmtId="0" fontId="79" fillId="0" borderId="124" xfId="16" applyFont="1" applyBorder="1" applyAlignment="1" applyProtection="1">
      <alignment horizontal="center" vertical="center"/>
    </xf>
    <xf numFmtId="49" fontId="79" fillId="0" borderId="4" xfId="16" applyNumberFormat="1" applyFont="1" applyBorder="1" applyAlignment="1" applyProtection="1">
      <alignment horizontal="left" vertical="center" wrapText="1"/>
    </xf>
    <xf numFmtId="0" fontId="79" fillId="0" borderId="154" xfId="16" applyFont="1" applyBorder="1" applyAlignment="1" applyProtection="1">
      <alignment horizontal="left" vertical="center" wrapText="1"/>
    </xf>
    <xf numFmtId="4" fontId="79" fillId="0" borderId="140" xfId="16" applyNumberFormat="1" applyFont="1" applyBorder="1" applyAlignment="1" applyProtection="1">
      <alignment horizontal="right" vertical="center"/>
    </xf>
    <xf numFmtId="0" fontId="34" fillId="0" borderId="163" xfId="16" applyBorder="1" applyAlignment="1">
      <alignment vertical="top"/>
      <protection locked="0"/>
    </xf>
    <xf numFmtId="49" fontId="79" fillId="0" borderId="0" xfId="16" applyNumberFormat="1" applyFont="1" applyAlignment="1" applyProtection="1">
      <alignment horizontal="left" vertical="center" wrapText="1"/>
    </xf>
    <xf numFmtId="0" fontId="80" fillId="0" borderId="134" xfId="16" applyFont="1" applyBorder="1" applyAlignment="1" applyProtection="1">
      <alignment horizontal="left" vertical="center"/>
    </xf>
    <xf numFmtId="174" fontId="80" fillId="0" borderId="134" xfId="16" applyNumberFormat="1" applyFont="1" applyBorder="1" applyAlignment="1" applyProtection="1">
      <alignment horizontal="left" vertical="center"/>
    </xf>
    <xf numFmtId="4" fontId="80" fillId="0" borderId="134" xfId="16" applyNumberFormat="1" applyFont="1" applyBorder="1" applyAlignment="1" applyProtection="1">
      <alignment horizontal="left" vertical="center"/>
    </xf>
    <xf numFmtId="4" fontId="80" fillId="0" borderId="135" xfId="16" applyNumberFormat="1" applyFont="1" applyBorder="1" applyAlignment="1" applyProtection="1">
      <alignment horizontal="right" vertical="center"/>
    </xf>
    <xf numFmtId="0" fontId="79" fillId="0" borderId="137" xfId="16" applyFont="1" applyBorder="1" applyAlignment="1" applyProtection="1">
      <alignment horizontal="left" vertical="center" wrapText="1"/>
    </xf>
    <xf numFmtId="0" fontId="79" fillId="0" borderId="145" xfId="16" applyFont="1" applyBorder="1" applyAlignment="1" applyProtection="1">
      <alignment horizontal="center" vertical="center"/>
    </xf>
    <xf numFmtId="4" fontId="79" fillId="0" borderId="106" xfId="16" applyNumberFormat="1" applyFont="1" applyBorder="1" applyAlignment="1" applyProtection="1">
      <alignment horizontal="right" vertical="center"/>
    </xf>
    <xf numFmtId="0" fontId="79" fillId="0" borderId="59" xfId="16" applyFont="1" applyBorder="1" applyAlignment="1" applyProtection="1">
      <alignment horizontal="center" vertical="center"/>
    </xf>
    <xf numFmtId="49" fontId="79" fillId="0" borderId="50" xfId="16" applyNumberFormat="1" applyFont="1" applyBorder="1" applyAlignment="1" applyProtection="1">
      <alignment horizontal="left" vertical="center" wrapText="1"/>
    </xf>
    <xf numFmtId="0" fontId="79" fillId="0" borderId="50" xfId="16" applyFont="1" applyBorder="1" applyAlignment="1" applyProtection="1">
      <alignment horizontal="center" vertical="center" wrapText="1"/>
    </xf>
    <xf numFmtId="39" fontId="79" fillId="0" borderId="50" xfId="16" applyNumberFormat="1" applyFont="1" applyBorder="1" applyAlignment="1" applyProtection="1">
      <alignment horizontal="right" vertical="center"/>
    </xf>
    <xf numFmtId="4" fontId="79" fillId="0" borderId="50" xfId="16" applyNumberFormat="1" applyFont="1" applyBorder="1" applyAlignment="1" applyProtection="1">
      <alignment horizontal="right" vertical="center"/>
    </xf>
    <xf numFmtId="4" fontId="78" fillId="0" borderId="60" xfId="16" applyNumberFormat="1" applyFont="1" applyBorder="1" applyAlignment="1" applyProtection="1">
      <alignment horizontal="right" vertical="center"/>
    </xf>
    <xf numFmtId="4" fontId="79" fillId="0" borderId="0" xfId="16" applyNumberFormat="1" applyFont="1" applyAlignment="1" applyProtection="1">
      <alignment horizontal="right" vertical="center"/>
    </xf>
    <xf numFmtId="0" fontId="83" fillId="0" borderId="4" xfId="16" applyFont="1" applyBorder="1" applyAlignment="1" applyProtection="1">
      <alignment horizontal="left" vertical="center"/>
    </xf>
    <xf numFmtId="0" fontId="84" fillId="0" borderId="4" xfId="16" applyFont="1" applyBorder="1" applyAlignment="1" applyProtection="1">
      <alignment horizontal="left" vertical="center"/>
    </xf>
    <xf numFmtId="174" fontId="83" fillId="0" borderId="4" xfId="16" applyNumberFormat="1" applyFont="1" applyBorder="1" applyAlignment="1" applyProtection="1">
      <alignment horizontal="left" vertical="center"/>
    </xf>
    <xf numFmtId="4" fontId="83" fillId="0" borderId="4" xfId="16" applyNumberFormat="1" applyFont="1" applyBorder="1" applyAlignment="1" applyProtection="1">
      <alignment horizontal="left" vertical="center"/>
    </xf>
    <xf numFmtId="4" fontId="84" fillId="0" borderId="5" xfId="16" applyNumberFormat="1" applyFont="1" applyBorder="1" applyAlignment="1" applyProtection="1">
      <alignment horizontal="right" vertical="center"/>
    </xf>
    <xf numFmtId="0" fontId="34" fillId="0" borderId="0" xfId="16" applyAlignment="1" applyProtection="1">
      <alignment horizontal="left" vertical="top"/>
    </xf>
    <xf numFmtId="174" fontId="34" fillId="0" borderId="0" xfId="16" applyNumberFormat="1" applyAlignment="1" applyProtection="1">
      <alignment horizontal="left" vertical="top"/>
    </xf>
    <xf numFmtId="4" fontId="34" fillId="0" borderId="0" xfId="16" applyNumberFormat="1" applyAlignment="1" applyProtection="1">
      <alignment horizontal="left" vertical="top"/>
    </xf>
    <xf numFmtId="0" fontId="34" fillId="0" borderId="0" xfId="16" applyAlignment="1" applyProtection="1">
      <alignment horizontal="left" vertical="center" wrapText="1"/>
    </xf>
    <xf numFmtId="0" fontId="85" fillId="0" borderId="0" xfId="17"/>
    <xf numFmtId="0" fontId="91" fillId="0" borderId="159" xfId="17" applyFont="1" applyBorder="1" applyAlignment="1">
      <alignment horizontal="center" vertical="center" wrapText="1"/>
    </xf>
    <xf numFmtId="0" fontId="91" fillId="0" borderId="160" xfId="17" applyFont="1" applyBorder="1" applyAlignment="1">
      <alignment horizontal="center" vertical="center" wrapText="1"/>
    </xf>
    <xf numFmtId="176" fontId="91" fillId="0" borderId="160" xfId="17" applyNumberFormat="1" applyFont="1" applyBorder="1" applyAlignment="1">
      <alignment horizontal="center" vertical="center" wrapText="1"/>
    </xf>
    <xf numFmtId="0" fontId="91" fillId="0" borderId="161" xfId="17" applyFont="1" applyBorder="1" applyAlignment="1">
      <alignment horizontal="center" vertical="center" wrapText="1"/>
    </xf>
    <xf numFmtId="0" fontId="86" fillId="0" borderId="13" xfId="17" applyFont="1" applyBorder="1" applyAlignment="1">
      <alignment horizontal="center" vertical="center" wrapText="1"/>
    </xf>
    <xf numFmtId="0" fontId="93" fillId="0" borderId="139" xfId="17" applyFont="1" applyBorder="1" applyAlignment="1">
      <alignment horizontal="center" vertical="center"/>
    </xf>
    <xf numFmtId="0" fontId="93" fillId="0" borderId="140" xfId="17" applyFont="1" applyBorder="1" applyAlignment="1">
      <alignment horizontal="left" vertical="top" wrapText="1"/>
    </xf>
    <xf numFmtId="0" fontId="93" fillId="0" borderId="140" xfId="17" applyFont="1" applyBorder="1" applyAlignment="1">
      <alignment horizontal="right" vertical="top"/>
    </xf>
    <xf numFmtId="0" fontId="93" fillId="0" borderId="140" xfId="17" applyFont="1" applyBorder="1" applyAlignment="1">
      <alignment horizontal="right" vertical="top" wrapText="1"/>
    </xf>
    <xf numFmtId="0" fontId="94" fillId="0" borderId="140" xfId="17" applyFont="1" applyBorder="1" applyAlignment="1">
      <alignment horizontal="left" vertical="top" wrapText="1"/>
    </xf>
    <xf numFmtId="176" fontId="93" fillId="0" borderId="140" xfId="17" applyNumberFormat="1" applyFont="1" applyBorder="1" applyAlignment="1">
      <alignment horizontal="right" vertical="top"/>
    </xf>
    <xf numFmtId="176" fontId="93" fillId="0" borderId="169" xfId="17" applyNumberFormat="1" applyFont="1" applyBorder="1" applyAlignment="1">
      <alignment horizontal="right" vertical="top"/>
    </xf>
    <xf numFmtId="0" fontId="85" fillId="0" borderId="141" xfId="17" applyBorder="1" applyAlignment="1">
      <alignment horizontal="left" vertical="top" wrapText="1"/>
    </xf>
    <xf numFmtId="0" fontId="93" fillId="0" borderId="120" xfId="17" applyFont="1" applyBorder="1" applyAlignment="1">
      <alignment horizontal="center" vertical="center" wrapText="1"/>
    </xf>
    <xf numFmtId="0" fontId="93" fillId="0" borderId="106" xfId="17" applyFont="1" applyBorder="1" applyAlignment="1">
      <alignment horizontal="left" vertical="top" wrapText="1"/>
    </xf>
    <xf numFmtId="0" fontId="93" fillId="0" borderId="106" xfId="17" applyFont="1" applyBorder="1" applyAlignment="1">
      <alignment horizontal="right" vertical="top"/>
    </xf>
    <xf numFmtId="0" fontId="93" fillId="0" borderId="106" xfId="17" applyFont="1" applyBorder="1" applyAlignment="1">
      <alignment horizontal="right" vertical="top" wrapText="1"/>
    </xf>
    <xf numFmtId="0" fontId="94" fillId="0" borderId="106" xfId="17" applyFont="1" applyBorder="1" applyAlignment="1">
      <alignment horizontal="left" vertical="top" wrapText="1"/>
    </xf>
    <xf numFmtId="176" fontId="93" fillId="0" borderId="106" xfId="17" applyNumberFormat="1" applyFont="1" applyBorder="1" applyAlignment="1">
      <alignment horizontal="right" vertical="top"/>
    </xf>
    <xf numFmtId="176" fontId="93" fillId="0" borderId="148" xfId="17" applyNumberFormat="1" applyFont="1" applyBorder="1" applyAlignment="1">
      <alignment horizontal="right" vertical="top"/>
    </xf>
    <xf numFmtId="0" fontId="85" fillId="0" borderId="103" xfId="17" applyBorder="1" applyAlignment="1">
      <alignment horizontal="left" vertical="top" wrapText="1"/>
    </xf>
    <xf numFmtId="0" fontId="93" fillId="0" borderId="120" xfId="17" applyFont="1" applyBorder="1" applyAlignment="1">
      <alignment horizontal="center" vertical="center"/>
    </xf>
    <xf numFmtId="176" fontId="95" fillId="0" borderId="106" xfId="17" applyNumberFormat="1" applyFont="1" applyBorder="1" applyAlignment="1">
      <alignment horizontal="right" vertical="top"/>
    </xf>
    <xf numFmtId="0" fontId="94" fillId="0" borderId="106" xfId="17" applyFont="1" applyBorder="1" applyAlignment="1">
      <alignment vertical="top" wrapText="1"/>
    </xf>
    <xf numFmtId="0" fontId="96" fillId="0" borderId="106" xfId="17" applyFont="1" applyBorder="1" applyAlignment="1">
      <alignment horizontal="right" vertical="top" wrapText="1"/>
    </xf>
    <xf numFmtId="177" fontId="94" fillId="0" borderId="106" xfId="17" applyNumberFormat="1" applyFont="1" applyBorder="1" applyAlignment="1">
      <alignment horizontal="left" vertical="top" wrapText="1"/>
    </xf>
    <xf numFmtId="0" fontId="85" fillId="0" borderId="144" xfId="17" applyBorder="1" applyAlignment="1">
      <alignment horizontal="left" vertical="top" wrapText="1"/>
    </xf>
    <xf numFmtId="176" fontId="98" fillId="16" borderId="169" xfId="17" applyNumberFormat="1" applyFont="1" applyFill="1" applyBorder="1"/>
    <xf numFmtId="176" fontId="98" fillId="0" borderId="148" xfId="17" applyNumberFormat="1" applyFont="1" applyBorder="1"/>
    <xf numFmtId="176" fontId="97" fillId="0" borderId="168" xfId="17" applyNumberFormat="1" applyFont="1" applyBorder="1"/>
    <xf numFmtId="0" fontId="93" fillId="0" borderId="145" xfId="17" applyFont="1" applyBorder="1" applyAlignment="1">
      <alignment horizontal="center" vertical="top"/>
    </xf>
    <xf numFmtId="0" fontId="93" fillId="0" borderId="146" xfId="17" applyFont="1" applyBorder="1" applyAlignment="1">
      <alignment horizontal="left" vertical="top" wrapText="1"/>
    </xf>
    <xf numFmtId="0" fontId="93" fillId="0" borderId="146" xfId="17" applyFont="1" applyBorder="1" applyAlignment="1">
      <alignment horizontal="right" vertical="top"/>
    </xf>
    <xf numFmtId="0" fontId="93" fillId="0" borderId="146" xfId="17" applyFont="1" applyBorder="1" applyAlignment="1">
      <alignment horizontal="right" vertical="top" wrapText="1"/>
    </xf>
    <xf numFmtId="0" fontId="94" fillId="0" borderId="146" xfId="17" applyFont="1" applyBorder="1" applyAlignment="1">
      <alignment horizontal="left" vertical="top" wrapText="1"/>
    </xf>
    <xf numFmtId="176" fontId="93" fillId="0" borderId="146" xfId="17" applyNumberFormat="1" applyFont="1" applyBorder="1" applyAlignment="1">
      <alignment horizontal="right" vertical="top"/>
    </xf>
    <xf numFmtId="176" fontId="93" fillId="0" borderId="151" xfId="17" applyNumberFormat="1" applyFont="1" applyBorder="1" applyAlignment="1">
      <alignment horizontal="right" vertical="top"/>
    </xf>
    <xf numFmtId="0" fontId="85" fillId="0" borderId="147" xfId="17" applyBorder="1" applyAlignment="1">
      <alignment horizontal="left" vertical="top" wrapText="1"/>
    </xf>
    <xf numFmtId="0" fontId="93" fillId="0" borderId="120" xfId="17" applyFont="1" applyBorder="1" applyAlignment="1">
      <alignment horizontal="center" vertical="top" wrapText="1"/>
    </xf>
    <xf numFmtId="0" fontId="93" fillId="0" borderId="120" xfId="17" applyFont="1" applyBorder="1" applyAlignment="1">
      <alignment horizontal="center" vertical="top"/>
    </xf>
    <xf numFmtId="0" fontId="85" fillId="0" borderId="108" xfId="17" applyBorder="1" applyAlignment="1">
      <alignment horizontal="left" vertical="top" wrapText="1"/>
    </xf>
    <xf numFmtId="0" fontId="96" fillId="0" borderId="146" xfId="17" applyFont="1" applyBorder="1" applyAlignment="1">
      <alignment horizontal="right" vertical="top" wrapText="1"/>
    </xf>
    <xf numFmtId="177" fontId="94" fillId="0" borderId="146" xfId="17" applyNumberFormat="1" applyFont="1" applyBorder="1" applyAlignment="1">
      <alignment horizontal="left" vertical="top" wrapText="1"/>
    </xf>
    <xf numFmtId="0" fontId="85" fillId="0" borderId="147" xfId="17" applyBorder="1" applyAlignment="1">
      <alignment wrapText="1"/>
    </xf>
    <xf numFmtId="0" fontId="85" fillId="0" borderId="103" xfId="17" applyBorder="1" applyAlignment="1">
      <alignment wrapText="1"/>
    </xf>
    <xf numFmtId="0" fontId="85" fillId="0" borderId="0" xfId="17" applyAlignment="1">
      <alignment horizontal="right" vertical="top"/>
    </xf>
    <xf numFmtId="0" fontId="99" fillId="0" borderId="106" xfId="17" applyFont="1" applyBorder="1" applyAlignment="1">
      <alignment vertical="top" wrapText="1"/>
    </xf>
    <xf numFmtId="0" fontId="93" fillId="0" borderId="124" xfId="17" applyFont="1" applyBorder="1" applyAlignment="1">
      <alignment horizontal="center" vertical="top"/>
    </xf>
    <xf numFmtId="0" fontId="93" fillId="0" borderId="107" xfId="17" applyFont="1" applyBorder="1" applyAlignment="1">
      <alignment horizontal="left" vertical="top" wrapText="1"/>
    </xf>
    <xf numFmtId="0" fontId="93" fillId="0" borderId="107" xfId="17" applyFont="1" applyBorder="1" applyAlignment="1">
      <alignment horizontal="right" vertical="top" wrapText="1"/>
    </xf>
    <xf numFmtId="0" fontId="94" fillId="0" borderId="107" xfId="17" applyFont="1" applyBorder="1" applyAlignment="1">
      <alignment horizontal="left" vertical="top" wrapText="1"/>
    </xf>
    <xf numFmtId="176" fontId="93" fillId="0" borderId="107" xfId="17" applyNumberFormat="1" applyFont="1" applyBorder="1" applyAlignment="1">
      <alignment horizontal="right" vertical="top"/>
    </xf>
    <xf numFmtId="176" fontId="93" fillId="0" borderId="64" xfId="17" applyNumberFormat="1" applyFont="1" applyBorder="1" applyAlignment="1">
      <alignment horizontal="right" vertical="top"/>
    </xf>
    <xf numFmtId="0" fontId="85" fillId="0" borderId="108" xfId="17" applyBorder="1" applyAlignment="1">
      <alignment wrapText="1"/>
    </xf>
    <xf numFmtId="0" fontId="85" fillId="0" borderId="0" xfId="17" applyAlignment="1">
      <alignment wrapText="1"/>
    </xf>
    <xf numFmtId="4" fontId="18" fillId="18" borderId="45" xfId="0" applyNumberFormat="1" applyFont="1" applyFill="1" applyBorder="1" applyAlignment="1" applyProtection="1">
      <alignment vertical="top" shrinkToFit="1"/>
      <protection locked="0"/>
    </xf>
    <xf numFmtId="4" fontId="18" fillId="4" borderId="45" xfId="0" applyNumberFormat="1" applyFont="1" applyFill="1" applyBorder="1" applyAlignment="1" applyProtection="1">
      <alignment vertical="top" shrinkToFit="1"/>
      <protection locked="0"/>
    </xf>
    <xf numFmtId="4" fontId="9" fillId="3" borderId="18" xfId="0" applyNumberFormat="1" applyFont="1" applyFill="1" applyBorder="1" applyAlignment="1">
      <alignment vertical="top" shrinkToFit="1"/>
    </xf>
    <xf numFmtId="167" fontId="0" fillId="0" borderId="0" xfId="0" applyNumberFormat="1" applyAlignment="1">
      <alignment horizontal="left" vertical="top" wrapText="1"/>
    </xf>
    <xf numFmtId="167" fontId="0" fillId="0" borderId="0" xfId="0" applyNumberFormat="1" applyAlignment="1">
      <alignment horizontal="center" vertical="top" wrapText="1"/>
    </xf>
    <xf numFmtId="167" fontId="0" fillId="0" borderId="0" xfId="0" applyNumberFormat="1" applyAlignment="1">
      <alignment vertical="top" wrapText="1"/>
    </xf>
    <xf numFmtId="178" fontId="0" fillId="0" borderId="0" xfId="0" applyNumberFormat="1" applyAlignment="1">
      <alignment vertical="top"/>
    </xf>
    <xf numFmtId="4" fontId="9" fillId="3" borderId="40" xfId="0" applyNumberFormat="1" applyFont="1" applyFill="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3" xfId="0" applyNumberFormat="1" applyFont="1" applyBorder="1" applyAlignment="1">
      <alignment vertical="top" shrinkToFit="1"/>
    </xf>
    <xf numFmtId="4" fontId="18" fillId="0" borderId="0" xfId="0" applyNumberFormat="1" applyFont="1" applyAlignment="1">
      <alignment vertical="top" shrinkToFit="1"/>
    </xf>
    <xf numFmtId="4" fontId="18" fillId="0" borderId="46" xfId="0" applyNumberFormat="1" applyFont="1" applyBorder="1" applyAlignment="1">
      <alignment vertical="top" shrinkToFit="1"/>
    </xf>
    <xf numFmtId="4" fontId="9" fillId="3" borderId="12" xfId="0" applyNumberFormat="1" applyFont="1" applyFill="1" applyBorder="1" applyAlignment="1">
      <alignment vertical="top"/>
    </xf>
    <xf numFmtId="4" fontId="9" fillId="3" borderId="22" xfId="0" applyNumberFormat="1" applyFont="1" applyFill="1" applyBorder="1" applyAlignment="1">
      <alignment vertical="top" shrinkToFit="1"/>
    </xf>
    <xf numFmtId="179" fontId="9" fillId="3" borderId="18" xfId="0" applyNumberFormat="1" applyFont="1" applyFill="1" applyBorder="1" applyAlignment="1">
      <alignment vertical="top" shrinkToFit="1"/>
    </xf>
    <xf numFmtId="179" fontId="18" fillId="0" borderId="42" xfId="0" applyNumberFormat="1" applyFont="1" applyBorder="1" applyAlignment="1">
      <alignment vertical="top" shrinkToFit="1"/>
    </xf>
    <xf numFmtId="179" fontId="19" fillId="0" borderId="0" xfId="0" applyNumberFormat="1" applyFont="1" applyAlignment="1">
      <alignment vertical="top" wrapText="1" shrinkToFit="1"/>
    </xf>
    <xf numFmtId="179" fontId="18" fillId="0" borderId="45" xfId="0" applyNumberFormat="1" applyFont="1" applyBorder="1" applyAlignment="1">
      <alignment vertical="top" shrinkToFit="1"/>
    </xf>
    <xf numFmtId="179" fontId="9" fillId="3" borderId="12" xfId="0" applyNumberFormat="1" applyFont="1" applyFill="1" applyBorder="1" applyAlignment="1">
      <alignment vertical="top"/>
    </xf>
    <xf numFmtId="4" fontId="42" fillId="18" borderId="106" xfId="10" applyNumberFormat="1" applyFont="1" applyFill="1" applyBorder="1" applyAlignment="1">
      <alignment vertical="center" wrapText="1"/>
    </xf>
    <xf numFmtId="4" fontId="57" fillId="0" borderId="0" xfId="13" applyNumberFormat="1" applyFont="1" applyAlignment="1">
      <alignment vertical="center"/>
    </xf>
    <xf numFmtId="4" fontId="56" fillId="0" borderId="0" xfId="13" applyNumberFormat="1" applyFont="1" applyAlignment="1">
      <alignment vertical="center"/>
    </xf>
    <xf numFmtId="0" fontId="18" fillId="0" borderId="171" xfId="0" applyFont="1" applyBorder="1" applyAlignment="1">
      <alignment vertical="top"/>
    </xf>
    <xf numFmtId="49" fontId="18" fillId="0" borderId="172" xfId="0" applyNumberFormat="1" applyFont="1" applyBorder="1" applyAlignment="1">
      <alignment vertical="top"/>
    </xf>
    <xf numFmtId="49" fontId="18" fillId="0" borderId="172" xfId="0" applyNumberFormat="1" applyFont="1" applyBorder="1" applyAlignment="1">
      <alignment horizontal="left" vertical="top" wrapText="1"/>
    </xf>
    <xf numFmtId="0" fontId="18" fillId="0" borderId="172" xfId="0" applyFont="1" applyBorder="1" applyAlignment="1">
      <alignment horizontal="center" vertical="top" shrinkToFit="1"/>
    </xf>
    <xf numFmtId="179" fontId="18" fillId="0" borderId="172" xfId="0" applyNumberFormat="1" applyFont="1" applyBorder="1" applyAlignment="1">
      <alignment vertical="top" shrinkToFit="1"/>
    </xf>
    <xf numFmtId="4" fontId="18" fillId="4" borderId="172" xfId="0" applyNumberFormat="1" applyFont="1" applyFill="1" applyBorder="1" applyAlignment="1" applyProtection="1">
      <alignment vertical="top" shrinkToFit="1"/>
      <protection locked="0"/>
    </xf>
    <xf numFmtId="4" fontId="18" fillId="0" borderId="173" xfId="0" applyNumberFormat="1" applyFont="1" applyBorder="1" applyAlignment="1">
      <alignment vertical="top" shrinkToFit="1"/>
    </xf>
    <xf numFmtId="0" fontId="62" fillId="0" borderId="0" xfId="36" applyFont="1" applyAlignment="1">
      <alignment wrapText="1"/>
    </xf>
    <xf numFmtId="49" fontId="18" fillId="0" borderId="174" xfId="0" applyNumberFormat="1" applyFont="1" applyBorder="1" applyAlignment="1">
      <alignment vertical="top"/>
    </xf>
    <xf numFmtId="0" fontId="18" fillId="0" borderId="174" xfId="0" applyFont="1" applyBorder="1" applyAlignment="1">
      <alignment horizontal="center" vertical="top" shrinkToFit="1"/>
    </xf>
    <xf numFmtId="167" fontId="18" fillId="0" borderId="174" xfId="0" applyNumberFormat="1" applyFont="1" applyBorder="1" applyAlignment="1">
      <alignment vertical="top" shrinkToFit="1"/>
    </xf>
    <xf numFmtId="167" fontId="18" fillId="0" borderId="172" xfId="0" applyNumberFormat="1" applyFont="1" applyBorder="1" applyAlignment="1">
      <alignment vertical="top" shrinkToFit="1"/>
    </xf>
    <xf numFmtId="49" fontId="18" fillId="0" borderId="174" xfId="0" applyNumberFormat="1" applyFont="1" applyBorder="1" applyAlignment="1">
      <alignment horizontal="left" vertical="top" wrapText="1"/>
    </xf>
    <xf numFmtId="0" fontId="4" fillId="2" borderId="0" xfId="0" applyFont="1" applyFill="1" applyAlignment="1">
      <alignment horizontal="left" wrapText="1"/>
    </xf>
    <xf numFmtId="49" fontId="8" fillId="0" borderId="33" xfId="0" applyNumberFormat="1" applyFont="1" applyBorder="1" applyAlignment="1">
      <alignment vertical="center" wrapText="1"/>
    </xf>
    <xf numFmtId="49" fontId="8" fillId="0" borderId="34" xfId="0" applyNumberFormat="1" applyFont="1" applyBorder="1" applyAlignment="1">
      <alignment vertical="center" wrapText="1"/>
    </xf>
    <xf numFmtId="0" fontId="0" fillId="0" borderId="0" xfId="0" applyAlignment="1">
      <alignment wrapText="1"/>
    </xf>
    <xf numFmtId="164" fontId="0" fillId="0" borderId="34" xfId="0" applyNumberFormat="1" applyBorder="1" applyAlignment="1">
      <alignment vertical="center" wrapText="1"/>
    </xf>
    <xf numFmtId="164" fontId="9" fillId="0" borderId="34" xfId="0" applyNumberFormat="1" applyFont="1" applyBorder="1" applyAlignment="1">
      <alignment vertical="center" wrapText="1"/>
    </xf>
    <xf numFmtId="164" fontId="0" fillId="3" borderId="36" xfId="0" applyNumberFormat="1" applyFill="1" applyBorder="1" applyAlignment="1">
      <alignment vertical="center"/>
    </xf>
    <xf numFmtId="164" fontId="0" fillId="3" borderId="37" xfId="0" applyNumberFormat="1" applyFill="1" applyBorder="1" applyAlignment="1">
      <alignment vertical="center"/>
    </xf>
    <xf numFmtId="164" fontId="0" fillId="3" borderId="38" xfId="0" applyNumberFormat="1" applyFill="1" applyBorder="1" applyAlignment="1">
      <alignment vertical="center"/>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0" fontId="9" fillId="4" borderId="0" xfId="0" applyFont="1" applyFill="1" applyAlignment="1" applyProtection="1">
      <alignment horizontal="left" vertical="center"/>
      <protection locked="0"/>
    </xf>
    <xf numFmtId="49" fontId="9" fillId="3" borderId="6" xfId="0" applyNumberFormat="1"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9" fillId="0" borderId="18" xfId="0" applyNumberFormat="1" applyFont="1" applyBorder="1" applyAlignment="1">
      <alignment horizontal="left" vertical="center" wrapText="1"/>
    </xf>
    <xf numFmtId="0" fontId="0" fillId="0" borderId="18" xfId="0" applyBorder="1" applyAlignment="1">
      <alignment vertical="center" wrapText="1"/>
    </xf>
    <xf numFmtId="49" fontId="9" fillId="0" borderId="0" xfId="0" applyNumberFormat="1" applyFont="1" applyAlignment="1">
      <alignment horizontal="left" vertical="center" wrapText="1"/>
    </xf>
    <xf numFmtId="0" fontId="0" fillId="0" borderId="0" xfId="0" applyAlignment="1">
      <alignment vertical="center" wrapText="1"/>
    </xf>
    <xf numFmtId="49" fontId="9" fillId="0" borderId="6" xfId="0" applyNumberFormat="1" applyFont="1" applyBorder="1" applyAlignment="1">
      <alignment vertical="center" wrapText="1"/>
    </xf>
    <xf numFmtId="0" fontId="0" fillId="0" borderId="6" xfId="0"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9"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9"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9" fillId="0" borderId="73" xfId="2" applyFont="1" applyBorder="1" applyAlignment="1">
      <alignment horizontal="left" vertical="center" wrapText="1"/>
    </xf>
    <xf numFmtId="0" fontId="9" fillId="0" borderId="37" xfId="2" applyFont="1" applyBorder="1" applyAlignment="1">
      <alignment horizontal="left" vertical="center" wrapText="1"/>
    </xf>
    <xf numFmtId="0" fontId="9" fillId="0" borderId="38" xfId="2" applyFont="1" applyBorder="1" applyAlignment="1">
      <alignment horizontal="left" vertical="center" wrapText="1"/>
    </xf>
    <xf numFmtId="0" fontId="9" fillId="0" borderId="73" xfId="2" applyFont="1" applyBorder="1" applyAlignment="1">
      <alignment horizontal="left"/>
    </xf>
    <xf numFmtId="0" fontId="9" fillId="0" borderId="37" xfId="2" applyFont="1" applyBorder="1" applyAlignment="1">
      <alignment horizontal="left"/>
    </xf>
    <xf numFmtId="0" fontId="9" fillId="0" borderId="38" xfId="2" applyFont="1" applyBorder="1" applyAlignment="1">
      <alignment horizontal="left"/>
    </xf>
    <xf numFmtId="0" fontId="29" fillId="0" borderId="79" xfId="4" applyBorder="1" applyAlignment="1">
      <alignment horizontal="left" vertical="top" wrapText="1"/>
    </xf>
    <xf numFmtId="0" fontId="21" fillId="0" borderId="1" xfId="5" applyBorder="1" applyAlignment="1">
      <alignment horizontal="left" vertical="top" wrapText="1"/>
    </xf>
    <xf numFmtId="0" fontId="21" fillId="0" borderId="0" xfId="5" applyAlignment="1">
      <alignment horizontal="left" vertical="top" wrapText="1"/>
    </xf>
    <xf numFmtId="0" fontId="21" fillId="0" borderId="2" xfId="5" applyBorder="1" applyAlignment="1">
      <alignment horizontal="left" vertical="top" wrapText="1"/>
    </xf>
    <xf numFmtId="0" fontId="62" fillId="0" borderId="0" xfId="7" applyFont="1" applyAlignment="1">
      <alignment horizontal="center"/>
    </xf>
    <xf numFmtId="49" fontId="61" fillId="14" borderId="163" xfId="14" applyNumberFormat="1" applyFont="1" applyFill="1" applyBorder="1" applyAlignment="1">
      <alignment horizontal="left" vertical="center" wrapText="1"/>
    </xf>
    <xf numFmtId="49" fontId="61" fillId="0" borderId="0" xfId="14" applyNumberFormat="1" applyFont="1" applyAlignment="1">
      <alignment horizontal="left"/>
    </xf>
    <xf numFmtId="49" fontId="61" fillId="14" borderId="11" xfId="14" applyNumberFormat="1" applyFont="1" applyFill="1" applyBorder="1" applyAlignment="1">
      <alignment horizontal="left" vertical="center" wrapText="1"/>
    </xf>
    <xf numFmtId="49" fontId="61" fillId="14" borderId="7" xfId="14" applyNumberFormat="1" applyFont="1" applyFill="1" applyBorder="1" applyAlignment="1">
      <alignment horizontal="left" vertical="center" wrapText="1"/>
    </xf>
    <xf numFmtId="49" fontId="61" fillId="14" borderId="13" xfId="14" applyNumberFormat="1" applyFont="1" applyFill="1" applyBorder="1" applyAlignment="1">
      <alignment horizontal="left" vertical="center" wrapText="1"/>
    </xf>
    <xf numFmtId="49" fontId="70" fillId="0" borderId="163" xfId="14" applyNumberFormat="1" applyFont="1" applyBorder="1" applyAlignment="1">
      <alignment horizontal="left" vertical="center" wrapText="1"/>
    </xf>
    <xf numFmtId="49" fontId="61" fillId="0" borderId="163" xfId="14" applyNumberFormat="1" applyFont="1" applyBorder="1" applyAlignment="1">
      <alignment horizontal="left" vertical="center" wrapText="1"/>
    </xf>
    <xf numFmtId="0" fontId="79" fillId="0" borderId="0" xfId="16" applyFont="1" applyAlignment="1" applyProtection="1">
      <alignment horizontal="left" vertical="center" wrapText="1"/>
    </xf>
    <xf numFmtId="0" fontId="3" fillId="0" borderId="0" xfId="16" applyFont="1" applyAlignment="1" applyProtection="1">
      <alignment horizontal="left"/>
    </xf>
    <xf numFmtId="0" fontId="79" fillId="0" borderId="0" xfId="16" applyFont="1" applyAlignment="1" applyProtection="1">
      <alignment horizontal="left" vertical="top" wrapText="1"/>
    </xf>
    <xf numFmtId="0" fontId="79" fillId="0" borderId="0" xfId="16" applyFont="1" applyAlignment="1" applyProtection="1">
      <alignment horizontal="left" vertical="center" wrapText="1" shrinkToFit="1"/>
    </xf>
    <xf numFmtId="0" fontId="34" fillId="0" borderId="0" xfId="16" applyAlignment="1">
      <alignment horizontal="center" vertical="top" wrapText="1"/>
      <protection locked="0"/>
    </xf>
    <xf numFmtId="0" fontId="80" fillId="0" borderId="7" xfId="16" applyFont="1" applyBorder="1" applyAlignment="1" applyProtection="1">
      <alignment horizontal="center" vertical="center"/>
    </xf>
    <xf numFmtId="0" fontId="86" fillId="7" borderId="159" xfId="17" applyFont="1" applyFill="1" applyBorder="1"/>
    <xf numFmtId="0" fontId="87" fillId="0" borderId="160" xfId="17" applyFont="1" applyBorder="1"/>
    <xf numFmtId="0" fontId="87" fillId="0" borderId="162" xfId="17" applyFont="1" applyBorder="1"/>
    <xf numFmtId="0" fontId="88" fillId="7" borderId="159" xfId="17" applyFont="1" applyFill="1" applyBorder="1" applyAlignment="1">
      <alignment horizontal="right"/>
    </xf>
    <xf numFmtId="0" fontId="87" fillId="0" borderId="161" xfId="17" applyFont="1" applyBorder="1"/>
    <xf numFmtId="0" fontId="87" fillId="0" borderId="145" xfId="17" applyFont="1" applyBorder="1"/>
    <xf numFmtId="0" fontId="87" fillId="0" borderId="146" xfId="17" applyFont="1" applyBorder="1"/>
    <xf numFmtId="0" fontId="87" fillId="0" borderId="151" xfId="17" applyFont="1" applyBorder="1"/>
    <xf numFmtId="175" fontId="89" fillId="0" borderId="145" xfId="17" applyNumberFormat="1" applyFont="1" applyBorder="1"/>
    <xf numFmtId="0" fontId="87" fillId="0" borderId="147" xfId="17" applyFont="1" applyBorder="1"/>
    <xf numFmtId="0" fontId="87" fillId="0" borderId="120" xfId="17" applyFont="1" applyBorder="1"/>
    <xf numFmtId="0" fontId="87" fillId="0" borderId="106" xfId="17" applyFont="1" applyBorder="1"/>
    <xf numFmtId="0" fontId="87" fillId="0" borderId="148" xfId="17" applyFont="1" applyBorder="1"/>
    <xf numFmtId="176" fontId="87" fillId="0" borderId="120" xfId="17" applyNumberFormat="1" applyFont="1" applyBorder="1"/>
    <xf numFmtId="0" fontId="87" fillId="0" borderId="103" xfId="17" applyFont="1" applyBorder="1"/>
    <xf numFmtId="0" fontId="87" fillId="0" borderId="142" xfId="17" applyFont="1" applyBorder="1"/>
    <xf numFmtId="0" fontId="87" fillId="0" borderId="143" xfId="17" applyFont="1" applyBorder="1"/>
    <xf numFmtId="0" fontId="87" fillId="0" borderId="168" xfId="17" applyFont="1" applyBorder="1"/>
    <xf numFmtId="176" fontId="87" fillId="0" borderId="142" xfId="17" applyNumberFormat="1" applyFont="1" applyBorder="1"/>
    <xf numFmtId="0" fontId="87" fillId="0" borderId="144" xfId="17" applyFont="1" applyBorder="1"/>
    <xf numFmtId="0" fontId="88" fillId="0" borderId="159" xfId="17" applyFont="1" applyBorder="1"/>
    <xf numFmtId="175" fontId="88" fillId="16" borderId="159" xfId="17" applyNumberFormat="1" applyFont="1" applyFill="1" applyBorder="1"/>
    <xf numFmtId="175" fontId="88" fillId="16" borderId="161" xfId="17" applyNumberFormat="1" applyFont="1" applyFill="1" applyBorder="1"/>
    <xf numFmtId="0" fontId="90" fillId="0" borderId="145" xfId="17" applyFont="1" applyBorder="1"/>
    <xf numFmtId="0" fontId="90" fillId="0" borderId="146" xfId="17" applyFont="1" applyBorder="1"/>
    <xf numFmtId="0" fontId="90" fillId="0" borderId="151" xfId="17" applyFont="1" applyBorder="1"/>
    <xf numFmtId="175" fontId="90" fillId="0" borderId="145" xfId="17" applyNumberFormat="1" applyFont="1" applyBorder="1"/>
    <xf numFmtId="0" fontId="90" fillId="0" borderId="147" xfId="17" applyFont="1" applyBorder="1"/>
    <xf numFmtId="0" fontId="90" fillId="0" borderId="142" xfId="17" applyFont="1" applyBorder="1"/>
    <xf numFmtId="0" fontId="90" fillId="0" borderId="143" xfId="17" applyFont="1" applyBorder="1"/>
    <xf numFmtId="0" fontId="90" fillId="0" borderId="168" xfId="17" applyFont="1" applyBorder="1"/>
    <xf numFmtId="175" fontId="90" fillId="0" borderId="142" xfId="17" applyNumberFormat="1" applyFont="1" applyBorder="1"/>
    <xf numFmtId="0" fontId="90" fillId="0" borderId="144" xfId="17" applyFont="1" applyBorder="1"/>
    <xf numFmtId="0" fontId="92" fillId="17" borderId="158" xfId="17" applyFont="1" applyFill="1" applyBorder="1" applyAlignment="1">
      <alignment horizontal="center" vertical="top"/>
    </xf>
    <xf numFmtId="0" fontId="92" fillId="17" borderId="0" xfId="17" applyFont="1" applyFill="1" applyAlignment="1">
      <alignment horizontal="center" vertical="top"/>
    </xf>
    <xf numFmtId="0" fontId="85" fillId="0" borderId="2" xfId="17" applyBorder="1" applyAlignment="1">
      <alignment vertical="top"/>
    </xf>
    <xf numFmtId="0" fontId="97" fillId="0" borderId="139" xfId="17" applyFont="1" applyBorder="1"/>
    <xf numFmtId="0" fontId="85" fillId="0" borderId="138" xfId="17" applyBorder="1" applyAlignment="1">
      <alignment horizontal="left" vertical="top" wrapText="1"/>
    </xf>
    <xf numFmtId="0" fontId="85" fillId="0" borderId="170" xfId="17" applyBorder="1" applyAlignment="1">
      <alignment horizontal="left" vertical="top" wrapText="1"/>
    </xf>
    <xf numFmtId="0" fontId="85" fillId="0" borderId="60" xfId="17" applyBorder="1" applyAlignment="1">
      <alignment horizontal="left" vertical="top" wrapText="1"/>
    </xf>
    <xf numFmtId="0" fontId="85" fillId="0" borderId="120" xfId="17" applyBorder="1"/>
    <xf numFmtId="0" fontId="85" fillId="0" borderId="142" xfId="17" applyBorder="1"/>
    <xf numFmtId="0" fontId="85" fillId="0" borderId="141" xfId="17" applyBorder="1" applyAlignment="1">
      <alignment wrapText="1"/>
    </xf>
    <xf numFmtId="0" fontId="85" fillId="0" borderId="103" xfId="17" applyBorder="1" applyAlignment="1">
      <alignment wrapText="1"/>
    </xf>
    <xf numFmtId="0" fontId="85" fillId="0" borderId="144" xfId="17" applyBorder="1" applyAlignment="1">
      <alignment wrapText="1"/>
    </xf>
    <xf numFmtId="0" fontId="92" fillId="17" borderId="11" xfId="17" applyFont="1" applyFill="1" applyBorder="1" applyAlignment="1">
      <alignment horizontal="center" vertical="top"/>
    </xf>
    <xf numFmtId="0" fontId="92" fillId="17" borderId="7" xfId="17" applyFont="1" applyFill="1" applyBorder="1" applyAlignment="1">
      <alignment horizontal="center" vertical="top"/>
    </xf>
    <xf numFmtId="0" fontId="85" fillId="0" borderId="13" xfId="17" applyBorder="1" applyAlignment="1">
      <alignment vertical="top"/>
    </xf>
    <xf numFmtId="0" fontId="85" fillId="0" borderId="13" xfId="17" applyBorder="1"/>
  </cellXfs>
  <cellStyles count="37">
    <cellStyle name="Dezimal [0]_Tabelle1" xfId="19" xr:uid="{DE8C3BDA-9815-41CA-BACB-E517F9C74689}"/>
    <cellStyle name="Dezimal_Tabelle1" xfId="20" xr:uid="{6DBBE629-E24E-4544-8F2B-11E57477EA47}"/>
    <cellStyle name="Firma" xfId="21" xr:uid="{9F53D314-7C75-49D8-A64E-3F432597ED12}"/>
    <cellStyle name="Hlavní nadpis" xfId="22" xr:uid="{526FBB19-2E3D-4B49-9124-DC6AAE972771}"/>
    <cellStyle name="Neutrální 2" xfId="3" xr:uid="{E7ACF6FB-EBC3-4797-850B-872824A537AF}"/>
    <cellStyle name="normal" xfId="23" xr:uid="{961A91E1-9E3A-42B8-BBFB-7E8FF6E35968}"/>
    <cellStyle name="Normální" xfId="0" builtinId="0"/>
    <cellStyle name="Normální 10" xfId="36" xr:uid="{96457251-1B27-4CE0-AB48-04BADA5A6285}"/>
    <cellStyle name="normální 2" xfId="1" xr:uid="{00000000-0005-0000-0000-000001000000}"/>
    <cellStyle name="Normální 2 2" xfId="7" xr:uid="{2ACF44C9-446E-4614-B958-11A87FDBB508}"/>
    <cellStyle name="Normální 2 2 2" xfId="12" xr:uid="{ECB5EF39-9789-4FF5-B34F-FBEA2F89EF7D}"/>
    <cellStyle name="Normální 2 3" xfId="5" xr:uid="{21011237-9ED1-4B24-9C00-77250F0C17C9}"/>
    <cellStyle name="Normální 3" xfId="16" xr:uid="{5807DC63-57E2-4CA7-A65B-09C37707C2DC}"/>
    <cellStyle name="Normální 4" xfId="2" xr:uid="{D8120DF6-2E45-4B3C-819A-9AEA7C270E43}"/>
    <cellStyle name="Normální 5" xfId="4" xr:uid="{70404674-DC25-46A1-B51F-7CB8F2EE3E4F}"/>
    <cellStyle name="Normální 6" xfId="13" xr:uid="{1B8DCB97-AE05-4984-AA2F-41D9A6D4A19C}"/>
    <cellStyle name="Normální 7" xfId="17" xr:uid="{7C871C34-8E7B-4F93-AF3C-DBC801AD7C9F}"/>
    <cellStyle name="Normální 8" xfId="18" xr:uid="{41C72FF3-F05E-443E-9EC9-50063F4542A2}"/>
    <cellStyle name="Normální 9" xfId="24" xr:uid="{146D17B9-4395-4436-8007-BCEA353401D2}"/>
    <cellStyle name="normální_Rozpočet investičních nákladů platí 16,+ specifikace" xfId="8" xr:uid="{60EBF211-FB30-4124-A0C4-93958C842DC5}"/>
    <cellStyle name="normální_SA_PC15_51_VV_00" xfId="9" xr:uid="{0C5E1DB5-45F9-471F-9F74-2E00F1BB205F}"/>
    <cellStyle name="normální_Topení" xfId="11" xr:uid="{EFD193C8-33A7-4008-9DC9-8B63E0149547}"/>
    <cellStyle name="normální_Vzor_vykaz_specifikace" xfId="14" xr:uid="{54E3828E-B863-4EFD-856F-241BECA3CED1}"/>
    <cellStyle name="normální_Vzor_vykaz_specifikace 2" xfId="15" xr:uid="{2AAC8D74-F7B3-4B47-ACF7-8687D44D70ED}"/>
    <cellStyle name="normální_Vzor_vykaz_specifikace 3" xfId="10" xr:uid="{CD5420A6-764A-4ED1-9AE0-95DCD7BB9C0B}"/>
    <cellStyle name="normální_Zadávací podklad pro profese" xfId="6" xr:uid="{4F465477-07F2-4092-A64C-924F57F76345}"/>
    <cellStyle name="Podnadpis" xfId="25" xr:uid="{BC6191CE-9078-4A38-B7D3-6681BBA763A2}"/>
    <cellStyle name="Specifikace" xfId="26" xr:uid="{48995092-7DFC-4D73-8704-A44091CDF7D1}"/>
    <cellStyle name="Standard_aktuell" xfId="27" xr:uid="{A383556F-03C6-412B-9CE4-DAFF6AE10CB6}"/>
    <cellStyle name="Stín+tučně" xfId="28" xr:uid="{251D9370-680D-4B56-AAA8-7E99F680750B}"/>
    <cellStyle name="Stín+tučně+velké písmo" xfId="29" xr:uid="{78A68493-C290-45D2-8CFF-EC93BC203912}"/>
    <cellStyle name="Styl 1" xfId="30" xr:uid="{CDA638D1-5DAD-4010-9831-BEB70CCBCABE}"/>
    <cellStyle name="Tučně" xfId="31" xr:uid="{90DD6F98-D0B7-4762-A912-95C9656C47B2}"/>
    <cellStyle name="TYP ŘÁDKU_4(sloupceJ-L)" xfId="32" xr:uid="{B9D449D1-B91F-47AA-8425-3D466F6AD796}"/>
    <cellStyle name="Währung [0]_Tabelle1" xfId="33" xr:uid="{B9382A29-3AA4-4C1C-8732-1582729E8E44}"/>
    <cellStyle name="Währung_Tabelle1" xfId="34" xr:uid="{5020070C-2254-47A4-B0F4-A775481BD817}"/>
    <cellStyle name="základní" xfId="35" xr:uid="{2681606F-5668-4931-BD5D-B6439ADADC6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269;.%2041%20Zelen&#253;%20ostrov%20roz.%20rozpo&#269;tu%20na%20DC%20(bez%20list.%20v&#253;stupu)\Rozpo&#269;et%20stavby%20dle%20DC\sa_SO51_4_vv_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INDOWS\TEMP\&#269;.%2041%20Zelen&#253;%20ostrov%20roz.%20rozpo&#269;tu%20na%20DC%20(bez%20list.%20v&#253;stupu)\Rozpo&#269;et%20stavby%20dle%20DC\sa_SO51_4_vv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 val="SO_11_1A_Výkaz_výměr"/>
      <sheetName val="SO_11_1B_Výkaz_výměr"/>
      <sheetName val="SO_11_1ST_Výkaz_výměr"/>
      <sheetName val="SO_11_1B_Kniha_specifikací"/>
      <sheetName val="SO_11_1ST_Kniha_specifikací"/>
      <sheetName val="SO_11_1A_Výkaz_výměr1"/>
      <sheetName val="SO_11_1A_Výkaz_výměr2"/>
      <sheetName val="SO_11_1B_Výkaz_výměr1"/>
      <sheetName val="SO_11_1ST_Výkaz_výměr1"/>
      <sheetName val="SO_11_1B_Kniha_specifikací1"/>
      <sheetName val="SO_11_1ST_Kniha_specifikací1"/>
      <sheetName val="SO_11_1A_Výkaz_výměr3"/>
      <sheetName val="SO_11_1A_Výkaz_výměr4"/>
      <sheetName val="SO_11_1B_Výkaz_výměr2"/>
      <sheetName val="SO_11_1ST_Výkaz_výměr2"/>
      <sheetName val="SO_11_1B_Kniha_specifikací2"/>
      <sheetName val="SO_11_1ST_Kniha_specifikací2"/>
      <sheetName val="SO_11_1A_Výkaz_výměr5"/>
      <sheetName val="SO_11_1A_Výkaz_výměr16"/>
      <sheetName val="SO_11_1B_Výkaz_výměr8"/>
      <sheetName val="SO_11_1ST_Výkaz_výměr8"/>
      <sheetName val="SO_11_1B_Kniha_specifikací8"/>
      <sheetName val="SO_11_1ST_Kniha_specifikací8"/>
      <sheetName val="SO_11_1A_Výkaz_výměr17"/>
      <sheetName val="SO_11_1A_Výkaz_výměr6"/>
      <sheetName val="SO_11_1B_Výkaz_výměr3"/>
      <sheetName val="SO_11_1ST_Výkaz_výměr3"/>
      <sheetName val="SO_11_1B_Kniha_specifikací3"/>
      <sheetName val="SO_11_1ST_Kniha_specifikací3"/>
      <sheetName val="SO_11_1A_Výkaz_výměr7"/>
      <sheetName val="SO_11_1A_Výkaz_výměr8"/>
      <sheetName val="SO_11_1B_Výkaz_výměr4"/>
      <sheetName val="SO_11_1ST_Výkaz_výměr4"/>
      <sheetName val="SO_11_1B_Kniha_specifikací4"/>
      <sheetName val="SO_11_1ST_Kniha_specifikací4"/>
      <sheetName val="SO_11_1A_Výkaz_výměr9"/>
      <sheetName val="SO_11_1A_Výkaz_výměr10"/>
      <sheetName val="SO_11_1B_Výkaz_výměr5"/>
      <sheetName val="SO_11_1ST_Výkaz_výměr5"/>
      <sheetName val="SO_11_1B_Kniha_specifikací5"/>
      <sheetName val="SO_11_1ST_Kniha_specifikací5"/>
      <sheetName val="SO_11_1A_Výkaz_výměr11"/>
      <sheetName val="SO_11_1A_Výkaz_výměr12"/>
      <sheetName val="SO_11_1B_Výkaz_výměr6"/>
      <sheetName val="SO_11_1ST_Výkaz_výměr6"/>
      <sheetName val="SO_11_1B_Kniha_specifikací6"/>
      <sheetName val="SO_11_1ST_Kniha_specifikací6"/>
      <sheetName val="SO_11_1A_Výkaz_výměr13"/>
      <sheetName val="SO_11_1A_Výkaz_výměr14"/>
      <sheetName val="SO_11_1B_Výkaz_výměr7"/>
      <sheetName val="SO_11_1ST_Výkaz_výměr7"/>
      <sheetName val="SO_11_1B_Kniha_specifikací7"/>
      <sheetName val="SO_11_1ST_Kniha_specifikací7"/>
      <sheetName val="SO_11_1A_Výkaz_výměr15"/>
      <sheetName val="SO_11_1A_Výkaz_výměr18"/>
      <sheetName val="SO_11_1B_Výkaz_výměr9"/>
      <sheetName val="SO_11_1ST_Výkaz_výměr9"/>
      <sheetName val="SO_11_1B_Kniha_specifikací9"/>
      <sheetName val="SO_11_1ST_Kniha_specifikací9"/>
      <sheetName val="SO_11_1A_Výkaz_výměr19"/>
      <sheetName val="SO_11_1A_Výkaz_výměr22"/>
      <sheetName val="SO_11_1B_Výkaz_výměr11"/>
      <sheetName val="SO_11_1ST_Výkaz_výměr11"/>
      <sheetName val="SO_11_1B_Kniha_specifikací11"/>
      <sheetName val="SO_11_1ST_Kniha_specifikací11"/>
      <sheetName val="SO_11_1A_Výkaz_výměr23"/>
      <sheetName val="SO_11_1A_Výkaz_výměr20"/>
      <sheetName val="SO_11_1B_Výkaz_výměr10"/>
      <sheetName val="SO_11_1ST_Výkaz_výměr10"/>
      <sheetName val="SO_11_1B_Kniha_specifikací10"/>
      <sheetName val="SO_11_1ST_Kniha_specifikací10"/>
      <sheetName val="SO_11_1A_Výkaz_výměr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_51_4_Výkaz_výměr"/>
      <sheetName val="SO_51_4_Výkaz_výměr1"/>
      <sheetName val="SO_51_4_Výkaz_výměr10"/>
      <sheetName val="SO_51_4_Výkaz_výměr11"/>
      <sheetName val="SO_51_4_Výkaz_výměr2"/>
      <sheetName val="SO_51_4_Výkaz_výměr3"/>
      <sheetName val="SO_51_4_Výkaz_výměr4"/>
      <sheetName val="SO_51_4_Výkaz_výměr5"/>
      <sheetName val="SO_51_4_Výkaz_výměr6"/>
      <sheetName val="SO_51_4_Výkaz_výměr7"/>
      <sheetName val="SO_51_4_Výkaz_výměr8"/>
      <sheetName val="SO_51_4_Výkaz_výměr9"/>
      <sheetName val="SO_51_4_Výkaz_výměr12"/>
      <sheetName val="SO_51_4_Výkaz_výměr13"/>
      <sheetName val="SO 51.4 Výkaz výměr"/>
      <sheetName val="SO 51_4 Výkaz výmě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 51.4 Výkaz výměr"/>
      <sheetName val="SO 51_4 Výkaz výměr"/>
    </sheetNames>
    <sheetDataSet>
      <sheetData sheetId="0"/>
      <sheetData sheetId="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00013-00015-1PP_1" connectionId="1" xr16:uid="{85A55909-E84E-4A84-A894-5FA86127C20B}"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sheetData>
    <row r="1" spans="1:7">
      <c r="A1" s="21" t="s">
        <v>40</v>
      </c>
    </row>
    <row r="2" spans="1:7" ht="57.75" customHeight="1">
      <c r="A2" s="1234" t="s">
        <v>41</v>
      </c>
      <c r="B2" s="1234"/>
      <c r="C2" s="1234"/>
      <c r="D2" s="1234"/>
      <c r="E2" s="1234"/>
      <c r="F2" s="1234"/>
      <c r="G2" s="1234"/>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02"/>
  <sheetViews>
    <sheetView showGridLines="0" view="pageBreakPreview" topLeftCell="B95" zoomScaleNormal="100" zoomScaleSheetLayoutView="100" workbookViewId="0">
      <selection activeCell="B44" sqref="B44:J44"/>
    </sheetView>
  </sheetViews>
  <sheetFormatPr defaultColWidth="9" defaultRowHeight="12.75"/>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950000000000003" customHeight="1">
      <c r="A1" s="46" t="s">
        <v>38</v>
      </c>
      <c r="B1" s="1270" t="s">
        <v>4</v>
      </c>
      <c r="C1" s="1271"/>
      <c r="D1" s="1271"/>
      <c r="E1" s="1271"/>
      <c r="F1" s="1271"/>
      <c r="G1" s="1271"/>
      <c r="H1" s="1271"/>
      <c r="I1" s="1271"/>
      <c r="J1" s="1272"/>
    </row>
    <row r="2" spans="1:15" ht="36" customHeight="1">
      <c r="A2" s="2"/>
      <c r="B2" s="74" t="s">
        <v>24</v>
      </c>
      <c r="C2" s="75"/>
      <c r="D2" s="76" t="s">
        <v>50</v>
      </c>
      <c r="E2" s="1276" t="s">
        <v>51</v>
      </c>
      <c r="F2" s="1277"/>
      <c r="G2" s="1277"/>
      <c r="H2" s="1277"/>
      <c r="I2" s="1277"/>
      <c r="J2" s="1278"/>
      <c r="O2" s="1"/>
    </row>
    <row r="3" spans="1:15" ht="27.2" customHeight="1">
      <c r="A3" s="2"/>
      <c r="B3" s="77" t="s">
        <v>47</v>
      </c>
      <c r="C3" s="75"/>
      <c r="D3" s="78" t="s">
        <v>45</v>
      </c>
      <c r="E3" s="1279" t="s">
        <v>46</v>
      </c>
      <c r="F3" s="1280"/>
      <c r="G3" s="1280"/>
      <c r="H3" s="1280"/>
      <c r="I3" s="1280"/>
      <c r="J3" s="1281"/>
    </row>
    <row r="4" spans="1:15" ht="23.45" customHeight="1">
      <c r="A4" s="71">
        <v>2286</v>
      </c>
      <c r="B4" s="79" t="s">
        <v>48</v>
      </c>
      <c r="C4" s="80"/>
      <c r="D4" s="81" t="s">
        <v>43</v>
      </c>
      <c r="E4" s="1259" t="s">
        <v>44</v>
      </c>
      <c r="F4" s="1260"/>
      <c r="G4" s="1260"/>
      <c r="H4" s="1260"/>
      <c r="I4" s="1260"/>
      <c r="J4" s="1261"/>
    </row>
    <row r="5" spans="1:15" ht="24" customHeight="1">
      <c r="A5" s="2"/>
      <c r="B5" s="30" t="s">
        <v>23</v>
      </c>
      <c r="D5" s="1264" t="s">
        <v>52</v>
      </c>
      <c r="E5" s="1265"/>
      <c r="F5" s="1265"/>
      <c r="G5" s="1265"/>
      <c r="H5" s="18" t="s">
        <v>42</v>
      </c>
      <c r="I5" s="82" t="s">
        <v>56</v>
      </c>
      <c r="J5" s="8"/>
    </row>
    <row r="6" spans="1:15" ht="15.95" customHeight="1">
      <c r="A6" s="2"/>
      <c r="B6" s="27"/>
      <c r="C6" s="52"/>
      <c r="D6" s="1266" t="s">
        <v>53</v>
      </c>
      <c r="E6" s="1267"/>
      <c r="F6" s="1267"/>
      <c r="G6" s="1267"/>
      <c r="H6" s="18" t="s">
        <v>36</v>
      </c>
      <c r="I6" s="82" t="s">
        <v>57</v>
      </c>
      <c r="J6" s="8"/>
    </row>
    <row r="7" spans="1:15" ht="15.95" customHeight="1">
      <c r="A7" s="2"/>
      <c r="B7" s="28"/>
      <c r="C7" s="53"/>
      <c r="D7" s="72" t="s">
        <v>55</v>
      </c>
      <c r="E7" s="1268" t="s">
        <v>54</v>
      </c>
      <c r="F7" s="1269"/>
      <c r="G7" s="1269"/>
      <c r="H7" s="23"/>
      <c r="I7" s="22"/>
      <c r="J7" s="33"/>
    </row>
    <row r="8" spans="1:15" ht="24" hidden="1" customHeight="1">
      <c r="A8" s="2"/>
      <c r="B8" s="30" t="s">
        <v>21</v>
      </c>
      <c r="D8" s="73" t="s">
        <v>58</v>
      </c>
      <c r="H8" s="18" t="s">
        <v>42</v>
      </c>
      <c r="I8" s="82" t="s">
        <v>62</v>
      </c>
      <c r="J8" s="8"/>
    </row>
    <row r="9" spans="1:15" ht="15.95" hidden="1" customHeight="1">
      <c r="A9" s="2"/>
      <c r="B9" s="2"/>
      <c r="D9" s="73" t="s">
        <v>59</v>
      </c>
      <c r="H9" s="18" t="s">
        <v>36</v>
      </c>
      <c r="I9" s="82" t="s">
        <v>63</v>
      </c>
      <c r="J9" s="8"/>
    </row>
    <row r="10" spans="1:15" ht="15.95" hidden="1" customHeight="1">
      <c r="A10" s="2"/>
      <c r="B10" s="34"/>
      <c r="C10" s="53"/>
      <c r="D10" s="72" t="s">
        <v>61</v>
      </c>
      <c r="E10" s="83" t="s">
        <v>60</v>
      </c>
      <c r="F10" s="23"/>
      <c r="G10" s="14"/>
      <c r="H10" s="14"/>
      <c r="I10" s="35"/>
      <c r="J10" s="33"/>
    </row>
    <row r="11" spans="1:15" ht="24" customHeight="1">
      <c r="A11" s="2"/>
      <c r="B11" s="30" t="s">
        <v>20</v>
      </c>
      <c r="D11" s="1283"/>
      <c r="E11" s="1283"/>
      <c r="F11" s="1283"/>
      <c r="G11" s="1283"/>
      <c r="H11" s="18" t="s">
        <v>42</v>
      </c>
      <c r="I11" s="84"/>
      <c r="J11" s="8"/>
    </row>
    <row r="12" spans="1:15" ht="15.95" customHeight="1">
      <c r="A12" s="2"/>
      <c r="B12" s="27"/>
      <c r="C12" s="52"/>
      <c r="D12" s="1258"/>
      <c r="E12" s="1258"/>
      <c r="F12" s="1258"/>
      <c r="G12" s="1258"/>
      <c r="H12" s="18" t="s">
        <v>36</v>
      </c>
      <c r="I12" s="84"/>
      <c r="J12" s="8"/>
    </row>
    <row r="13" spans="1:15" ht="15.95" customHeight="1">
      <c r="A13" s="2"/>
      <c r="B13" s="28"/>
      <c r="C13" s="53"/>
      <c r="D13" s="85"/>
      <c r="E13" s="1262"/>
      <c r="F13" s="1263"/>
      <c r="G13" s="1263"/>
      <c r="H13" s="19"/>
      <c r="I13" s="22"/>
      <c r="J13" s="33"/>
    </row>
    <row r="14" spans="1:15" ht="24" customHeight="1">
      <c r="A14" s="2"/>
      <c r="B14" s="42" t="s">
        <v>22</v>
      </c>
      <c r="C14" s="54"/>
      <c r="D14" s="178" t="s">
        <v>49</v>
      </c>
      <c r="E14" s="55"/>
      <c r="F14" s="43"/>
      <c r="G14" s="43"/>
      <c r="H14" s="44"/>
      <c r="I14" s="43"/>
      <c r="J14" s="45"/>
    </row>
    <row r="15" spans="1:15" ht="32.25" customHeight="1">
      <c r="A15" s="2"/>
      <c r="B15" s="34" t="s">
        <v>34</v>
      </c>
      <c r="C15" s="56"/>
      <c r="D15" s="51"/>
      <c r="E15" s="1282"/>
      <c r="F15" s="1282"/>
      <c r="G15" s="1284"/>
      <c r="H15" s="1284"/>
      <c r="I15" s="1284" t="s">
        <v>31</v>
      </c>
      <c r="J15" s="1285"/>
    </row>
    <row r="16" spans="1:15" ht="23.45" customHeight="1">
      <c r="A16" s="137" t="s">
        <v>26</v>
      </c>
      <c r="B16" s="37" t="s">
        <v>26</v>
      </c>
      <c r="C16" s="57"/>
      <c r="D16" s="58"/>
      <c r="E16" s="1248"/>
      <c r="F16" s="1249"/>
      <c r="G16" s="1248"/>
      <c r="H16" s="1249"/>
      <c r="I16" s="1248">
        <f>SUMIF(F50:F98,A16,I50:I98)+SUMIF(F50:F98,"PSU",I50:I98)</f>
        <v>0</v>
      </c>
      <c r="J16" s="1250"/>
    </row>
    <row r="17" spans="1:10" ht="23.45" customHeight="1">
      <c r="A17" s="137" t="s">
        <v>27</v>
      </c>
      <c r="B17" s="37" t="s">
        <v>27</v>
      </c>
      <c r="C17" s="57"/>
      <c r="D17" s="58"/>
      <c r="E17" s="1248"/>
      <c r="F17" s="1249"/>
      <c r="G17" s="1248"/>
      <c r="H17" s="1249"/>
      <c r="I17" s="1248">
        <f>SUMIF(F50:F98,A17,I50:I98)</f>
        <v>0</v>
      </c>
      <c r="J17" s="1250"/>
    </row>
    <row r="18" spans="1:10" ht="23.45" customHeight="1">
      <c r="A18" s="137" t="s">
        <v>28</v>
      </c>
      <c r="B18" s="37" t="s">
        <v>28</v>
      </c>
      <c r="C18" s="57"/>
      <c r="D18" s="58"/>
      <c r="E18" s="1248"/>
      <c r="F18" s="1249"/>
      <c r="G18" s="1248"/>
      <c r="H18" s="1249"/>
      <c r="I18" s="1248">
        <f>SUMIF(F50:F98,A18,I50:I98)</f>
        <v>0</v>
      </c>
      <c r="J18" s="1250"/>
    </row>
    <row r="19" spans="1:10" ht="23.45" customHeight="1">
      <c r="A19" s="137" t="s">
        <v>167</v>
      </c>
      <c r="B19" s="37" t="s">
        <v>29</v>
      </c>
      <c r="C19" s="57"/>
      <c r="D19" s="58"/>
      <c r="E19" s="1248"/>
      <c r="F19" s="1249"/>
      <c r="G19" s="1248"/>
      <c r="H19" s="1249"/>
      <c r="I19" s="1248">
        <f>SUMIF(F50:F98,A19,I50:I98)</f>
        <v>0</v>
      </c>
      <c r="J19" s="1250"/>
    </row>
    <row r="20" spans="1:10" ht="23.45" customHeight="1">
      <c r="A20" s="137" t="s">
        <v>168</v>
      </c>
      <c r="B20" s="37" t="s">
        <v>30</v>
      </c>
      <c r="C20" s="57"/>
      <c r="D20" s="58"/>
      <c r="E20" s="1248"/>
      <c r="F20" s="1249"/>
      <c r="G20" s="1248"/>
      <c r="H20" s="1249"/>
      <c r="I20" s="1248">
        <f>SUMIF(F50:F98,A20,I50:I98)</f>
        <v>0</v>
      </c>
      <c r="J20" s="1250"/>
    </row>
    <row r="21" spans="1:10" ht="23.45" customHeight="1">
      <c r="A21" s="2"/>
      <c r="B21" s="47" t="s">
        <v>31</v>
      </c>
      <c r="C21" s="59"/>
      <c r="D21" s="60"/>
      <c r="E21" s="1251"/>
      <c r="F21" s="1286"/>
      <c r="G21" s="1251"/>
      <c r="H21" s="1286"/>
      <c r="I21" s="1251">
        <f>SUM(I16:J20)</f>
        <v>0</v>
      </c>
      <c r="J21" s="1252"/>
    </row>
    <row r="22" spans="1:10" ht="33" customHeight="1">
      <c r="A22" s="2"/>
      <c r="B22" s="41" t="s">
        <v>35</v>
      </c>
      <c r="C22" s="57"/>
      <c r="D22" s="58"/>
      <c r="E22" s="61"/>
      <c r="F22" s="38"/>
      <c r="G22" s="32"/>
      <c r="H22" s="32"/>
      <c r="I22" s="32"/>
      <c r="J22" s="39"/>
    </row>
    <row r="23" spans="1:10" ht="23.45" customHeight="1">
      <c r="A23" s="2">
        <f>ZakladDPHSni*SazbaDPH1/100</f>
        <v>0</v>
      </c>
      <c r="B23" s="37" t="s">
        <v>13</v>
      </c>
      <c r="C23" s="57"/>
      <c r="D23" s="58"/>
      <c r="E23" s="62">
        <v>15</v>
      </c>
      <c r="F23" s="38" t="s">
        <v>0</v>
      </c>
      <c r="G23" s="1246">
        <f>ZakladDPHSniVypocet</f>
        <v>0</v>
      </c>
      <c r="H23" s="1247"/>
      <c r="I23" s="1247"/>
      <c r="J23" s="39" t="str">
        <f t="shared" ref="J23:J28" si="0">Mena</f>
        <v>CZK</v>
      </c>
    </row>
    <row r="24" spans="1:10" ht="23.45" customHeight="1">
      <c r="A24" s="2">
        <f>(A23-INT(A23))*100</f>
        <v>0</v>
      </c>
      <c r="B24" s="37" t="s">
        <v>14</v>
      </c>
      <c r="C24" s="57"/>
      <c r="D24" s="58"/>
      <c r="E24" s="62">
        <f>SazbaDPH1</f>
        <v>15</v>
      </c>
      <c r="F24" s="38" t="s">
        <v>0</v>
      </c>
      <c r="G24" s="1244">
        <f>A23</f>
        <v>0</v>
      </c>
      <c r="H24" s="1245"/>
      <c r="I24" s="1245"/>
      <c r="J24" s="39" t="str">
        <f t="shared" si="0"/>
        <v>CZK</v>
      </c>
    </row>
    <row r="25" spans="1:10" ht="23.45" customHeight="1">
      <c r="A25" s="2">
        <f>ZakladDPHZakl*SazbaDPH2/100</f>
        <v>0</v>
      </c>
      <c r="B25" s="37" t="s">
        <v>15</v>
      </c>
      <c r="C25" s="57"/>
      <c r="D25" s="58"/>
      <c r="E25" s="62">
        <v>21</v>
      </c>
      <c r="F25" s="38" t="s">
        <v>0</v>
      </c>
      <c r="G25" s="1246">
        <f>ZakladDPHZaklVypocet</f>
        <v>0</v>
      </c>
      <c r="H25" s="1247"/>
      <c r="I25" s="1247"/>
      <c r="J25" s="39" t="str">
        <f t="shared" si="0"/>
        <v>CZK</v>
      </c>
    </row>
    <row r="26" spans="1:10" ht="23.45" customHeight="1">
      <c r="A26" s="2">
        <f>(A25-INT(A25))*100</f>
        <v>0</v>
      </c>
      <c r="B26" s="31" t="s">
        <v>16</v>
      </c>
      <c r="C26" s="63"/>
      <c r="D26" s="51"/>
      <c r="E26" s="64">
        <f>SazbaDPH2</f>
        <v>21</v>
      </c>
      <c r="F26" s="29" t="s">
        <v>0</v>
      </c>
      <c r="G26" s="1273">
        <f>A25</f>
        <v>0</v>
      </c>
      <c r="H26" s="1274"/>
      <c r="I26" s="1274"/>
      <c r="J26" s="36" t="str">
        <f t="shared" si="0"/>
        <v>CZK</v>
      </c>
    </row>
    <row r="27" spans="1:10" ht="23.45" customHeight="1" thickBot="1">
      <c r="A27" s="2">
        <f>ZakladDPHSni+DPHSni+ZakladDPHZakl+DPHZakl</f>
        <v>0</v>
      </c>
      <c r="B27" s="30" t="s">
        <v>5</v>
      </c>
      <c r="C27" s="65"/>
      <c r="D27" s="66"/>
      <c r="E27" s="65"/>
      <c r="F27" s="16"/>
      <c r="G27" s="1275">
        <f>CenaCelkem-(ZakladDPHSni+DPHSni+ZakladDPHZakl+DPHZakl)</f>
        <v>0</v>
      </c>
      <c r="H27" s="1275"/>
      <c r="I27" s="1275"/>
      <c r="J27" s="40" t="str">
        <f t="shared" si="0"/>
        <v>CZK</v>
      </c>
    </row>
    <row r="28" spans="1:10" ht="27.75" hidden="1" customHeight="1" thickBot="1">
      <c r="A28" s="2"/>
      <c r="B28" s="111" t="s">
        <v>25</v>
      </c>
      <c r="C28" s="112"/>
      <c r="D28" s="112"/>
      <c r="E28" s="113"/>
      <c r="F28" s="114"/>
      <c r="G28" s="1253">
        <f>ZakladDPHSniVypocet+ZakladDPHZaklVypocet</f>
        <v>0</v>
      </c>
      <c r="H28" s="1253"/>
      <c r="I28" s="1253"/>
      <c r="J28" s="115" t="str">
        <f t="shared" si="0"/>
        <v>CZK</v>
      </c>
    </row>
    <row r="29" spans="1:10" ht="27.75" customHeight="1" thickBot="1">
      <c r="A29" s="2">
        <f>(A27-INT(A27))*100</f>
        <v>0</v>
      </c>
      <c r="B29" s="111" t="s">
        <v>37</v>
      </c>
      <c r="C29" s="116"/>
      <c r="D29" s="116"/>
      <c r="E29" s="116"/>
      <c r="F29" s="117"/>
      <c r="G29" s="1253">
        <f>A27</f>
        <v>0</v>
      </c>
      <c r="H29" s="1253"/>
      <c r="I29" s="1253"/>
      <c r="J29" s="118" t="s">
        <v>67</v>
      </c>
    </row>
    <row r="30" spans="1:10" ht="12.75" customHeight="1">
      <c r="A30" s="2"/>
      <c r="B30" s="2"/>
      <c r="J30" s="9"/>
    </row>
    <row r="31" spans="1:10" ht="30" customHeight="1">
      <c r="A31" s="2"/>
      <c r="B31" s="2"/>
      <c r="J31" s="9"/>
    </row>
    <row r="32" spans="1:10" ht="18.75" customHeight="1">
      <c r="A32" s="2"/>
      <c r="B32" s="17"/>
      <c r="C32" s="67" t="s">
        <v>12</v>
      </c>
      <c r="D32" s="68"/>
      <c r="E32" s="68"/>
      <c r="F32" s="15" t="s">
        <v>11</v>
      </c>
      <c r="G32" s="25"/>
      <c r="H32" s="26" t="s">
        <v>64</v>
      </c>
      <c r="I32" s="25"/>
      <c r="J32" s="9"/>
    </row>
    <row r="33" spans="1:52" ht="47.25" customHeight="1">
      <c r="A33" s="2"/>
      <c r="B33" s="2"/>
      <c r="J33" s="9"/>
    </row>
    <row r="34" spans="1:52" s="21" customFormat="1" ht="18.75" customHeight="1">
      <c r="A34" s="20"/>
      <c r="B34" s="20"/>
      <c r="C34" s="69"/>
      <c r="D34" s="1254"/>
      <c r="E34" s="1255"/>
      <c r="G34" s="1256"/>
      <c r="H34" s="1257"/>
      <c r="I34" s="1257"/>
      <c r="J34" s="24"/>
    </row>
    <row r="35" spans="1:52" ht="12.75" customHeight="1">
      <c r="A35" s="2"/>
      <c r="B35" s="2"/>
      <c r="D35" s="1243" t="s">
        <v>2</v>
      </c>
      <c r="E35" s="1243"/>
      <c r="H35" s="10" t="s">
        <v>3</v>
      </c>
      <c r="J35" s="9"/>
    </row>
    <row r="36" spans="1:52" ht="13.5" customHeight="1" thickBot="1">
      <c r="A36" s="11"/>
      <c r="B36" s="11"/>
      <c r="C36" s="70"/>
      <c r="D36" s="70"/>
      <c r="E36" s="70"/>
      <c r="F36" s="12"/>
      <c r="G36" s="12"/>
      <c r="H36" s="12"/>
      <c r="I36" s="12"/>
      <c r="J36" s="13"/>
    </row>
    <row r="37" spans="1:52" ht="27.2" hidden="1" customHeight="1">
      <c r="B37" s="88" t="s">
        <v>17</v>
      </c>
      <c r="C37" s="89"/>
      <c r="D37" s="89"/>
      <c r="E37" s="89"/>
      <c r="F37" s="90"/>
      <c r="G37" s="90"/>
      <c r="H37" s="90"/>
      <c r="I37" s="90"/>
      <c r="J37" s="91"/>
    </row>
    <row r="38" spans="1:52" ht="25.5" hidden="1" customHeight="1">
      <c r="A38" s="87" t="s">
        <v>39</v>
      </c>
      <c r="B38" s="92" t="s">
        <v>18</v>
      </c>
      <c r="C38" s="93" t="s">
        <v>6</v>
      </c>
      <c r="D38" s="93"/>
      <c r="E38" s="93"/>
      <c r="F38" s="94" t="str">
        <f>B23</f>
        <v>Základ pro sníženou DPH</v>
      </c>
      <c r="G38" s="94" t="str">
        <f>B25</f>
        <v>Základ pro základní DPH</v>
      </c>
      <c r="H38" s="95" t="s">
        <v>19</v>
      </c>
      <c r="I38" s="95" t="s">
        <v>1</v>
      </c>
      <c r="J38" s="96" t="s">
        <v>0</v>
      </c>
    </row>
    <row r="39" spans="1:52" ht="25.5" hidden="1" customHeight="1">
      <c r="A39" s="87">
        <v>1</v>
      </c>
      <c r="B39" s="97" t="s">
        <v>65</v>
      </c>
      <c r="C39" s="1238"/>
      <c r="D39" s="1238"/>
      <c r="E39" s="1238"/>
      <c r="F39" s="98">
        <f>'01 9256-0101 Pol'!AE1714</f>
        <v>0</v>
      </c>
      <c r="G39" s="99">
        <f>'01 9256-0101 Pol'!AF1714</f>
        <v>0</v>
      </c>
      <c r="H39" s="100">
        <f>(F39*SazbaDPH1/100)+(G39*SazbaDPH2/100)</f>
        <v>0</v>
      </c>
      <c r="I39" s="100">
        <f>F39+G39+H39</f>
        <v>0</v>
      </c>
      <c r="J39" s="101" t="str">
        <f>IF(CenaCelkemVypocet=0,"",I39/CenaCelkemVypocet*100)</f>
        <v/>
      </c>
    </row>
    <row r="40" spans="1:52" ht="25.5" hidden="1" customHeight="1">
      <c r="A40" s="87">
        <v>2</v>
      </c>
      <c r="B40" s="102" t="s">
        <v>45</v>
      </c>
      <c r="C40" s="1239" t="s">
        <v>46</v>
      </c>
      <c r="D40" s="1239"/>
      <c r="E40" s="1239"/>
      <c r="F40" s="103">
        <f>'01 9256-0101 Pol'!AE1714</f>
        <v>0</v>
      </c>
      <c r="G40" s="104">
        <f>'01 9256-0101 Pol'!AF1714</f>
        <v>0</v>
      </c>
      <c r="H40" s="104">
        <f>(F40*SazbaDPH1/100)+(G40*SazbaDPH2/100)</f>
        <v>0</v>
      </c>
      <c r="I40" s="104">
        <f>F40+G40+H40</f>
        <v>0</v>
      </c>
      <c r="J40" s="105" t="str">
        <f>IF(CenaCelkemVypocet=0,"",I40/CenaCelkemVypocet*100)</f>
        <v/>
      </c>
    </row>
    <row r="41" spans="1:52" ht="25.5" hidden="1" customHeight="1">
      <c r="A41" s="87">
        <v>3</v>
      </c>
      <c r="B41" s="106" t="s">
        <v>43</v>
      </c>
      <c r="C41" s="1238" t="s">
        <v>44</v>
      </c>
      <c r="D41" s="1238"/>
      <c r="E41" s="1238"/>
      <c r="F41" s="107">
        <f>'01 9256-0101 Pol'!AE1714</f>
        <v>0</v>
      </c>
      <c r="G41" s="100">
        <f>'01 9256-0101 Pol'!AF1714</f>
        <v>0</v>
      </c>
      <c r="H41" s="100">
        <f>(F41*SazbaDPH1/100)+(G41*SazbaDPH2/100)</f>
        <v>0</v>
      </c>
      <c r="I41" s="100">
        <f>F41+G41+H41</f>
        <v>0</v>
      </c>
      <c r="J41" s="101" t="str">
        <f>IF(CenaCelkemVypocet=0,"",I41/CenaCelkemVypocet*100)</f>
        <v/>
      </c>
    </row>
    <row r="42" spans="1:52" ht="25.5" hidden="1" customHeight="1">
      <c r="A42" s="87"/>
      <c r="B42" s="1240" t="s">
        <v>66</v>
      </c>
      <c r="C42" s="1241"/>
      <c r="D42" s="1241"/>
      <c r="E42" s="1242"/>
      <c r="F42" s="108">
        <f>SUMIF(A39:A41,"=1",F39:F41)</f>
        <v>0</v>
      </c>
      <c r="G42" s="109">
        <f>SUMIF(A39:A41,"=1",G39:G41)</f>
        <v>0</v>
      </c>
      <c r="H42" s="109">
        <f>SUMIF(A39:A41,"=1",H39:H41)</f>
        <v>0</v>
      </c>
      <c r="I42" s="109">
        <f>SUMIF(A39:A41,"=1",I39:I41)</f>
        <v>0</v>
      </c>
      <c r="J42" s="110">
        <f>SUMIF(A39:A41,"=1",J39:J41)</f>
        <v>0</v>
      </c>
    </row>
    <row r="44" spans="1:52" ht="51">
      <c r="B44" s="1237" t="s">
        <v>68</v>
      </c>
      <c r="C44" s="1237"/>
      <c r="D44" s="1237"/>
      <c r="E44" s="1237"/>
      <c r="F44" s="1237"/>
      <c r="G44" s="1237"/>
      <c r="H44" s="1237"/>
      <c r="I44" s="1237"/>
      <c r="J44" s="1237"/>
      <c r="AZ44" s="119" t="str">
        <f>B44</f>
        <v>Nabídková cena bude zahrnovat i práce a dodávky, které nejsou přímo uvedeny v předkládaných výkazech výměr, avšak vyplývají z předmětu a rozsahu díla dle PD (výkresy detailů, dilatační a ukončovací lišty, pomocné nosné konstrukce a kotevní prvky, lešení, přesuny hmot, mimostav. doprava apod.), případně nejsou detailně podchycené v dokumentaci, ale jsou nezbytné pro řádné provedení díla.</v>
      </c>
    </row>
    <row r="45" spans="1:52" ht="25.5">
      <c r="B45" s="1237" t="s">
        <v>69</v>
      </c>
      <c r="C45" s="1237"/>
      <c r="D45" s="1237"/>
      <c r="E45" s="1237"/>
      <c r="F45" s="1237"/>
      <c r="G45" s="1237"/>
      <c r="H45" s="1237"/>
      <c r="I45" s="1237"/>
      <c r="J45" s="1237"/>
      <c r="AZ45" s="119" t="str">
        <f>B45</f>
        <v>Jestliže je ve výkazu výměr nebo PD uveden konkrétní výrobce nebo typ materiálu, jedná se pouze o doporučení a může být nahrazen libovolným materiálem stejných, nebo lepších technických parametrů.</v>
      </c>
    </row>
    <row r="47" spans="1:52" ht="15.75">
      <c r="B47" s="120" t="s">
        <v>70</v>
      </c>
    </row>
    <row r="49" spans="1:10" ht="25.5" customHeight="1">
      <c r="A49" s="122"/>
      <c r="B49" s="125" t="s">
        <v>18</v>
      </c>
      <c r="C49" s="125" t="s">
        <v>6</v>
      </c>
      <c r="D49" s="126"/>
      <c r="E49" s="126"/>
      <c r="F49" s="127" t="s">
        <v>71</v>
      </c>
      <c r="G49" s="127"/>
      <c r="H49" s="127"/>
      <c r="I49" s="127" t="s">
        <v>31</v>
      </c>
      <c r="J49" s="127" t="s">
        <v>0</v>
      </c>
    </row>
    <row r="50" spans="1:10" ht="36.75" customHeight="1">
      <c r="A50" s="123"/>
      <c r="B50" s="128" t="s">
        <v>72</v>
      </c>
      <c r="C50" s="1235" t="s">
        <v>73</v>
      </c>
      <c r="D50" s="1236"/>
      <c r="E50" s="1236"/>
      <c r="F50" s="135" t="s">
        <v>26</v>
      </c>
      <c r="G50" s="129"/>
      <c r="H50" s="129"/>
      <c r="I50" s="179">
        <f>'01 9256-0101 Pol'!G8</f>
        <v>0</v>
      </c>
      <c r="J50" s="181" t="str">
        <f>IF(I99=0,"",I50/I99*100)</f>
        <v/>
      </c>
    </row>
    <row r="51" spans="1:10" ht="36.75" customHeight="1">
      <c r="A51" s="123"/>
      <c r="B51" s="128" t="s">
        <v>74</v>
      </c>
      <c r="C51" s="1235" t="s">
        <v>75</v>
      </c>
      <c r="D51" s="1236"/>
      <c r="E51" s="1236"/>
      <c r="F51" s="135" t="s">
        <v>26</v>
      </c>
      <c r="G51" s="129"/>
      <c r="H51" s="129"/>
      <c r="I51" s="179">
        <f>'01 9256-0101 Pol'!G62</f>
        <v>0</v>
      </c>
      <c r="J51" s="181" t="str">
        <f>IF(I99=0,"",I51/I99*100)</f>
        <v/>
      </c>
    </row>
    <row r="52" spans="1:10" ht="36.75" customHeight="1">
      <c r="A52" s="123"/>
      <c r="B52" s="128" t="s">
        <v>76</v>
      </c>
      <c r="C52" s="1235" t="s">
        <v>77</v>
      </c>
      <c r="D52" s="1236"/>
      <c r="E52" s="1236"/>
      <c r="F52" s="135" t="s">
        <v>26</v>
      </c>
      <c r="G52" s="129"/>
      <c r="H52" s="129"/>
      <c r="I52" s="179">
        <f>'01 9256-0101 Pol'!G68</f>
        <v>0</v>
      </c>
      <c r="J52" s="181" t="str">
        <f>IF(I99=0,"",I52/I99*100)</f>
        <v/>
      </c>
    </row>
    <row r="53" spans="1:10" ht="36.75" customHeight="1">
      <c r="A53" s="123"/>
      <c r="B53" s="128" t="s">
        <v>78</v>
      </c>
      <c r="C53" s="1235" t="s">
        <v>79</v>
      </c>
      <c r="D53" s="1236"/>
      <c r="E53" s="1236"/>
      <c r="F53" s="135" t="s">
        <v>26</v>
      </c>
      <c r="G53" s="129"/>
      <c r="H53" s="129"/>
      <c r="I53" s="179">
        <f>'01 9256-0101 Pol'!G111</f>
        <v>0</v>
      </c>
      <c r="J53" s="181" t="str">
        <f>IF(I99=0,"",I53/I99*100)</f>
        <v/>
      </c>
    </row>
    <row r="54" spans="1:10" ht="36.75" customHeight="1">
      <c r="A54" s="123"/>
      <c r="B54" s="128" t="s">
        <v>80</v>
      </c>
      <c r="C54" s="1235" t="s">
        <v>81</v>
      </c>
      <c r="D54" s="1236"/>
      <c r="E54" s="1236"/>
      <c r="F54" s="135" t="s">
        <v>26</v>
      </c>
      <c r="G54" s="129"/>
      <c r="H54" s="129"/>
      <c r="I54" s="179">
        <f>'01 9256-0101 Pol'!G113</f>
        <v>0</v>
      </c>
      <c r="J54" s="181" t="str">
        <f>IF(I99=0,"",I54/I99*100)</f>
        <v/>
      </c>
    </row>
    <row r="55" spans="1:10" ht="36.75" customHeight="1">
      <c r="A55" s="123"/>
      <c r="B55" s="128" t="s">
        <v>82</v>
      </c>
      <c r="C55" s="1235" t="s">
        <v>83</v>
      </c>
      <c r="D55" s="1236"/>
      <c r="E55" s="1236"/>
      <c r="F55" s="135" t="s">
        <v>26</v>
      </c>
      <c r="G55" s="129"/>
      <c r="H55" s="129"/>
      <c r="I55" s="179">
        <f>'01 9256-0101 Pol'!G129</f>
        <v>0</v>
      </c>
      <c r="J55" s="181" t="str">
        <f>IF(I99=0,"",I55/I99*100)</f>
        <v/>
      </c>
    </row>
    <row r="56" spans="1:10" ht="36.75" customHeight="1">
      <c r="A56" s="123"/>
      <c r="B56" s="128" t="s">
        <v>84</v>
      </c>
      <c r="C56" s="1235" t="s">
        <v>85</v>
      </c>
      <c r="D56" s="1236"/>
      <c r="E56" s="1236"/>
      <c r="F56" s="135" t="s">
        <v>26</v>
      </c>
      <c r="G56" s="129"/>
      <c r="H56" s="129"/>
      <c r="I56" s="179">
        <f>'01 9256-0101 Pol'!G132</f>
        <v>0</v>
      </c>
      <c r="J56" s="181" t="str">
        <f>IF(I99=0,"",I56/I99*100)</f>
        <v/>
      </c>
    </row>
    <row r="57" spans="1:10" ht="36.75" customHeight="1">
      <c r="A57" s="123"/>
      <c r="B57" s="128" t="s">
        <v>86</v>
      </c>
      <c r="C57" s="1235" t="s">
        <v>87</v>
      </c>
      <c r="D57" s="1236"/>
      <c r="E57" s="1236"/>
      <c r="F57" s="135" t="s">
        <v>26</v>
      </c>
      <c r="G57" s="129"/>
      <c r="H57" s="129"/>
      <c r="I57" s="179">
        <f>'01 9256-0101 Pol'!G141</f>
        <v>0</v>
      </c>
      <c r="J57" s="181" t="str">
        <f>IF(I99=0,"",I57/I99*100)</f>
        <v/>
      </c>
    </row>
    <row r="58" spans="1:10" ht="36.75" customHeight="1">
      <c r="A58" s="123"/>
      <c r="B58" s="128" t="s">
        <v>88</v>
      </c>
      <c r="C58" s="1235" t="s">
        <v>89</v>
      </c>
      <c r="D58" s="1236"/>
      <c r="E58" s="1236"/>
      <c r="F58" s="135" t="s">
        <v>26</v>
      </c>
      <c r="G58" s="129"/>
      <c r="H58" s="129"/>
      <c r="I58" s="179">
        <f>'01 9256-0101 Pol'!G165</f>
        <v>0</v>
      </c>
      <c r="J58" s="181" t="str">
        <f>IF(I99=0,"",I58/I99*100)</f>
        <v/>
      </c>
    </row>
    <row r="59" spans="1:10" ht="36.75" customHeight="1">
      <c r="A59" s="123"/>
      <c r="B59" s="128" t="s">
        <v>90</v>
      </c>
      <c r="C59" s="1235" t="s">
        <v>91</v>
      </c>
      <c r="D59" s="1236"/>
      <c r="E59" s="1236"/>
      <c r="F59" s="135" t="s">
        <v>26</v>
      </c>
      <c r="G59" s="129"/>
      <c r="H59" s="129"/>
      <c r="I59" s="179">
        <f>'01 9256-0101 Pol'!G288</f>
        <v>0</v>
      </c>
      <c r="J59" s="181" t="str">
        <f>IF(I99=0,"",I59/I99*100)</f>
        <v/>
      </c>
    </row>
    <row r="60" spans="1:10" ht="36.75" customHeight="1">
      <c r="A60" s="123"/>
      <c r="B60" s="128" t="s">
        <v>92</v>
      </c>
      <c r="C60" s="1235" t="s">
        <v>93</v>
      </c>
      <c r="D60" s="1236"/>
      <c r="E60" s="1236"/>
      <c r="F60" s="135" t="s">
        <v>26</v>
      </c>
      <c r="G60" s="129"/>
      <c r="H60" s="129"/>
      <c r="I60" s="179">
        <f>'01 9256-0101 Pol'!G355</f>
        <v>0</v>
      </c>
      <c r="J60" s="181" t="str">
        <f>IF(I99=0,"",I60/I99*100)</f>
        <v/>
      </c>
    </row>
    <row r="61" spans="1:10" ht="36.75" customHeight="1">
      <c r="A61" s="123"/>
      <c r="B61" s="128" t="s">
        <v>94</v>
      </c>
      <c r="C61" s="1235" t="s">
        <v>95</v>
      </c>
      <c r="D61" s="1236"/>
      <c r="E61" s="1236"/>
      <c r="F61" s="135" t="s">
        <v>26</v>
      </c>
      <c r="G61" s="129"/>
      <c r="H61" s="129"/>
      <c r="I61" s="179">
        <f>'01 9256-0101 Pol'!G414</f>
        <v>0</v>
      </c>
      <c r="J61" s="181" t="str">
        <f>IF(I99=0,"",I61/I99*100)</f>
        <v/>
      </c>
    </row>
    <row r="62" spans="1:10" ht="36.75" customHeight="1">
      <c r="A62" s="123"/>
      <c r="B62" s="128" t="s">
        <v>96</v>
      </c>
      <c r="C62" s="1235" t="s">
        <v>97</v>
      </c>
      <c r="D62" s="1236"/>
      <c r="E62" s="1236"/>
      <c r="F62" s="135" t="s">
        <v>26</v>
      </c>
      <c r="G62" s="129"/>
      <c r="H62" s="129"/>
      <c r="I62" s="179">
        <f>'01 9256-0101 Pol'!G421</f>
        <v>0</v>
      </c>
      <c r="J62" s="181" t="str">
        <f>IF(I99=0,"",I62/I99*100)</f>
        <v/>
      </c>
    </row>
    <row r="63" spans="1:10" ht="36.75" customHeight="1">
      <c r="A63" s="123"/>
      <c r="B63" s="128" t="s">
        <v>98</v>
      </c>
      <c r="C63" s="1235" t="s">
        <v>99</v>
      </c>
      <c r="D63" s="1236"/>
      <c r="E63" s="1236"/>
      <c r="F63" s="135" t="s">
        <v>26</v>
      </c>
      <c r="G63" s="129"/>
      <c r="H63" s="129"/>
      <c r="I63" s="179">
        <f>'01 9256-0101 Pol'!G509</f>
        <v>0</v>
      </c>
      <c r="J63" s="181" t="str">
        <f>IF(I99=0,"",I63/I99*100)</f>
        <v/>
      </c>
    </row>
    <row r="64" spans="1:10" ht="36.75" customHeight="1">
      <c r="A64" s="123"/>
      <c r="B64" s="128" t="s">
        <v>100</v>
      </c>
      <c r="C64" s="1235" t="s">
        <v>101</v>
      </c>
      <c r="D64" s="1236"/>
      <c r="E64" s="1236"/>
      <c r="F64" s="135" t="s">
        <v>26</v>
      </c>
      <c r="G64" s="129"/>
      <c r="H64" s="129"/>
      <c r="I64" s="179">
        <f>'01 9256-0101 Pol'!G541</f>
        <v>0</v>
      </c>
      <c r="J64" s="181" t="str">
        <f>IF(I99=0,"",I64/I99*100)</f>
        <v/>
      </c>
    </row>
    <row r="65" spans="1:10" ht="36.75" customHeight="1">
      <c r="A65" s="123"/>
      <c r="B65" s="128" t="s">
        <v>102</v>
      </c>
      <c r="C65" s="1235" t="s">
        <v>103</v>
      </c>
      <c r="D65" s="1236"/>
      <c r="E65" s="1236"/>
      <c r="F65" s="135" t="s">
        <v>26</v>
      </c>
      <c r="G65" s="129"/>
      <c r="H65" s="129"/>
      <c r="I65" s="179">
        <f>'01 9256-0101 Pol'!G559</f>
        <v>0</v>
      </c>
      <c r="J65" s="181" t="str">
        <f>IF(I99=0,"",I65/I99*100)</f>
        <v/>
      </c>
    </row>
    <row r="66" spans="1:10" ht="36.75" customHeight="1">
      <c r="A66" s="123"/>
      <c r="B66" s="128" t="s">
        <v>104</v>
      </c>
      <c r="C66" s="1235" t="s">
        <v>105</v>
      </c>
      <c r="D66" s="1236"/>
      <c r="E66" s="1236"/>
      <c r="F66" s="135" t="s">
        <v>26</v>
      </c>
      <c r="G66" s="129"/>
      <c r="H66" s="129"/>
      <c r="I66" s="179">
        <f>'01 9256-0101 Pol'!G586</f>
        <v>0</v>
      </c>
      <c r="J66" s="181" t="str">
        <f>IF(I99=0,"",I66/I99*100)</f>
        <v/>
      </c>
    </row>
    <row r="67" spans="1:10" ht="36.75" customHeight="1">
      <c r="A67" s="123"/>
      <c r="B67" s="128" t="s">
        <v>106</v>
      </c>
      <c r="C67" s="1235" t="s">
        <v>107</v>
      </c>
      <c r="D67" s="1236"/>
      <c r="E67" s="1236"/>
      <c r="F67" s="135" t="s">
        <v>26</v>
      </c>
      <c r="G67" s="129"/>
      <c r="H67" s="129"/>
      <c r="I67" s="179">
        <f>'01 9256-0101 Pol'!G590</f>
        <v>0</v>
      </c>
      <c r="J67" s="181" t="str">
        <f>IF(I99=0,"",I67/I99*100)</f>
        <v/>
      </c>
    </row>
    <row r="68" spans="1:10" ht="36.75" customHeight="1">
      <c r="A68" s="123"/>
      <c r="B68" s="128" t="s">
        <v>108</v>
      </c>
      <c r="C68" s="1235" t="s">
        <v>109</v>
      </c>
      <c r="D68" s="1236"/>
      <c r="E68" s="1236"/>
      <c r="F68" s="135" t="s">
        <v>26</v>
      </c>
      <c r="G68" s="129"/>
      <c r="H68" s="129"/>
      <c r="I68" s="179">
        <f>'01 9256-0101 Pol'!G609</f>
        <v>0</v>
      </c>
      <c r="J68" s="181" t="str">
        <f>IF(I99=0,"",I68/I99*100)</f>
        <v/>
      </c>
    </row>
    <row r="69" spans="1:10" ht="36.75" customHeight="1">
      <c r="A69" s="123"/>
      <c r="B69" s="128" t="s">
        <v>110</v>
      </c>
      <c r="C69" s="1235" t="s">
        <v>111</v>
      </c>
      <c r="D69" s="1236"/>
      <c r="E69" s="1236"/>
      <c r="F69" s="135" t="s">
        <v>26</v>
      </c>
      <c r="G69" s="129"/>
      <c r="H69" s="129"/>
      <c r="I69" s="179">
        <f>'01 9256-0101 Pol'!G661</f>
        <v>0</v>
      </c>
      <c r="J69" s="181" t="str">
        <f>IF(I99=0,"",I69/I99*100)</f>
        <v/>
      </c>
    </row>
    <row r="70" spans="1:10" ht="36.75" customHeight="1">
      <c r="A70" s="123"/>
      <c r="B70" s="128" t="s">
        <v>112</v>
      </c>
      <c r="C70" s="1235" t="s">
        <v>113</v>
      </c>
      <c r="D70" s="1236"/>
      <c r="E70" s="1236"/>
      <c r="F70" s="135" t="s">
        <v>26</v>
      </c>
      <c r="G70" s="129"/>
      <c r="H70" s="129"/>
      <c r="I70" s="179">
        <f>'01 9256-0101 Pol'!G855</f>
        <v>0</v>
      </c>
      <c r="J70" s="181" t="str">
        <f>IF(I99=0,"",I70/I99*100)</f>
        <v/>
      </c>
    </row>
    <row r="71" spans="1:10" ht="36.75" customHeight="1">
      <c r="A71" s="123"/>
      <c r="B71" s="128" t="s">
        <v>114</v>
      </c>
      <c r="C71" s="1235" t="s">
        <v>115</v>
      </c>
      <c r="D71" s="1236"/>
      <c r="E71" s="1236"/>
      <c r="F71" s="135" t="s">
        <v>26</v>
      </c>
      <c r="G71" s="129"/>
      <c r="H71" s="129"/>
      <c r="I71" s="179">
        <f>'01 9256-0101 Pol'!G994</f>
        <v>0</v>
      </c>
      <c r="J71" s="181" t="str">
        <f>IF(I99=0,"",I71/I99*100)</f>
        <v/>
      </c>
    </row>
    <row r="72" spans="1:10" ht="36.75" customHeight="1">
      <c r="A72" s="123"/>
      <c r="B72" s="128" t="s">
        <v>116</v>
      </c>
      <c r="C72" s="1235" t="s">
        <v>117</v>
      </c>
      <c r="D72" s="1236"/>
      <c r="E72" s="1236"/>
      <c r="F72" s="135" t="s">
        <v>26</v>
      </c>
      <c r="G72" s="129"/>
      <c r="H72" s="129"/>
      <c r="I72" s="179">
        <f>'01 9256-0101 Pol'!G1024</f>
        <v>0</v>
      </c>
      <c r="J72" s="181" t="str">
        <f>IF(I99=0,"",I72/I99*100)</f>
        <v/>
      </c>
    </row>
    <row r="73" spans="1:10" ht="36.75" customHeight="1">
      <c r="A73" s="123"/>
      <c r="B73" s="128" t="s">
        <v>118</v>
      </c>
      <c r="C73" s="1235" t="s">
        <v>119</v>
      </c>
      <c r="D73" s="1236"/>
      <c r="E73" s="1236"/>
      <c r="F73" s="135" t="s">
        <v>27</v>
      </c>
      <c r="G73" s="129"/>
      <c r="H73" s="129"/>
      <c r="I73" s="179">
        <f>'01 9256-0101 Pol'!G1026</f>
        <v>0</v>
      </c>
      <c r="J73" s="181" t="str">
        <f>IF(I99=0,"",I73/I99*100)</f>
        <v/>
      </c>
    </row>
    <row r="74" spans="1:10" ht="36.75" customHeight="1">
      <c r="A74" s="123"/>
      <c r="B74" s="128" t="s">
        <v>120</v>
      </c>
      <c r="C74" s="1235" t="s">
        <v>121</v>
      </c>
      <c r="D74" s="1236"/>
      <c r="E74" s="1236"/>
      <c r="F74" s="135" t="s">
        <v>27</v>
      </c>
      <c r="G74" s="129"/>
      <c r="H74" s="129"/>
      <c r="I74" s="179">
        <f>'01 9256-0101 Pol'!G1117</f>
        <v>0</v>
      </c>
      <c r="J74" s="181" t="str">
        <f>IF(I99=0,"",I74/I99*100)</f>
        <v/>
      </c>
    </row>
    <row r="75" spans="1:10" ht="36.75" customHeight="1">
      <c r="A75" s="123"/>
      <c r="B75" s="128" t="s">
        <v>122</v>
      </c>
      <c r="C75" s="1235" t="s">
        <v>123</v>
      </c>
      <c r="D75" s="1236"/>
      <c r="E75" s="1236"/>
      <c r="F75" s="135" t="s">
        <v>27</v>
      </c>
      <c r="G75" s="129"/>
      <c r="H75" s="129"/>
      <c r="I75" s="179">
        <f>'01 9256-0101 Pol'!G1155</f>
        <v>0</v>
      </c>
      <c r="J75" s="181" t="str">
        <f>IF(I99=0,"",I75/I99*100)</f>
        <v/>
      </c>
    </row>
    <row r="76" spans="1:10" ht="36.75" customHeight="1">
      <c r="A76" s="123"/>
      <c r="B76" s="128" t="s">
        <v>124</v>
      </c>
      <c r="C76" s="1235" t="s">
        <v>125</v>
      </c>
      <c r="D76" s="1236"/>
      <c r="E76" s="1236"/>
      <c r="F76" s="135" t="s">
        <v>27</v>
      </c>
      <c r="G76" s="129"/>
      <c r="H76" s="129"/>
      <c r="I76" s="179">
        <f>'01 9256-0101 Pol'!G1160</f>
        <v>0</v>
      </c>
      <c r="J76" s="181" t="str">
        <f>IF(I99=0,"",I76/I99*100)</f>
        <v/>
      </c>
    </row>
    <row r="77" spans="1:10" ht="36.75" customHeight="1">
      <c r="A77" s="123"/>
      <c r="B77" s="128" t="s">
        <v>126</v>
      </c>
      <c r="C77" s="1235" t="s">
        <v>127</v>
      </c>
      <c r="D77" s="1236"/>
      <c r="E77" s="1236"/>
      <c r="F77" s="135" t="s">
        <v>27</v>
      </c>
      <c r="G77" s="129"/>
      <c r="H77" s="129"/>
      <c r="I77" s="179">
        <f>'01 9256-0101 Pol'!G1163</f>
        <v>0</v>
      </c>
      <c r="J77" s="181" t="str">
        <f>IF(I99=0,"",I77/I99*100)</f>
        <v/>
      </c>
    </row>
    <row r="78" spans="1:10" ht="36.75" customHeight="1">
      <c r="A78" s="123"/>
      <c r="B78" s="128" t="s">
        <v>128</v>
      </c>
      <c r="C78" s="1235" t="s">
        <v>129</v>
      </c>
      <c r="D78" s="1236"/>
      <c r="E78" s="1236"/>
      <c r="F78" s="135" t="s">
        <v>27</v>
      </c>
      <c r="G78" s="129"/>
      <c r="H78" s="129"/>
      <c r="I78" s="179">
        <f>'01 9256-0101 Pol'!G1177</f>
        <v>0</v>
      </c>
      <c r="J78" s="181" t="str">
        <f>IF(I99=0,"",I78/I99*100)</f>
        <v/>
      </c>
    </row>
    <row r="79" spans="1:10" ht="36.75" customHeight="1">
      <c r="A79" s="123"/>
      <c r="B79" s="128" t="s">
        <v>130</v>
      </c>
      <c r="C79" s="1235" t="s">
        <v>131</v>
      </c>
      <c r="D79" s="1236"/>
      <c r="E79" s="1236"/>
      <c r="F79" s="135" t="s">
        <v>27</v>
      </c>
      <c r="G79" s="129"/>
      <c r="H79" s="129"/>
      <c r="I79" s="179">
        <f>'01 9256-0101 Pol'!G1194</f>
        <v>0</v>
      </c>
      <c r="J79" s="181" t="str">
        <f>IF(I99=0,"",I79/I99*100)</f>
        <v/>
      </c>
    </row>
    <row r="80" spans="1:10" ht="36.75" customHeight="1">
      <c r="A80" s="123"/>
      <c r="B80" s="128" t="s">
        <v>132</v>
      </c>
      <c r="C80" s="1235" t="s">
        <v>133</v>
      </c>
      <c r="D80" s="1236"/>
      <c r="E80" s="1236"/>
      <c r="F80" s="135" t="s">
        <v>27</v>
      </c>
      <c r="G80" s="129"/>
      <c r="H80" s="129"/>
      <c r="I80" s="179">
        <f>'01 9256-0101 Pol'!G1209</f>
        <v>0</v>
      </c>
      <c r="J80" s="181" t="str">
        <f>IF(I99=0,"",I80/I99*100)</f>
        <v/>
      </c>
    </row>
    <row r="81" spans="1:10" ht="36.75" customHeight="1">
      <c r="A81" s="123"/>
      <c r="B81" s="128" t="s">
        <v>134</v>
      </c>
      <c r="C81" s="1235" t="s">
        <v>103</v>
      </c>
      <c r="D81" s="1236"/>
      <c r="E81" s="1236"/>
      <c r="F81" s="135" t="s">
        <v>27</v>
      </c>
      <c r="G81" s="129"/>
      <c r="H81" s="129"/>
      <c r="I81" s="179">
        <f>'01 9256-0101 Pol'!G1368</f>
        <v>0</v>
      </c>
      <c r="J81" s="181" t="str">
        <f>IF(I99=0,"",I81/I99*100)</f>
        <v/>
      </c>
    </row>
    <row r="82" spans="1:10" ht="36.75" customHeight="1">
      <c r="A82" s="123"/>
      <c r="B82" s="128" t="s">
        <v>135</v>
      </c>
      <c r="C82" s="1235" t="s">
        <v>136</v>
      </c>
      <c r="D82" s="1236"/>
      <c r="E82" s="1236"/>
      <c r="F82" s="135" t="s">
        <v>27</v>
      </c>
      <c r="G82" s="129"/>
      <c r="H82" s="129"/>
      <c r="I82" s="179">
        <f>'01 9256-0101 Pol'!G1449</f>
        <v>0</v>
      </c>
      <c r="J82" s="181" t="str">
        <f>IF(I99=0,"",I82/I99*100)</f>
        <v/>
      </c>
    </row>
    <row r="83" spans="1:10" ht="36.75" customHeight="1">
      <c r="A83" s="123"/>
      <c r="B83" s="128" t="s">
        <v>137</v>
      </c>
      <c r="C83" s="1235" t="s">
        <v>138</v>
      </c>
      <c r="D83" s="1236"/>
      <c r="E83" s="1236"/>
      <c r="F83" s="135" t="s">
        <v>27</v>
      </c>
      <c r="G83" s="129"/>
      <c r="H83" s="129"/>
      <c r="I83" s="179">
        <f>'01 9256-0101 Pol'!G1515</f>
        <v>0</v>
      </c>
      <c r="J83" s="181" t="str">
        <f>IF(I99=0,"",I83/I99*100)</f>
        <v/>
      </c>
    </row>
    <row r="84" spans="1:10" ht="36.75" customHeight="1">
      <c r="A84" s="123"/>
      <c r="B84" s="128" t="s">
        <v>139</v>
      </c>
      <c r="C84" s="1235" t="s">
        <v>140</v>
      </c>
      <c r="D84" s="1236"/>
      <c r="E84" s="1236"/>
      <c r="F84" s="135" t="s">
        <v>27</v>
      </c>
      <c r="G84" s="129"/>
      <c r="H84" s="129"/>
      <c r="I84" s="179">
        <f>'01 9256-0101 Pol'!G1529</f>
        <v>0</v>
      </c>
      <c r="J84" s="181" t="str">
        <f>IF(I99=0,"",I84/I99*100)</f>
        <v/>
      </c>
    </row>
    <row r="85" spans="1:10" ht="36.75" customHeight="1">
      <c r="A85" s="123"/>
      <c r="B85" s="128" t="s">
        <v>141</v>
      </c>
      <c r="C85" s="1235" t="s">
        <v>142</v>
      </c>
      <c r="D85" s="1236"/>
      <c r="E85" s="1236"/>
      <c r="F85" s="135" t="s">
        <v>27</v>
      </c>
      <c r="G85" s="129"/>
      <c r="H85" s="129"/>
      <c r="I85" s="179">
        <f>'01 9256-0101 Pol'!G1533</f>
        <v>0</v>
      </c>
      <c r="J85" s="181" t="str">
        <f>IF(I99=0,"",I85/I99*100)</f>
        <v/>
      </c>
    </row>
    <row r="86" spans="1:10" ht="36.75" customHeight="1">
      <c r="A86" s="123"/>
      <c r="B86" s="128" t="s">
        <v>143</v>
      </c>
      <c r="C86" s="1235" t="s">
        <v>144</v>
      </c>
      <c r="D86" s="1236"/>
      <c r="E86" s="1236"/>
      <c r="F86" s="135" t="s">
        <v>27</v>
      </c>
      <c r="G86" s="129"/>
      <c r="H86" s="129"/>
      <c r="I86" s="179">
        <f>'01 9256-0101 Pol'!G1546</f>
        <v>0</v>
      </c>
      <c r="J86" s="181" t="str">
        <f>IF(I99=0,"",I86/I99*100)</f>
        <v/>
      </c>
    </row>
    <row r="87" spans="1:10" ht="36.75" customHeight="1">
      <c r="A87" s="123"/>
      <c r="B87" s="128" t="s">
        <v>145</v>
      </c>
      <c r="C87" s="1235" t="s">
        <v>146</v>
      </c>
      <c r="D87" s="1236"/>
      <c r="E87" s="1236"/>
      <c r="F87" s="135" t="s">
        <v>27</v>
      </c>
      <c r="G87" s="129"/>
      <c r="H87" s="129"/>
      <c r="I87" s="179">
        <f>'01 9256-0101 Pol'!G1552</f>
        <v>0</v>
      </c>
      <c r="J87" s="181" t="str">
        <f>IF(I99=0,"",I87/I99*100)</f>
        <v/>
      </c>
    </row>
    <row r="88" spans="1:10" ht="36.75" customHeight="1">
      <c r="A88" s="123"/>
      <c r="B88" s="128" t="s">
        <v>147</v>
      </c>
      <c r="C88" s="1235" t="s">
        <v>148</v>
      </c>
      <c r="D88" s="1236"/>
      <c r="E88" s="1236"/>
      <c r="F88" s="135" t="s">
        <v>27</v>
      </c>
      <c r="G88" s="129"/>
      <c r="H88" s="129"/>
      <c r="I88" s="179">
        <f>'01 9256-0101 Pol'!G1556</f>
        <v>0</v>
      </c>
      <c r="J88" s="181" t="str">
        <f>IF(I99=0,"",I88/I99*100)</f>
        <v/>
      </c>
    </row>
    <row r="89" spans="1:10" ht="36.75" customHeight="1">
      <c r="A89" s="123"/>
      <c r="B89" s="128" t="s">
        <v>149</v>
      </c>
      <c r="C89" s="1235" t="s">
        <v>150</v>
      </c>
      <c r="D89" s="1236"/>
      <c r="E89" s="1236"/>
      <c r="F89" s="135" t="s">
        <v>27</v>
      </c>
      <c r="G89" s="129"/>
      <c r="H89" s="129"/>
      <c r="I89" s="179">
        <f>'01 9256-0101 Pol'!G1634</f>
        <v>0</v>
      </c>
      <c r="J89" s="181" t="str">
        <f>IF(I99=0,"",I89/I99*100)</f>
        <v/>
      </c>
    </row>
    <row r="90" spans="1:10" ht="36.75" customHeight="1">
      <c r="A90" s="123"/>
      <c r="B90" s="128" t="s">
        <v>151</v>
      </c>
      <c r="C90" s="1235" t="s">
        <v>152</v>
      </c>
      <c r="D90" s="1236"/>
      <c r="E90" s="1236"/>
      <c r="F90" s="135" t="s">
        <v>27</v>
      </c>
      <c r="G90" s="129"/>
      <c r="H90" s="129"/>
      <c r="I90" s="179">
        <f>'01 9256-0101 Pol'!G1640</f>
        <v>0</v>
      </c>
      <c r="J90" s="181" t="str">
        <f>IF(I99=0,"",I90/I99*100)</f>
        <v/>
      </c>
    </row>
    <row r="91" spans="1:10" ht="36.75" customHeight="1">
      <c r="A91" s="123"/>
      <c r="B91" s="128" t="s">
        <v>153</v>
      </c>
      <c r="C91" s="1235" t="s">
        <v>154</v>
      </c>
      <c r="D91" s="1236"/>
      <c r="E91" s="1236"/>
      <c r="F91" s="135" t="s">
        <v>27</v>
      </c>
      <c r="G91" s="129"/>
      <c r="H91" s="129"/>
      <c r="I91" s="179">
        <f>'01 9256-0101 Pol'!G1677</f>
        <v>0</v>
      </c>
      <c r="J91" s="181" t="str">
        <f>IF(I99=0,"",I91/I99*100)</f>
        <v/>
      </c>
    </row>
    <row r="92" spans="1:10" ht="36.75" customHeight="1">
      <c r="A92" s="123"/>
      <c r="B92" s="128" t="s">
        <v>155</v>
      </c>
      <c r="C92" s="1235" t="s">
        <v>156</v>
      </c>
      <c r="D92" s="1236"/>
      <c r="E92" s="1236"/>
      <c r="F92" s="135" t="s">
        <v>27</v>
      </c>
      <c r="G92" s="129"/>
      <c r="H92" s="129"/>
      <c r="I92" s="179">
        <f>'01 9256-0101 Pol'!G1682</f>
        <v>0</v>
      </c>
      <c r="J92" s="181" t="str">
        <f>IF(I99=0,"",I92/I99*100)</f>
        <v/>
      </c>
    </row>
    <row r="93" spans="1:10" ht="36.75" customHeight="1">
      <c r="A93" s="123"/>
      <c r="B93" s="128" t="s">
        <v>157</v>
      </c>
      <c r="C93" s="1235" t="s">
        <v>158</v>
      </c>
      <c r="D93" s="1236"/>
      <c r="E93" s="1236"/>
      <c r="F93" s="135" t="s">
        <v>27</v>
      </c>
      <c r="G93" s="129"/>
      <c r="H93" s="129"/>
      <c r="I93" s="179">
        <f>'01 9256-0101 Pol'!G1690</f>
        <v>0</v>
      </c>
      <c r="J93" s="181" t="str">
        <f>IF(I99=0,"",I93/I99*100)</f>
        <v/>
      </c>
    </row>
    <row r="94" spans="1:10" ht="36.75" customHeight="1">
      <c r="A94" s="123"/>
      <c r="B94" s="128" t="s">
        <v>159</v>
      </c>
      <c r="C94" s="1235" t="s">
        <v>160</v>
      </c>
      <c r="D94" s="1236"/>
      <c r="E94" s="1236"/>
      <c r="F94" s="135" t="s">
        <v>28</v>
      </c>
      <c r="G94" s="129"/>
      <c r="H94" s="129"/>
      <c r="I94" s="179">
        <f>'01 9256-0101 Pol'!G1692</f>
        <v>0</v>
      </c>
      <c r="J94" s="181" t="str">
        <f>IF(I99=0,"",I94/I99*100)</f>
        <v/>
      </c>
    </row>
    <row r="95" spans="1:10" ht="36.75" customHeight="1">
      <c r="A95" s="123"/>
      <c r="B95" s="128" t="s">
        <v>161</v>
      </c>
      <c r="C95" s="1235" t="s">
        <v>162</v>
      </c>
      <c r="D95" s="1236"/>
      <c r="E95" s="1236"/>
      <c r="F95" s="135" t="s">
        <v>28</v>
      </c>
      <c r="G95" s="129"/>
      <c r="H95" s="129"/>
      <c r="I95" s="179">
        <f>'01 9256-0101 Pol'!G1694</f>
        <v>0</v>
      </c>
      <c r="J95" s="181" t="str">
        <f>IF(I99=0,"",I95/I99*100)</f>
        <v/>
      </c>
    </row>
    <row r="96" spans="1:10" ht="36.75" customHeight="1">
      <c r="A96" s="123"/>
      <c r="B96" s="128" t="s">
        <v>163</v>
      </c>
      <c r="C96" s="1235" t="s">
        <v>164</v>
      </c>
      <c r="D96" s="1236"/>
      <c r="E96" s="1236"/>
      <c r="F96" s="135" t="s">
        <v>28</v>
      </c>
      <c r="G96" s="129"/>
      <c r="H96" s="129"/>
      <c r="I96" s="179">
        <f>'01 9256-0101 Pol'!G1697</f>
        <v>0</v>
      </c>
      <c r="J96" s="181" t="str">
        <f>IF(I99=0,"",I96/I99*100)</f>
        <v/>
      </c>
    </row>
    <row r="97" spans="1:10" ht="36.75" customHeight="1">
      <c r="A97" s="123"/>
      <c r="B97" s="128" t="s">
        <v>165</v>
      </c>
      <c r="C97" s="1235" t="s">
        <v>166</v>
      </c>
      <c r="D97" s="1236"/>
      <c r="E97" s="1236"/>
      <c r="F97" s="135" t="s">
        <v>28</v>
      </c>
      <c r="G97" s="129"/>
      <c r="H97" s="129"/>
      <c r="I97" s="179">
        <f>'01 9256-0101 Pol'!G1699</f>
        <v>0</v>
      </c>
      <c r="J97" s="181" t="str">
        <f>IF(I99=0,"",I97/I99*100)</f>
        <v/>
      </c>
    </row>
    <row r="98" spans="1:10" ht="36.75" customHeight="1">
      <c r="A98" s="123"/>
      <c r="B98" s="128" t="s">
        <v>167</v>
      </c>
      <c r="C98" s="1235" t="s">
        <v>29</v>
      </c>
      <c r="D98" s="1236"/>
      <c r="E98" s="1236"/>
      <c r="F98" s="135" t="s">
        <v>167</v>
      </c>
      <c r="G98" s="129"/>
      <c r="H98" s="129"/>
      <c r="I98" s="179">
        <f>'01 9256-0101 Pol'!G1701</f>
        <v>0</v>
      </c>
      <c r="J98" s="181" t="str">
        <f>IF(I99=0,"",I98/I99*100)</f>
        <v/>
      </c>
    </row>
    <row r="99" spans="1:10" ht="25.5" customHeight="1">
      <c r="A99" s="124"/>
      <c r="B99" s="130" t="s">
        <v>1</v>
      </c>
      <c r="C99" s="131"/>
      <c r="D99" s="132"/>
      <c r="E99" s="132"/>
      <c r="F99" s="136"/>
      <c r="G99" s="133"/>
      <c r="H99" s="133"/>
      <c r="I99" s="180">
        <f>SUM(I50:I98)</f>
        <v>0</v>
      </c>
      <c r="J99" s="182">
        <f>SUM(J50:J98)</f>
        <v>0</v>
      </c>
    </row>
    <row r="100" spans="1:10">
      <c r="F100" s="86"/>
      <c r="G100" s="86"/>
      <c r="H100" s="86"/>
      <c r="I100" s="86"/>
      <c r="J100" s="134"/>
    </row>
    <row r="101" spans="1:10">
      <c r="F101" s="86"/>
      <c r="G101" s="86"/>
      <c r="H101" s="86"/>
      <c r="I101" s="86"/>
      <c r="J101" s="134"/>
    </row>
    <row r="102" spans="1:10">
      <c r="F102" s="86"/>
      <c r="G102" s="86"/>
      <c r="H102" s="86"/>
      <c r="I102" s="86"/>
      <c r="J102" s="134"/>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B42:E42"/>
    <mergeCell ref="B44:J44"/>
    <mergeCell ref="B45:J45"/>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287" t="s">
        <v>7</v>
      </c>
      <c r="B1" s="1287"/>
      <c r="C1" s="1288"/>
      <c r="D1" s="1287"/>
      <c r="E1" s="1287"/>
      <c r="F1" s="1287"/>
      <c r="G1" s="1287"/>
    </row>
    <row r="2" spans="1:7" ht="24.95" customHeight="1">
      <c r="A2" s="49" t="s">
        <v>8</v>
      </c>
      <c r="B2" s="48"/>
      <c r="C2" s="1289"/>
      <c r="D2" s="1289"/>
      <c r="E2" s="1289"/>
      <c r="F2" s="1289"/>
      <c r="G2" s="1290"/>
    </row>
    <row r="3" spans="1:7" ht="24.95" customHeight="1">
      <c r="A3" s="49" t="s">
        <v>9</v>
      </c>
      <c r="B3" s="48"/>
      <c r="C3" s="1289"/>
      <c r="D3" s="1289"/>
      <c r="E3" s="1289"/>
      <c r="F3" s="1289"/>
      <c r="G3" s="1290"/>
    </row>
    <row r="4" spans="1:7" ht="24.95" customHeight="1">
      <c r="A4" s="49" t="s">
        <v>10</v>
      </c>
      <c r="B4" s="48"/>
      <c r="C4" s="1289"/>
      <c r="D4" s="1289"/>
      <c r="E4" s="1289"/>
      <c r="F4" s="1289"/>
      <c r="G4" s="1290"/>
    </row>
    <row r="5" spans="1:7">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2D0CE-6F80-46E7-9B71-901D5C7EB3C3}">
  <sheetPr>
    <tabColor rgb="FF92D050"/>
    <outlinePr summaryBelow="0"/>
    <pageSetUpPr fitToPage="1"/>
  </sheetPr>
  <dimension ref="A1:BH5005"/>
  <sheetViews>
    <sheetView tabSelected="1" view="pageBreakPreview" zoomScaleNormal="100" zoomScaleSheetLayoutView="100" workbookViewId="0">
      <pane ySplit="7" topLeftCell="A1694" activePane="bottomLeft" state="frozen"/>
      <selection pane="bottomLeft" activeCell="C1710" sqref="C1710"/>
    </sheetView>
  </sheetViews>
  <sheetFormatPr defaultRowHeight="12.75" outlineLevelRow="3"/>
  <cols>
    <col min="1" max="1" width="3.42578125" customWidth="1"/>
    <col min="2" max="2" width="12.7109375" style="121" customWidth="1"/>
    <col min="3" max="3" width="38.28515625" style="121" customWidth="1"/>
    <col min="4" max="4" width="4.85546875" customWidth="1"/>
    <col min="5" max="5" width="10.7109375" customWidth="1"/>
    <col min="6" max="6" width="9.85546875" customWidth="1"/>
    <col min="7" max="7" width="12.7109375" customWidth="1"/>
    <col min="8" max="25" width="0" hidden="1" customWidth="1"/>
    <col min="29" max="29" width="0" hidden="1" customWidth="1"/>
    <col min="31" max="41" width="0" hidden="1" customWidth="1"/>
  </cols>
  <sheetData>
    <row r="1" spans="1:60" ht="15.95" customHeight="1">
      <c r="A1" s="1303" t="s">
        <v>7</v>
      </c>
      <c r="B1" s="1303"/>
      <c r="C1" s="1303"/>
      <c r="D1" s="1303"/>
      <c r="E1" s="1303"/>
      <c r="F1" s="1303"/>
      <c r="G1" s="1303"/>
      <c r="AG1" t="s">
        <v>169</v>
      </c>
    </row>
    <row r="2" spans="1:60" ht="25.15" customHeight="1">
      <c r="A2" s="49" t="s">
        <v>8</v>
      </c>
      <c r="B2" s="48" t="s">
        <v>50</v>
      </c>
      <c r="C2" s="1304" t="s">
        <v>51</v>
      </c>
      <c r="D2" s="1305"/>
      <c r="E2" s="1305"/>
      <c r="F2" s="1305"/>
      <c r="G2" s="1306"/>
      <c r="AG2" t="s">
        <v>170</v>
      </c>
    </row>
    <row r="3" spans="1:60" ht="25.15" customHeight="1">
      <c r="A3" s="49" t="s">
        <v>9</v>
      </c>
      <c r="B3" s="48" t="s">
        <v>45</v>
      </c>
      <c r="C3" s="1304" t="s">
        <v>46</v>
      </c>
      <c r="D3" s="1305"/>
      <c r="E3" s="1305"/>
      <c r="F3" s="1305"/>
      <c r="G3" s="1306"/>
      <c r="AC3" s="121" t="s">
        <v>170</v>
      </c>
      <c r="AG3" t="s">
        <v>171</v>
      </c>
    </row>
    <row r="4" spans="1:60" ht="25.15" customHeight="1">
      <c r="A4" s="138" t="s">
        <v>10</v>
      </c>
      <c r="B4" s="139" t="s">
        <v>43</v>
      </c>
      <c r="C4" s="1307" t="s">
        <v>44</v>
      </c>
      <c r="D4" s="1308"/>
      <c r="E4" s="1308"/>
      <c r="F4" s="1308"/>
      <c r="G4" s="1309"/>
      <c r="AG4" t="s">
        <v>172</v>
      </c>
    </row>
    <row r="5" spans="1:60">
      <c r="D5" s="10"/>
    </row>
    <row r="6" spans="1:60" ht="38.25">
      <c r="A6" s="141" t="s">
        <v>173</v>
      </c>
      <c r="B6" s="143" t="s">
        <v>174</v>
      </c>
      <c r="C6" s="143" t="s">
        <v>175</v>
      </c>
      <c r="D6" s="142" t="s">
        <v>176</v>
      </c>
      <c r="E6" s="141" t="s">
        <v>177</v>
      </c>
      <c r="F6" s="140" t="s">
        <v>178</v>
      </c>
      <c r="G6" s="141" t="s">
        <v>31</v>
      </c>
      <c r="H6" s="144" t="s">
        <v>32</v>
      </c>
      <c r="I6" s="144" t="s">
        <v>179</v>
      </c>
      <c r="J6" s="144" t="s">
        <v>33</v>
      </c>
      <c r="K6" s="144" t="s">
        <v>180</v>
      </c>
      <c r="L6" s="144" t="s">
        <v>181</v>
      </c>
      <c r="M6" s="144" t="s">
        <v>182</v>
      </c>
      <c r="N6" s="144" t="s">
        <v>183</v>
      </c>
      <c r="O6" s="144" t="s">
        <v>184</v>
      </c>
      <c r="P6" s="144" t="s">
        <v>185</v>
      </c>
      <c r="Q6" s="144" t="s">
        <v>186</v>
      </c>
      <c r="R6" s="144" t="s">
        <v>187</v>
      </c>
      <c r="S6" s="144" t="s">
        <v>188</v>
      </c>
      <c r="T6" s="144" t="s">
        <v>189</v>
      </c>
      <c r="U6" s="144" t="s">
        <v>190</v>
      </c>
      <c r="V6" s="144" t="s">
        <v>191</v>
      </c>
      <c r="W6" s="144" t="s">
        <v>192</v>
      </c>
      <c r="X6" s="144" t="s">
        <v>193</v>
      </c>
      <c r="Y6" s="144" t="s">
        <v>194</v>
      </c>
    </row>
    <row r="7" spans="1:60">
      <c r="A7" s="3"/>
      <c r="B7" s="4"/>
      <c r="C7" s="4"/>
      <c r="D7" s="6"/>
      <c r="E7" s="146"/>
      <c r="F7" s="147"/>
      <c r="G7" s="147"/>
      <c r="H7" s="147"/>
      <c r="I7" s="147"/>
      <c r="J7" s="147"/>
      <c r="K7" s="147"/>
      <c r="L7" s="147"/>
      <c r="M7" s="147"/>
      <c r="N7" s="146"/>
      <c r="O7" s="146"/>
      <c r="P7" s="146"/>
      <c r="Q7" s="146"/>
      <c r="R7" s="147"/>
      <c r="S7" s="147"/>
      <c r="T7" s="147"/>
      <c r="U7" s="147"/>
      <c r="V7" s="147"/>
      <c r="W7" s="147"/>
      <c r="X7" s="147"/>
      <c r="Y7" s="147"/>
    </row>
    <row r="8" spans="1:60">
      <c r="A8" s="161" t="s">
        <v>195</v>
      </c>
      <c r="B8" s="162" t="s">
        <v>72</v>
      </c>
      <c r="C8" s="170" t="s">
        <v>73</v>
      </c>
      <c r="D8" s="163"/>
      <c r="E8" s="1213"/>
      <c r="F8" s="1201"/>
      <c r="G8" s="1206">
        <f>SUMIF(AG9:AG61,"&lt;&gt;NOR",G9:G61)</f>
        <v>0</v>
      </c>
      <c r="H8" s="160"/>
      <c r="I8" s="160">
        <f>SUM(I9:I61)</f>
        <v>486.83</v>
      </c>
      <c r="J8" s="160"/>
      <c r="K8" s="160">
        <f>SUM(K9:K61)</f>
        <v>1035495.82</v>
      </c>
      <c r="L8" s="160"/>
      <c r="M8" s="160">
        <f>SUM(M9:M61)</f>
        <v>0</v>
      </c>
      <c r="N8" s="159"/>
      <c r="O8" s="159">
        <f>SUM(O9:O61)</f>
        <v>0.03</v>
      </c>
      <c r="P8" s="159"/>
      <c r="Q8" s="159">
        <f>SUM(Q9:Q61)</f>
        <v>0</v>
      </c>
      <c r="R8" s="160"/>
      <c r="S8" s="160"/>
      <c r="T8" s="160"/>
      <c r="U8" s="160"/>
      <c r="V8" s="160">
        <f>SUM(V9:V61)</f>
        <v>1553.0899999999997</v>
      </c>
      <c r="W8" s="160"/>
      <c r="X8" s="160"/>
      <c r="Y8" s="160"/>
      <c r="AG8" t="s">
        <v>196</v>
      </c>
    </row>
    <row r="9" spans="1:60" outlineLevel="1">
      <c r="A9" s="164">
        <v>1</v>
      </c>
      <c r="B9" s="165" t="s">
        <v>197</v>
      </c>
      <c r="C9" s="171" t="s">
        <v>198</v>
      </c>
      <c r="D9" s="166" t="s">
        <v>199</v>
      </c>
      <c r="E9" s="1214">
        <v>347.13395000000003</v>
      </c>
      <c r="F9" s="1207"/>
      <c r="G9" s="1208">
        <f>ROUND(E9*F9,2)</f>
        <v>0</v>
      </c>
      <c r="H9" s="155">
        <v>0</v>
      </c>
      <c r="I9" s="154">
        <f>ROUND(E9*H9,2)</f>
        <v>0</v>
      </c>
      <c r="J9" s="155">
        <v>634.91999999999996</v>
      </c>
      <c r="K9" s="154">
        <f>ROUND(E9*J9,2)</f>
        <v>220402.29</v>
      </c>
      <c r="L9" s="154">
        <v>21</v>
      </c>
      <c r="M9" s="154">
        <f>G9*(1+L9/100)</f>
        <v>0</v>
      </c>
      <c r="N9" s="153">
        <v>0</v>
      </c>
      <c r="O9" s="153">
        <f>ROUND(E9*N9,2)</f>
        <v>0</v>
      </c>
      <c r="P9" s="153">
        <v>0</v>
      </c>
      <c r="Q9" s="153">
        <f>ROUND(E9*P9,2)</f>
        <v>0</v>
      </c>
      <c r="R9" s="154"/>
      <c r="S9" s="154" t="s">
        <v>200</v>
      </c>
      <c r="T9" s="154" t="s">
        <v>201</v>
      </c>
      <c r="U9" s="154">
        <v>0.36499999999999999</v>
      </c>
      <c r="V9" s="154">
        <f>ROUND(E9*U9,2)</f>
        <v>126.7</v>
      </c>
      <c r="W9" s="154"/>
      <c r="X9" s="154" t="s">
        <v>202</v>
      </c>
      <c r="Y9" s="154" t="s">
        <v>203</v>
      </c>
      <c r="Z9" s="145"/>
      <c r="AA9" s="145"/>
      <c r="AB9" s="145"/>
      <c r="AC9" s="145"/>
      <c r="AD9" s="145"/>
      <c r="AE9" s="145"/>
      <c r="AF9" s="145"/>
      <c r="AG9" s="145" t="s">
        <v>204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2">
      <c r="A10" s="151"/>
      <c r="B10" s="152"/>
      <c r="C10" s="172" t="s">
        <v>205</v>
      </c>
      <c r="D10" s="156"/>
      <c r="E10" s="1215">
        <v>347.13395000000003</v>
      </c>
      <c r="F10" s="1209"/>
      <c r="G10" s="1209"/>
      <c r="H10" s="154"/>
      <c r="I10" s="154"/>
      <c r="J10" s="154"/>
      <c r="K10" s="154"/>
      <c r="L10" s="154"/>
      <c r="M10" s="154"/>
      <c r="N10" s="153"/>
      <c r="O10" s="153"/>
      <c r="P10" s="153"/>
      <c r="Q10" s="153"/>
      <c r="R10" s="154"/>
      <c r="S10" s="154"/>
      <c r="T10" s="154"/>
      <c r="U10" s="154"/>
      <c r="V10" s="154"/>
      <c r="W10" s="154"/>
      <c r="X10" s="154"/>
      <c r="Y10" s="154"/>
      <c r="Z10" s="145"/>
      <c r="AA10" s="145"/>
      <c r="AB10" s="145"/>
      <c r="AC10" s="145"/>
      <c r="AD10" s="145"/>
      <c r="AE10" s="145"/>
      <c r="AF10" s="145"/>
      <c r="AG10" s="145" t="s">
        <v>206</v>
      </c>
      <c r="AH10" s="145">
        <v>0</v>
      </c>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2.5" outlineLevel="1">
      <c r="A11" s="164">
        <v>2</v>
      </c>
      <c r="B11" s="165" t="s">
        <v>207</v>
      </c>
      <c r="C11" s="171" t="s">
        <v>208</v>
      </c>
      <c r="D11" s="166" t="s">
        <v>199</v>
      </c>
      <c r="E11" s="1214">
        <v>126.75604</v>
      </c>
      <c r="F11" s="1207"/>
      <c r="G11" s="1208">
        <f>ROUND(E11*F11,2)</f>
        <v>0</v>
      </c>
      <c r="H11" s="155">
        <v>0</v>
      </c>
      <c r="I11" s="154">
        <f>ROUND(E11*H11,2)</f>
        <v>0</v>
      </c>
      <c r="J11" s="155">
        <v>2061.08</v>
      </c>
      <c r="K11" s="154">
        <f>ROUND(E11*J11,2)</f>
        <v>261254.34</v>
      </c>
      <c r="L11" s="154">
        <v>21</v>
      </c>
      <c r="M11" s="154">
        <f>G11*(1+L11/100)</f>
        <v>0</v>
      </c>
      <c r="N11" s="153">
        <v>0</v>
      </c>
      <c r="O11" s="153">
        <f>ROUND(E11*N11,2)</f>
        <v>0</v>
      </c>
      <c r="P11" s="153">
        <v>0</v>
      </c>
      <c r="Q11" s="153">
        <f>ROUND(E11*P11,2)</f>
        <v>0</v>
      </c>
      <c r="R11" s="154"/>
      <c r="S11" s="154" t="s">
        <v>200</v>
      </c>
      <c r="T11" s="154" t="s">
        <v>201</v>
      </c>
      <c r="U11" s="154">
        <v>4.7279999999999998</v>
      </c>
      <c r="V11" s="154">
        <f>ROUND(E11*U11,2)</f>
        <v>599.29999999999995</v>
      </c>
      <c r="W11" s="154"/>
      <c r="X11" s="154" t="s">
        <v>202</v>
      </c>
      <c r="Y11" s="154" t="s">
        <v>203</v>
      </c>
      <c r="Z11" s="145"/>
      <c r="AA11" s="145"/>
      <c r="AB11" s="145"/>
      <c r="AC11" s="145"/>
      <c r="AD11" s="145"/>
      <c r="AE11" s="145"/>
      <c r="AF11" s="145"/>
      <c r="AG11" s="145" t="s">
        <v>204</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2">
      <c r="A12" s="151"/>
      <c r="B12" s="152"/>
      <c r="C12" s="172" t="s">
        <v>209</v>
      </c>
      <c r="D12" s="156"/>
      <c r="E12" s="1215">
        <v>77.018000000000001</v>
      </c>
      <c r="F12" s="1209"/>
      <c r="G12" s="1209"/>
      <c r="H12" s="154"/>
      <c r="I12" s="154"/>
      <c r="J12" s="154"/>
      <c r="K12" s="154"/>
      <c r="L12" s="154"/>
      <c r="M12" s="154"/>
      <c r="N12" s="153"/>
      <c r="O12" s="153"/>
      <c r="P12" s="153"/>
      <c r="Q12" s="153"/>
      <c r="R12" s="154"/>
      <c r="S12" s="154"/>
      <c r="T12" s="154"/>
      <c r="U12" s="154"/>
      <c r="V12" s="154"/>
      <c r="W12" s="154"/>
      <c r="X12" s="154"/>
      <c r="Y12" s="154"/>
      <c r="Z12" s="145"/>
      <c r="AA12" s="145"/>
      <c r="AB12" s="145"/>
      <c r="AC12" s="145"/>
      <c r="AD12" s="145"/>
      <c r="AE12" s="145"/>
      <c r="AF12" s="145"/>
      <c r="AG12" s="145" t="s">
        <v>206</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3">
      <c r="A13" s="151"/>
      <c r="B13" s="152"/>
      <c r="C13" s="172" t="s">
        <v>210</v>
      </c>
      <c r="D13" s="156"/>
      <c r="E13" s="1215">
        <v>11.801819999999999</v>
      </c>
      <c r="F13" s="1209"/>
      <c r="G13" s="1209"/>
      <c r="H13" s="154"/>
      <c r="I13" s="154"/>
      <c r="J13" s="154"/>
      <c r="K13" s="154"/>
      <c r="L13" s="154"/>
      <c r="M13" s="154"/>
      <c r="N13" s="153"/>
      <c r="O13" s="153"/>
      <c r="P13" s="153"/>
      <c r="Q13" s="153"/>
      <c r="R13" s="154"/>
      <c r="S13" s="154"/>
      <c r="T13" s="154"/>
      <c r="U13" s="154"/>
      <c r="V13" s="154"/>
      <c r="W13" s="154"/>
      <c r="X13" s="154"/>
      <c r="Y13" s="154"/>
      <c r="Z13" s="145"/>
      <c r="AA13" s="145"/>
      <c r="AB13" s="145"/>
      <c r="AC13" s="145"/>
      <c r="AD13" s="145"/>
      <c r="AE13" s="145"/>
      <c r="AF13" s="145"/>
      <c r="AG13" s="145" t="s">
        <v>206</v>
      </c>
      <c r="AH13" s="145">
        <v>0</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3">
      <c r="A14" s="151"/>
      <c r="B14" s="152"/>
      <c r="C14" s="172" t="s">
        <v>211</v>
      </c>
      <c r="D14" s="156"/>
      <c r="E14" s="1215">
        <v>27.056249999999999</v>
      </c>
      <c r="F14" s="1209"/>
      <c r="G14" s="1209"/>
      <c r="H14" s="154"/>
      <c r="I14" s="154"/>
      <c r="J14" s="154"/>
      <c r="K14" s="154"/>
      <c r="L14" s="154"/>
      <c r="M14" s="154"/>
      <c r="N14" s="153"/>
      <c r="O14" s="153"/>
      <c r="P14" s="153"/>
      <c r="Q14" s="153"/>
      <c r="R14" s="154"/>
      <c r="S14" s="154"/>
      <c r="T14" s="154"/>
      <c r="U14" s="154"/>
      <c r="V14" s="154"/>
      <c r="W14" s="154"/>
      <c r="X14" s="154"/>
      <c r="Y14" s="154"/>
      <c r="Z14" s="145"/>
      <c r="AA14" s="145"/>
      <c r="AB14" s="145"/>
      <c r="AC14" s="145"/>
      <c r="AD14" s="145"/>
      <c r="AE14" s="145"/>
      <c r="AF14" s="145"/>
      <c r="AG14" s="145" t="s">
        <v>206</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3">
      <c r="A15" s="151"/>
      <c r="B15" s="152"/>
      <c r="C15" s="172" t="s">
        <v>212</v>
      </c>
      <c r="D15" s="156"/>
      <c r="E15" s="1215">
        <v>8.6</v>
      </c>
      <c r="F15" s="1209"/>
      <c r="G15" s="1209"/>
      <c r="H15" s="154"/>
      <c r="I15" s="154"/>
      <c r="J15" s="154"/>
      <c r="K15" s="154"/>
      <c r="L15" s="154"/>
      <c r="M15" s="154"/>
      <c r="N15" s="153"/>
      <c r="O15" s="153"/>
      <c r="P15" s="153"/>
      <c r="Q15" s="153"/>
      <c r="R15" s="154"/>
      <c r="S15" s="154"/>
      <c r="T15" s="154"/>
      <c r="U15" s="154"/>
      <c r="V15" s="154"/>
      <c r="W15" s="154"/>
      <c r="X15" s="154"/>
      <c r="Y15" s="154"/>
      <c r="Z15" s="145"/>
      <c r="AA15" s="145"/>
      <c r="AB15" s="145"/>
      <c r="AC15" s="145"/>
      <c r="AD15" s="145"/>
      <c r="AE15" s="145"/>
      <c r="AF15" s="145"/>
      <c r="AG15" s="145" t="s">
        <v>206</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3">
      <c r="A16" s="151"/>
      <c r="B16" s="152"/>
      <c r="C16" s="172" t="s">
        <v>213</v>
      </c>
      <c r="D16" s="156"/>
      <c r="E16" s="1215">
        <v>2.0643400000000001</v>
      </c>
      <c r="F16" s="1209"/>
      <c r="G16" s="1209"/>
      <c r="H16" s="154"/>
      <c r="I16" s="154"/>
      <c r="J16" s="154"/>
      <c r="K16" s="154"/>
      <c r="L16" s="154"/>
      <c r="M16" s="154"/>
      <c r="N16" s="153"/>
      <c r="O16" s="153"/>
      <c r="P16" s="153"/>
      <c r="Q16" s="153"/>
      <c r="R16" s="154"/>
      <c r="S16" s="154"/>
      <c r="T16" s="154"/>
      <c r="U16" s="154"/>
      <c r="V16" s="154"/>
      <c r="W16" s="154"/>
      <c r="X16" s="154"/>
      <c r="Y16" s="154"/>
      <c r="Z16" s="145"/>
      <c r="AA16" s="145"/>
      <c r="AB16" s="145"/>
      <c r="AC16" s="145"/>
      <c r="AD16" s="145"/>
      <c r="AE16" s="145"/>
      <c r="AF16" s="145"/>
      <c r="AG16" s="145" t="s">
        <v>206</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3">
      <c r="A17" s="151"/>
      <c r="B17" s="152"/>
      <c r="C17" s="172" t="s">
        <v>214</v>
      </c>
      <c r="D17" s="156"/>
      <c r="E17" s="1215">
        <v>0.21562999999999999</v>
      </c>
      <c r="F17" s="1209"/>
      <c r="G17" s="1209"/>
      <c r="H17" s="154"/>
      <c r="I17" s="154"/>
      <c r="J17" s="154"/>
      <c r="K17" s="154"/>
      <c r="L17" s="154"/>
      <c r="M17" s="154"/>
      <c r="N17" s="153"/>
      <c r="O17" s="153"/>
      <c r="P17" s="153"/>
      <c r="Q17" s="153"/>
      <c r="R17" s="154"/>
      <c r="S17" s="154"/>
      <c r="T17" s="154"/>
      <c r="U17" s="154"/>
      <c r="V17" s="154"/>
      <c r="W17" s="154"/>
      <c r="X17" s="154"/>
      <c r="Y17" s="154"/>
      <c r="Z17" s="145"/>
      <c r="AA17" s="145"/>
      <c r="AB17" s="145"/>
      <c r="AC17" s="145"/>
      <c r="AD17" s="145"/>
      <c r="AE17" s="145"/>
      <c r="AF17" s="145"/>
      <c r="AG17" s="145" t="s">
        <v>206</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c r="A18" s="164">
        <v>3</v>
      </c>
      <c r="B18" s="165" t="s">
        <v>215</v>
      </c>
      <c r="C18" s="171" t="s">
        <v>216</v>
      </c>
      <c r="D18" s="166" t="s">
        <v>217</v>
      </c>
      <c r="E18" s="1214">
        <v>35.048749999999998</v>
      </c>
      <c r="F18" s="1207"/>
      <c r="G18" s="1208">
        <f>ROUND(E18*F18,2)</f>
        <v>0</v>
      </c>
      <c r="H18" s="155">
        <v>13.89</v>
      </c>
      <c r="I18" s="154">
        <f>ROUND(E18*H18,2)</f>
        <v>486.83</v>
      </c>
      <c r="J18" s="155">
        <v>144.96</v>
      </c>
      <c r="K18" s="154">
        <f>ROUND(E18*J18,2)</f>
        <v>5080.67</v>
      </c>
      <c r="L18" s="154">
        <v>21</v>
      </c>
      <c r="M18" s="154">
        <f>G18*(1+L18/100)</f>
        <v>0</v>
      </c>
      <c r="N18" s="153">
        <v>9.8999999999999999E-4</v>
      </c>
      <c r="O18" s="153">
        <f>ROUND(E18*N18,2)</f>
        <v>0.03</v>
      </c>
      <c r="P18" s="153">
        <v>0</v>
      </c>
      <c r="Q18" s="153">
        <f>ROUND(E18*P18,2)</f>
        <v>0</v>
      </c>
      <c r="R18" s="154"/>
      <c r="S18" s="154" t="s">
        <v>200</v>
      </c>
      <c r="T18" s="154" t="s">
        <v>201</v>
      </c>
      <c r="U18" s="154">
        <v>0.23599999999999999</v>
      </c>
      <c r="V18" s="154">
        <f>ROUND(E18*U18,2)</f>
        <v>8.27</v>
      </c>
      <c r="W18" s="154"/>
      <c r="X18" s="154" t="s">
        <v>202</v>
      </c>
      <c r="Y18" s="154" t="s">
        <v>203</v>
      </c>
      <c r="Z18" s="145"/>
      <c r="AA18" s="145"/>
      <c r="AB18" s="145"/>
      <c r="AC18" s="145"/>
      <c r="AD18" s="145"/>
      <c r="AE18" s="145"/>
      <c r="AF18" s="145"/>
      <c r="AG18" s="145" t="s">
        <v>204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2">
      <c r="A19" s="151"/>
      <c r="B19" s="152"/>
      <c r="C19" s="172" t="s">
        <v>218</v>
      </c>
      <c r="D19" s="156"/>
      <c r="E19" s="1215">
        <v>26.46875</v>
      </c>
      <c r="F19" s="1209"/>
      <c r="G19" s="1209"/>
      <c r="H19" s="154"/>
      <c r="I19" s="154"/>
      <c r="J19" s="154"/>
      <c r="K19" s="154"/>
      <c r="L19" s="154"/>
      <c r="M19" s="154"/>
      <c r="N19" s="153"/>
      <c r="O19" s="153"/>
      <c r="P19" s="153"/>
      <c r="Q19" s="153"/>
      <c r="R19" s="154"/>
      <c r="S19" s="154"/>
      <c r="T19" s="154"/>
      <c r="U19" s="154"/>
      <c r="V19" s="154"/>
      <c r="W19" s="154"/>
      <c r="X19" s="154"/>
      <c r="Y19" s="154"/>
      <c r="Z19" s="145"/>
      <c r="AA19" s="145"/>
      <c r="AB19" s="145"/>
      <c r="AC19" s="145"/>
      <c r="AD19" s="145"/>
      <c r="AE19" s="145"/>
      <c r="AF19" s="145"/>
      <c r="AG19" s="145" t="s">
        <v>206</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3">
      <c r="A20" s="151"/>
      <c r="B20" s="152"/>
      <c r="C20" s="172" t="s">
        <v>219</v>
      </c>
      <c r="D20" s="156"/>
      <c r="E20" s="1215">
        <v>8.58</v>
      </c>
      <c r="F20" s="1209"/>
      <c r="G20" s="1209"/>
      <c r="H20" s="154"/>
      <c r="I20" s="154"/>
      <c r="J20" s="154"/>
      <c r="K20" s="154"/>
      <c r="L20" s="154"/>
      <c r="M20" s="154"/>
      <c r="N20" s="153"/>
      <c r="O20" s="153"/>
      <c r="P20" s="153"/>
      <c r="Q20" s="153"/>
      <c r="R20" s="154"/>
      <c r="S20" s="154"/>
      <c r="T20" s="154"/>
      <c r="U20" s="154"/>
      <c r="V20" s="154"/>
      <c r="W20" s="154"/>
      <c r="X20" s="154"/>
      <c r="Y20" s="154"/>
      <c r="Z20" s="145"/>
      <c r="AA20" s="145"/>
      <c r="AB20" s="145"/>
      <c r="AC20" s="145"/>
      <c r="AD20" s="145"/>
      <c r="AE20" s="145"/>
      <c r="AF20" s="145"/>
      <c r="AG20" s="145" t="s">
        <v>206</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c r="A21" s="164">
        <v>4</v>
      </c>
      <c r="B21" s="165" t="s">
        <v>220</v>
      </c>
      <c r="C21" s="171" t="s">
        <v>221</v>
      </c>
      <c r="D21" s="166" t="s">
        <v>217</v>
      </c>
      <c r="E21" s="1214">
        <v>35.048749999999998</v>
      </c>
      <c r="F21" s="1207"/>
      <c r="G21" s="1208">
        <f>ROUND(E21*F21,2)</f>
        <v>0</v>
      </c>
      <c r="H21" s="155">
        <v>0</v>
      </c>
      <c r="I21" s="154">
        <f>ROUND(E21*H21,2)</f>
        <v>0</v>
      </c>
      <c r="J21" s="155">
        <v>34.450000000000003</v>
      </c>
      <c r="K21" s="154">
        <f>ROUND(E21*J21,2)</f>
        <v>1207.43</v>
      </c>
      <c r="L21" s="154">
        <v>21</v>
      </c>
      <c r="M21" s="154">
        <f>G21*(1+L21/100)</f>
        <v>0</v>
      </c>
      <c r="N21" s="153">
        <v>0</v>
      </c>
      <c r="O21" s="153">
        <f>ROUND(E21*N21,2)</f>
        <v>0</v>
      </c>
      <c r="P21" s="153">
        <v>0</v>
      </c>
      <c r="Q21" s="153">
        <f>ROUND(E21*P21,2)</f>
        <v>0</v>
      </c>
      <c r="R21" s="154"/>
      <c r="S21" s="154" t="s">
        <v>200</v>
      </c>
      <c r="T21" s="154" t="s">
        <v>201</v>
      </c>
      <c r="U21" s="154">
        <v>7.0000000000000007E-2</v>
      </c>
      <c r="V21" s="154">
        <f>ROUND(E21*U21,2)</f>
        <v>2.4500000000000002</v>
      </c>
      <c r="W21" s="154"/>
      <c r="X21" s="154" t="s">
        <v>202</v>
      </c>
      <c r="Y21" s="154" t="s">
        <v>203</v>
      </c>
      <c r="Z21" s="145"/>
      <c r="AA21" s="145"/>
      <c r="AB21" s="145"/>
      <c r="AC21" s="145"/>
      <c r="AD21" s="145"/>
      <c r="AE21" s="145"/>
      <c r="AF21" s="145"/>
      <c r="AG21" s="145" t="s">
        <v>204</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2">
      <c r="A22" s="151"/>
      <c r="B22" s="152"/>
      <c r="C22" s="172" t="s">
        <v>218</v>
      </c>
      <c r="D22" s="156"/>
      <c r="E22" s="1215">
        <v>26.46875</v>
      </c>
      <c r="F22" s="1209"/>
      <c r="G22" s="1209"/>
      <c r="H22" s="154"/>
      <c r="I22" s="154"/>
      <c r="J22" s="154"/>
      <c r="K22" s="154"/>
      <c r="L22" s="154"/>
      <c r="M22" s="154"/>
      <c r="N22" s="153"/>
      <c r="O22" s="153"/>
      <c r="P22" s="153"/>
      <c r="Q22" s="153"/>
      <c r="R22" s="154"/>
      <c r="S22" s="154"/>
      <c r="T22" s="154"/>
      <c r="U22" s="154"/>
      <c r="V22" s="154"/>
      <c r="W22" s="154"/>
      <c r="X22" s="154"/>
      <c r="Y22" s="154"/>
      <c r="Z22" s="145"/>
      <c r="AA22" s="145"/>
      <c r="AB22" s="145"/>
      <c r="AC22" s="145"/>
      <c r="AD22" s="145"/>
      <c r="AE22" s="145"/>
      <c r="AF22" s="145"/>
      <c r="AG22" s="145" t="s">
        <v>206</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3">
      <c r="A23" s="151"/>
      <c r="B23" s="152"/>
      <c r="C23" s="172" t="s">
        <v>219</v>
      </c>
      <c r="D23" s="156"/>
      <c r="E23" s="1215">
        <v>8.58</v>
      </c>
      <c r="F23" s="1209"/>
      <c r="G23" s="1209"/>
      <c r="H23" s="154"/>
      <c r="I23" s="154"/>
      <c r="J23" s="154"/>
      <c r="K23" s="154"/>
      <c r="L23" s="154"/>
      <c r="M23" s="154"/>
      <c r="N23" s="153"/>
      <c r="O23" s="153"/>
      <c r="P23" s="153"/>
      <c r="Q23" s="153"/>
      <c r="R23" s="154"/>
      <c r="S23" s="154"/>
      <c r="T23" s="154"/>
      <c r="U23" s="154"/>
      <c r="V23" s="154"/>
      <c r="W23" s="154"/>
      <c r="X23" s="154"/>
      <c r="Y23" s="154"/>
      <c r="Z23" s="145"/>
      <c r="AA23" s="145"/>
      <c r="AB23" s="145"/>
      <c r="AC23" s="145"/>
      <c r="AD23" s="145"/>
      <c r="AE23" s="145"/>
      <c r="AF23" s="145"/>
      <c r="AG23" s="145" t="s">
        <v>206</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c r="A24" s="164">
        <v>5</v>
      </c>
      <c r="B24" s="165" t="s">
        <v>222</v>
      </c>
      <c r="C24" s="171" t="s">
        <v>223</v>
      </c>
      <c r="D24" s="166" t="s">
        <v>199</v>
      </c>
      <c r="E24" s="1214">
        <v>14.08179</v>
      </c>
      <c r="F24" s="1207"/>
      <c r="G24" s="1208">
        <f>ROUND(E24*F24,2)</f>
        <v>0</v>
      </c>
      <c r="H24" s="155">
        <v>0</v>
      </c>
      <c r="I24" s="154">
        <f>ROUND(E24*H24,2)</f>
        <v>0</v>
      </c>
      <c r="J24" s="155">
        <v>256.10000000000002</v>
      </c>
      <c r="K24" s="154">
        <f>ROUND(E24*J24,2)</f>
        <v>3606.35</v>
      </c>
      <c r="L24" s="154">
        <v>21</v>
      </c>
      <c r="M24" s="154">
        <f>G24*(1+L24/100)</f>
        <v>0</v>
      </c>
      <c r="N24" s="153">
        <v>0</v>
      </c>
      <c r="O24" s="153">
        <f>ROUND(E24*N24,2)</f>
        <v>0</v>
      </c>
      <c r="P24" s="153">
        <v>0</v>
      </c>
      <c r="Q24" s="153">
        <f>ROUND(E24*P24,2)</f>
        <v>0</v>
      </c>
      <c r="R24" s="154"/>
      <c r="S24" s="154" t="s">
        <v>200</v>
      </c>
      <c r="T24" s="154" t="s">
        <v>201</v>
      </c>
      <c r="U24" s="154">
        <v>0.51900000000000002</v>
      </c>
      <c r="V24" s="154">
        <f>ROUND(E24*U24,2)</f>
        <v>7.31</v>
      </c>
      <c r="W24" s="154"/>
      <c r="X24" s="154" t="s">
        <v>202</v>
      </c>
      <c r="Y24" s="154" t="s">
        <v>203</v>
      </c>
      <c r="Z24" s="145"/>
      <c r="AA24" s="145"/>
      <c r="AB24" s="145"/>
      <c r="AC24" s="145"/>
      <c r="AD24" s="145"/>
      <c r="AE24" s="145"/>
      <c r="AF24" s="145"/>
      <c r="AG24" s="145" t="s">
        <v>204</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2">
      <c r="A25" s="151"/>
      <c r="B25" s="152"/>
      <c r="C25" s="172" t="s">
        <v>210</v>
      </c>
      <c r="D25" s="156"/>
      <c r="E25" s="1215">
        <v>11.801819999999999</v>
      </c>
      <c r="F25" s="1209"/>
      <c r="G25" s="1209"/>
      <c r="H25" s="154"/>
      <c r="I25" s="154"/>
      <c r="J25" s="154"/>
      <c r="K25" s="154"/>
      <c r="L25" s="154"/>
      <c r="M25" s="154"/>
      <c r="N25" s="153"/>
      <c r="O25" s="153"/>
      <c r="P25" s="153"/>
      <c r="Q25" s="153"/>
      <c r="R25" s="154"/>
      <c r="S25" s="154"/>
      <c r="T25" s="154"/>
      <c r="U25" s="154"/>
      <c r="V25" s="154"/>
      <c r="W25" s="154"/>
      <c r="X25" s="154"/>
      <c r="Y25" s="154"/>
      <c r="Z25" s="145"/>
      <c r="AA25" s="145"/>
      <c r="AB25" s="145"/>
      <c r="AC25" s="145"/>
      <c r="AD25" s="145"/>
      <c r="AE25" s="145"/>
      <c r="AF25" s="145"/>
      <c r="AG25" s="145" t="s">
        <v>206</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3">
      <c r="A26" s="151"/>
      <c r="B26" s="152"/>
      <c r="C26" s="172" t="s">
        <v>213</v>
      </c>
      <c r="D26" s="156"/>
      <c r="E26" s="1215">
        <v>2.0643400000000001</v>
      </c>
      <c r="F26" s="1209"/>
      <c r="G26" s="1209"/>
      <c r="H26" s="154"/>
      <c r="I26" s="154"/>
      <c r="J26" s="154"/>
      <c r="K26" s="154"/>
      <c r="L26" s="154"/>
      <c r="M26" s="154"/>
      <c r="N26" s="153"/>
      <c r="O26" s="153"/>
      <c r="P26" s="153"/>
      <c r="Q26" s="153"/>
      <c r="R26" s="154"/>
      <c r="S26" s="154"/>
      <c r="T26" s="154"/>
      <c r="U26" s="154"/>
      <c r="V26" s="154"/>
      <c r="W26" s="154"/>
      <c r="X26" s="154"/>
      <c r="Y26" s="154"/>
      <c r="Z26" s="145"/>
      <c r="AA26" s="145"/>
      <c r="AB26" s="145"/>
      <c r="AC26" s="145"/>
      <c r="AD26" s="145"/>
      <c r="AE26" s="145"/>
      <c r="AF26" s="145"/>
      <c r="AG26" s="145" t="s">
        <v>206</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3">
      <c r="A27" s="151"/>
      <c r="B27" s="152"/>
      <c r="C27" s="172" t="s">
        <v>214</v>
      </c>
      <c r="D27" s="156"/>
      <c r="E27" s="1215">
        <v>0.21562999999999999</v>
      </c>
      <c r="F27" s="1209"/>
      <c r="G27" s="1209"/>
      <c r="H27" s="154"/>
      <c r="I27" s="154"/>
      <c r="J27" s="154"/>
      <c r="K27" s="154"/>
      <c r="L27" s="154"/>
      <c r="M27" s="154"/>
      <c r="N27" s="153"/>
      <c r="O27" s="153"/>
      <c r="P27" s="153"/>
      <c r="Q27" s="153"/>
      <c r="R27" s="154"/>
      <c r="S27" s="154"/>
      <c r="T27" s="154"/>
      <c r="U27" s="154"/>
      <c r="V27" s="154"/>
      <c r="W27" s="154"/>
      <c r="X27" s="154"/>
      <c r="Y27" s="154"/>
      <c r="Z27" s="145"/>
      <c r="AA27" s="145"/>
      <c r="AB27" s="145"/>
      <c r="AC27" s="145"/>
      <c r="AD27" s="145"/>
      <c r="AE27" s="145"/>
      <c r="AF27" s="145"/>
      <c r="AG27" s="145" t="s">
        <v>206</v>
      </c>
      <c r="AH27" s="145">
        <v>0</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2.5" outlineLevel="1">
      <c r="A28" s="164">
        <v>6</v>
      </c>
      <c r="B28" s="165" t="s">
        <v>224</v>
      </c>
      <c r="C28" s="171" t="s">
        <v>225</v>
      </c>
      <c r="D28" s="166" t="s">
        <v>199</v>
      </c>
      <c r="E28" s="1214">
        <v>164.17491000000001</v>
      </c>
      <c r="F28" s="1207"/>
      <c r="G28" s="1208">
        <f>ROUND(E28*F28,2)</f>
        <v>0</v>
      </c>
      <c r="H28" s="155">
        <v>0</v>
      </c>
      <c r="I28" s="154">
        <f>ROUND(E28*H28,2)</f>
        <v>0</v>
      </c>
      <c r="J28" s="155">
        <v>318.02</v>
      </c>
      <c r="K28" s="154">
        <f>ROUND(E28*J28,2)</f>
        <v>52210.9</v>
      </c>
      <c r="L28" s="154">
        <v>21</v>
      </c>
      <c r="M28" s="154">
        <f>G28*(1+L28/100)</f>
        <v>0</v>
      </c>
      <c r="N28" s="153">
        <v>0</v>
      </c>
      <c r="O28" s="153">
        <f>ROUND(E28*N28,2)</f>
        <v>0</v>
      </c>
      <c r="P28" s="153">
        <v>0</v>
      </c>
      <c r="Q28" s="153">
        <f>ROUND(E28*P28,2)</f>
        <v>0</v>
      </c>
      <c r="R28" s="154"/>
      <c r="S28" s="154" t="s">
        <v>200</v>
      </c>
      <c r="T28" s="154" t="s">
        <v>201</v>
      </c>
      <c r="U28" s="154">
        <v>1.0999999999999999E-2</v>
      </c>
      <c r="V28" s="154">
        <f>ROUND(E28*U28,2)</f>
        <v>1.81</v>
      </c>
      <c r="W28" s="154"/>
      <c r="X28" s="154" t="s">
        <v>202</v>
      </c>
      <c r="Y28" s="154" t="s">
        <v>203</v>
      </c>
      <c r="Z28" s="145"/>
      <c r="AA28" s="145"/>
      <c r="AB28" s="145"/>
      <c r="AC28" s="145"/>
      <c r="AD28" s="145"/>
      <c r="AE28" s="145"/>
      <c r="AF28" s="145"/>
      <c r="AG28" s="145" t="s">
        <v>204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2">
      <c r="A29" s="151"/>
      <c r="B29" s="152"/>
      <c r="C29" s="172" t="s">
        <v>226</v>
      </c>
      <c r="D29" s="156"/>
      <c r="E29" s="1215">
        <v>34.7134</v>
      </c>
      <c r="F29" s="1209"/>
      <c r="G29" s="1209"/>
      <c r="H29" s="154"/>
      <c r="I29" s="154"/>
      <c r="J29" s="154"/>
      <c r="K29" s="154"/>
      <c r="L29" s="154"/>
      <c r="M29" s="154"/>
      <c r="N29" s="153"/>
      <c r="O29" s="153"/>
      <c r="P29" s="153"/>
      <c r="Q29" s="153"/>
      <c r="R29" s="154"/>
      <c r="S29" s="154"/>
      <c r="T29" s="154"/>
      <c r="U29" s="154"/>
      <c r="V29" s="154"/>
      <c r="W29" s="154"/>
      <c r="X29" s="154"/>
      <c r="Y29" s="154"/>
      <c r="Z29" s="145"/>
      <c r="AA29" s="145"/>
      <c r="AB29" s="145"/>
      <c r="AC29" s="145"/>
      <c r="AD29" s="145"/>
      <c r="AE29" s="145"/>
      <c r="AF29" s="145"/>
      <c r="AG29" s="145" t="s">
        <v>206</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3">
      <c r="A30" s="151"/>
      <c r="B30" s="152"/>
      <c r="C30" s="172" t="s">
        <v>227</v>
      </c>
      <c r="D30" s="156"/>
      <c r="E30" s="1215"/>
      <c r="F30" s="1209"/>
      <c r="G30" s="1209"/>
      <c r="H30" s="154"/>
      <c r="I30" s="154"/>
      <c r="J30" s="154"/>
      <c r="K30" s="154"/>
      <c r="L30" s="154"/>
      <c r="M30" s="154"/>
      <c r="N30" s="153"/>
      <c r="O30" s="153"/>
      <c r="P30" s="153"/>
      <c r="Q30" s="153"/>
      <c r="R30" s="154"/>
      <c r="S30" s="154"/>
      <c r="T30" s="154"/>
      <c r="U30" s="154"/>
      <c r="V30" s="154"/>
      <c r="W30" s="154"/>
      <c r="X30" s="154"/>
      <c r="Y30" s="154"/>
      <c r="Z30" s="145"/>
      <c r="AA30" s="145"/>
      <c r="AB30" s="145"/>
      <c r="AC30" s="145"/>
      <c r="AD30" s="145"/>
      <c r="AE30" s="145"/>
      <c r="AF30" s="145"/>
      <c r="AG30" s="145" t="s">
        <v>206</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3">
      <c r="A31" s="151"/>
      <c r="B31" s="152"/>
      <c r="C31" s="172" t="s">
        <v>209</v>
      </c>
      <c r="D31" s="156"/>
      <c r="E31" s="1215">
        <v>77.018000000000001</v>
      </c>
      <c r="F31" s="1209"/>
      <c r="G31" s="1209"/>
      <c r="H31" s="154"/>
      <c r="I31" s="154"/>
      <c r="J31" s="154"/>
      <c r="K31" s="154"/>
      <c r="L31" s="154"/>
      <c r="M31" s="154"/>
      <c r="N31" s="153"/>
      <c r="O31" s="153"/>
      <c r="P31" s="153"/>
      <c r="Q31" s="153"/>
      <c r="R31" s="154"/>
      <c r="S31" s="154"/>
      <c r="T31" s="154"/>
      <c r="U31" s="154"/>
      <c r="V31" s="154"/>
      <c r="W31" s="154"/>
      <c r="X31" s="154"/>
      <c r="Y31" s="154"/>
      <c r="Z31" s="145"/>
      <c r="AA31" s="145"/>
      <c r="AB31" s="145"/>
      <c r="AC31" s="145"/>
      <c r="AD31" s="145"/>
      <c r="AE31" s="145"/>
      <c r="AF31" s="145"/>
      <c r="AG31" s="145" t="s">
        <v>206</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3">
      <c r="A32" s="151"/>
      <c r="B32" s="152"/>
      <c r="C32" s="172" t="s">
        <v>228</v>
      </c>
      <c r="D32" s="156"/>
      <c r="E32" s="1215">
        <v>14.507300000000001</v>
      </c>
      <c r="F32" s="1209"/>
      <c r="G32" s="1209"/>
      <c r="H32" s="154"/>
      <c r="I32" s="154"/>
      <c r="J32" s="154"/>
      <c r="K32" s="154"/>
      <c r="L32" s="154"/>
      <c r="M32" s="154"/>
      <c r="N32" s="153"/>
      <c r="O32" s="153"/>
      <c r="P32" s="153"/>
      <c r="Q32" s="153"/>
      <c r="R32" s="154"/>
      <c r="S32" s="154"/>
      <c r="T32" s="154"/>
      <c r="U32" s="154"/>
      <c r="V32" s="154"/>
      <c r="W32" s="154"/>
      <c r="X32" s="154"/>
      <c r="Y32" s="154"/>
      <c r="Z32" s="145"/>
      <c r="AA32" s="145"/>
      <c r="AB32" s="145"/>
      <c r="AC32" s="145"/>
      <c r="AD32" s="145"/>
      <c r="AE32" s="145"/>
      <c r="AF32" s="145"/>
      <c r="AG32" s="145" t="s">
        <v>206</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3">
      <c r="A33" s="151"/>
      <c r="B33" s="152"/>
      <c r="C33" s="172" t="s">
        <v>211</v>
      </c>
      <c r="D33" s="156"/>
      <c r="E33" s="1215">
        <v>27.056249999999999</v>
      </c>
      <c r="F33" s="1209"/>
      <c r="G33" s="1209"/>
      <c r="H33" s="154"/>
      <c r="I33" s="154"/>
      <c r="J33" s="154"/>
      <c r="K33" s="154"/>
      <c r="L33" s="154"/>
      <c r="M33" s="154"/>
      <c r="N33" s="153"/>
      <c r="O33" s="153"/>
      <c r="P33" s="153"/>
      <c r="Q33" s="153"/>
      <c r="R33" s="154"/>
      <c r="S33" s="154"/>
      <c r="T33" s="154"/>
      <c r="U33" s="154"/>
      <c r="V33" s="154"/>
      <c r="W33" s="154"/>
      <c r="X33" s="154"/>
      <c r="Y33" s="154"/>
      <c r="Z33" s="145"/>
      <c r="AA33" s="145"/>
      <c r="AB33" s="145"/>
      <c r="AC33" s="145"/>
      <c r="AD33" s="145"/>
      <c r="AE33" s="145"/>
      <c r="AF33" s="145"/>
      <c r="AG33" s="145" t="s">
        <v>206</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3">
      <c r="A34" s="151"/>
      <c r="B34" s="152"/>
      <c r="C34" s="172" t="s">
        <v>212</v>
      </c>
      <c r="D34" s="156"/>
      <c r="E34" s="1215">
        <v>8.6</v>
      </c>
      <c r="F34" s="1209"/>
      <c r="G34" s="1209"/>
      <c r="H34" s="154"/>
      <c r="I34" s="154"/>
      <c r="J34" s="154"/>
      <c r="K34" s="154"/>
      <c r="L34" s="154"/>
      <c r="M34" s="154"/>
      <c r="N34" s="153"/>
      <c r="O34" s="153"/>
      <c r="P34" s="153"/>
      <c r="Q34" s="153"/>
      <c r="R34" s="154"/>
      <c r="S34" s="154"/>
      <c r="T34" s="154"/>
      <c r="U34" s="154"/>
      <c r="V34" s="154"/>
      <c r="W34" s="154"/>
      <c r="X34" s="154"/>
      <c r="Y34" s="154"/>
      <c r="Z34" s="145"/>
      <c r="AA34" s="145"/>
      <c r="AB34" s="145"/>
      <c r="AC34" s="145"/>
      <c r="AD34" s="145"/>
      <c r="AE34" s="145"/>
      <c r="AF34" s="145"/>
      <c r="AG34" s="145" t="s">
        <v>206</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3">
      <c r="A35" s="151"/>
      <c r="B35" s="152"/>
      <c r="C35" s="172" t="s">
        <v>213</v>
      </c>
      <c r="D35" s="156"/>
      <c r="E35" s="1215">
        <v>2.0643400000000001</v>
      </c>
      <c r="F35" s="1209"/>
      <c r="G35" s="1209"/>
      <c r="H35" s="154"/>
      <c r="I35" s="154"/>
      <c r="J35" s="154"/>
      <c r="K35" s="154"/>
      <c r="L35" s="154"/>
      <c r="M35" s="154"/>
      <c r="N35" s="153"/>
      <c r="O35" s="153"/>
      <c r="P35" s="153"/>
      <c r="Q35" s="153"/>
      <c r="R35" s="154"/>
      <c r="S35" s="154"/>
      <c r="T35" s="154"/>
      <c r="U35" s="154"/>
      <c r="V35" s="154"/>
      <c r="W35" s="154"/>
      <c r="X35" s="154"/>
      <c r="Y35" s="154"/>
      <c r="Z35" s="145"/>
      <c r="AA35" s="145"/>
      <c r="AB35" s="145"/>
      <c r="AC35" s="145"/>
      <c r="AD35" s="145"/>
      <c r="AE35" s="145"/>
      <c r="AF35" s="145"/>
      <c r="AG35" s="145" t="s">
        <v>206</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3">
      <c r="A36" s="151"/>
      <c r="B36" s="152"/>
      <c r="C36" s="172" t="s">
        <v>214</v>
      </c>
      <c r="D36" s="156"/>
      <c r="E36" s="1215">
        <v>0.21562999999999999</v>
      </c>
      <c r="F36" s="1209"/>
      <c r="G36" s="1209"/>
      <c r="H36" s="154"/>
      <c r="I36" s="154"/>
      <c r="J36" s="154"/>
      <c r="K36" s="154"/>
      <c r="L36" s="154"/>
      <c r="M36" s="154"/>
      <c r="N36" s="153"/>
      <c r="O36" s="153"/>
      <c r="P36" s="153"/>
      <c r="Q36" s="153"/>
      <c r="R36" s="154"/>
      <c r="S36" s="154"/>
      <c r="T36" s="154"/>
      <c r="U36" s="154"/>
      <c r="V36" s="154"/>
      <c r="W36" s="154"/>
      <c r="X36" s="154"/>
      <c r="Y36" s="154"/>
      <c r="Z36" s="145"/>
      <c r="AA36" s="145"/>
      <c r="AB36" s="145"/>
      <c r="AC36" s="145"/>
      <c r="AD36" s="145"/>
      <c r="AE36" s="145"/>
      <c r="AF36" s="145"/>
      <c r="AG36" s="145" t="s">
        <v>206</v>
      </c>
      <c r="AH36" s="145">
        <v>0</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2.5" outlineLevel="1">
      <c r="A37" s="164">
        <v>7</v>
      </c>
      <c r="B37" s="165" t="s">
        <v>229</v>
      </c>
      <c r="C37" s="171" t="s">
        <v>230</v>
      </c>
      <c r="D37" s="166" t="s">
        <v>199</v>
      </c>
      <c r="E37" s="1214">
        <v>126.75604</v>
      </c>
      <c r="F37" s="1207"/>
      <c r="G37" s="1208">
        <f>ROUND(E37*F37,2)</f>
        <v>0</v>
      </c>
      <c r="H37" s="155">
        <v>0</v>
      </c>
      <c r="I37" s="154">
        <f>ROUND(E37*H37,2)</f>
        <v>0</v>
      </c>
      <c r="J37" s="155">
        <v>308.98</v>
      </c>
      <c r="K37" s="154">
        <f>ROUND(E37*J37,2)</f>
        <v>39165.08</v>
      </c>
      <c r="L37" s="154">
        <v>21</v>
      </c>
      <c r="M37" s="154">
        <f>G37*(1+L37/100)</f>
        <v>0</v>
      </c>
      <c r="N37" s="153">
        <v>0</v>
      </c>
      <c r="O37" s="153">
        <f>ROUND(E37*N37,2)</f>
        <v>0</v>
      </c>
      <c r="P37" s="153">
        <v>0</v>
      </c>
      <c r="Q37" s="153">
        <f>ROUND(E37*P37,2)</f>
        <v>0</v>
      </c>
      <c r="R37" s="154"/>
      <c r="S37" s="154" t="s">
        <v>200</v>
      </c>
      <c r="T37" s="154" t="s">
        <v>201</v>
      </c>
      <c r="U37" s="154">
        <v>0.66800000000000004</v>
      </c>
      <c r="V37" s="154">
        <f>ROUND(E37*U37,2)</f>
        <v>84.67</v>
      </c>
      <c r="W37" s="154"/>
      <c r="X37" s="154" t="s">
        <v>202</v>
      </c>
      <c r="Y37" s="154" t="s">
        <v>203</v>
      </c>
      <c r="Z37" s="145"/>
      <c r="AA37" s="145"/>
      <c r="AB37" s="145"/>
      <c r="AC37" s="145"/>
      <c r="AD37" s="145"/>
      <c r="AE37" s="145"/>
      <c r="AF37" s="145"/>
      <c r="AG37" s="145" t="s">
        <v>204</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2">
      <c r="A38" s="151"/>
      <c r="B38" s="152"/>
      <c r="C38" s="172" t="s">
        <v>209</v>
      </c>
      <c r="D38" s="156"/>
      <c r="E38" s="1215">
        <v>77.018000000000001</v>
      </c>
      <c r="F38" s="1209"/>
      <c r="G38" s="1209"/>
      <c r="H38" s="154"/>
      <c r="I38" s="154"/>
      <c r="J38" s="154"/>
      <c r="K38" s="154"/>
      <c r="L38" s="154"/>
      <c r="M38" s="154"/>
      <c r="N38" s="153"/>
      <c r="O38" s="153"/>
      <c r="P38" s="153"/>
      <c r="Q38" s="153"/>
      <c r="R38" s="154"/>
      <c r="S38" s="154"/>
      <c r="T38" s="154"/>
      <c r="U38" s="154"/>
      <c r="V38" s="154"/>
      <c r="W38" s="154"/>
      <c r="X38" s="154"/>
      <c r="Y38" s="154"/>
      <c r="Z38" s="145"/>
      <c r="AA38" s="145"/>
      <c r="AB38" s="145"/>
      <c r="AC38" s="145"/>
      <c r="AD38" s="145"/>
      <c r="AE38" s="145"/>
      <c r="AF38" s="145"/>
      <c r="AG38" s="145" t="s">
        <v>206</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3">
      <c r="A39" s="151"/>
      <c r="B39" s="152"/>
      <c r="C39" s="172" t="s">
        <v>210</v>
      </c>
      <c r="D39" s="156"/>
      <c r="E39" s="1215">
        <v>11.801819999999999</v>
      </c>
      <c r="F39" s="1209"/>
      <c r="G39" s="1209"/>
      <c r="H39" s="154"/>
      <c r="I39" s="154"/>
      <c r="J39" s="154"/>
      <c r="K39" s="154"/>
      <c r="L39" s="154"/>
      <c r="M39" s="154"/>
      <c r="N39" s="153"/>
      <c r="O39" s="153"/>
      <c r="P39" s="153"/>
      <c r="Q39" s="153"/>
      <c r="R39" s="154"/>
      <c r="S39" s="154"/>
      <c r="T39" s="154"/>
      <c r="U39" s="154"/>
      <c r="V39" s="154"/>
      <c r="W39" s="154"/>
      <c r="X39" s="154"/>
      <c r="Y39" s="154"/>
      <c r="Z39" s="145"/>
      <c r="AA39" s="145"/>
      <c r="AB39" s="145"/>
      <c r="AC39" s="145"/>
      <c r="AD39" s="145"/>
      <c r="AE39" s="145"/>
      <c r="AF39" s="145"/>
      <c r="AG39" s="145" t="s">
        <v>206</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3">
      <c r="A40" s="151"/>
      <c r="B40" s="152"/>
      <c r="C40" s="172" t="s">
        <v>211</v>
      </c>
      <c r="D40" s="156"/>
      <c r="E40" s="1215">
        <v>27.056249999999999</v>
      </c>
      <c r="F40" s="1209"/>
      <c r="G40" s="1209"/>
      <c r="H40" s="154"/>
      <c r="I40" s="154"/>
      <c r="J40" s="154"/>
      <c r="K40" s="154"/>
      <c r="L40" s="154"/>
      <c r="M40" s="154"/>
      <c r="N40" s="153"/>
      <c r="O40" s="153"/>
      <c r="P40" s="153"/>
      <c r="Q40" s="153"/>
      <c r="R40" s="154"/>
      <c r="S40" s="154"/>
      <c r="T40" s="154"/>
      <c r="U40" s="154"/>
      <c r="V40" s="154"/>
      <c r="W40" s="154"/>
      <c r="X40" s="154"/>
      <c r="Y40" s="154"/>
      <c r="Z40" s="145"/>
      <c r="AA40" s="145"/>
      <c r="AB40" s="145"/>
      <c r="AC40" s="145"/>
      <c r="AD40" s="145"/>
      <c r="AE40" s="145"/>
      <c r="AF40" s="145"/>
      <c r="AG40" s="145" t="s">
        <v>206</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3">
      <c r="A41" s="151"/>
      <c r="B41" s="152"/>
      <c r="C41" s="172" t="s">
        <v>212</v>
      </c>
      <c r="D41" s="156"/>
      <c r="E41" s="1215">
        <v>8.6</v>
      </c>
      <c r="F41" s="1209"/>
      <c r="G41" s="1209"/>
      <c r="H41" s="154"/>
      <c r="I41" s="154"/>
      <c r="J41" s="154"/>
      <c r="K41" s="154"/>
      <c r="L41" s="154"/>
      <c r="M41" s="154"/>
      <c r="N41" s="153"/>
      <c r="O41" s="153"/>
      <c r="P41" s="153"/>
      <c r="Q41" s="153"/>
      <c r="R41" s="154"/>
      <c r="S41" s="154"/>
      <c r="T41" s="154"/>
      <c r="U41" s="154"/>
      <c r="V41" s="154"/>
      <c r="W41" s="154"/>
      <c r="X41" s="154"/>
      <c r="Y41" s="154"/>
      <c r="Z41" s="145"/>
      <c r="AA41" s="145"/>
      <c r="AB41" s="145"/>
      <c r="AC41" s="145"/>
      <c r="AD41" s="145"/>
      <c r="AE41" s="145"/>
      <c r="AF41" s="145"/>
      <c r="AG41" s="145" t="s">
        <v>206</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3">
      <c r="A42" s="151"/>
      <c r="B42" s="152"/>
      <c r="C42" s="172" t="s">
        <v>213</v>
      </c>
      <c r="D42" s="156"/>
      <c r="E42" s="1215">
        <v>2.0643400000000001</v>
      </c>
      <c r="F42" s="1209"/>
      <c r="G42" s="1209"/>
      <c r="H42" s="154"/>
      <c r="I42" s="154"/>
      <c r="J42" s="154"/>
      <c r="K42" s="154"/>
      <c r="L42" s="154"/>
      <c r="M42" s="154"/>
      <c r="N42" s="153"/>
      <c r="O42" s="153"/>
      <c r="P42" s="153"/>
      <c r="Q42" s="153"/>
      <c r="R42" s="154"/>
      <c r="S42" s="154"/>
      <c r="T42" s="154"/>
      <c r="U42" s="154"/>
      <c r="V42" s="154"/>
      <c r="W42" s="154"/>
      <c r="X42" s="154"/>
      <c r="Y42" s="154"/>
      <c r="Z42" s="145"/>
      <c r="AA42" s="145"/>
      <c r="AB42" s="145"/>
      <c r="AC42" s="145"/>
      <c r="AD42" s="145"/>
      <c r="AE42" s="145"/>
      <c r="AF42" s="145"/>
      <c r="AG42" s="145" t="s">
        <v>206</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3">
      <c r="A43" s="151"/>
      <c r="B43" s="152"/>
      <c r="C43" s="172" t="s">
        <v>214</v>
      </c>
      <c r="D43" s="156"/>
      <c r="E43" s="1215">
        <v>0.21562999999999999</v>
      </c>
      <c r="F43" s="1209"/>
      <c r="G43" s="1209"/>
      <c r="H43" s="154"/>
      <c r="I43" s="154"/>
      <c r="J43" s="154"/>
      <c r="K43" s="154"/>
      <c r="L43" s="154"/>
      <c r="M43" s="154"/>
      <c r="N43" s="153"/>
      <c r="O43" s="153"/>
      <c r="P43" s="153"/>
      <c r="Q43" s="153"/>
      <c r="R43" s="154"/>
      <c r="S43" s="154"/>
      <c r="T43" s="154"/>
      <c r="U43" s="154"/>
      <c r="V43" s="154"/>
      <c r="W43" s="154"/>
      <c r="X43" s="154"/>
      <c r="Y43" s="154"/>
      <c r="Z43" s="145"/>
      <c r="AA43" s="145"/>
      <c r="AB43" s="145"/>
      <c r="AC43" s="145"/>
      <c r="AD43" s="145"/>
      <c r="AE43" s="145"/>
      <c r="AF43" s="145"/>
      <c r="AG43" s="145" t="s">
        <v>206</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c r="A44" s="164">
        <v>8</v>
      </c>
      <c r="B44" s="165" t="s">
        <v>231</v>
      </c>
      <c r="C44" s="171" t="s">
        <v>232</v>
      </c>
      <c r="D44" s="166" t="s">
        <v>199</v>
      </c>
      <c r="E44" s="1214">
        <v>126.75604</v>
      </c>
      <c r="F44" s="1207"/>
      <c r="G44" s="1208">
        <f>ROUND(E44*F44,2)</f>
        <v>0</v>
      </c>
      <c r="H44" s="155">
        <v>0</v>
      </c>
      <c r="I44" s="154">
        <f>ROUND(E44*H44,2)</f>
        <v>0</v>
      </c>
      <c r="J44" s="155">
        <v>273.36</v>
      </c>
      <c r="K44" s="154">
        <f>ROUND(E44*J44,2)</f>
        <v>34650.03</v>
      </c>
      <c r="L44" s="154">
        <v>21</v>
      </c>
      <c r="M44" s="154">
        <f>G44*(1+L44/100)</f>
        <v>0</v>
      </c>
      <c r="N44" s="153">
        <v>0</v>
      </c>
      <c r="O44" s="153">
        <f>ROUND(E44*N44,2)</f>
        <v>0</v>
      </c>
      <c r="P44" s="153">
        <v>0</v>
      </c>
      <c r="Q44" s="153">
        <f>ROUND(E44*P44,2)</f>
        <v>0</v>
      </c>
      <c r="R44" s="154"/>
      <c r="S44" s="154" t="s">
        <v>200</v>
      </c>
      <c r="T44" s="154" t="s">
        <v>201</v>
      </c>
      <c r="U44" s="154">
        <v>0.59099999999999997</v>
      </c>
      <c r="V44" s="154">
        <f>ROUND(E44*U44,2)</f>
        <v>74.91</v>
      </c>
      <c r="W44" s="154"/>
      <c r="X44" s="154" t="s">
        <v>202</v>
      </c>
      <c r="Y44" s="154" t="s">
        <v>203</v>
      </c>
      <c r="Z44" s="145"/>
      <c r="AA44" s="145"/>
      <c r="AB44" s="145"/>
      <c r="AC44" s="145"/>
      <c r="AD44" s="145"/>
      <c r="AE44" s="145"/>
      <c r="AF44" s="145"/>
      <c r="AG44" s="145" t="s">
        <v>204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2">
      <c r="A45" s="151"/>
      <c r="B45" s="152"/>
      <c r="C45" s="172" t="s">
        <v>209</v>
      </c>
      <c r="D45" s="156"/>
      <c r="E45" s="1215">
        <v>77.018000000000001</v>
      </c>
      <c r="F45" s="1209"/>
      <c r="G45" s="1209"/>
      <c r="H45" s="154"/>
      <c r="I45" s="154"/>
      <c r="J45" s="154"/>
      <c r="K45" s="154"/>
      <c r="L45" s="154"/>
      <c r="M45" s="154"/>
      <c r="N45" s="153"/>
      <c r="O45" s="153"/>
      <c r="P45" s="153"/>
      <c r="Q45" s="153"/>
      <c r="R45" s="154"/>
      <c r="S45" s="154"/>
      <c r="T45" s="154"/>
      <c r="U45" s="154"/>
      <c r="V45" s="154"/>
      <c r="W45" s="154"/>
      <c r="X45" s="154"/>
      <c r="Y45" s="154"/>
      <c r="Z45" s="145"/>
      <c r="AA45" s="145"/>
      <c r="AB45" s="145"/>
      <c r="AC45" s="145"/>
      <c r="AD45" s="145"/>
      <c r="AE45" s="145"/>
      <c r="AF45" s="145"/>
      <c r="AG45" s="145" t="s">
        <v>206</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3">
      <c r="A46" s="151"/>
      <c r="B46" s="152"/>
      <c r="C46" s="172" t="s">
        <v>210</v>
      </c>
      <c r="D46" s="156"/>
      <c r="E46" s="1215">
        <v>11.801819999999999</v>
      </c>
      <c r="F46" s="1209"/>
      <c r="G46" s="1209"/>
      <c r="H46" s="154"/>
      <c r="I46" s="154"/>
      <c r="J46" s="154"/>
      <c r="K46" s="154"/>
      <c r="L46" s="154"/>
      <c r="M46" s="154"/>
      <c r="N46" s="153"/>
      <c r="O46" s="153"/>
      <c r="P46" s="153"/>
      <c r="Q46" s="153"/>
      <c r="R46" s="154"/>
      <c r="S46" s="154"/>
      <c r="T46" s="154"/>
      <c r="U46" s="154"/>
      <c r="V46" s="154"/>
      <c r="W46" s="154"/>
      <c r="X46" s="154"/>
      <c r="Y46" s="154"/>
      <c r="Z46" s="145"/>
      <c r="AA46" s="145"/>
      <c r="AB46" s="145"/>
      <c r="AC46" s="145"/>
      <c r="AD46" s="145"/>
      <c r="AE46" s="145"/>
      <c r="AF46" s="145"/>
      <c r="AG46" s="145" t="s">
        <v>206</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3">
      <c r="A47" s="151"/>
      <c r="B47" s="152"/>
      <c r="C47" s="172" t="s">
        <v>211</v>
      </c>
      <c r="D47" s="156"/>
      <c r="E47" s="1215">
        <v>27.056249999999999</v>
      </c>
      <c r="F47" s="1209"/>
      <c r="G47" s="1209"/>
      <c r="H47" s="154"/>
      <c r="I47" s="154"/>
      <c r="J47" s="154"/>
      <c r="K47" s="154"/>
      <c r="L47" s="154"/>
      <c r="M47" s="154"/>
      <c r="N47" s="153"/>
      <c r="O47" s="153"/>
      <c r="P47" s="153"/>
      <c r="Q47" s="153"/>
      <c r="R47" s="154"/>
      <c r="S47" s="154"/>
      <c r="T47" s="154"/>
      <c r="U47" s="154"/>
      <c r="V47" s="154"/>
      <c r="W47" s="154"/>
      <c r="X47" s="154"/>
      <c r="Y47" s="154"/>
      <c r="Z47" s="145"/>
      <c r="AA47" s="145"/>
      <c r="AB47" s="145"/>
      <c r="AC47" s="145"/>
      <c r="AD47" s="145"/>
      <c r="AE47" s="145"/>
      <c r="AF47" s="145"/>
      <c r="AG47" s="145" t="s">
        <v>206</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3">
      <c r="A48" s="151"/>
      <c r="B48" s="152"/>
      <c r="C48" s="172" t="s">
        <v>212</v>
      </c>
      <c r="D48" s="156"/>
      <c r="E48" s="1215">
        <v>8.6</v>
      </c>
      <c r="F48" s="1209"/>
      <c r="G48" s="1209"/>
      <c r="H48" s="154"/>
      <c r="I48" s="154"/>
      <c r="J48" s="154"/>
      <c r="K48" s="154"/>
      <c r="L48" s="154"/>
      <c r="M48" s="154"/>
      <c r="N48" s="153"/>
      <c r="O48" s="153"/>
      <c r="P48" s="153"/>
      <c r="Q48" s="153"/>
      <c r="R48" s="154"/>
      <c r="S48" s="154"/>
      <c r="T48" s="154"/>
      <c r="U48" s="154"/>
      <c r="V48" s="154"/>
      <c r="W48" s="154"/>
      <c r="X48" s="154"/>
      <c r="Y48" s="154"/>
      <c r="Z48" s="145"/>
      <c r="AA48" s="145"/>
      <c r="AB48" s="145"/>
      <c r="AC48" s="145"/>
      <c r="AD48" s="145"/>
      <c r="AE48" s="145"/>
      <c r="AF48" s="145"/>
      <c r="AG48" s="145" t="s">
        <v>206</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3">
      <c r="A49" s="151"/>
      <c r="B49" s="152"/>
      <c r="C49" s="172" t="s">
        <v>213</v>
      </c>
      <c r="D49" s="156"/>
      <c r="E49" s="1215">
        <v>2.0643400000000001</v>
      </c>
      <c r="F49" s="1209"/>
      <c r="G49" s="1209"/>
      <c r="H49" s="154"/>
      <c r="I49" s="154"/>
      <c r="J49" s="154"/>
      <c r="K49" s="154"/>
      <c r="L49" s="154"/>
      <c r="M49" s="154"/>
      <c r="N49" s="153"/>
      <c r="O49" s="153"/>
      <c r="P49" s="153"/>
      <c r="Q49" s="153"/>
      <c r="R49" s="154"/>
      <c r="S49" s="154"/>
      <c r="T49" s="154"/>
      <c r="U49" s="154"/>
      <c r="V49" s="154"/>
      <c r="W49" s="154"/>
      <c r="X49" s="154"/>
      <c r="Y49" s="154"/>
      <c r="Z49" s="145"/>
      <c r="AA49" s="145"/>
      <c r="AB49" s="145"/>
      <c r="AC49" s="145"/>
      <c r="AD49" s="145"/>
      <c r="AE49" s="145"/>
      <c r="AF49" s="145"/>
      <c r="AG49" s="145" t="s">
        <v>206</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3">
      <c r="A50" s="151"/>
      <c r="B50" s="152"/>
      <c r="C50" s="172" t="s">
        <v>214</v>
      </c>
      <c r="D50" s="156"/>
      <c r="E50" s="1215">
        <v>0.21562999999999999</v>
      </c>
      <c r="F50" s="1209"/>
      <c r="G50" s="1209"/>
      <c r="H50" s="154"/>
      <c r="I50" s="154"/>
      <c r="J50" s="154"/>
      <c r="K50" s="154"/>
      <c r="L50" s="154"/>
      <c r="M50" s="154"/>
      <c r="N50" s="153"/>
      <c r="O50" s="153"/>
      <c r="P50" s="153"/>
      <c r="Q50" s="153"/>
      <c r="R50" s="154"/>
      <c r="S50" s="154"/>
      <c r="T50" s="154"/>
      <c r="U50" s="154"/>
      <c r="V50" s="154"/>
      <c r="W50" s="154"/>
      <c r="X50" s="154"/>
      <c r="Y50" s="154"/>
      <c r="Z50" s="145"/>
      <c r="AA50" s="145"/>
      <c r="AB50" s="145"/>
      <c r="AC50" s="145"/>
      <c r="AD50" s="145"/>
      <c r="AE50" s="145"/>
      <c r="AF50" s="145"/>
      <c r="AG50" s="145" t="s">
        <v>206</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c r="A51" s="164">
        <v>9</v>
      </c>
      <c r="B51" s="165" t="s">
        <v>233</v>
      </c>
      <c r="C51" s="171" t="s">
        <v>234</v>
      </c>
      <c r="D51" s="166" t="s">
        <v>199</v>
      </c>
      <c r="E51" s="1214">
        <v>295.06385999999998</v>
      </c>
      <c r="F51" s="1207"/>
      <c r="G51" s="1208">
        <f>ROUND(E51*F51,2)</f>
        <v>0</v>
      </c>
      <c r="H51" s="155">
        <v>0</v>
      </c>
      <c r="I51" s="154">
        <f>ROUND(E51*H51,2)</f>
        <v>0</v>
      </c>
      <c r="J51" s="155">
        <v>1082.78</v>
      </c>
      <c r="K51" s="154">
        <f>ROUND(E51*J51,2)</f>
        <v>319489.25</v>
      </c>
      <c r="L51" s="154">
        <v>21</v>
      </c>
      <c r="M51" s="154">
        <f>G51*(1+L51/100)</f>
        <v>0</v>
      </c>
      <c r="N51" s="153">
        <v>0</v>
      </c>
      <c r="O51" s="153">
        <f>ROUND(E51*N51,2)</f>
        <v>0</v>
      </c>
      <c r="P51" s="153">
        <v>0</v>
      </c>
      <c r="Q51" s="153">
        <f>ROUND(E51*P51,2)</f>
        <v>0</v>
      </c>
      <c r="R51" s="154"/>
      <c r="S51" s="154" t="s">
        <v>200</v>
      </c>
      <c r="T51" s="154" t="s">
        <v>201</v>
      </c>
      <c r="U51" s="154">
        <v>2.1949999999999998</v>
      </c>
      <c r="V51" s="154">
        <f>ROUND(E51*U51,2)</f>
        <v>647.66999999999996</v>
      </c>
      <c r="W51" s="154"/>
      <c r="X51" s="154" t="s">
        <v>202</v>
      </c>
      <c r="Y51" s="154" t="s">
        <v>203</v>
      </c>
      <c r="Z51" s="145"/>
      <c r="AA51" s="145"/>
      <c r="AB51" s="145"/>
      <c r="AC51" s="145"/>
      <c r="AD51" s="145"/>
      <c r="AE51" s="145"/>
      <c r="AF51" s="145"/>
      <c r="AG51" s="145" t="s">
        <v>204</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2">
      <c r="A52" s="151"/>
      <c r="B52" s="152"/>
      <c r="C52" s="172" t="s">
        <v>235</v>
      </c>
      <c r="D52" s="156"/>
      <c r="E52" s="1215">
        <v>295.06385999999998</v>
      </c>
      <c r="F52" s="1209"/>
      <c r="G52" s="1209"/>
      <c r="H52" s="154"/>
      <c r="I52" s="154"/>
      <c r="J52" s="154"/>
      <c r="K52" s="154"/>
      <c r="L52" s="154"/>
      <c r="M52" s="154"/>
      <c r="N52" s="153"/>
      <c r="O52" s="153"/>
      <c r="P52" s="153"/>
      <c r="Q52" s="153"/>
      <c r="R52" s="154"/>
      <c r="S52" s="154"/>
      <c r="T52" s="154"/>
      <c r="U52" s="154"/>
      <c r="V52" s="154"/>
      <c r="W52" s="154"/>
      <c r="X52" s="154"/>
      <c r="Y52" s="154"/>
      <c r="Z52" s="145"/>
      <c r="AA52" s="145"/>
      <c r="AB52" s="145"/>
      <c r="AC52" s="145"/>
      <c r="AD52" s="145"/>
      <c r="AE52" s="145"/>
      <c r="AF52" s="145"/>
      <c r="AG52" s="145" t="s">
        <v>206</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2.5" outlineLevel="1">
      <c r="A53" s="164">
        <v>10</v>
      </c>
      <c r="B53" s="165" t="s">
        <v>236</v>
      </c>
      <c r="C53" s="171" t="s">
        <v>237</v>
      </c>
      <c r="D53" s="166" t="s">
        <v>199</v>
      </c>
      <c r="E53" s="1214">
        <v>178.82613000000001</v>
      </c>
      <c r="F53" s="1207"/>
      <c r="G53" s="1208">
        <f>ROUND(E53*F53,2)</f>
        <v>0</v>
      </c>
      <c r="H53" s="155">
        <v>0</v>
      </c>
      <c r="I53" s="154">
        <f>ROUND(E53*H53,2)</f>
        <v>0</v>
      </c>
      <c r="J53" s="155">
        <v>550.41999999999996</v>
      </c>
      <c r="K53" s="154">
        <f>ROUND(E53*J53,2)</f>
        <v>98429.48</v>
      </c>
      <c r="L53" s="154">
        <v>21</v>
      </c>
      <c r="M53" s="154">
        <f>G53*(1+L53/100)</f>
        <v>0</v>
      </c>
      <c r="N53" s="153">
        <v>0</v>
      </c>
      <c r="O53" s="153">
        <f>ROUND(E53*N53,2)</f>
        <v>0</v>
      </c>
      <c r="P53" s="153">
        <v>0</v>
      </c>
      <c r="Q53" s="153">
        <f>ROUND(E53*P53,2)</f>
        <v>0</v>
      </c>
      <c r="R53" s="154"/>
      <c r="S53" s="154" t="s">
        <v>200</v>
      </c>
      <c r="T53" s="154" t="s">
        <v>201</v>
      </c>
      <c r="U53" s="154">
        <v>0</v>
      </c>
      <c r="V53" s="154">
        <f>ROUND(E53*U53,2)</f>
        <v>0</v>
      </c>
      <c r="W53" s="154"/>
      <c r="X53" s="154" t="s">
        <v>202</v>
      </c>
      <c r="Y53" s="154" t="s">
        <v>203</v>
      </c>
      <c r="Z53" s="145"/>
      <c r="AA53" s="145"/>
      <c r="AB53" s="145"/>
      <c r="AC53" s="145"/>
      <c r="AD53" s="145"/>
      <c r="AE53" s="145"/>
      <c r="AF53" s="145"/>
      <c r="AG53" s="145" t="s">
        <v>204</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2">
      <c r="A54" s="151"/>
      <c r="B54" s="152"/>
      <c r="C54" s="172" t="s">
        <v>238</v>
      </c>
      <c r="D54" s="156"/>
      <c r="E54" s="1215">
        <v>52.07009</v>
      </c>
      <c r="F54" s="1209"/>
      <c r="G54" s="1209"/>
      <c r="H54" s="154"/>
      <c r="I54" s="154"/>
      <c r="J54" s="154"/>
      <c r="K54" s="154"/>
      <c r="L54" s="154"/>
      <c r="M54" s="154"/>
      <c r="N54" s="153"/>
      <c r="O54" s="153"/>
      <c r="P54" s="153"/>
      <c r="Q54" s="153"/>
      <c r="R54" s="154"/>
      <c r="S54" s="154"/>
      <c r="T54" s="154"/>
      <c r="U54" s="154"/>
      <c r="V54" s="154"/>
      <c r="W54" s="154"/>
      <c r="X54" s="154"/>
      <c r="Y54" s="154"/>
      <c r="Z54" s="145"/>
      <c r="AA54" s="145"/>
      <c r="AB54" s="145"/>
      <c r="AC54" s="145"/>
      <c r="AD54" s="145"/>
      <c r="AE54" s="145"/>
      <c r="AF54" s="145"/>
      <c r="AG54" s="145" t="s">
        <v>206</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3">
      <c r="A55" s="151"/>
      <c r="B55" s="152"/>
      <c r="C55" s="172" t="s">
        <v>227</v>
      </c>
      <c r="D55" s="156"/>
      <c r="E55" s="1215"/>
      <c r="F55" s="1209"/>
      <c r="G55" s="1209"/>
      <c r="H55" s="154"/>
      <c r="I55" s="154"/>
      <c r="J55" s="154"/>
      <c r="K55" s="154"/>
      <c r="L55" s="154"/>
      <c r="M55" s="154"/>
      <c r="N55" s="153"/>
      <c r="O55" s="153"/>
      <c r="P55" s="153"/>
      <c r="Q55" s="153"/>
      <c r="R55" s="154"/>
      <c r="S55" s="154"/>
      <c r="T55" s="154"/>
      <c r="U55" s="154"/>
      <c r="V55" s="154"/>
      <c r="W55" s="154"/>
      <c r="X55" s="154"/>
      <c r="Y55" s="154"/>
      <c r="Z55" s="145"/>
      <c r="AA55" s="145"/>
      <c r="AB55" s="145"/>
      <c r="AC55" s="145"/>
      <c r="AD55" s="145"/>
      <c r="AE55" s="145"/>
      <c r="AF55" s="145"/>
      <c r="AG55" s="145" t="s">
        <v>206</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3">
      <c r="A56" s="151"/>
      <c r="B56" s="152"/>
      <c r="C56" s="172" t="s">
        <v>209</v>
      </c>
      <c r="D56" s="156"/>
      <c r="E56" s="1215">
        <v>77.018000000000001</v>
      </c>
      <c r="F56" s="1209"/>
      <c r="G56" s="1209"/>
      <c r="H56" s="154"/>
      <c r="I56" s="154"/>
      <c r="J56" s="154"/>
      <c r="K56" s="154"/>
      <c r="L56" s="154"/>
      <c r="M56" s="154"/>
      <c r="N56" s="153"/>
      <c r="O56" s="153"/>
      <c r="P56" s="153"/>
      <c r="Q56" s="153"/>
      <c r="R56" s="154"/>
      <c r="S56" s="154"/>
      <c r="T56" s="154"/>
      <c r="U56" s="154"/>
      <c r="V56" s="154"/>
      <c r="W56" s="154"/>
      <c r="X56" s="154"/>
      <c r="Y56" s="154"/>
      <c r="Z56" s="145"/>
      <c r="AA56" s="145"/>
      <c r="AB56" s="145"/>
      <c r="AC56" s="145"/>
      <c r="AD56" s="145"/>
      <c r="AE56" s="145"/>
      <c r="AF56" s="145"/>
      <c r="AG56" s="145" t="s">
        <v>206</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3">
      <c r="A57" s="151"/>
      <c r="B57" s="152"/>
      <c r="C57" s="172" t="s">
        <v>210</v>
      </c>
      <c r="D57" s="156"/>
      <c r="E57" s="1215">
        <v>11.801819999999999</v>
      </c>
      <c r="F57" s="1209"/>
      <c r="G57" s="1209"/>
      <c r="H57" s="154"/>
      <c r="I57" s="154"/>
      <c r="J57" s="154"/>
      <c r="K57" s="154"/>
      <c r="L57" s="154"/>
      <c r="M57" s="154"/>
      <c r="N57" s="153"/>
      <c r="O57" s="153"/>
      <c r="P57" s="153"/>
      <c r="Q57" s="153"/>
      <c r="R57" s="154"/>
      <c r="S57" s="154"/>
      <c r="T57" s="154"/>
      <c r="U57" s="154"/>
      <c r="V57" s="154"/>
      <c r="W57" s="154"/>
      <c r="X57" s="154"/>
      <c r="Y57" s="154"/>
      <c r="Z57" s="145"/>
      <c r="AA57" s="145"/>
      <c r="AB57" s="145"/>
      <c r="AC57" s="145"/>
      <c r="AD57" s="145"/>
      <c r="AE57" s="145"/>
      <c r="AF57" s="145"/>
      <c r="AG57" s="145" t="s">
        <v>206</v>
      </c>
      <c r="AH57" s="145">
        <v>0</v>
      </c>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3">
      <c r="A58" s="151"/>
      <c r="B58" s="152"/>
      <c r="C58" s="172" t="s">
        <v>211</v>
      </c>
      <c r="D58" s="156"/>
      <c r="E58" s="1215">
        <v>27.056249999999999</v>
      </c>
      <c r="F58" s="1209"/>
      <c r="G58" s="1209"/>
      <c r="H58" s="154"/>
      <c r="I58" s="154"/>
      <c r="J58" s="154"/>
      <c r="K58" s="154"/>
      <c r="L58" s="154"/>
      <c r="M58" s="154"/>
      <c r="N58" s="153"/>
      <c r="O58" s="153"/>
      <c r="P58" s="153"/>
      <c r="Q58" s="153"/>
      <c r="R58" s="154"/>
      <c r="S58" s="154"/>
      <c r="T58" s="154"/>
      <c r="U58" s="154"/>
      <c r="V58" s="154"/>
      <c r="W58" s="154"/>
      <c r="X58" s="154"/>
      <c r="Y58" s="154"/>
      <c r="Z58" s="145"/>
      <c r="AA58" s="145"/>
      <c r="AB58" s="145"/>
      <c r="AC58" s="145"/>
      <c r="AD58" s="145"/>
      <c r="AE58" s="145"/>
      <c r="AF58" s="145"/>
      <c r="AG58" s="145" t="s">
        <v>206</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3">
      <c r="A59" s="151"/>
      <c r="B59" s="152"/>
      <c r="C59" s="172" t="s">
        <v>212</v>
      </c>
      <c r="D59" s="156"/>
      <c r="E59" s="1215">
        <v>8.6</v>
      </c>
      <c r="F59" s="1209"/>
      <c r="G59" s="1209"/>
      <c r="H59" s="154"/>
      <c r="I59" s="154"/>
      <c r="J59" s="154"/>
      <c r="K59" s="154"/>
      <c r="L59" s="154"/>
      <c r="M59" s="154"/>
      <c r="N59" s="153"/>
      <c r="O59" s="153"/>
      <c r="P59" s="153"/>
      <c r="Q59" s="153"/>
      <c r="R59" s="154"/>
      <c r="S59" s="154"/>
      <c r="T59" s="154"/>
      <c r="U59" s="154"/>
      <c r="V59" s="154"/>
      <c r="W59" s="154"/>
      <c r="X59" s="154"/>
      <c r="Y59" s="154"/>
      <c r="Z59" s="145"/>
      <c r="AA59" s="145"/>
      <c r="AB59" s="145"/>
      <c r="AC59" s="145"/>
      <c r="AD59" s="145"/>
      <c r="AE59" s="145"/>
      <c r="AF59" s="145"/>
      <c r="AG59" s="145" t="s">
        <v>206</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3">
      <c r="A60" s="151"/>
      <c r="B60" s="152"/>
      <c r="C60" s="172" t="s">
        <v>213</v>
      </c>
      <c r="D60" s="156"/>
      <c r="E60" s="1215">
        <v>2.0643400000000001</v>
      </c>
      <c r="F60" s="1209"/>
      <c r="G60" s="1209"/>
      <c r="H60" s="154"/>
      <c r="I60" s="154"/>
      <c r="J60" s="154"/>
      <c r="K60" s="154"/>
      <c r="L60" s="154"/>
      <c r="M60" s="154"/>
      <c r="N60" s="153"/>
      <c r="O60" s="153"/>
      <c r="P60" s="153"/>
      <c r="Q60" s="153"/>
      <c r="R60" s="154"/>
      <c r="S60" s="154"/>
      <c r="T60" s="154"/>
      <c r="U60" s="154"/>
      <c r="V60" s="154"/>
      <c r="W60" s="154"/>
      <c r="X60" s="154"/>
      <c r="Y60" s="154"/>
      <c r="Z60" s="145"/>
      <c r="AA60" s="145"/>
      <c r="AB60" s="145"/>
      <c r="AC60" s="145"/>
      <c r="AD60" s="145"/>
      <c r="AE60" s="145"/>
      <c r="AF60" s="145"/>
      <c r="AG60" s="145" t="s">
        <v>206</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3">
      <c r="A61" s="151"/>
      <c r="B61" s="152"/>
      <c r="C61" s="172" t="s">
        <v>214</v>
      </c>
      <c r="D61" s="156"/>
      <c r="E61" s="1215">
        <v>0.21562999999999999</v>
      </c>
      <c r="F61" s="1209"/>
      <c r="G61" s="1209"/>
      <c r="H61" s="154"/>
      <c r="I61" s="154"/>
      <c r="J61" s="154"/>
      <c r="K61" s="154"/>
      <c r="L61" s="154"/>
      <c r="M61" s="154"/>
      <c r="N61" s="153"/>
      <c r="O61" s="153"/>
      <c r="P61" s="153"/>
      <c r="Q61" s="153"/>
      <c r="R61" s="154"/>
      <c r="S61" s="154"/>
      <c r="T61" s="154"/>
      <c r="U61" s="154"/>
      <c r="V61" s="154"/>
      <c r="W61" s="154"/>
      <c r="X61" s="154"/>
      <c r="Y61" s="154"/>
      <c r="Z61" s="145"/>
      <c r="AA61" s="145"/>
      <c r="AB61" s="145"/>
      <c r="AC61" s="145"/>
      <c r="AD61" s="145"/>
      <c r="AE61" s="145"/>
      <c r="AF61" s="145"/>
      <c r="AG61" s="145" t="s">
        <v>206</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c r="A62" s="161" t="s">
        <v>195</v>
      </c>
      <c r="B62" s="162" t="s">
        <v>74</v>
      </c>
      <c r="C62" s="170" t="s">
        <v>75</v>
      </c>
      <c r="D62" s="163"/>
      <c r="E62" s="1213"/>
      <c r="F62" s="1201"/>
      <c r="G62" s="1206">
        <f>SUMIF(AG63:AG67,"&lt;&gt;NOR",G63:G67)</f>
        <v>0</v>
      </c>
      <c r="H62" s="160"/>
      <c r="I62" s="160">
        <f>SUM(I63:I67)</f>
        <v>233137.05</v>
      </c>
      <c r="J62" s="160"/>
      <c r="K62" s="160">
        <f>SUM(K63:K67)</f>
        <v>73825.179999999993</v>
      </c>
      <c r="L62" s="160"/>
      <c r="M62" s="160">
        <f>SUM(M63:M67)</f>
        <v>0</v>
      </c>
      <c r="N62" s="159"/>
      <c r="O62" s="159">
        <f>SUM(O63:O67)</f>
        <v>55.260000000000005</v>
      </c>
      <c r="P62" s="159"/>
      <c r="Q62" s="159">
        <f>SUM(Q63:Q67)</f>
        <v>0</v>
      </c>
      <c r="R62" s="160"/>
      <c r="S62" s="160"/>
      <c r="T62" s="160"/>
      <c r="U62" s="160"/>
      <c r="V62" s="160">
        <f>SUM(V63:V67)</f>
        <v>132.69999999999999</v>
      </c>
      <c r="W62" s="160"/>
      <c r="X62" s="160"/>
      <c r="Y62" s="160"/>
      <c r="AG62" t="s">
        <v>196</v>
      </c>
    </row>
    <row r="63" spans="1:60" ht="22.5" outlineLevel="1">
      <c r="A63" s="167">
        <v>11</v>
      </c>
      <c r="B63" s="168" t="s">
        <v>239</v>
      </c>
      <c r="C63" s="173" t="s">
        <v>240</v>
      </c>
      <c r="D63" s="169" t="s">
        <v>241</v>
      </c>
      <c r="E63" s="1216">
        <v>109.1</v>
      </c>
      <c r="F63" s="1200"/>
      <c r="G63" s="1210">
        <f>ROUND(E63*F63,2)</f>
        <v>0</v>
      </c>
      <c r="H63" s="155">
        <v>818</v>
      </c>
      <c r="I63" s="154">
        <f>ROUND(E63*H63,2)</f>
        <v>89243.8</v>
      </c>
      <c r="J63" s="155">
        <v>408.99</v>
      </c>
      <c r="K63" s="154">
        <f>ROUND(E63*J63,2)</f>
        <v>44620.81</v>
      </c>
      <c r="L63" s="154">
        <v>21</v>
      </c>
      <c r="M63" s="154">
        <f>G63*(1+L63/100)</f>
        <v>0</v>
      </c>
      <c r="N63" s="153">
        <v>0.42531000000000002</v>
      </c>
      <c r="O63" s="153">
        <f>ROUND(E63*N63,2)</f>
        <v>46.4</v>
      </c>
      <c r="P63" s="153">
        <v>0</v>
      </c>
      <c r="Q63" s="153">
        <f>ROUND(E63*P63,2)</f>
        <v>0</v>
      </c>
      <c r="R63" s="154"/>
      <c r="S63" s="154" t="s">
        <v>200</v>
      </c>
      <c r="T63" s="154" t="s">
        <v>201</v>
      </c>
      <c r="U63" s="154">
        <v>0.80130000000000001</v>
      </c>
      <c r="V63" s="154">
        <f>ROUND(E63*U63,2)</f>
        <v>87.42</v>
      </c>
      <c r="W63" s="154"/>
      <c r="X63" s="154" t="s">
        <v>242</v>
      </c>
      <c r="Y63" s="154" t="s">
        <v>203</v>
      </c>
      <c r="Z63" s="145"/>
      <c r="AA63" s="145"/>
      <c r="AB63" s="145"/>
      <c r="AC63" s="145"/>
      <c r="AD63" s="145"/>
      <c r="AE63" s="145"/>
      <c r="AF63" s="145"/>
      <c r="AG63" s="145" t="s">
        <v>243</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ht="22.5" outlineLevel="1">
      <c r="A64" s="167">
        <v>12</v>
      </c>
      <c r="B64" s="168" t="s">
        <v>244</v>
      </c>
      <c r="C64" s="173" t="s">
        <v>245</v>
      </c>
      <c r="D64" s="169" t="s">
        <v>246</v>
      </c>
      <c r="E64" s="1216">
        <v>1</v>
      </c>
      <c r="F64" s="1200"/>
      <c r="G64" s="1210">
        <f>ROUND(E64*F64,2)</f>
        <v>0</v>
      </c>
      <c r="H64" s="155">
        <v>22820.14</v>
      </c>
      <c r="I64" s="154">
        <f>ROUND(E64*H64,2)</f>
        <v>22820.14</v>
      </c>
      <c r="J64" s="155">
        <v>6074.79</v>
      </c>
      <c r="K64" s="154">
        <f>ROUND(E64*J64,2)</f>
        <v>6074.79</v>
      </c>
      <c r="L64" s="154">
        <v>21</v>
      </c>
      <c r="M64" s="154">
        <f>G64*(1+L64/100)</f>
        <v>0</v>
      </c>
      <c r="N64" s="153">
        <v>3.4470100000000001</v>
      </c>
      <c r="O64" s="153">
        <f>ROUND(E64*N64,2)</f>
        <v>3.45</v>
      </c>
      <c r="P64" s="153">
        <v>0</v>
      </c>
      <c r="Q64" s="153">
        <f>ROUND(E64*P64,2)</f>
        <v>0</v>
      </c>
      <c r="R64" s="154"/>
      <c r="S64" s="154" t="s">
        <v>200</v>
      </c>
      <c r="T64" s="154" t="s">
        <v>201</v>
      </c>
      <c r="U64" s="154">
        <v>6.5377700000000001</v>
      </c>
      <c r="V64" s="154">
        <f>ROUND(E64*U64,2)</f>
        <v>6.54</v>
      </c>
      <c r="W64" s="154"/>
      <c r="X64" s="154" t="s">
        <v>242</v>
      </c>
      <c r="Y64" s="154" t="s">
        <v>203</v>
      </c>
      <c r="Z64" s="145"/>
      <c r="AA64" s="145"/>
      <c r="AB64" s="145"/>
      <c r="AC64" s="145"/>
      <c r="AD64" s="145"/>
      <c r="AE64" s="145"/>
      <c r="AF64" s="145"/>
      <c r="AG64" s="145" t="s">
        <v>243</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2.5" outlineLevel="1">
      <c r="A65" s="167">
        <v>13</v>
      </c>
      <c r="B65" s="168" t="s">
        <v>247</v>
      </c>
      <c r="C65" s="173" t="s">
        <v>248</v>
      </c>
      <c r="D65" s="169" t="s">
        <v>246</v>
      </c>
      <c r="E65" s="1216">
        <v>1</v>
      </c>
      <c r="F65" s="1200"/>
      <c r="G65" s="1210">
        <f>ROUND(E65*F65,2)</f>
        <v>0</v>
      </c>
      <c r="H65" s="155">
        <v>27346.77</v>
      </c>
      <c r="I65" s="154">
        <f>ROUND(E65*H65,2)</f>
        <v>27346.77</v>
      </c>
      <c r="J65" s="155">
        <v>7101.13</v>
      </c>
      <c r="K65" s="154">
        <f>ROUND(E65*J65,2)</f>
        <v>7101.13</v>
      </c>
      <c r="L65" s="154">
        <v>21</v>
      </c>
      <c r="M65" s="154">
        <f>G65*(1+L65/100)</f>
        <v>0</v>
      </c>
      <c r="N65" s="153">
        <v>4.4590100000000001</v>
      </c>
      <c r="O65" s="153">
        <f>ROUND(E65*N65,2)</f>
        <v>4.46</v>
      </c>
      <c r="P65" s="153">
        <v>0</v>
      </c>
      <c r="Q65" s="153">
        <f>ROUND(E65*P65,2)</f>
        <v>0</v>
      </c>
      <c r="R65" s="154"/>
      <c r="S65" s="154" t="s">
        <v>200</v>
      </c>
      <c r="T65" s="154" t="s">
        <v>201</v>
      </c>
      <c r="U65" s="154">
        <v>7.6026800000000003</v>
      </c>
      <c r="V65" s="154">
        <f>ROUND(E65*U65,2)</f>
        <v>7.6</v>
      </c>
      <c r="W65" s="154"/>
      <c r="X65" s="154" t="s">
        <v>242</v>
      </c>
      <c r="Y65" s="154" t="s">
        <v>203</v>
      </c>
      <c r="Z65" s="145"/>
      <c r="AA65" s="145"/>
      <c r="AB65" s="145"/>
      <c r="AC65" s="145"/>
      <c r="AD65" s="145"/>
      <c r="AE65" s="145"/>
      <c r="AF65" s="145"/>
      <c r="AG65" s="145" t="s">
        <v>243</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2.5" outlineLevel="1">
      <c r="A66" s="167">
        <v>14</v>
      </c>
      <c r="B66" s="168" t="s">
        <v>249</v>
      </c>
      <c r="C66" s="173" t="s">
        <v>250</v>
      </c>
      <c r="D66" s="169" t="s">
        <v>246</v>
      </c>
      <c r="E66" s="1216">
        <v>1</v>
      </c>
      <c r="F66" s="1200"/>
      <c r="G66" s="1210">
        <f>ROUND(E66*F66,2)</f>
        <v>0</v>
      </c>
      <c r="H66" s="155">
        <v>2231.7800000000002</v>
      </c>
      <c r="I66" s="154">
        <f>ROUND(E66*H66,2)</f>
        <v>2231.7800000000002</v>
      </c>
      <c r="J66" s="155">
        <v>935.81</v>
      </c>
      <c r="K66" s="154">
        <f>ROUND(E66*J66,2)</f>
        <v>935.81</v>
      </c>
      <c r="L66" s="154">
        <v>21</v>
      </c>
      <c r="M66" s="154">
        <f>G66*(1+L66/100)</f>
        <v>0</v>
      </c>
      <c r="N66" s="153">
        <v>1.5480000000000001E-2</v>
      </c>
      <c r="O66" s="153">
        <f>ROUND(E66*N66,2)</f>
        <v>0.02</v>
      </c>
      <c r="P66" s="153">
        <v>0</v>
      </c>
      <c r="Q66" s="153">
        <f>ROUND(E66*P66,2)</f>
        <v>0</v>
      </c>
      <c r="R66" s="154"/>
      <c r="S66" s="154" t="s">
        <v>200</v>
      </c>
      <c r="T66" s="154" t="s">
        <v>201</v>
      </c>
      <c r="U66" s="154">
        <v>1.8232699999999999</v>
      </c>
      <c r="V66" s="154">
        <f>ROUND(E66*U66,2)</f>
        <v>1.82</v>
      </c>
      <c r="W66" s="154"/>
      <c r="X66" s="154" t="s">
        <v>242</v>
      </c>
      <c r="Y66" s="154" t="s">
        <v>203</v>
      </c>
      <c r="Z66" s="145"/>
      <c r="AA66" s="145"/>
      <c r="AB66" s="145"/>
      <c r="AC66" s="145"/>
      <c r="AD66" s="145"/>
      <c r="AE66" s="145"/>
      <c r="AF66" s="145"/>
      <c r="AG66" s="145" t="s">
        <v>243</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2.5" outlineLevel="1">
      <c r="A67" s="167">
        <v>15</v>
      </c>
      <c r="B67" s="168" t="s">
        <v>251</v>
      </c>
      <c r="C67" s="173" t="s">
        <v>252</v>
      </c>
      <c r="D67" s="169" t="s">
        <v>246</v>
      </c>
      <c r="E67" s="1216">
        <v>16</v>
      </c>
      <c r="F67" s="1200"/>
      <c r="G67" s="1210">
        <f>ROUND(E67*F67,2)</f>
        <v>0</v>
      </c>
      <c r="H67" s="155">
        <v>5718.41</v>
      </c>
      <c r="I67" s="154">
        <f>ROUND(E67*H67,2)</f>
        <v>91494.56</v>
      </c>
      <c r="J67" s="155">
        <v>943.29</v>
      </c>
      <c r="K67" s="154">
        <f>ROUND(E67*J67,2)</f>
        <v>15092.64</v>
      </c>
      <c r="L67" s="154">
        <v>21</v>
      </c>
      <c r="M67" s="154">
        <f>G67*(1+L67/100)</f>
        <v>0</v>
      </c>
      <c r="N67" s="153">
        <v>5.7889999999999997E-2</v>
      </c>
      <c r="O67" s="153">
        <f>ROUND(E67*N67,2)</f>
        <v>0.93</v>
      </c>
      <c r="P67" s="153">
        <v>0</v>
      </c>
      <c r="Q67" s="153">
        <f>ROUND(E67*P67,2)</f>
        <v>0</v>
      </c>
      <c r="R67" s="154"/>
      <c r="S67" s="154" t="s">
        <v>200</v>
      </c>
      <c r="T67" s="154" t="s">
        <v>201</v>
      </c>
      <c r="U67" s="154">
        <v>1.83223</v>
      </c>
      <c r="V67" s="154">
        <f>ROUND(E67*U67,2)</f>
        <v>29.32</v>
      </c>
      <c r="W67" s="154"/>
      <c r="X67" s="154" t="s">
        <v>242</v>
      </c>
      <c r="Y67" s="154" t="s">
        <v>203</v>
      </c>
      <c r="Z67" s="145"/>
      <c r="AA67" s="145"/>
      <c r="AB67" s="145"/>
      <c r="AC67" s="145"/>
      <c r="AD67" s="145"/>
      <c r="AE67" s="145"/>
      <c r="AF67" s="145"/>
      <c r="AG67" s="145" t="s">
        <v>243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c r="A68" s="161" t="s">
        <v>195</v>
      </c>
      <c r="B68" s="162" t="s">
        <v>76</v>
      </c>
      <c r="C68" s="170" t="s">
        <v>77</v>
      </c>
      <c r="D68" s="163"/>
      <c r="E68" s="1213"/>
      <c r="F68" s="1201"/>
      <c r="G68" s="1206">
        <f>SUMIF(AG69:AG110,"&lt;&gt;NOR",G69:G110)</f>
        <v>0</v>
      </c>
      <c r="H68" s="160"/>
      <c r="I68" s="160">
        <f>SUM(I69:I110)</f>
        <v>507014.42</v>
      </c>
      <c r="J68" s="160"/>
      <c r="K68" s="160">
        <f>SUM(K69:K110)</f>
        <v>150553.30000000002</v>
      </c>
      <c r="L68" s="160"/>
      <c r="M68" s="160">
        <f>SUM(M69:M110)</f>
        <v>0</v>
      </c>
      <c r="N68" s="159"/>
      <c r="O68" s="159">
        <f>SUM(O69:O110)</f>
        <v>332.61999999999989</v>
      </c>
      <c r="P68" s="159"/>
      <c r="Q68" s="159">
        <f>SUM(Q69:Q110)</f>
        <v>0</v>
      </c>
      <c r="R68" s="160"/>
      <c r="S68" s="160"/>
      <c r="T68" s="160"/>
      <c r="U68" s="160"/>
      <c r="V68" s="160">
        <f>SUM(V69:V110)</f>
        <v>259.06999999999994</v>
      </c>
      <c r="W68" s="160"/>
      <c r="X68" s="160"/>
      <c r="Y68" s="160"/>
      <c r="AG68" t="s">
        <v>196</v>
      </c>
    </row>
    <row r="69" spans="1:60" outlineLevel="1">
      <c r="A69" s="164">
        <v>16</v>
      </c>
      <c r="B69" s="165" t="s">
        <v>253</v>
      </c>
      <c r="C69" s="171" t="s">
        <v>254</v>
      </c>
      <c r="D69" s="166" t="s">
        <v>199</v>
      </c>
      <c r="E69" s="1214">
        <v>1.5394300000000001</v>
      </c>
      <c r="F69" s="1207"/>
      <c r="G69" s="1208">
        <f>ROUND(E69*F69,2)</f>
        <v>0</v>
      </c>
      <c r="H69" s="155">
        <v>2644.32</v>
      </c>
      <c r="I69" s="154">
        <f>ROUND(E69*H69,2)</f>
        <v>4070.75</v>
      </c>
      <c r="J69" s="155">
        <v>566.24</v>
      </c>
      <c r="K69" s="154">
        <f>ROUND(E69*J69,2)</f>
        <v>871.69</v>
      </c>
      <c r="L69" s="154">
        <v>21</v>
      </c>
      <c r="M69" s="154">
        <f>G69*(1+L69/100)</f>
        <v>0</v>
      </c>
      <c r="N69" s="153">
        <v>2.5251399999999999</v>
      </c>
      <c r="O69" s="153">
        <f>ROUND(E69*N69,2)</f>
        <v>3.89</v>
      </c>
      <c r="P69" s="153">
        <v>0</v>
      </c>
      <c r="Q69" s="153">
        <f>ROUND(E69*P69,2)</f>
        <v>0</v>
      </c>
      <c r="R69" s="154"/>
      <c r="S69" s="154" t="s">
        <v>200</v>
      </c>
      <c r="T69" s="154" t="s">
        <v>201</v>
      </c>
      <c r="U69" s="154">
        <v>1.17</v>
      </c>
      <c r="V69" s="154">
        <f>ROUND(E69*U69,2)</f>
        <v>1.8</v>
      </c>
      <c r="W69" s="154"/>
      <c r="X69" s="154" t="s">
        <v>202</v>
      </c>
      <c r="Y69" s="154" t="s">
        <v>203</v>
      </c>
      <c r="Z69" s="145"/>
      <c r="AA69" s="145"/>
      <c r="AB69" s="145"/>
      <c r="AC69" s="145"/>
      <c r="AD69" s="145"/>
      <c r="AE69" s="145"/>
      <c r="AF69" s="145"/>
      <c r="AG69" s="145" t="s">
        <v>204</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2">
      <c r="A70" s="151"/>
      <c r="B70" s="152"/>
      <c r="C70" s="172" t="s">
        <v>255</v>
      </c>
      <c r="D70" s="156"/>
      <c r="E70" s="1215">
        <v>1.20343</v>
      </c>
      <c r="F70" s="1209"/>
      <c r="G70" s="1209"/>
      <c r="H70" s="154"/>
      <c r="I70" s="154"/>
      <c r="J70" s="154"/>
      <c r="K70" s="154"/>
      <c r="L70" s="154"/>
      <c r="M70" s="154"/>
      <c r="N70" s="153"/>
      <c r="O70" s="153"/>
      <c r="P70" s="153"/>
      <c r="Q70" s="153"/>
      <c r="R70" s="154"/>
      <c r="S70" s="154"/>
      <c r="T70" s="154"/>
      <c r="U70" s="154"/>
      <c r="V70" s="154"/>
      <c r="W70" s="154"/>
      <c r="X70" s="154"/>
      <c r="Y70" s="154"/>
      <c r="Z70" s="145"/>
      <c r="AA70" s="145"/>
      <c r="AB70" s="145"/>
      <c r="AC70" s="145"/>
      <c r="AD70" s="145"/>
      <c r="AE70" s="145"/>
      <c r="AF70" s="145"/>
      <c r="AG70" s="145" t="s">
        <v>206</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3">
      <c r="A71" s="151"/>
      <c r="B71" s="152"/>
      <c r="C71" s="172" t="s">
        <v>256</v>
      </c>
      <c r="D71" s="156"/>
      <c r="E71" s="1215">
        <v>0.33600000000000002</v>
      </c>
      <c r="F71" s="1209"/>
      <c r="G71" s="1209"/>
      <c r="H71" s="154"/>
      <c r="I71" s="154"/>
      <c r="J71" s="154"/>
      <c r="K71" s="154"/>
      <c r="L71" s="154"/>
      <c r="M71" s="154"/>
      <c r="N71" s="153"/>
      <c r="O71" s="153"/>
      <c r="P71" s="153"/>
      <c r="Q71" s="153"/>
      <c r="R71" s="154"/>
      <c r="S71" s="154"/>
      <c r="T71" s="154"/>
      <c r="U71" s="154"/>
      <c r="V71" s="154"/>
      <c r="W71" s="154"/>
      <c r="X71" s="154"/>
      <c r="Y71" s="154"/>
      <c r="Z71" s="145"/>
      <c r="AA71" s="145"/>
      <c r="AB71" s="145"/>
      <c r="AC71" s="145"/>
      <c r="AD71" s="145"/>
      <c r="AE71" s="145"/>
      <c r="AF71" s="145"/>
      <c r="AG71" s="145" t="s">
        <v>206</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c r="A72" s="164">
        <v>17</v>
      </c>
      <c r="B72" s="165" t="s">
        <v>257</v>
      </c>
      <c r="C72" s="171" t="s">
        <v>258</v>
      </c>
      <c r="D72" s="166" t="s">
        <v>199</v>
      </c>
      <c r="E72" s="1214">
        <v>44.735999999999997</v>
      </c>
      <c r="F72" s="1207"/>
      <c r="G72" s="1208">
        <f>ROUND(E72*F72,2)</f>
        <v>0</v>
      </c>
      <c r="H72" s="155">
        <v>1069.57</v>
      </c>
      <c r="I72" s="154">
        <f>ROUND(E72*H72,2)</f>
        <v>47848.28</v>
      </c>
      <c r="J72" s="155">
        <v>638.45000000000005</v>
      </c>
      <c r="K72" s="154">
        <f>ROUND(E72*J72,2)</f>
        <v>28561.7</v>
      </c>
      <c r="L72" s="154">
        <v>21</v>
      </c>
      <c r="M72" s="154">
        <f>G72*(1+L72/100)</f>
        <v>0</v>
      </c>
      <c r="N72" s="153">
        <v>2.16</v>
      </c>
      <c r="O72" s="153">
        <f>ROUND(E72*N72,2)</f>
        <v>96.63</v>
      </c>
      <c r="P72" s="153">
        <v>0</v>
      </c>
      <c r="Q72" s="153">
        <f>ROUND(E72*P72,2)</f>
        <v>0</v>
      </c>
      <c r="R72" s="154"/>
      <c r="S72" s="154" t="s">
        <v>200</v>
      </c>
      <c r="T72" s="154" t="s">
        <v>201</v>
      </c>
      <c r="U72" s="154">
        <v>1.085</v>
      </c>
      <c r="V72" s="154">
        <f>ROUND(E72*U72,2)</f>
        <v>48.54</v>
      </c>
      <c r="W72" s="154"/>
      <c r="X72" s="154" t="s">
        <v>202</v>
      </c>
      <c r="Y72" s="154" t="s">
        <v>203</v>
      </c>
      <c r="Z72" s="145"/>
      <c r="AA72" s="145"/>
      <c r="AB72" s="145"/>
      <c r="AC72" s="145"/>
      <c r="AD72" s="145"/>
      <c r="AE72" s="145"/>
      <c r="AF72" s="145"/>
      <c r="AG72" s="145" t="s">
        <v>204</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2">
      <c r="A73" s="151"/>
      <c r="B73" s="152"/>
      <c r="C73" s="172" t="s">
        <v>259</v>
      </c>
      <c r="D73" s="156"/>
      <c r="E73" s="1215">
        <v>44.735999999999997</v>
      </c>
      <c r="F73" s="1209"/>
      <c r="G73" s="1209"/>
      <c r="H73" s="154"/>
      <c r="I73" s="154"/>
      <c r="J73" s="154"/>
      <c r="K73" s="154"/>
      <c r="L73" s="154"/>
      <c r="M73" s="154"/>
      <c r="N73" s="153"/>
      <c r="O73" s="153"/>
      <c r="P73" s="153"/>
      <c r="Q73" s="153"/>
      <c r="R73" s="154"/>
      <c r="S73" s="154"/>
      <c r="T73" s="154"/>
      <c r="U73" s="154"/>
      <c r="V73" s="154"/>
      <c r="W73" s="154"/>
      <c r="X73" s="154"/>
      <c r="Y73" s="154"/>
      <c r="Z73" s="145"/>
      <c r="AA73" s="145"/>
      <c r="AB73" s="145"/>
      <c r="AC73" s="145"/>
      <c r="AD73" s="145"/>
      <c r="AE73" s="145"/>
      <c r="AF73" s="145"/>
      <c r="AG73" s="145" t="s">
        <v>206</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c r="A74" s="164">
        <v>18</v>
      </c>
      <c r="B74" s="165" t="s">
        <v>260</v>
      </c>
      <c r="C74" s="171" t="s">
        <v>261</v>
      </c>
      <c r="D74" s="166" t="s">
        <v>199</v>
      </c>
      <c r="E74" s="1214">
        <v>62.00347</v>
      </c>
      <c r="F74" s="1207"/>
      <c r="G74" s="1208">
        <f>ROUND(E74*F74,2)</f>
        <v>0</v>
      </c>
      <c r="H74" s="155">
        <v>3110.39</v>
      </c>
      <c r="I74" s="154">
        <f>ROUND(E74*H74,2)</f>
        <v>192854.97</v>
      </c>
      <c r="J74" s="155">
        <v>346.55</v>
      </c>
      <c r="K74" s="154">
        <f>ROUND(E74*J74,2)</f>
        <v>21487.3</v>
      </c>
      <c r="L74" s="154">
        <v>21</v>
      </c>
      <c r="M74" s="154">
        <f>G74*(1+L74/100)</f>
        <v>0</v>
      </c>
      <c r="N74" s="153">
        <v>2.5249999999999999</v>
      </c>
      <c r="O74" s="153">
        <f>ROUND(E74*N74,2)</f>
        <v>156.56</v>
      </c>
      <c r="P74" s="153">
        <v>0</v>
      </c>
      <c r="Q74" s="153">
        <f>ROUND(E74*P74,2)</f>
        <v>0</v>
      </c>
      <c r="R74" s="154"/>
      <c r="S74" s="154" t="s">
        <v>200</v>
      </c>
      <c r="T74" s="154" t="s">
        <v>201</v>
      </c>
      <c r="U74" s="154">
        <v>0.48</v>
      </c>
      <c r="V74" s="154">
        <f>ROUND(E74*U74,2)</f>
        <v>29.76</v>
      </c>
      <c r="W74" s="154"/>
      <c r="X74" s="154" t="s">
        <v>202</v>
      </c>
      <c r="Y74" s="154" t="s">
        <v>203</v>
      </c>
      <c r="Z74" s="145"/>
      <c r="AA74" s="145"/>
      <c r="AB74" s="145"/>
      <c r="AC74" s="145"/>
      <c r="AD74" s="145"/>
      <c r="AE74" s="145"/>
      <c r="AF74" s="145"/>
      <c r="AG74" s="145" t="s">
        <v>204</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2">
      <c r="A75" s="151"/>
      <c r="B75" s="152"/>
      <c r="C75" s="172" t="s">
        <v>262</v>
      </c>
      <c r="D75" s="156"/>
      <c r="E75" s="1215">
        <v>2.2034199999999999</v>
      </c>
      <c r="F75" s="1209"/>
      <c r="G75" s="1209"/>
      <c r="H75" s="154"/>
      <c r="I75" s="154"/>
      <c r="J75" s="154"/>
      <c r="K75" s="154"/>
      <c r="L75" s="154"/>
      <c r="M75" s="154"/>
      <c r="N75" s="153"/>
      <c r="O75" s="153"/>
      <c r="P75" s="153"/>
      <c r="Q75" s="153"/>
      <c r="R75" s="154"/>
      <c r="S75" s="154"/>
      <c r="T75" s="154"/>
      <c r="U75" s="154"/>
      <c r="V75" s="154"/>
      <c r="W75" s="154"/>
      <c r="X75" s="154"/>
      <c r="Y75" s="154"/>
      <c r="Z75" s="145"/>
      <c r="AA75" s="145"/>
      <c r="AB75" s="145"/>
      <c r="AC75" s="145"/>
      <c r="AD75" s="145"/>
      <c r="AE75" s="145"/>
      <c r="AF75" s="145"/>
      <c r="AG75" s="145" t="s">
        <v>206</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3">
      <c r="A76" s="151"/>
      <c r="B76" s="152"/>
      <c r="C76" s="172" t="s">
        <v>263</v>
      </c>
      <c r="D76" s="156"/>
      <c r="E76" s="1215">
        <v>1.536</v>
      </c>
      <c r="F76" s="1209"/>
      <c r="G76" s="1209"/>
      <c r="H76" s="154"/>
      <c r="I76" s="154"/>
      <c r="J76" s="154"/>
      <c r="K76" s="154"/>
      <c r="L76" s="154"/>
      <c r="M76" s="154"/>
      <c r="N76" s="153"/>
      <c r="O76" s="153"/>
      <c r="P76" s="153"/>
      <c r="Q76" s="153"/>
      <c r="R76" s="154"/>
      <c r="S76" s="154"/>
      <c r="T76" s="154"/>
      <c r="U76" s="154"/>
      <c r="V76" s="154"/>
      <c r="W76" s="154"/>
      <c r="X76" s="154"/>
      <c r="Y76" s="154"/>
      <c r="Z76" s="145"/>
      <c r="AA76" s="145"/>
      <c r="AB76" s="145"/>
      <c r="AC76" s="145"/>
      <c r="AD76" s="145"/>
      <c r="AE76" s="145"/>
      <c r="AF76" s="145"/>
      <c r="AG76" s="145" t="s">
        <v>206</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3">
      <c r="A77" s="151"/>
      <c r="B77" s="152"/>
      <c r="C77" s="172" t="s">
        <v>264</v>
      </c>
      <c r="D77" s="156"/>
      <c r="E77" s="1215">
        <v>7.2888000000000002</v>
      </c>
      <c r="F77" s="1209"/>
      <c r="G77" s="1209"/>
      <c r="H77" s="154"/>
      <c r="I77" s="154"/>
      <c r="J77" s="154"/>
      <c r="K77" s="154"/>
      <c r="L77" s="154"/>
      <c r="M77" s="154"/>
      <c r="N77" s="153"/>
      <c r="O77" s="153"/>
      <c r="P77" s="153"/>
      <c r="Q77" s="153"/>
      <c r="R77" s="154"/>
      <c r="S77" s="154"/>
      <c r="T77" s="154"/>
      <c r="U77" s="154"/>
      <c r="V77" s="154"/>
      <c r="W77" s="154"/>
      <c r="X77" s="154"/>
      <c r="Y77" s="154"/>
      <c r="Z77" s="145"/>
      <c r="AA77" s="145"/>
      <c r="AB77" s="145"/>
      <c r="AC77" s="145"/>
      <c r="AD77" s="145"/>
      <c r="AE77" s="145"/>
      <c r="AF77" s="145"/>
      <c r="AG77" s="145" t="s">
        <v>206</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3">
      <c r="A78" s="151"/>
      <c r="B78" s="152"/>
      <c r="C78" s="172" t="s">
        <v>265</v>
      </c>
      <c r="D78" s="156"/>
      <c r="E78" s="1215">
        <v>2.6627999999999998</v>
      </c>
      <c r="F78" s="1209"/>
      <c r="G78" s="1209"/>
      <c r="H78" s="154"/>
      <c r="I78" s="154"/>
      <c r="J78" s="154"/>
      <c r="K78" s="154"/>
      <c r="L78" s="154"/>
      <c r="M78" s="154"/>
      <c r="N78" s="153"/>
      <c r="O78" s="153"/>
      <c r="P78" s="153"/>
      <c r="Q78" s="153"/>
      <c r="R78" s="154"/>
      <c r="S78" s="154"/>
      <c r="T78" s="154"/>
      <c r="U78" s="154"/>
      <c r="V78" s="154"/>
      <c r="W78" s="154"/>
      <c r="X78" s="154"/>
      <c r="Y78" s="154"/>
      <c r="Z78" s="145"/>
      <c r="AA78" s="145"/>
      <c r="AB78" s="145"/>
      <c r="AC78" s="145"/>
      <c r="AD78" s="145"/>
      <c r="AE78" s="145"/>
      <c r="AF78" s="145"/>
      <c r="AG78" s="145" t="s">
        <v>206</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3">
      <c r="A79" s="151"/>
      <c r="B79" s="152"/>
      <c r="C79" s="172" t="s">
        <v>266</v>
      </c>
      <c r="D79" s="156"/>
      <c r="E79" s="1215">
        <v>48.312449999999998</v>
      </c>
      <c r="F79" s="1209"/>
      <c r="G79" s="1209"/>
      <c r="H79" s="154"/>
      <c r="I79" s="154"/>
      <c r="J79" s="154"/>
      <c r="K79" s="154"/>
      <c r="L79" s="154"/>
      <c r="M79" s="154"/>
      <c r="N79" s="153"/>
      <c r="O79" s="153"/>
      <c r="P79" s="153"/>
      <c r="Q79" s="153"/>
      <c r="R79" s="154"/>
      <c r="S79" s="154"/>
      <c r="T79" s="154"/>
      <c r="U79" s="154"/>
      <c r="V79" s="154"/>
      <c r="W79" s="154"/>
      <c r="X79" s="154"/>
      <c r="Y79" s="154"/>
      <c r="Z79" s="145"/>
      <c r="AA79" s="145"/>
      <c r="AB79" s="145"/>
      <c r="AC79" s="145"/>
      <c r="AD79" s="145"/>
      <c r="AE79" s="145"/>
      <c r="AF79" s="145"/>
      <c r="AG79" s="145" t="s">
        <v>206</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c r="A80" s="164">
        <v>19</v>
      </c>
      <c r="B80" s="165" t="s">
        <v>267</v>
      </c>
      <c r="C80" s="171" t="s">
        <v>268</v>
      </c>
      <c r="D80" s="166" t="s">
        <v>217</v>
      </c>
      <c r="E80" s="1214">
        <v>6.5544000000000002</v>
      </c>
      <c r="F80" s="1207"/>
      <c r="G80" s="1208">
        <f>ROUND(E80*F80,2)</f>
        <v>0</v>
      </c>
      <c r="H80" s="155">
        <v>245.94</v>
      </c>
      <c r="I80" s="154">
        <f>ROUND(E80*H80,2)</f>
        <v>1611.99</v>
      </c>
      <c r="J80" s="155">
        <v>765.14</v>
      </c>
      <c r="K80" s="154">
        <f>ROUND(E80*J80,2)</f>
        <v>5015.03</v>
      </c>
      <c r="L80" s="154">
        <v>21</v>
      </c>
      <c r="M80" s="154">
        <f>G80*(1+L80/100)</f>
        <v>0</v>
      </c>
      <c r="N80" s="153">
        <v>3.9199999999999999E-2</v>
      </c>
      <c r="O80" s="153">
        <f>ROUND(E80*N80,2)</f>
        <v>0.26</v>
      </c>
      <c r="P80" s="153">
        <v>0</v>
      </c>
      <c r="Q80" s="153">
        <f>ROUND(E80*P80,2)</f>
        <v>0</v>
      </c>
      <c r="R80" s="154"/>
      <c r="S80" s="154" t="s">
        <v>200</v>
      </c>
      <c r="T80" s="154" t="s">
        <v>201</v>
      </c>
      <c r="U80" s="154">
        <v>1.6</v>
      </c>
      <c r="V80" s="154">
        <f>ROUND(E80*U80,2)</f>
        <v>10.49</v>
      </c>
      <c r="W80" s="154"/>
      <c r="X80" s="154" t="s">
        <v>202</v>
      </c>
      <c r="Y80" s="154" t="s">
        <v>203</v>
      </c>
      <c r="Z80" s="145"/>
      <c r="AA80" s="145"/>
      <c r="AB80" s="145"/>
      <c r="AC80" s="145"/>
      <c r="AD80" s="145"/>
      <c r="AE80" s="145"/>
      <c r="AF80" s="145"/>
      <c r="AG80" s="145" t="s">
        <v>204</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2">
      <c r="A81" s="151"/>
      <c r="B81" s="152"/>
      <c r="C81" s="172" t="s">
        <v>269</v>
      </c>
      <c r="D81" s="156"/>
      <c r="E81" s="1215">
        <v>1.9944</v>
      </c>
      <c r="F81" s="1209"/>
      <c r="G81" s="1209"/>
      <c r="H81" s="154"/>
      <c r="I81" s="154"/>
      <c r="J81" s="154"/>
      <c r="K81" s="154"/>
      <c r="L81" s="154"/>
      <c r="M81" s="154"/>
      <c r="N81" s="153"/>
      <c r="O81" s="153"/>
      <c r="P81" s="153"/>
      <c r="Q81" s="153"/>
      <c r="R81" s="154"/>
      <c r="S81" s="154"/>
      <c r="T81" s="154"/>
      <c r="U81" s="154"/>
      <c r="V81" s="154"/>
      <c r="W81" s="154"/>
      <c r="X81" s="154"/>
      <c r="Y81" s="154"/>
      <c r="Z81" s="145"/>
      <c r="AA81" s="145"/>
      <c r="AB81" s="145"/>
      <c r="AC81" s="145"/>
      <c r="AD81" s="145"/>
      <c r="AE81" s="145"/>
      <c r="AF81" s="145"/>
      <c r="AG81" s="145" t="s">
        <v>206</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3">
      <c r="A82" s="151"/>
      <c r="B82" s="152"/>
      <c r="C82" s="172" t="s">
        <v>270</v>
      </c>
      <c r="D82" s="156"/>
      <c r="E82" s="1215">
        <v>4.5599999999999996</v>
      </c>
      <c r="F82" s="1209"/>
      <c r="G82" s="1209"/>
      <c r="H82" s="154"/>
      <c r="I82" s="154"/>
      <c r="J82" s="154"/>
      <c r="K82" s="154"/>
      <c r="L82" s="154"/>
      <c r="M82" s="154"/>
      <c r="N82" s="153"/>
      <c r="O82" s="153"/>
      <c r="P82" s="153"/>
      <c r="Q82" s="153"/>
      <c r="R82" s="154"/>
      <c r="S82" s="154"/>
      <c r="T82" s="154"/>
      <c r="U82" s="154"/>
      <c r="V82" s="154"/>
      <c r="W82" s="154"/>
      <c r="X82" s="154"/>
      <c r="Y82" s="154"/>
      <c r="Z82" s="145"/>
      <c r="AA82" s="145"/>
      <c r="AB82" s="145"/>
      <c r="AC82" s="145"/>
      <c r="AD82" s="145"/>
      <c r="AE82" s="145"/>
      <c r="AF82" s="145"/>
      <c r="AG82" s="145" t="s">
        <v>206</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c r="A83" s="164">
        <v>20</v>
      </c>
      <c r="B83" s="165" t="s">
        <v>271</v>
      </c>
      <c r="C83" s="171" t="s">
        <v>272</v>
      </c>
      <c r="D83" s="166" t="s">
        <v>217</v>
      </c>
      <c r="E83" s="1214">
        <v>6.5544000000000002</v>
      </c>
      <c r="F83" s="1207"/>
      <c r="G83" s="1208">
        <f>ROUND(E83*F83,2)</f>
        <v>0</v>
      </c>
      <c r="H83" s="155">
        <v>0</v>
      </c>
      <c r="I83" s="154">
        <f>ROUND(E83*H83,2)</f>
        <v>0</v>
      </c>
      <c r="J83" s="155">
        <v>154.03</v>
      </c>
      <c r="K83" s="154">
        <f>ROUND(E83*J83,2)</f>
        <v>1009.57</v>
      </c>
      <c r="L83" s="154">
        <v>21</v>
      </c>
      <c r="M83" s="154">
        <f>G83*(1+L83/100)</f>
        <v>0</v>
      </c>
      <c r="N83" s="153">
        <v>0</v>
      </c>
      <c r="O83" s="153">
        <f>ROUND(E83*N83,2)</f>
        <v>0</v>
      </c>
      <c r="P83" s="153">
        <v>0</v>
      </c>
      <c r="Q83" s="153">
        <f>ROUND(E83*P83,2)</f>
        <v>0</v>
      </c>
      <c r="R83" s="154"/>
      <c r="S83" s="154" t="s">
        <v>200</v>
      </c>
      <c r="T83" s="154" t="s">
        <v>201</v>
      </c>
      <c r="U83" s="154">
        <v>0.32</v>
      </c>
      <c r="V83" s="154">
        <f>ROUND(E83*U83,2)</f>
        <v>2.1</v>
      </c>
      <c r="W83" s="154"/>
      <c r="X83" s="154" t="s">
        <v>202</v>
      </c>
      <c r="Y83" s="154" t="s">
        <v>203</v>
      </c>
      <c r="Z83" s="145"/>
      <c r="AA83" s="145"/>
      <c r="AB83" s="145"/>
      <c r="AC83" s="145"/>
      <c r="AD83" s="145"/>
      <c r="AE83" s="145"/>
      <c r="AF83" s="145"/>
      <c r="AG83" s="145" t="s">
        <v>204</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2">
      <c r="A84" s="151"/>
      <c r="B84" s="152"/>
      <c r="C84" s="172" t="s">
        <v>269</v>
      </c>
      <c r="D84" s="156"/>
      <c r="E84" s="1215">
        <v>1.9944</v>
      </c>
      <c r="F84" s="1209"/>
      <c r="G84" s="1209"/>
      <c r="H84" s="154"/>
      <c r="I84" s="154"/>
      <c r="J84" s="154"/>
      <c r="K84" s="154"/>
      <c r="L84" s="154"/>
      <c r="M84" s="154"/>
      <c r="N84" s="153"/>
      <c r="O84" s="153"/>
      <c r="P84" s="153"/>
      <c r="Q84" s="153"/>
      <c r="R84" s="154"/>
      <c r="S84" s="154"/>
      <c r="T84" s="154"/>
      <c r="U84" s="154"/>
      <c r="V84" s="154"/>
      <c r="W84" s="154"/>
      <c r="X84" s="154"/>
      <c r="Y84" s="154"/>
      <c r="Z84" s="145"/>
      <c r="AA84" s="145"/>
      <c r="AB84" s="145"/>
      <c r="AC84" s="145"/>
      <c r="AD84" s="145"/>
      <c r="AE84" s="145"/>
      <c r="AF84" s="145"/>
      <c r="AG84" s="145" t="s">
        <v>206</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3">
      <c r="A85" s="151"/>
      <c r="B85" s="152"/>
      <c r="C85" s="172" t="s">
        <v>270</v>
      </c>
      <c r="D85" s="156"/>
      <c r="E85" s="1215">
        <v>4.5599999999999996</v>
      </c>
      <c r="F85" s="1209"/>
      <c r="G85" s="1209"/>
      <c r="H85" s="154"/>
      <c r="I85" s="154"/>
      <c r="J85" s="154"/>
      <c r="K85" s="154"/>
      <c r="L85" s="154"/>
      <c r="M85" s="154"/>
      <c r="N85" s="153"/>
      <c r="O85" s="153"/>
      <c r="P85" s="153"/>
      <c r="Q85" s="153"/>
      <c r="R85" s="154"/>
      <c r="S85" s="154"/>
      <c r="T85" s="154"/>
      <c r="U85" s="154"/>
      <c r="V85" s="154"/>
      <c r="W85" s="154"/>
      <c r="X85" s="154"/>
      <c r="Y85" s="154"/>
      <c r="Z85" s="145"/>
      <c r="AA85" s="145"/>
      <c r="AB85" s="145"/>
      <c r="AC85" s="145"/>
      <c r="AD85" s="145"/>
      <c r="AE85" s="145"/>
      <c r="AF85" s="145"/>
      <c r="AG85" s="145" t="s">
        <v>206</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2.5" outlineLevel="1">
      <c r="A86" s="164">
        <v>21</v>
      </c>
      <c r="B86" s="165" t="s">
        <v>273</v>
      </c>
      <c r="C86" s="171" t="s">
        <v>274</v>
      </c>
      <c r="D86" s="166" t="s">
        <v>275</v>
      </c>
      <c r="E86" s="1214">
        <v>9.2160000000000006E-2</v>
      </c>
      <c r="F86" s="1207"/>
      <c r="G86" s="1208">
        <f>ROUND(E86*F86,2)</f>
        <v>0</v>
      </c>
      <c r="H86" s="155">
        <v>46785.78</v>
      </c>
      <c r="I86" s="154">
        <f>ROUND(E86*H86,2)</f>
        <v>4311.78</v>
      </c>
      <c r="J86" s="155">
        <v>14917.24</v>
      </c>
      <c r="K86" s="154">
        <f>ROUND(E86*J86,2)</f>
        <v>1374.77</v>
      </c>
      <c r="L86" s="154">
        <v>21</v>
      </c>
      <c r="M86" s="154">
        <f>G86*(1+L86/100)</f>
        <v>0</v>
      </c>
      <c r="N86" s="153">
        <v>1.0217400000000001</v>
      </c>
      <c r="O86" s="153">
        <f>ROUND(E86*N86,2)</f>
        <v>0.09</v>
      </c>
      <c r="P86" s="153">
        <v>0</v>
      </c>
      <c r="Q86" s="153">
        <f>ROUND(E86*P86,2)</f>
        <v>0</v>
      </c>
      <c r="R86" s="154"/>
      <c r="S86" s="154" t="s">
        <v>200</v>
      </c>
      <c r="T86" s="154" t="s">
        <v>201</v>
      </c>
      <c r="U86" s="154">
        <v>23.530999999999999</v>
      </c>
      <c r="V86" s="154">
        <f>ROUND(E86*U86,2)</f>
        <v>2.17</v>
      </c>
      <c r="W86" s="154"/>
      <c r="X86" s="154" t="s">
        <v>202</v>
      </c>
      <c r="Y86" s="154" t="s">
        <v>203</v>
      </c>
      <c r="Z86" s="145"/>
      <c r="AA86" s="145"/>
      <c r="AB86" s="145"/>
      <c r="AC86" s="145"/>
      <c r="AD86" s="145"/>
      <c r="AE86" s="145"/>
      <c r="AF86" s="145"/>
      <c r="AG86" s="145" t="s">
        <v>204</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2.5" outlineLevel="2">
      <c r="A87" s="151"/>
      <c r="B87" s="152"/>
      <c r="C87" s="172" t="s">
        <v>276</v>
      </c>
      <c r="D87" s="156"/>
      <c r="E87" s="1215">
        <v>9.2160000000000006E-2</v>
      </c>
      <c r="F87" s="1209"/>
      <c r="G87" s="1209"/>
      <c r="H87" s="154"/>
      <c r="I87" s="154"/>
      <c r="J87" s="154"/>
      <c r="K87" s="154"/>
      <c r="L87" s="154"/>
      <c r="M87" s="154"/>
      <c r="N87" s="153"/>
      <c r="O87" s="153"/>
      <c r="P87" s="153"/>
      <c r="Q87" s="153"/>
      <c r="R87" s="154"/>
      <c r="S87" s="154"/>
      <c r="T87" s="154"/>
      <c r="U87" s="154"/>
      <c r="V87" s="154"/>
      <c r="W87" s="154"/>
      <c r="X87" s="154"/>
      <c r="Y87" s="154"/>
      <c r="Z87" s="145"/>
      <c r="AA87" s="145"/>
      <c r="AB87" s="145"/>
      <c r="AC87" s="145"/>
      <c r="AD87" s="145"/>
      <c r="AE87" s="145"/>
      <c r="AF87" s="145"/>
      <c r="AG87" s="145" t="s">
        <v>206</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2.5" outlineLevel="1">
      <c r="A88" s="164">
        <v>22</v>
      </c>
      <c r="B88" s="165" t="s">
        <v>277</v>
      </c>
      <c r="C88" s="171" t="s">
        <v>278</v>
      </c>
      <c r="D88" s="166" t="s">
        <v>275</v>
      </c>
      <c r="E88" s="1214">
        <v>2.7525599999999999</v>
      </c>
      <c r="F88" s="1207"/>
      <c r="G88" s="1208">
        <f>ROUND(E88*F88,2)</f>
        <v>0</v>
      </c>
      <c r="H88" s="155">
        <v>43029.66</v>
      </c>
      <c r="I88" s="154">
        <f>ROUND(E88*H88,2)</f>
        <v>118441.72</v>
      </c>
      <c r="J88" s="155">
        <v>8529.7099999999991</v>
      </c>
      <c r="K88" s="154">
        <f>ROUND(E88*J88,2)</f>
        <v>23478.54</v>
      </c>
      <c r="L88" s="154">
        <v>21</v>
      </c>
      <c r="M88" s="154">
        <f>G88*(1+L88/100)</f>
        <v>0</v>
      </c>
      <c r="N88" s="153">
        <v>1.05474</v>
      </c>
      <c r="O88" s="153">
        <f>ROUND(E88*N88,2)</f>
        <v>2.9</v>
      </c>
      <c r="P88" s="153">
        <v>0</v>
      </c>
      <c r="Q88" s="153">
        <f>ROUND(E88*P88,2)</f>
        <v>0</v>
      </c>
      <c r="R88" s="154"/>
      <c r="S88" s="154" t="s">
        <v>200</v>
      </c>
      <c r="T88" s="154" t="s">
        <v>201</v>
      </c>
      <c r="U88" s="154">
        <v>15.231</v>
      </c>
      <c r="V88" s="154">
        <f>ROUND(E88*U88,2)</f>
        <v>41.92</v>
      </c>
      <c r="W88" s="154"/>
      <c r="X88" s="154" t="s">
        <v>202</v>
      </c>
      <c r="Y88" s="154" t="s">
        <v>203</v>
      </c>
      <c r="Z88" s="145"/>
      <c r="AA88" s="145"/>
      <c r="AB88" s="145"/>
      <c r="AC88" s="145"/>
      <c r="AD88" s="145"/>
      <c r="AE88" s="145"/>
      <c r="AF88" s="145"/>
      <c r="AG88" s="145" t="s">
        <v>204</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2">
      <c r="A89" s="151"/>
      <c r="B89" s="152"/>
      <c r="C89" s="172" t="s">
        <v>279</v>
      </c>
      <c r="D89" s="156"/>
      <c r="E89" s="1215">
        <v>0.40187</v>
      </c>
      <c r="F89" s="1209"/>
      <c r="G89" s="1209"/>
      <c r="H89" s="154"/>
      <c r="I89" s="154"/>
      <c r="J89" s="154"/>
      <c r="K89" s="154"/>
      <c r="L89" s="154"/>
      <c r="M89" s="154"/>
      <c r="N89" s="153"/>
      <c r="O89" s="153"/>
      <c r="P89" s="153"/>
      <c r="Q89" s="153"/>
      <c r="R89" s="154"/>
      <c r="S89" s="154"/>
      <c r="T89" s="154"/>
      <c r="U89" s="154"/>
      <c r="V89" s="154"/>
      <c r="W89" s="154"/>
      <c r="X89" s="154"/>
      <c r="Y89" s="154"/>
      <c r="Z89" s="145"/>
      <c r="AA89" s="145"/>
      <c r="AB89" s="145"/>
      <c r="AC89" s="145"/>
      <c r="AD89" s="145"/>
      <c r="AE89" s="145"/>
      <c r="AF89" s="145"/>
      <c r="AG89" s="145" t="s">
        <v>206</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3">
      <c r="A90" s="151"/>
      <c r="B90" s="152"/>
      <c r="C90" s="172" t="s">
        <v>280</v>
      </c>
      <c r="D90" s="156"/>
      <c r="E90" s="1215">
        <v>0.14681</v>
      </c>
      <c r="F90" s="1209"/>
      <c r="G90" s="1209"/>
      <c r="H90" s="154"/>
      <c r="I90" s="154"/>
      <c r="J90" s="154"/>
      <c r="K90" s="154"/>
      <c r="L90" s="154"/>
      <c r="M90" s="154"/>
      <c r="N90" s="153"/>
      <c r="O90" s="153"/>
      <c r="P90" s="153"/>
      <c r="Q90" s="153"/>
      <c r="R90" s="154"/>
      <c r="S90" s="154"/>
      <c r="T90" s="154"/>
      <c r="U90" s="154"/>
      <c r="V90" s="154"/>
      <c r="W90" s="154"/>
      <c r="X90" s="154"/>
      <c r="Y90" s="154"/>
      <c r="Z90" s="145"/>
      <c r="AA90" s="145"/>
      <c r="AB90" s="145"/>
      <c r="AC90" s="145"/>
      <c r="AD90" s="145"/>
      <c r="AE90" s="145"/>
      <c r="AF90" s="145"/>
      <c r="AG90" s="145" t="s">
        <v>206</v>
      </c>
      <c r="AH90" s="145">
        <v>0</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3">
      <c r="A91" s="151"/>
      <c r="B91" s="152"/>
      <c r="C91" s="172" t="s">
        <v>281</v>
      </c>
      <c r="D91" s="156"/>
      <c r="E91" s="1215">
        <v>2.1309800000000001</v>
      </c>
      <c r="F91" s="1209"/>
      <c r="G91" s="1209"/>
      <c r="H91" s="154"/>
      <c r="I91" s="154"/>
      <c r="J91" s="154"/>
      <c r="K91" s="154"/>
      <c r="L91" s="154"/>
      <c r="M91" s="154"/>
      <c r="N91" s="153"/>
      <c r="O91" s="153"/>
      <c r="P91" s="153"/>
      <c r="Q91" s="153"/>
      <c r="R91" s="154"/>
      <c r="S91" s="154"/>
      <c r="T91" s="154"/>
      <c r="U91" s="154"/>
      <c r="V91" s="154"/>
      <c r="W91" s="154"/>
      <c r="X91" s="154"/>
      <c r="Y91" s="154"/>
      <c r="Z91" s="145"/>
      <c r="AA91" s="145"/>
      <c r="AB91" s="145"/>
      <c r="AC91" s="145"/>
      <c r="AD91" s="145"/>
      <c r="AE91" s="145"/>
      <c r="AF91" s="145"/>
      <c r="AG91" s="145" t="s">
        <v>206</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3">
      <c r="A92" s="151"/>
      <c r="B92" s="152"/>
      <c r="C92" s="172" t="s">
        <v>282</v>
      </c>
      <c r="D92" s="156"/>
      <c r="E92" s="1215">
        <v>7.2889999999999996E-2</v>
      </c>
      <c r="F92" s="1209"/>
      <c r="G92" s="1209"/>
      <c r="H92" s="154"/>
      <c r="I92" s="154"/>
      <c r="J92" s="154"/>
      <c r="K92" s="154"/>
      <c r="L92" s="154"/>
      <c r="M92" s="154"/>
      <c r="N92" s="153"/>
      <c r="O92" s="153"/>
      <c r="P92" s="153"/>
      <c r="Q92" s="153"/>
      <c r="R92" s="154"/>
      <c r="S92" s="154"/>
      <c r="T92" s="154"/>
      <c r="U92" s="154"/>
      <c r="V92" s="154"/>
      <c r="W92" s="154"/>
      <c r="X92" s="154"/>
      <c r="Y92" s="154"/>
      <c r="Z92" s="145"/>
      <c r="AA92" s="145"/>
      <c r="AB92" s="145"/>
      <c r="AC92" s="145"/>
      <c r="AD92" s="145"/>
      <c r="AE92" s="145"/>
      <c r="AF92" s="145"/>
      <c r="AG92" s="145" t="s">
        <v>206</v>
      </c>
      <c r="AH92" s="145">
        <v>0</v>
      </c>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ht="22.5" outlineLevel="1">
      <c r="A93" s="164">
        <v>23</v>
      </c>
      <c r="B93" s="165" t="s">
        <v>283</v>
      </c>
      <c r="C93" s="171" t="s">
        <v>284</v>
      </c>
      <c r="D93" s="166" t="s">
        <v>217</v>
      </c>
      <c r="E93" s="1214">
        <v>2.1875</v>
      </c>
      <c r="F93" s="1207"/>
      <c r="G93" s="1208">
        <f>ROUND(E93*F93,2)</f>
        <v>0</v>
      </c>
      <c r="H93" s="155">
        <v>1046.48</v>
      </c>
      <c r="I93" s="154">
        <f>ROUND(E93*H93,2)</f>
        <v>2289.1799999999998</v>
      </c>
      <c r="J93" s="155">
        <v>517.37</v>
      </c>
      <c r="K93" s="154">
        <f>ROUND(E93*J93,2)</f>
        <v>1131.75</v>
      </c>
      <c r="L93" s="154">
        <v>21</v>
      </c>
      <c r="M93" s="154">
        <f>G93*(1+L93/100)</f>
        <v>0</v>
      </c>
      <c r="N93" s="153">
        <v>0.52</v>
      </c>
      <c r="O93" s="153">
        <f>ROUND(E93*N93,2)</f>
        <v>1.1399999999999999</v>
      </c>
      <c r="P93" s="153">
        <v>0</v>
      </c>
      <c r="Q93" s="153">
        <f>ROUND(E93*P93,2)</f>
        <v>0</v>
      </c>
      <c r="R93" s="154"/>
      <c r="S93" s="154" t="s">
        <v>200</v>
      </c>
      <c r="T93" s="154" t="s">
        <v>201</v>
      </c>
      <c r="U93" s="154">
        <v>0.9</v>
      </c>
      <c r="V93" s="154">
        <f>ROUND(E93*U93,2)</f>
        <v>1.97</v>
      </c>
      <c r="W93" s="154"/>
      <c r="X93" s="154" t="s">
        <v>202</v>
      </c>
      <c r="Y93" s="154" t="s">
        <v>203</v>
      </c>
      <c r="Z93" s="145"/>
      <c r="AA93" s="145"/>
      <c r="AB93" s="145"/>
      <c r="AC93" s="145"/>
      <c r="AD93" s="145"/>
      <c r="AE93" s="145"/>
      <c r="AF93" s="145"/>
      <c r="AG93" s="145" t="s">
        <v>204</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2">
      <c r="A94" s="151"/>
      <c r="B94" s="152"/>
      <c r="C94" s="172" t="s">
        <v>285</v>
      </c>
      <c r="D94" s="156"/>
      <c r="E94" s="1215">
        <v>2.1875</v>
      </c>
      <c r="F94" s="1209"/>
      <c r="G94" s="1209"/>
      <c r="H94" s="154"/>
      <c r="I94" s="154"/>
      <c r="J94" s="154"/>
      <c r="K94" s="154"/>
      <c r="L94" s="154"/>
      <c r="M94" s="154"/>
      <c r="N94" s="153"/>
      <c r="O94" s="153"/>
      <c r="P94" s="153"/>
      <c r="Q94" s="153"/>
      <c r="R94" s="154"/>
      <c r="S94" s="154"/>
      <c r="T94" s="154"/>
      <c r="U94" s="154"/>
      <c r="V94" s="154"/>
      <c r="W94" s="154"/>
      <c r="X94" s="154"/>
      <c r="Y94" s="154"/>
      <c r="Z94" s="145"/>
      <c r="AA94" s="145"/>
      <c r="AB94" s="145"/>
      <c r="AC94" s="145"/>
      <c r="AD94" s="145"/>
      <c r="AE94" s="145"/>
      <c r="AF94" s="145"/>
      <c r="AG94" s="145" t="s">
        <v>206</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ht="22.5" outlineLevel="1">
      <c r="A95" s="164">
        <v>24</v>
      </c>
      <c r="B95" s="165" t="s">
        <v>286</v>
      </c>
      <c r="C95" s="171" t="s">
        <v>287</v>
      </c>
      <c r="D95" s="166" t="s">
        <v>217</v>
      </c>
      <c r="E95" s="1214">
        <v>77.046250000000001</v>
      </c>
      <c r="F95" s="1207"/>
      <c r="G95" s="1208">
        <f>ROUND(E95*F95,2)</f>
        <v>0</v>
      </c>
      <c r="H95" s="155">
        <v>1167.5999999999999</v>
      </c>
      <c r="I95" s="154">
        <f>ROUND(E95*H95,2)</f>
        <v>89959.2</v>
      </c>
      <c r="J95" s="155">
        <v>574.85</v>
      </c>
      <c r="K95" s="154">
        <f>ROUND(E95*J95,2)</f>
        <v>44290.04</v>
      </c>
      <c r="L95" s="154">
        <v>21</v>
      </c>
      <c r="M95" s="154">
        <f>G95*(1+L95/100)</f>
        <v>0</v>
      </c>
      <c r="N95" s="153">
        <v>0.6</v>
      </c>
      <c r="O95" s="153">
        <f>ROUND(E95*N95,2)</f>
        <v>46.23</v>
      </c>
      <c r="P95" s="153">
        <v>0</v>
      </c>
      <c r="Q95" s="153">
        <f>ROUND(E95*P95,2)</f>
        <v>0</v>
      </c>
      <c r="R95" s="154"/>
      <c r="S95" s="154" t="s">
        <v>200</v>
      </c>
      <c r="T95" s="154" t="s">
        <v>201</v>
      </c>
      <c r="U95" s="154">
        <v>1</v>
      </c>
      <c r="V95" s="154">
        <f>ROUND(E95*U95,2)</f>
        <v>77.05</v>
      </c>
      <c r="W95" s="154"/>
      <c r="X95" s="154" t="s">
        <v>202</v>
      </c>
      <c r="Y95" s="154" t="s">
        <v>203</v>
      </c>
      <c r="Z95" s="145"/>
      <c r="AA95" s="145"/>
      <c r="AB95" s="145"/>
      <c r="AC95" s="145"/>
      <c r="AD95" s="145"/>
      <c r="AE95" s="145"/>
      <c r="AF95" s="145"/>
      <c r="AG95" s="145" t="s">
        <v>204</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ht="22.5" outlineLevel="2">
      <c r="A96" s="151"/>
      <c r="B96" s="152"/>
      <c r="C96" s="172" t="s">
        <v>288</v>
      </c>
      <c r="D96" s="156"/>
      <c r="E96" s="1215">
        <v>16.162500000000001</v>
      </c>
      <c r="F96" s="1209"/>
      <c r="G96" s="1209"/>
      <c r="H96" s="154"/>
      <c r="I96" s="154"/>
      <c r="J96" s="154"/>
      <c r="K96" s="154"/>
      <c r="L96" s="154"/>
      <c r="M96" s="154"/>
      <c r="N96" s="153"/>
      <c r="O96" s="153"/>
      <c r="P96" s="153"/>
      <c r="Q96" s="153"/>
      <c r="R96" s="154"/>
      <c r="S96" s="154"/>
      <c r="T96" s="154"/>
      <c r="U96" s="154"/>
      <c r="V96" s="154"/>
      <c r="W96" s="154"/>
      <c r="X96" s="154"/>
      <c r="Y96" s="154"/>
      <c r="Z96" s="145"/>
      <c r="AA96" s="145"/>
      <c r="AB96" s="145"/>
      <c r="AC96" s="145"/>
      <c r="AD96" s="145"/>
      <c r="AE96" s="145"/>
      <c r="AF96" s="145"/>
      <c r="AG96" s="145" t="s">
        <v>206</v>
      </c>
      <c r="AH96" s="145">
        <v>0</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3">
      <c r="A97" s="151"/>
      <c r="B97" s="152"/>
      <c r="C97" s="172" t="s">
        <v>289</v>
      </c>
      <c r="D97" s="156"/>
      <c r="E97" s="1215">
        <v>8.8687500000000004</v>
      </c>
      <c r="F97" s="1209"/>
      <c r="G97" s="1209"/>
      <c r="H97" s="154"/>
      <c r="I97" s="154"/>
      <c r="J97" s="154"/>
      <c r="K97" s="154"/>
      <c r="L97" s="154"/>
      <c r="M97" s="154"/>
      <c r="N97" s="153"/>
      <c r="O97" s="153"/>
      <c r="P97" s="153"/>
      <c r="Q97" s="153"/>
      <c r="R97" s="154"/>
      <c r="S97" s="154"/>
      <c r="T97" s="154"/>
      <c r="U97" s="154"/>
      <c r="V97" s="154"/>
      <c r="W97" s="154"/>
      <c r="X97" s="154"/>
      <c r="Y97" s="154"/>
      <c r="Z97" s="145"/>
      <c r="AA97" s="145"/>
      <c r="AB97" s="145"/>
      <c r="AC97" s="145"/>
      <c r="AD97" s="145"/>
      <c r="AE97" s="145"/>
      <c r="AF97" s="145"/>
      <c r="AG97" s="145" t="s">
        <v>206</v>
      </c>
      <c r="AH97" s="145">
        <v>0</v>
      </c>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ht="33.75" outlineLevel="3">
      <c r="A98" s="151"/>
      <c r="B98" s="152"/>
      <c r="C98" s="172" t="s">
        <v>290</v>
      </c>
      <c r="D98" s="156"/>
      <c r="E98" s="1215">
        <v>52.015000000000001</v>
      </c>
      <c r="F98" s="1209"/>
      <c r="G98" s="1209"/>
      <c r="H98" s="154"/>
      <c r="I98" s="154"/>
      <c r="J98" s="154"/>
      <c r="K98" s="154"/>
      <c r="L98" s="154"/>
      <c r="M98" s="154"/>
      <c r="N98" s="153"/>
      <c r="O98" s="153"/>
      <c r="P98" s="153"/>
      <c r="Q98" s="153"/>
      <c r="R98" s="154"/>
      <c r="S98" s="154"/>
      <c r="T98" s="154"/>
      <c r="U98" s="154"/>
      <c r="V98" s="154"/>
      <c r="W98" s="154"/>
      <c r="X98" s="154"/>
      <c r="Y98" s="154"/>
      <c r="Z98" s="145"/>
      <c r="AA98" s="145"/>
      <c r="AB98" s="145"/>
      <c r="AC98" s="145"/>
      <c r="AD98" s="145"/>
      <c r="AE98" s="145"/>
      <c r="AF98" s="145"/>
      <c r="AG98" s="145" t="s">
        <v>206</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c r="A99" s="164">
        <v>25</v>
      </c>
      <c r="B99" s="165" t="s">
        <v>291</v>
      </c>
      <c r="C99" s="171" t="s">
        <v>292</v>
      </c>
      <c r="D99" s="166" t="s">
        <v>199</v>
      </c>
      <c r="E99" s="1214">
        <v>9.4060000000000006</v>
      </c>
      <c r="F99" s="1207"/>
      <c r="G99" s="1208">
        <f>ROUND(E99*F99,2)</f>
        <v>0</v>
      </c>
      <c r="H99" s="155">
        <v>2778.92</v>
      </c>
      <c r="I99" s="154">
        <f>ROUND(E99*H99,2)</f>
        <v>26138.52</v>
      </c>
      <c r="J99" s="155">
        <v>345.35</v>
      </c>
      <c r="K99" s="154">
        <f>ROUND(E99*J99,2)</f>
        <v>3248.36</v>
      </c>
      <c r="L99" s="154">
        <v>21</v>
      </c>
      <c r="M99" s="154">
        <f>G99*(1+L99/100)</f>
        <v>0</v>
      </c>
      <c r="N99" s="153">
        <v>2.5249999999999999</v>
      </c>
      <c r="O99" s="153">
        <f>ROUND(E99*N99,2)</f>
        <v>23.75</v>
      </c>
      <c r="P99" s="153">
        <v>0</v>
      </c>
      <c r="Q99" s="153">
        <f>ROUND(E99*P99,2)</f>
        <v>0</v>
      </c>
      <c r="R99" s="154"/>
      <c r="S99" s="154" t="s">
        <v>200</v>
      </c>
      <c r="T99" s="154" t="s">
        <v>201</v>
      </c>
      <c r="U99" s="154">
        <v>0.47699999999999998</v>
      </c>
      <c r="V99" s="154">
        <f>ROUND(E99*U99,2)</f>
        <v>4.49</v>
      </c>
      <c r="W99" s="154"/>
      <c r="X99" s="154" t="s">
        <v>202</v>
      </c>
      <c r="Y99" s="154" t="s">
        <v>203</v>
      </c>
      <c r="Z99" s="145"/>
      <c r="AA99" s="145"/>
      <c r="AB99" s="145"/>
      <c r="AC99" s="145"/>
      <c r="AD99" s="145"/>
      <c r="AE99" s="145"/>
      <c r="AF99" s="145"/>
      <c r="AG99" s="145" t="s">
        <v>204</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2">
      <c r="A100" s="151"/>
      <c r="B100" s="152"/>
      <c r="C100" s="172" t="s">
        <v>293</v>
      </c>
      <c r="D100" s="156"/>
      <c r="E100" s="1215">
        <v>0.28749999999999998</v>
      </c>
      <c r="F100" s="1209"/>
      <c r="G100" s="1209"/>
      <c r="H100" s="154"/>
      <c r="I100" s="154"/>
      <c r="J100" s="154"/>
      <c r="K100" s="154"/>
      <c r="L100" s="154"/>
      <c r="M100" s="154"/>
      <c r="N100" s="153"/>
      <c r="O100" s="153"/>
      <c r="P100" s="153"/>
      <c r="Q100" s="153"/>
      <c r="R100" s="154"/>
      <c r="S100" s="154"/>
      <c r="T100" s="154"/>
      <c r="U100" s="154"/>
      <c r="V100" s="154"/>
      <c r="W100" s="154"/>
      <c r="X100" s="154"/>
      <c r="Y100" s="154"/>
      <c r="Z100" s="145"/>
      <c r="AA100" s="145"/>
      <c r="AB100" s="145"/>
      <c r="AC100" s="145"/>
      <c r="AD100" s="145"/>
      <c r="AE100" s="145"/>
      <c r="AF100" s="145"/>
      <c r="AG100" s="145" t="s">
        <v>206</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3">
      <c r="A101" s="151"/>
      <c r="B101" s="152"/>
      <c r="C101" s="172" t="s">
        <v>294</v>
      </c>
      <c r="D101" s="156"/>
      <c r="E101" s="1215">
        <v>9.1184999999999992</v>
      </c>
      <c r="F101" s="1209"/>
      <c r="G101" s="1209"/>
      <c r="H101" s="154"/>
      <c r="I101" s="154"/>
      <c r="J101" s="154"/>
      <c r="K101" s="154"/>
      <c r="L101" s="154"/>
      <c r="M101" s="154"/>
      <c r="N101" s="153"/>
      <c r="O101" s="153"/>
      <c r="P101" s="153"/>
      <c r="Q101" s="153"/>
      <c r="R101" s="154"/>
      <c r="S101" s="154"/>
      <c r="T101" s="154"/>
      <c r="U101" s="154"/>
      <c r="V101" s="154"/>
      <c r="W101" s="154"/>
      <c r="X101" s="154"/>
      <c r="Y101" s="154"/>
      <c r="Z101" s="145"/>
      <c r="AA101" s="145"/>
      <c r="AB101" s="145"/>
      <c r="AC101" s="145"/>
      <c r="AD101" s="145"/>
      <c r="AE101" s="145"/>
      <c r="AF101" s="145"/>
      <c r="AG101" s="145" t="s">
        <v>206</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c r="A102" s="164">
        <v>26</v>
      </c>
      <c r="B102" s="165" t="s">
        <v>295</v>
      </c>
      <c r="C102" s="171" t="s">
        <v>296</v>
      </c>
      <c r="D102" s="166" t="s">
        <v>217</v>
      </c>
      <c r="E102" s="1214">
        <v>21.19</v>
      </c>
      <c r="F102" s="1207"/>
      <c r="G102" s="1208">
        <f>ROUND(E102*F102,2)</f>
        <v>0</v>
      </c>
      <c r="H102" s="155">
        <v>236.31</v>
      </c>
      <c r="I102" s="154">
        <f>ROUND(E102*H102,2)</f>
        <v>5007.41</v>
      </c>
      <c r="J102" s="155">
        <v>510.28</v>
      </c>
      <c r="K102" s="154">
        <f>ROUND(E102*J102,2)</f>
        <v>10812.83</v>
      </c>
      <c r="L102" s="154">
        <v>21</v>
      </c>
      <c r="M102" s="154">
        <f>G102*(1+L102/100)</f>
        <v>0</v>
      </c>
      <c r="N102" s="153">
        <v>3.916E-2</v>
      </c>
      <c r="O102" s="153">
        <f>ROUND(E102*N102,2)</f>
        <v>0.83</v>
      </c>
      <c r="P102" s="153">
        <v>0</v>
      </c>
      <c r="Q102" s="153">
        <f>ROUND(E102*P102,2)</f>
        <v>0</v>
      </c>
      <c r="R102" s="154"/>
      <c r="S102" s="154" t="s">
        <v>200</v>
      </c>
      <c r="T102" s="154" t="s">
        <v>201</v>
      </c>
      <c r="U102" s="154">
        <v>1.05</v>
      </c>
      <c r="V102" s="154">
        <f>ROUND(E102*U102,2)</f>
        <v>22.25</v>
      </c>
      <c r="W102" s="154"/>
      <c r="X102" s="154" t="s">
        <v>202</v>
      </c>
      <c r="Y102" s="154" t="s">
        <v>203</v>
      </c>
      <c r="Z102" s="145"/>
      <c r="AA102" s="145"/>
      <c r="AB102" s="145"/>
      <c r="AC102" s="145"/>
      <c r="AD102" s="145"/>
      <c r="AE102" s="145"/>
      <c r="AF102" s="145"/>
      <c r="AG102" s="145" t="s">
        <v>204</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ht="33.75" outlineLevel="2">
      <c r="A103" s="151"/>
      <c r="B103" s="152"/>
      <c r="C103" s="172" t="s">
        <v>297</v>
      </c>
      <c r="D103" s="156"/>
      <c r="E103" s="1215">
        <v>21.19</v>
      </c>
      <c r="F103" s="1209"/>
      <c r="G103" s="1209"/>
      <c r="H103" s="154"/>
      <c r="I103" s="154"/>
      <c r="J103" s="154"/>
      <c r="K103" s="154"/>
      <c r="L103" s="154"/>
      <c r="M103" s="154"/>
      <c r="N103" s="153"/>
      <c r="O103" s="153"/>
      <c r="P103" s="153"/>
      <c r="Q103" s="153"/>
      <c r="R103" s="154"/>
      <c r="S103" s="154"/>
      <c r="T103" s="154"/>
      <c r="U103" s="154"/>
      <c r="V103" s="154"/>
      <c r="W103" s="154"/>
      <c r="X103" s="154"/>
      <c r="Y103" s="154"/>
      <c r="Z103" s="145"/>
      <c r="AA103" s="145"/>
      <c r="AB103" s="145"/>
      <c r="AC103" s="145"/>
      <c r="AD103" s="145"/>
      <c r="AE103" s="145"/>
      <c r="AF103" s="145"/>
      <c r="AG103" s="145" t="s">
        <v>206</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c r="A104" s="164">
        <v>27</v>
      </c>
      <c r="B104" s="165" t="s">
        <v>298</v>
      </c>
      <c r="C104" s="171" t="s">
        <v>299</v>
      </c>
      <c r="D104" s="166" t="s">
        <v>217</v>
      </c>
      <c r="E104" s="1214">
        <v>21.19</v>
      </c>
      <c r="F104" s="1207"/>
      <c r="G104" s="1208">
        <f>ROUND(E104*F104,2)</f>
        <v>0</v>
      </c>
      <c r="H104" s="155">
        <v>0</v>
      </c>
      <c r="I104" s="154">
        <f>ROUND(E104*H104,2)</f>
        <v>0</v>
      </c>
      <c r="J104" s="155">
        <v>154.03</v>
      </c>
      <c r="K104" s="154">
        <f>ROUND(E104*J104,2)</f>
        <v>3263.9</v>
      </c>
      <c r="L104" s="154">
        <v>21</v>
      </c>
      <c r="M104" s="154">
        <f>G104*(1+L104/100)</f>
        <v>0</v>
      </c>
      <c r="N104" s="153">
        <v>0</v>
      </c>
      <c r="O104" s="153">
        <f>ROUND(E104*N104,2)</f>
        <v>0</v>
      </c>
      <c r="P104" s="153">
        <v>0</v>
      </c>
      <c r="Q104" s="153">
        <f>ROUND(E104*P104,2)</f>
        <v>0</v>
      </c>
      <c r="R104" s="154"/>
      <c r="S104" s="154" t="s">
        <v>200</v>
      </c>
      <c r="T104" s="154" t="s">
        <v>201</v>
      </c>
      <c r="U104" s="154">
        <v>0.32</v>
      </c>
      <c r="V104" s="154">
        <f>ROUND(E104*U104,2)</f>
        <v>6.78</v>
      </c>
      <c r="W104" s="154"/>
      <c r="X104" s="154" t="s">
        <v>202</v>
      </c>
      <c r="Y104" s="154" t="s">
        <v>203</v>
      </c>
      <c r="Z104" s="145"/>
      <c r="AA104" s="145"/>
      <c r="AB104" s="145"/>
      <c r="AC104" s="145"/>
      <c r="AD104" s="145"/>
      <c r="AE104" s="145"/>
      <c r="AF104" s="145"/>
      <c r="AG104" s="145" t="s">
        <v>204</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33.75" outlineLevel="2">
      <c r="A105" s="151"/>
      <c r="B105" s="152"/>
      <c r="C105" s="172" t="s">
        <v>297</v>
      </c>
      <c r="D105" s="156"/>
      <c r="E105" s="1215">
        <v>21.19</v>
      </c>
      <c r="F105" s="1209"/>
      <c r="G105" s="1209"/>
      <c r="H105" s="154"/>
      <c r="I105" s="154"/>
      <c r="J105" s="154"/>
      <c r="K105" s="154"/>
      <c r="L105" s="154"/>
      <c r="M105" s="154"/>
      <c r="N105" s="153"/>
      <c r="O105" s="153"/>
      <c r="P105" s="153"/>
      <c r="Q105" s="153"/>
      <c r="R105" s="154"/>
      <c r="S105" s="154"/>
      <c r="T105" s="154"/>
      <c r="U105" s="154"/>
      <c r="V105" s="154"/>
      <c r="W105" s="154"/>
      <c r="X105" s="154"/>
      <c r="Y105" s="154"/>
      <c r="Z105" s="145"/>
      <c r="AA105" s="145"/>
      <c r="AB105" s="145"/>
      <c r="AC105" s="145"/>
      <c r="AD105" s="145"/>
      <c r="AE105" s="145"/>
      <c r="AF105" s="145"/>
      <c r="AG105" s="145" t="s">
        <v>206</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22.5" outlineLevel="1">
      <c r="A106" s="164">
        <v>28</v>
      </c>
      <c r="B106" s="165" t="s">
        <v>300</v>
      </c>
      <c r="C106" s="171" t="s">
        <v>301</v>
      </c>
      <c r="D106" s="166" t="s">
        <v>275</v>
      </c>
      <c r="E106" s="1214">
        <v>0.33278000000000002</v>
      </c>
      <c r="F106" s="1207"/>
      <c r="G106" s="1208">
        <f>ROUND(E106*F106,2)</f>
        <v>0</v>
      </c>
      <c r="H106" s="155">
        <v>43514.080000000002</v>
      </c>
      <c r="I106" s="154">
        <f>ROUND(E106*H106,2)</f>
        <v>14480.62</v>
      </c>
      <c r="J106" s="155">
        <v>18053.439999999999</v>
      </c>
      <c r="K106" s="154">
        <f>ROUND(E106*J106,2)</f>
        <v>6007.82</v>
      </c>
      <c r="L106" s="154">
        <v>21</v>
      </c>
      <c r="M106" s="154">
        <f>G106*(1+L106/100)</f>
        <v>0</v>
      </c>
      <c r="N106" s="153">
        <v>1.0210999999999999</v>
      </c>
      <c r="O106" s="153">
        <f>ROUND(E106*N106,2)</f>
        <v>0.34</v>
      </c>
      <c r="P106" s="153">
        <v>0</v>
      </c>
      <c r="Q106" s="153">
        <f>ROUND(E106*P106,2)</f>
        <v>0</v>
      </c>
      <c r="R106" s="154"/>
      <c r="S106" s="154" t="s">
        <v>200</v>
      </c>
      <c r="T106" s="154" t="s">
        <v>201</v>
      </c>
      <c r="U106" s="154">
        <v>29.292000000000002</v>
      </c>
      <c r="V106" s="154">
        <f>ROUND(E106*U106,2)</f>
        <v>9.75</v>
      </c>
      <c r="W106" s="154"/>
      <c r="X106" s="154" t="s">
        <v>202</v>
      </c>
      <c r="Y106" s="154" t="s">
        <v>203</v>
      </c>
      <c r="Z106" s="145"/>
      <c r="AA106" s="145"/>
      <c r="AB106" s="145"/>
      <c r="AC106" s="145"/>
      <c r="AD106" s="145"/>
      <c r="AE106" s="145"/>
      <c r="AF106" s="145"/>
      <c r="AG106" s="145" t="s">
        <v>204</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ht="33.75" outlineLevel="2">
      <c r="A107" s="151"/>
      <c r="B107" s="152"/>
      <c r="C107" s="172" t="s">
        <v>302</v>
      </c>
      <c r="D107" s="156"/>
      <c r="E107" s="1215">
        <v>6.7879999999999996E-2</v>
      </c>
      <c r="F107" s="1209"/>
      <c r="G107" s="1209"/>
      <c r="H107" s="154"/>
      <c r="I107" s="154"/>
      <c r="J107" s="154"/>
      <c r="K107" s="154"/>
      <c r="L107" s="154"/>
      <c r="M107" s="154"/>
      <c r="N107" s="153"/>
      <c r="O107" s="153"/>
      <c r="P107" s="153"/>
      <c r="Q107" s="153"/>
      <c r="R107" s="154"/>
      <c r="S107" s="154"/>
      <c r="T107" s="154"/>
      <c r="U107" s="154"/>
      <c r="V107" s="154"/>
      <c r="W107" s="154"/>
      <c r="X107" s="154"/>
      <c r="Y107" s="154"/>
      <c r="Z107" s="145"/>
      <c r="AA107" s="145"/>
      <c r="AB107" s="145"/>
      <c r="AC107" s="145"/>
      <c r="AD107" s="145"/>
      <c r="AE107" s="145"/>
      <c r="AF107" s="145"/>
      <c r="AG107" s="145" t="s">
        <v>206</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3">
      <c r="A108" s="151"/>
      <c r="B108" s="152"/>
      <c r="C108" s="172" t="s">
        <v>303</v>
      </c>
      <c r="D108" s="156"/>
      <c r="E108" s="1215">
        <v>3.7249999999999998E-2</v>
      </c>
      <c r="F108" s="1209"/>
      <c r="G108" s="1209"/>
      <c r="H108" s="154"/>
      <c r="I108" s="154"/>
      <c r="J108" s="154"/>
      <c r="K108" s="154"/>
      <c r="L108" s="154"/>
      <c r="M108" s="154"/>
      <c r="N108" s="153"/>
      <c r="O108" s="153"/>
      <c r="P108" s="153"/>
      <c r="Q108" s="153"/>
      <c r="R108" s="154"/>
      <c r="S108" s="154"/>
      <c r="T108" s="154"/>
      <c r="U108" s="154"/>
      <c r="V108" s="154"/>
      <c r="W108" s="154"/>
      <c r="X108" s="154"/>
      <c r="Y108" s="154"/>
      <c r="Z108" s="145"/>
      <c r="AA108" s="145"/>
      <c r="AB108" s="145"/>
      <c r="AC108" s="145"/>
      <c r="AD108" s="145"/>
      <c r="AE108" s="145"/>
      <c r="AF108" s="145"/>
      <c r="AG108" s="145" t="s">
        <v>206</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2.5" outlineLevel="3">
      <c r="A109" s="151"/>
      <c r="B109" s="152"/>
      <c r="C109" s="172" t="s">
        <v>304</v>
      </c>
      <c r="D109" s="156"/>
      <c r="E109" s="1215">
        <v>9.1900000000000003E-3</v>
      </c>
      <c r="F109" s="1209"/>
      <c r="G109" s="1209"/>
      <c r="H109" s="154"/>
      <c r="I109" s="154"/>
      <c r="J109" s="154"/>
      <c r="K109" s="154"/>
      <c r="L109" s="154"/>
      <c r="M109" s="154"/>
      <c r="N109" s="153"/>
      <c r="O109" s="153"/>
      <c r="P109" s="153"/>
      <c r="Q109" s="153"/>
      <c r="R109" s="154"/>
      <c r="S109" s="154"/>
      <c r="T109" s="154"/>
      <c r="U109" s="154"/>
      <c r="V109" s="154"/>
      <c r="W109" s="154"/>
      <c r="X109" s="154"/>
      <c r="Y109" s="154"/>
      <c r="Z109" s="145"/>
      <c r="AA109" s="145"/>
      <c r="AB109" s="145"/>
      <c r="AC109" s="145"/>
      <c r="AD109" s="145"/>
      <c r="AE109" s="145"/>
      <c r="AF109" s="145"/>
      <c r="AG109" s="145" t="s">
        <v>206</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33.75" outlineLevel="3">
      <c r="A110" s="151"/>
      <c r="B110" s="152"/>
      <c r="C110" s="172" t="s">
        <v>305</v>
      </c>
      <c r="D110" s="156"/>
      <c r="E110" s="1215">
        <v>0.21845999999999999</v>
      </c>
      <c r="F110" s="1209"/>
      <c r="G110" s="1209"/>
      <c r="H110" s="154"/>
      <c r="I110" s="154"/>
      <c r="J110" s="154"/>
      <c r="K110" s="154"/>
      <c r="L110" s="154"/>
      <c r="M110" s="154"/>
      <c r="N110" s="153"/>
      <c r="O110" s="153"/>
      <c r="P110" s="153"/>
      <c r="Q110" s="153"/>
      <c r="R110" s="154"/>
      <c r="S110" s="154"/>
      <c r="T110" s="154"/>
      <c r="U110" s="154"/>
      <c r="V110" s="154"/>
      <c r="W110" s="154"/>
      <c r="X110" s="154"/>
      <c r="Y110" s="154"/>
      <c r="Z110" s="145"/>
      <c r="AA110" s="145"/>
      <c r="AB110" s="145"/>
      <c r="AC110" s="145"/>
      <c r="AD110" s="145"/>
      <c r="AE110" s="145"/>
      <c r="AF110" s="145"/>
      <c r="AG110" s="145" t="s">
        <v>206</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c r="A111" s="161" t="s">
        <v>195</v>
      </c>
      <c r="B111" s="162" t="s">
        <v>78</v>
      </c>
      <c r="C111" s="170" t="s">
        <v>79</v>
      </c>
      <c r="D111" s="163"/>
      <c r="E111" s="1213"/>
      <c r="F111" s="1201"/>
      <c r="G111" s="1206">
        <f>SUMIF(AG112:AG112,"&lt;&gt;NOR",G112:G112)</f>
        <v>0</v>
      </c>
      <c r="H111" s="160"/>
      <c r="I111" s="160">
        <f>SUM(I112:I112)</f>
        <v>242956.88</v>
      </c>
      <c r="J111" s="160"/>
      <c r="K111" s="160">
        <f>SUM(K112:K112)</f>
        <v>66957.98</v>
      </c>
      <c r="L111" s="160"/>
      <c r="M111" s="160">
        <f>SUM(M112:M112)</f>
        <v>0</v>
      </c>
      <c r="N111" s="159"/>
      <c r="O111" s="159">
        <f>SUM(O112:O112)</f>
        <v>0.08</v>
      </c>
      <c r="P111" s="159"/>
      <c r="Q111" s="159">
        <f>SUM(Q112:Q112)</f>
        <v>0</v>
      </c>
      <c r="R111" s="160"/>
      <c r="S111" s="160"/>
      <c r="T111" s="160"/>
      <c r="U111" s="160"/>
      <c r="V111" s="160">
        <f>SUM(V112:V112)</f>
        <v>102.25</v>
      </c>
      <c r="W111" s="160"/>
      <c r="X111" s="160"/>
      <c r="Y111" s="160"/>
      <c r="AG111" t="s">
        <v>196</v>
      </c>
    </row>
    <row r="112" spans="1:60" outlineLevel="1">
      <c r="A112" s="167">
        <v>29</v>
      </c>
      <c r="B112" s="168" t="s">
        <v>306</v>
      </c>
      <c r="C112" s="173" t="s">
        <v>307</v>
      </c>
      <c r="D112" s="169" t="s">
        <v>241</v>
      </c>
      <c r="E112" s="1216">
        <v>100.25</v>
      </c>
      <c r="F112" s="1200"/>
      <c r="G112" s="1210">
        <f>ROUND(E112*F112,2)</f>
        <v>0</v>
      </c>
      <c r="H112" s="155">
        <v>2423.5100000000002</v>
      </c>
      <c r="I112" s="154">
        <f>ROUND(E112*H112,2)</f>
        <v>242956.88</v>
      </c>
      <c r="J112" s="155">
        <v>667.91</v>
      </c>
      <c r="K112" s="154">
        <f>ROUND(E112*J112,2)</f>
        <v>66957.98</v>
      </c>
      <c r="L112" s="154">
        <v>21</v>
      </c>
      <c r="M112" s="154">
        <f>G112*(1+L112/100)</f>
        <v>0</v>
      </c>
      <c r="N112" s="153">
        <v>8.0000000000000004E-4</v>
      </c>
      <c r="O112" s="153">
        <f>ROUND(E112*N112,2)</f>
        <v>0.08</v>
      </c>
      <c r="P112" s="153">
        <v>0</v>
      </c>
      <c r="Q112" s="153">
        <f>ROUND(E112*P112,2)</f>
        <v>0</v>
      </c>
      <c r="R112" s="154"/>
      <c r="S112" s="154" t="s">
        <v>200</v>
      </c>
      <c r="T112" s="154" t="s">
        <v>201</v>
      </c>
      <c r="U112" s="154">
        <v>1.01999</v>
      </c>
      <c r="V112" s="154">
        <f>ROUND(E112*U112,2)</f>
        <v>102.25</v>
      </c>
      <c r="W112" s="154"/>
      <c r="X112" s="154" t="s">
        <v>202</v>
      </c>
      <c r="Y112" s="154" t="s">
        <v>203</v>
      </c>
      <c r="Z112" s="145"/>
      <c r="AA112" s="145"/>
      <c r="AB112" s="145"/>
      <c r="AC112" s="145"/>
      <c r="AD112" s="145"/>
      <c r="AE112" s="145"/>
      <c r="AF112" s="145"/>
      <c r="AG112" s="145" t="s">
        <v>204</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c r="A113" s="161" t="s">
        <v>195</v>
      </c>
      <c r="B113" s="162" t="s">
        <v>80</v>
      </c>
      <c r="C113" s="170" t="s">
        <v>81</v>
      </c>
      <c r="D113" s="163"/>
      <c r="E113" s="1213"/>
      <c r="F113" s="1201"/>
      <c r="G113" s="1206">
        <f>SUMIF(AG114:AG128,"&lt;&gt;NOR",G114:G128)</f>
        <v>0</v>
      </c>
      <c r="H113" s="160"/>
      <c r="I113" s="160">
        <f>SUM(I114:I128)</f>
        <v>65283.92</v>
      </c>
      <c r="J113" s="160"/>
      <c r="K113" s="160">
        <f>SUM(K114:K128)</f>
        <v>18087.580000000002</v>
      </c>
      <c r="L113" s="160"/>
      <c r="M113" s="160">
        <f>SUM(M114:M128)</f>
        <v>0</v>
      </c>
      <c r="N113" s="159"/>
      <c r="O113" s="159">
        <f>SUM(O114:O128)</f>
        <v>7.93</v>
      </c>
      <c r="P113" s="159"/>
      <c r="Q113" s="159">
        <f>SUM(Q114:Q128)</f>
        <v>0</v>
      </c>
      <c r="R113" s="160"/>
      <c r="S113" s="160"/>
      <c r="T113" s="160"/>
      <c r="U113" s="160"/>
      <c r="V113" s="160">
        <f>SUM(V114:V128)</f>
        <v>33.39</v>
      </c>
      <c r="W113" s="160"/>
      <c r="X113" s="160"/>
      <c r="Y113" s="160"/>
      <c r="AG113" t="s">
        <v>196</v>
      </c>
    </row>
    <row r="114" spans="1:60" outlineLevel="1">
      <c r="A114" s="164">
        <v>30</v>
      </c>
      <c r="B114" s="165" t="s">
        <v>308</v>
      </c>
      <c r="C114" s="171" t="s">
        <v>309</v>
      </c>
      <c r="D114" s="166" t="s">
        <v>199</v>
      </c>
      <c r="E114" s="1214">
        <v>3.7200700000000002</v>
      </c>
      <c r="F114" s="1207"/>
      <c r="G114" s="1208">
        <f>ROUND(E114*F114,2)</f>
        <v>0</v>
      </c>
      <c r="H114" s="155">
        <v>4307.5</v>
      </c>
      <c r="I114" s="154">
        <f>ROUND(E114*H114,2)</f>
        <v>16024.2</v>
      </c>
      <c r="J114" s="155">
        <v>2095.46</v>
      </c>
      <c r="K114" s="154">
        <f>ROUND(E114*J114,2)</f>
        <v>7795.26</v>
      </c>
      <c r="L114" s="154">
        <v>21</v>
      </c>
      <c r="M114" s="154">
        <f>G114*(1+L114/100)</f>
        <v>0</v>
      </c>
      <c r="N114" s="153">
        <v>1.84144</v>
      </c>
      <c r="O114" s="153">
        <f>ROUND(E114*N114,2)</f>
        <v>6.85</v>
      </c>
      <c r="P114" s="153">
        <v>0</v>
      </c>
      <c r="Q114" s="153">
        <f>ROUND(E114*P114,2)</f>
        <v>0</v>
      </c>
      <c r="R114" s="154"/>
      <c r="S114" s="154" t="s">
        <v>200</v>
      </c>
      <c r="T114" s="154" t="s">
        <v>201</v>
      </c>
      <c r="U114" s="154">
        <v>3.8420000000000001</v>
      </c>
      <c r="V114" s="154">
        <f>ROUND(E114*U114,2)</f>
        <v>14.29</v>
      </c>
      <c r="W114" s="154"/>
      <c r="X114" s="154" t="s">
        <v>202</v>
      </c>
      <c r="Y114" s="154" t="s">
        <v>203</v>
      </c>
      <c r="Z114" s="145"/>
      <c r="AA114" s="145"/>
      <c r="AB114" s="145"/>
      <c r="AC114" s="145"/>
      <c r="AD114" s="145"/>
      <c r="AE114" s="145"/>
      <c r="AF114" s="145"/>
      <c r="AG114" s="145" t="s">
        <v>204</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2">
      <c r="A115" s="151"/>
      <c r="B115" s="152"/>
      <c r="C115" s="172" t="s">
        <v>310</v>
      </c>
      <c r="D115" s="156"/>
      <c r="E115" s="1215">
        <v>0.38735000000000003</v>
      </c>
      <c r="F115" s="1209"/>
      <c r="G115" s="1209"/>
      <c r="H115" s="154"/>
      <c r="I115" s="154"/>
      <c r="J115" s="154"/>
      <c r="K115" s="154"/>
      <c r="L115" s="154"/>
      <c r="M115" s="154"/>
      <c r="N115" s="153"/>
      <c r="O115" s="153"/>
      <c r="P115" s="153"/>
      <c r="Q115" s="153"/>
      <c r="R115" s="154"/>
      <c r="S115" s="154"/>
      <c r="T115" s="154"/>
      <c r="U115" s="154"/>
      <c r="V115" s="154"/>
      <c r="W115" s="154"/>
      <c r="X115" s="154"/>
      <c r="Y115" s="154"/>
      <c r="Z115" s="145"/>
      <c r="AA115" s="145"/>
      <c r="AB115" s="145"/>
      <c r="AC115" s="145"/>
      <c r="AD115" s="145"/>
      <c r="AE115" s="145"/>
      <c r="AF115" s="145"/>
      <c r="AG115" s="145" t="s">
        <v>206</v>
      </c>
      <c r="AH115" s="145">
        <v>0</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3">
      <c r="A116" s="151"/>
      <c r="B116" s="152"/>
      <c r="C116" s="172" t="s">
        <v>311</v>
      </c>
      <c r="D116" s="156"/>
      <c r="E116" s="1215">
        <v>3.3327200000000001</v>
      </c>
      <c r="F116" s="1209"/>
      <c r="G116" s="1209"/>
      <c r="H116" s="154"/>
      <c r="I116" s="154"/>
      <c r="J116" s="154"/>
      <c r="K116" s="154"/>
      <c r="L116" s="154"/>
      <c r="M116" s="154"/>
      <c r="N116" s="153"/>
      <c r="O116" s="153"/>
      <c r="P116" s="153"/>
      <c r="Q116" s="153"/>
      <c r="R116" s="154"/>
      <c r="S116" s="154"/>
      <c r="T116" s="154"/>
      <c r="U116" s="154"/>
      <c r="V116" s="154"/>
      <c r="W116" s="154"/>
      <c r="X116" s="154"/>
      <c r="Y116" s="154"/>
      <c r="Z116" s="145"/>
      <c r="AA116" s="145"/>
      <c r="AB116" s="145"/>
      <c r="AC116" s="145"/>
      <c r="AD116" s="145"/>
      <c r="AE116" s="145"/>
      <c r="AF116" s="145"/>
      <c r="AG116" s="145" t="s">
        <v>206</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ht="22.5" outlineLevel="1">
      <c r="A117" s="164">
        <v>31</v>
      </c>
      <c r="B117" s="165" t="s">
        <v>312</v>
      </c>
      <c r="C117" s="171" t="s">
        <v>313</v>
      </c>
      <c r="D117" s="166" t="s">
        <v>275</v>
      </c>
      <c r="E117" s="1214">
        <v>0.29808000000000001</v>
      </c>
      <c r="F117" s="1207"/>
      <c r="G117" s="1208">
        <f>ROUND(E117*F117,2)</f>
        <v>0</v>
      </c>
      <c r="H117" s="155">
        <v>49888.32</v>
      </c>
      <c r="I117" s="154">
        <f>ROUND(E117*H117,2)</f>
        <v>14870.71</v>
      </c>
      <c r="J117" s="155">
        <v>11100.82</v>
      </c>
      <c r="K117" s="154">
        <f>ROUND(E117*J117,2)</f>
        <v>3308.93</v>
      </c>
      <c r="L117" s="154">
        <v>21</v>
      </c>
      <c r="M117" s="154">
        <f>G117*(1+L117/100)</f>
        <v>0</v>
      </c>
      <c r="N117" s="153">
        <v>1.0900000000000001</v>
      </c>
      <c r="O117" s="153">
        <f>ROUND(E117*N117,2)</f>
        <v>0.32</v>
      </c>
      <c r="P117" s="153">
        <v>0</v>
      </c>
      <c r="Q117" s="153">
        <f>ROUND(E117*P117,2)</f>
        <v>0</v>
      </c>
      <c r="R117" s="154"/>
      <c r="S117" s="154" t="s">
        <v>200</v>
      </c>
      <c r="T117" s="154" t="s">
        <v>201</v>
      </c>
      <c r="U117" s="154">
        <v>20.6</v>
      </c>
      <c r="V117" s="154">
        <f>ROUND(E117*U117,2)</f>
        <v>6.14</v>
      </c>
      <c r="W117" s="154"/>
      <c r="X117" s="154" t="s">
        <v>202</v>
      </c>
      <c r="Y117" s="154" t="s">
        <v>203</v>
      </c>
      <c r="Z117" s="145"/>
      <c r="AA117" s="145"/>
      <c r="AB117" s="145"/>
      <c r="AC117" s="145"/>
      <c r="AD117" s="145"/>
      <c r="AE117" s="145"/>
      <c r="AF117" s="145"/>
      <c r="AG117" s="145" t="s">
        <v>204</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2">
      <c r="A118" s="151"/>
      <c r="B118" s="152"/>
      <c r="C118" s="172" t="s">
        <v>314</v>
      </c>
      <c r="D118" s="156"/>
      <c r="E118" s="1215">
        <v>8.4239999999999995E-2</v>
      </c>
      <c r="F118" s="1209"/>
      <c r="G118" s="1209"/>
      <c r="H118" s="154"/>
      <c r="I118" s="154"/>
      <c r="J118" s="154"/>
      <c r="K118" s="154"/>
      <c r="L118" s="154"/>
      <c r="M118" s="154"/>
      <c r="N118" s="153"/>
      <c r="O118" s="153"/>
      <c r="P118" s="153"/>
      <c r="Q118" s="153"/>
      <c r="R118" s="154"/>
      <c r="S118" s="154"/>
      <c r="T118" s="154"/>
      <c r="U118" s="154"/>
      <c r="V118" s="154"/>
      <c r="W118" s="154"/>
      <c r="X118" s="154"/>
      <c r="Y118" s="154"/>
      <c r="Z118" s="145"/>
      <c r="AA118" s="145"/>
      <c r="AB118" s="145"/>
      <c r="AC118" s="145"/>
      <c r="AD118" s="145"/>
      <c r="AE118" s="145"/>
      <c r="AF118" s="145"/>
      <c r="AG118" s="145" t="s">
        <v>206</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3">
      <c r="A119" s="151"/>
      <c r="B119" s="152"/>
      <c r="C119" s="172" t="s">
        <v>315</v>
      </c>
      <c r="D119" s="156"/>
      <c r="E119" s="1215">
        <v>3.5639999999999998E-2</v>
      </c>
      <c r="F119" s="1209"/>
      <c r="G119" s="1209"/>
      <c r="H119" s="154"/>
      <c r="I119" s="154"/>
      <c r="J119" s="154"/>
      <c r="K119" s="154"/>
      <c r="L119" s="154"/>
      <c r="M119" s="154"/>
      <c r="N119" s="153"/>
      <c r="O119" s="153"/>
      <c r="P119" s="153"/>
      <c r="Q119" s="153"/>
      <c r="R119" s="154"/>
      <c r="S119" s="154"/>
      <c r="T119" s="154"/>
      <c r="U119" s="154"/>
      <c r="V119" s="154"/>
      <c r="W119" s="154"/>
      <c r="X119" s="154"/>
      <c r="Y119" s="154"/>
      <c r="Z119" s="145"/>
      <c r="AA119" s="145"/>
      <c r="AB119" s="145"/>
      <c r="AC119" s="145"/>
      <c r="AD119" s="145"/>
      <c r="AE119" s="145"/>
      <c r="AF119" s="145"/>
      <c r="AG119" s="145" t="s">
        <v>206</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3">
      <c r="A120" s="151"/>
      <c r="B120" s="152"/>
      <c r="C120" s="172" t="s">
        <v>316</v>
      </c>
      <c r="D120" s="156"/>
      <c r="E120" s="1215">
        <v>4.2119999999999998E-2</v>
      </c>
      <c r="F120" s="1209"/>
      <c r="G120" s="1209"/>
      <c r="H120" s="154"/>
      <c r="I120" s="154"/>
      <c r="J120" s="154"/>
      <c r="K120" s="154"/>
      <c r="L120" s="154"/>
      <c r="M120" s="154"/>
      <c r="N120" s="153"/>
      <c r="O120" s="153"/>
      <c r="P120" s="153"/>
      <c r="Q120" s="153"/>
      <c r="R120" s="154"/>
      <c r="S120" s="154"/>
      <c r="T120" s="154"/>
      <c r="U120" s="154"/>
      <c r="V120" s="154"/>
      <c r="W120" s="154"/>
      <c r="X120" s="154"/>
      <c r="Y120" s="154"/>
      <c r="Z120" s="145"/>
      <c r="AA120" s="145"/>
      <c r="AB120" s="145"/>
      <c r="AC120" s="145"/>
      <c r="AD120" s="145"/>
      <c r="AE120" s="145"/>
      <c r="AF120" s="145"/>
      <c r="AG120" s="145" t="s">
        <v>206</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3">
      <c r="A121" s="151"/>
      <c r="B121" s="152"/>
      <c r="C121" s="172" t="s">
        <v>317</v>
      </c>
      <c r="D121" s="156"/>
      <c r="E121" s="1215">
        <v>7.7759999999999996E-2</v>
      </c>
      <c r="F121" s="1209"/>
      <c r="G121" s="1209"/>
      <c r="H121" s="154"/>
      <c r="I121" s="154"/>
      <c r="J121" s="154"/>
      <c r="K121" s="154"/>
      <c r="L121" s="154"/>
      <c r="M121" s="154"/>
      <c r="N121" s="153"/>
      <c r="O121" s="153"/>
      <c r="P121" s="153"/>
      <c r="Q121" s="153"/>
      <c r="R121" s="154"/>
      <c r="S121" s="154"/>
      <c r="T121" s="154"/>
      <c r="U121" s="154"/>
      <c r="V121" s="154"/>
      <c r="W121" s="154"/>
      <c r="X121" s="154"/>
      <c r="Y121" s="154"/>
      <c r="Z121" s="145"/>
      <c r="AA121" s="145"/>
      <c r="AB121" s="145"/>
      <c r="AC121" s="145"/>
      <c r="AD121" s="145"/>
      <c r="AE121" s="145"/>
      <c r="AF121" s="145"/>
      <c r="AG121" s="145" t="s">
        <v>206</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3">
      <c r="A122" s="151"/>
      <c r="B122" s="152"/>
      <c r="C122" s="172" t="s">
        <v>318</v>
      </c>
      <c r="D122" s="156"/>
      <c r="E122" s="1215">
        <v>4.8599999999999997E-2</v>
      </c>
      <c r="F122" s="1209"/>
      <c r="G122" s="1209"/>
      <c r="H122" s="154"/>
      <c r="I122" s="154"/>
      <c r="J122" s="154"/>
      <c r="K122" s="154"/>
      <c r="L122" s="154"/>
      <c r="M122" s="154"/>
      <c r="N122" s="153"/>
      <c r="O122" s="153"/>
      <c r="P122" s="153"/>
      <c r="Q122" s="153"/>
      <c r="R122" s="154"/>
      <c r="S122" s="154"/>
      <c r="T122" s="154"/>
      <c r="U122" s="154"/>
      <c r="V122" s="154"/>
      <c r="W122" s="154"/>
      <c r="X122" s="154"/>
      <c r="Y122" s="154"/>
      <c r="Z122" s="145"/>
      <c r="AA122" s="145"/>
      <c r="AB122" s="145"/>
      <c r="AC122" s="145"/>
      <c r="AD122" s="145"/>
      <c r="AE122" s="145"/>
      <c r="AF122" s="145"/>
      <c r="AG122" s="145" t="s">
        <v>206</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3">
      <c r="A123" s="151"/>
      <c r="B123" s="152"/>
      <c r="C123" s="172" t="s">
        <v>319</v>
      </c>
      <c r="D123" s="156"/>
      <c r="E123" s="1215">
        <v>9.7199999999999995E-3</v>
      </c>
      <c r="F123" s="1209"/>
      <c r="G123" s="1209"/>
      <c r="H123" s="154"/>
      <c r="I123" s="154"/>
      <c r="J123" s="154"/>
      <c r="K123" s="154"/>
      <c r="L123" s="154"/>
      <c r="M123" s="154"/>
      <c r="N123" s="153"/>
      <c r="O123" s="153"/>
      <c r="P123" s="153"/>
      <c r="Q123" s="153"/>
      <c r="R123" s="154"/>
      <c r="S123" s="154"/>
      <c r="T123" s="154"/>
      <c r="U123" s="154"/>
      <c r="V123" s="154"/>
      <c r="W123" s="154"/>
      <c r="X123" s="154"/>
      <c r="Y123" s="154"/>
      <c r="Z123" s="145"/>
      <c r="AA123" s="145"/>
      <c r="AB123" s="145"/>
      <c r="AC123" s="145"/>
      <c r="AD123" s="145"/>
      <c r="AE123" s="145"/>
      <c r="AF123" s="145"/>
      <c r="AG123" s="145" t="s">
        <v>206</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2.5" outlineLevel="1">
      <c r="A124" s="164">
        <v>32</v>
      </c>
      <c r="B124" s="165" t="s">
        <v>320</v>
      </c>
      <c r="C124" s="171" t="s">
        <v>321</v>
      </c>
      <c r="D124" s="166" t="s">
        <v>275</v>
      </c>
      <c r="E124" s="1214">
        <v>0.33539999999999998</v>
      </c>
      <c r="F124" s="1207"/>
      <c r="G124" s="1208">
        <f>ROUND(E124*F124,2)</f>
        <v>0</v>
      </c>
      <c r="H124" s="155">
        <v>49888.32</v>
      </c>
      <c r="I124" s="154">
        <f>ROUND(E124*H124,2)</f>
        <v>16732.54</v>
      </c>
      <c r="J124" s="155">
        <v>10130.84</v>
      </c>
      <c r="K124" s="154">
        <f>ROUND(E124*J124,2)</f>
        <v>3397.88</v>
      </c>
      <c r="L124" s="154">
        <v>21</v>
      </c>
      <c r="M124" s="154">
        <f>G124*(1+L124/100)</f>
        <v>0</v>
      </c>
      <c r="N124" s="153">
        <v>1.0900000000000001</v>
      </c>
      <c r="O124" s="153">
        <f>ROUND(E124*N124,2)</f>
        <v>0.37</v>
      </c>
      <c r="P124" s="153">
        <v>0</v>
      </c>
      <c r="Q124" s="153">
        <f>ROUND(E124*P124,2)</f>
        <v>0</v>
      </c>
      <c r="R124" s="154"/>
      <c r="S124" s="154" t="s">
        <v>200</v>
      </c>
      <c r="T124" s="154" t="s">
        <v>201</v>
      </c>
      <c r="U124" s="154">
        <v>18.8</v>
      </c>
      <c r="V124" s="154">
        <f>ROUND(E124*U124,2)</f>
        <v>6.31</v>
      </c>
      <c r="W124" s="154"/>
      <c r="X124" s="154" t="s">
        <v>202</v>
      </c>
      <c r="Y124" s="154" t="s">
        <v>203</v>
      </c>
      <c r="Z124" s="145"/>
      <c r="AA124" s="145"/>
      <c r="AB124" s="145"/>
      <c r="AC124" s="145"/>
      <c r="AD124" s="145"/>
      <c r="AE124" s="145"/>
      <c r="AF124" s="145"/>
      <c r="AG124" s="145" t="s">
        <v>204</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2">
      <c r="A125" s="151"/>
      <c r="B125" s="152"/>
      <c r="C125" s="172" t="s">
        <v>322</v>
      </c>
      <c r="D125" s="156"/>
      <c r="E125" s="1215">
        <v>0.12642</v>
      </c>
      <c r="F125" s="1209"/>
      <c r="G125" s="1209"/>
      <c r="H125" s="154"/>
      <c r="I125" s="154"/>
      <c r="J125" s="154"/>
      <c r="K125" s="154"/>
      <c r="L125" s="154"/>
      <c r="M125" s="154"/>
      <c r="N125" s="153"/>
      <c r="O125" s="153"/>
      <c r="P125" s="153"/>
      <c r="Q125" s="153"/>
      <c r="R125" s="154"/>
      <c r="S125" s="154"/>
      <c r="T125" s="154"/>
      <c r="U125" s="154"/>
      <c r="V125" s="154"/>
      <c r="W125" s="154"/>
      <c r="X125" s="154"/>
      <c r="Y125" s="154"/>
      <c r="Z125" s="145"/>
      <c r="AA125" s="145"/>
      <c r="AB125" s="145"/>
      <c r="AC125" s="145"/>
      <c r="AD125" s="145"/>
      <c r="AE125" s="145"/>
      <c r="AF125" s="145"/>
      <c r="AG125" s="145" t="s">
        <v>206</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3">
      <c r="A126" s="151"/>
      <c r="B126" s="152"/>
      <c r="C126" s="172" t="s">
        <v>323</v>
      </c>
      <c r="D126" s="156"/>
      <c r="E126" s="1215">
        <v>0.20898</v>
      </c>
      <c r="F126" s="1209"/>
      <c r="G126" s="1209"/>
      <c r="H126" s="154"/>
      <c r="I126" s="154"/>
      <c r="J126" s="154"/>
      <c r="K126" s="154"/>
      <c r="L126" s="154"/>
      <c r="M126" s="154"/>
      <c r="N126" s="153"/>
      <c r="O126" s="153"/>
      <c r="P126" s="153"/>
      <c r="Q126" s="153"/>
      <c r="R126" s="154"/>
      <c r="S126" s="154"/>
      <c r="T126" s="154"/>
      <c r="U126" s="154"/>
      <c r="V126" s="154"/>
      <c r="W126" s="154"/>
      <c r="X126" s="154"/>
      <c r="Y126" s="154"/>
      <c r="Z126" s="145"/>
      <c r="AA126" s="145"/>
      <c r="AB126" s="145"/>
      <c r="AC126" s="145"/>
      <c r="AD126" s="145"/>
      <c r="AE126" s="145"/>
      <c r="AF126" s="145"/>
      <c r="AG126" s="145" t="s">
        <v>206</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2.5" outlineLevel="1">
      <c r="A127" s="164">
        <v>33</v>
      </c>
      <c r="B127" s="165" t="s">
        <v>324</v>
      </c>
      <c r="C127" s="171" t="s">
        <v>325</v>
      </c>
      <c r="D127" s="166" t="s">
        <v>275</v>
      </c>
      <c r="E127" s="1214">
        <v>0.35392000000000001</v>
      </c>
      <c r="F127" s="1207"/>
      <c r="G127" s="1208">
        <f>ROUND(E127*F127,2)</f>
        <v>0</v>
      </c>
      <c r="H127" s="155">
        <v>49888.32</v>
      </c>
      <c r="I127" s="154">
        <f>ROUND(E127*H127,2)</f>
        <v>17656.47</v>
      </c>
      <c r="J127" s="155">
        <v>10130.84</v>
      </c>
      <c r="K127" s="154">
        <f>ROUND(E127*J127,2)</f>
        <v>3585.51</v>
      </c>
      <c r="L127" s="154">
        <v>21</v>
      </c>
      <c r="M127" s="154">
        <f>G127*(1+L127/100)</f>
        <v>0</v>
      </c>
      <c r="N127" s="153">
        <v>1.0900000000000001</v>
      </c>
      <c r="O127" s="153">
        <f>ROUND(E127*N127,2)</f>
        <v>0.39</v>
      </c>
      <c r="P127" s="153">
        <v>0</v>
      </c>
      <c r="Q127" s="153">
        <f>ROUND(E127*P127,2)</f>
        <v>0</v>
      </c>
      <c r="R127" s="154"/>
      <c r="S127" s="154" t="s">
        <v>200</v>
      </c>
      <c r="T127" s="154" t="s">
        <v>201</v>
      </c>
      <c r="U127" s="154">
        <v>18.8</v>
      </c>
      <c r="V127" s="154">
        <f>ROUND(E127*U127,2)</f>
        <v>6.65</v>
      </c>
      <c r="W127" s="154"/>
      <c r="X127" s="154" t="s">
        <v>202</v>
      </c>
      <c r="Y127" s="154" t="s">
        <v>203</v>
      </c>
      <c r="Z127" s="145"/>
      <c r="AA127" s="145"/>
      <c r="AB127" s="145"/>
      <c r="AC127" s="145"/>
      <c r="AD127" s="145"/>
      <c r="AE127" s="145"/>
      <c r="AF127" s="145"/>
      <c r="AG127" s="145" t="s">
        <v>204</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2">
      <c r="A128" s="151"/>
      <c r="B128" s="152"/>
      <c r="C128" s="172" t="s">
        <v>326</v>
      </c>
      <c r="D128" s="156"/>
      <c r="E128" s="1215">
        <v>0.35392000000000001</v>
      </c>
      <c r="F128" s="1209"/>
      <c r="G128" s="1209"/>
      <c r="H128" s="154"/>
      <c r="I128" s="154"/>
      <c r="J128" s="154"/>
      <c r="K128" s="154"/>
      <c r="L128" s="154"/>
      <c r="M128" s="154"/>
      <c r="N128" s="153"/>
      <c r="O128" s="153"/>
      <c r="P128" s="153"/>
      <c r="Q128" s="153"/>
      <c r="R128" s="154"/>
      <c r="S128" s="154"/>
      <c r="T128" s="154"/>
      <c r="U128" s="154"/>
      <c r="V128" s="154"/>
      <c r="W128" s="154"/>
      <c r="X128" s="154"/>
      <c r="Y128" s="154"/>
      <c r="Z128" s="145"/>
      <c r="AA128" s="145"/>
      <c r="AB128" s="145"/>
      <c r="AC128" s="145"/>
      <c r="AD128" s="145"/>
      <c r="AE128" s="145"/>
      <c r="AF128" s="145"/>
      <c r="AG128" s="145" t="s">
        <v>206</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c r="A129" s="161" t="s">
        <v>195</v>
      </c>
      <c r="B129" s="162" t="s">
        <v>82</v>
      </c>
      <c r="C129" s="170" t="s">
        <v>83</v>
      </c>
      <c r="D129" s="163"/>
      <c r="E129" s="1213"/>
      <c r="F129" s="1201"/>
      <c r="G129" s="1206">
        <f>SUMIF(AG130:AG131,"&lt;&gt;NOR",G130:G131)</f>
        <v>0</v>
      </c>
      <c r="H129" s="160"/>
      <c r="I129" s="160">
        <f>SUM(I130:I131)</f>
        <v>40413.9</v>
      </c>
      <c r="J129" s="160"/>
      <c r="K129" s="160">
        <f>SUM(K130:K131)</f>
        <v>312856.32000000001</v>
      </c>
      <c r="L129" s="160"/>
      <c r="M129" s="160">
        <f>SUM(M130:M131)</f>
        <v>0</v>
      </c>
      <c r="N129" s="159"/>
      <c r="O129" s="159">
        <f>SUM(O130:O131)</f>
        <v>0.59</v>
      </c>
      <c r="P129" s="159"/>
      <c r="Q129" s="159">
        <f>SUM(Q130:Q131)</f>
        <v>0</v>
      </c>
      <c r="R129" s="160"/>
      <c r="S129" s="160"/>
      <c r="T129" s="160"/>
      <c r="U129" s="160"/>
      <c r="V129" s="160">
        <f>SUM(V130:V131)</f>
        <v>300.66000000000003</v>
      </c>
      <c r="W129" s="160"/>
      <c r="X129" s="160"/>
      <c r="Y129" s="160"/>
      <c r="AG129" t="s">
        <v>196</v>
      </c>
    </row>
    <row r="130" spans="1:60" ht="22.5" outlineLevel="1">
      <c r="A130" s="167">
        <v>34</v>
      </c>
      <c r="B130" s="168" t="s">
        <v>327</v>
      </c>
      <c r="C130" s="173" t="s">
        <v>328</v>
      </c>
      <c r="D130" s="169" t="s">
        <v>241</v>
      </c>
      <c r="E130" s="1216">
        <v>79.349999999999994</v>
      </c>
      <c r="F130" s="1200"/>
      <c r="G130" s="1210">
        <f>ROUND(E130*F130,2)</f>
        <v>0</v>
      </c>
      <c r="H130" s="155">
        <v>492.8</v>
      </c>
      <c r="I130" s="154">
        <f>ROUND(E130*H130,2)</f>
        <v>39103.68</v>
      </c>
      <c r="J130" s="155">
        <v>3786.62</v>
      </c>
      <c r="K130" s="154">
        <f>ROUND(E130*J130,2)</f>
        <v>300468.3</v>
      </c>
      <c r="L130" s="154">
        <v>21</v>
      </c>
      <c r="M130" s="154">
        <f>G130*(1+L130/100)</f>
        <v>0</v>
      </c>
      <c r="N130" s="153">
        <v>7.1500000000000001E-3</v>
      </c>
      <c r="O130" s="153">
        <f>ROUND(E130*N130,2)</f>
        <v>0.56999999999999995</v>
      </c>
      <c r="P130" s="153">
        <v>0</v>
      </c>
      <c r="Q130" s="153">
        <f>ROUND(E130*P130,2)</f>
        <v>0</v>
      </c>
      <c r="R130" s="154"/>
      <c r="S130" s="154" t="s">
        <v>200</v>
      </c>
      <c r="T130" s="154" t="s">
        <v>201</v>
      </c>
      <c r="U130" s="154">
        <v>3.6</v>
      </c>
      <c r="V130" s="154">
        <f>ROUND(E130*U130,2)</f>
        <v>285.66000000000003</v>
      </c>
      <c r="W130" s="154"/>
      <c r="X130" s="154" t="s">
        <v>202</v>
      </c>
      <c r="Y130" s="154" t="s">
        <v>203</v>
      </c>
      <c r="Z130" s="145"/>
      <c r="AA130" s="145"/>
      <c r="AB130" s="145"/>
      <c r="AC130" s="145"/>
      <c r="AD130" s="145"/>
      <c r="AE130" s="145"/>
      <c r="AF130" s="145"/>
      <c r="AG130" s="145" t="s">
        <v>204</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ht="22.5" outlineLevel="1">
      <c r="A131" s="167">
        <v>35</v>
      </c>
      <c r="B131" s="168" t="s">
        <v>329</v>
      </c>
      <c r="C131" s="173" t="s">
        <v>330</v>
      </c>
      <c r="D131" s="169" t="s">
        <v>241</v>
      </c>
      <c r="E131" s="1216">
        <v>2</v>
      </c>
      <c r="F131" s="1200"/>
      <c r="G131" s="1210">
        <f>ROUND(E131*F131,2)</f>
        <v>0</v>
      </c>
      <c r="H131" s="155">
        <v>655.11</v>
      </c>
      <c r="I131" s="154">
        <f>ROUND(E131*H131,2)</f>
        <v>1310.22</v>
      </c>
      <c r="J131" s="155">
        <v>6194.01</v>
      </c>
      <c r="K131" s="154">
        <f>ROUND(E131*J131,2)</f>
        <v>12388.02</v>
      </c>
      <c r="L131" s="154">
        <v>21</v>
      </c>
      <c r="M131" s="154">
        <f>G131*(1+L131/100)</f>
        <v>0</v>
      </c>
      <c r="N131" s="153">
        <v>9.7699999999999992E-3</v>
      </c>
      <c r="O131" s="153">
        <f>ROUND(E131*N131,2)</f>
        <v>0.02</v>
      </c>
      <c r="P131" s="153">
        <v>0</v>
      </c>
      <c r="Q131" s="153">
        <f>ROUND(E131*P131,2)</f>
        <v>0</v>
      </c>
      <c r="R131" s="154"/>
      <c r="S131" s="154" t="s">
        <v>200</v>
      </c>
      <c r="T131" s="154" t="s">
        <v>201</v>
      </c>
      <c r="U131" s="154">
        <v>7.5</v>
      </c>
      <c r="V131" s="154">
        <f>ROUND(E131*U131,2)</f>
        <v>15</v>
      </c>
      <c r="W131" s="154"/>
      <c r="X131" s="154" t="s">
        <v>202</v>
      </c>
      <c r="Y131" s="154" t="s">
        <v>203</v>
      </c>
      <c r="Z131" s="145"/>
      <c r="AA131" s="145"/>
      <c r="AB131" s="145"/>
      <c r="AC131" s="145"/>
      <c r="AD131" s="145"/>
      <c r="AE131" s="145"/>
      <c r="AF131" s="145"/>
      <c r="AG131" s="145" t="s">
        <v>204</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c r="A132" s="161" t="s">
        <v>195</v>
      </c>
      <c r="B132" s="162" t="s">
        <v>84</v>
      </c>
      <c r="C132" s="170" t="s">
        <v>85</v>
      </c>
      <c r="D132" s="163"/>
      <c r="E132" s="1213"/>
      <c r="F132" s="1201"/>
      <c r="G132" s="1206">
        <f>SUMIF(AG133:AG140,"&lt;&gt;NOR",G133:G140)</f>
        <v>0</v>
      </c>
      <c r="H132" s="160"/>
      <c r="I132" s="160">
        <f>SUM(I133:I140)</f>
        <v>17090.16</v>
      </c>
      <c r="J132" s="160"/>
      <c r="K132" s="160">
        <f>SUM(K133:K140)</f>
        <v>11365.380000000001</v>
      </c>
      <c r="L132" s="160"/>
      <c r="M132" s="160">
        <f>SUM(M133:M140)</f>
        <v>0</v>
      </c>
      <c r="N132" s="159"/>
      <c r="O132" s="159">
        <f>SUM(O133:O140)</f>
        <v>2.4299999999999997</v>
      </c>
      <c r="P132" s="159"/>
      <c r="Q132" s="159">
        <f>SUM(Q133:Q140)</f>
        <v>0</v>
      </c>
      <c r="R132" s="160"/>
      <c r="S132" s="160"/>
      <c r="T132" s="160"/>
      <c r="U132" s="160"/>
      <c r="V132" s="160">
        <f>SUM(V133:V140)</f>
        <v>20.950000000000003</v>
      </c>
      <c r="W132" s="160"/>
      <c r="X132" s="160"/>
      <c r="Y132" s="160"/>
      <c r="AG132" t="s">
        <v>196</v>
      </c>
    </row>
    <row r="133" spans="1:60" outlineLevel="1">
      <c r="A133" s="164">
        <v>36</v>
      </c>
      <c r="B133" s="165" t="s">
        <v>331</v>
      </c>
      <c r="C133" s="171" t="s">
        <v>332</v>
      </c>
      <c r="D133" s="166" t="s">
        <v>199</v>
      </c>
      <c r="E133" s="1214">
        <v>0.6724</v>
      </c>
      <c r="F133" s="1207"/>
      <c r="G133" s="1208">
        <f>ROUND(E133*F133,2)</f>
        <v>0</v>
      </c>
      <c r="H133" s="155">
        <v>3553.28</v>
      </c>
      <c r="I133" s="154">
        <f>ROUND(E133*H133,2)</f>
        <v>2389.23</v>
      </c>
      <c r="J133" s="155">
        <v>1301.29</v>
      </c>
      <c r="K133" s="154">
        <f>ROUND(E133*J133,2)</f>
        <v>874.99</v>
      </c>
      <c r="L133" s="154">
        <v>21</v>
      </c>
      <c r="M133" s="154">
        <f>G133*(1+L133/100)</f>
        <v>0</v>
      </c>
      <c r="N133" s="153">
        <v>2.53999</v>
      </c>
      <c r="O133" s="153">
        <f>ROUND(E133*N133,2)</f>
        <v>1.71</v>
      </c>
      <c r="P133" s="153">
        <v>0</v>
      </c>
      <c r="Q133" s="153">
        <f>ROUND(E133*P133,2)</f>
        <v>0</v>
      </c>
      <c r="R133" s="154"/>
      <c r="S133" s="154" t="s">
        <v>200</v>
      </c>
      <c r="T133" s="154" t="s">
        <v>201</v>
      </c>
      <c r="U133" s="154">
        <v>2.3039999999999998</v>
      </c>
      <c r="V133" s="154">
        <f>ROUND(E133*U133,2)</f>
        <v>1.55</v>
      </c>
      <c r="W133" s="154"/>
      <c r="X133" s="154" t="s">
        <v>202</v>
      </c>
      <c r="Y133" s="154" t="s">
        <v>203</v>
      </c>
      <c r="Z133" s="145"/>
      <c r="AA133" s="145"/>
      <c r="AB133" s="145"/>
      <c r="AC133" s="145"/>
      <c r="AD133" s="145"/>
      <c r="AE133" s="145"/>
      <c r="AF133" s="145"/>
      <c r="AG133" s="145" t="s">
        <v>204</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2">
      <c r="A134" s="151"/>
      <c r="B134" s="152"/>
      <c r="C134" s="172" t="s">
        <v>333</v>
      </c>
      <c r="D134" s="156"/>
      <c r="E134" s="1215">
        <v>0.6724</v>
      </c>
      <c r="F134" s="1209"/>
      <c r="G134" s="1209"/>
      <c r="H134" s="154"/>
      <c r="I134" s="154"/>
      <c r="J134" s="154"/>
      <c r="K134" s="154"/>
      <c r="L134" s="154"/>
      <c r="M134" s="154"/>
      <c r="N134" s="153"/>
      <c r="O134" s="153"/>
      <c r="P134" s="153"/>
      <c r="Q134" s="153"/>
      <c r="R134" s="154"/>
      <c r="S134" s="154"/>
      <c r="T134" s="154"/>
      <c r="U134" s="154"/>
      <c r="V134" s="154"/>
      <c r="W134" s="154"/>
      <c r="X134" s="154"/>
      <c r="Y134" s="154"/>
      <c r="Z134" s="145"/>
      <c r="AA134" s="145"/>
      <c r="AB134" s="145"/>
      <c r="AC134" s="145"/>
      <c r="AD134" s="145"/>
      <c r="AE134" s="145"/>
      <c r="AF134" s="145"/>
      <c r="AG134" s="145" t="s">
        <v>206</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c r="A135" s="164">
        <v>37</v>
      </c>
      <c r="B135" s="165" t="s">
        <v>334</v>
      </c>
      <c r="C135" s="171" t="s">
        <v>335</v>
      </c>
      <c r="D135" s="166" t="s">
        <v>217</v>
      </c>
      <c r="E135" s="1214">
        <v>13.448</v>
      </c>
      <c r="F135" s="1207"/>
      <c r="G135" s="1208">
        <f>ROUND(E135*F135,2)</f>
        <v>0</v>
      </c>
      <c r="H135" s="155">
        <v>385.78</v>
      </c>
      <c r="I135" s="154">
        <f>ROUND(E135*H135,2)</f>
        <v>5187.97</v>
      </c>
      <c r="J135" s="155">
        <v>357.29</v>
      </c>
      <c r="K135" s="154">
        <f>ROUND(E135*J135,2)</f>
        <v>4804.84</v>
      </c>
      <c r="L135" s="154">
        <v>21</v>
      </c>
      <c r="M135" s="154">
        <f>G135*(1+L135/100)</f>
        <v>0</v>
      </c>
      <c r="N135" s="153">
        <v>3.8080000000000003E-2</v>
      </c>
      <c r="O135" s="153">
        <f>ROUND(E135*N135,2)</f>
        <v>0.51</v>
      </c>
      <c r="P135" s="153">
        <v>0</v>
      </c>
      <c r="Q135" s="153">
        <f>ROUND(E135*P135,2)</f>
        <v>0</v>
      </c>
      <c r="R135" s="154"/>
      <c r="S135" s="154" t="s">
        <v>200</v>
      </c>
      <c r="T135" s="154" t="s">
        <v>201</v>
      </c>
      <c r="U135" s="154">
        <v>0.7</v>
      </c>
      <c r="V135" s="154">
        <f>ROUND(E135*U135,2)</f>
        <v>9.41</v>
      </c>
      <c r="W135" s="154"/>
      <c r="X135" s="154" t="s">
        <v>202</v>
      </c>
      <c r="Y135" s="154" t="s">
        <v>203</v>
      </c>
      <c r="Z135" s="145"/>
      <c r="AA135" s="145"/>
      <c r="AB135" s="145"/>
      <c r="AC135" s="145"/>
      <c r="AD135" s="145"/>
      <c r="AE135" s="145"/>
      <c r="AF135" s="145"/>
      <c r="AG135" s="145" t="s">
        <v>204</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2">
      <c r="A136" s="151"/>
      <c r="B136" s="152"/>
      <c r="C136" s="172" t="s">
        <v>336</v>
      </c>
      <c r="D136" s="156"/>
      <c r="E136" s="1215">
        <v>13.448</v>
      </c>
      <c r="F136" s="1209"/>
      <c r="G136" s="1209"/>
      <c r="H136" s="154"/>
      <c r="I136" s="154"/>
      <c r="J136" s="154"/>
      <c r="K136" s="154"/>
      <c r="L136" s="154"/>
      <c r="M136" s="154"/>
      <c r="N136" s="153"/>
      <c r="O136" s="153"/>
      <c r="P136" s="153"/>
      <c r="Q136" s="153"/>
      <c r="R136" s="154"/>
      <c r="S136" s="154"/>
      <c r="T136" s="154"/>
      <c r="U136" s="154"/>
      <c r="V136" s="154"/>
      <c r="W136" s="154"/>
      <c r="X136" s="154"/>
      <c r="Y136" s="154"/>
      <c r="Z136" s="145"/>
      <c r="AA136" s="145"/>
      <c r="AB136" s="145"/>
      <c r="AC136" s="145"/>
      <c r="AD136" s="145"/>
      <c r="AE136" s="145"/>
      <c r="AF136" s="145"/>
      <c r="AG136" s="145" t="s">
        <v>206</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ht="22.5" outlineLevel="1">
      <c r="A137" s="164">
        <v>38</v>
      </c>
      <c r="B137" s="165" t="s">
        <v>337</v>
      </c>
      <c r="C137" s="171" t="s">
        <v>338</v>
      </c>
      <c r="D137" s="166" t="s">
        <v>217</v>
      </c>
      <c r="E137" s="1214">
        <v>13.448</v>
      </c>
      <c r="F137" s="1207"/>
      <c r="G137" s="1208">
        <f>ROUND(E137*F137,2)</f>
        <v>0</v>
      </c>
      <c r="H137" s="155">
        <v>0</v>
      </c>
      <c r="I137" s="154">
        <f>ROUND(E137*H137,2)</f>
        <v>0</v>
      </c>
      <c r="J137" s="155">
        <v>143.78</v>
      </c>
      <c r="K137" s="154">
        <f>ROUND(E137*J137,2)</f>
        <v>1933.55</v>
      </c>
      <c r="L137" s="154">
        <v>21</v>
      </c>
      <c r="M137" s="154">
        <f>G137*(1+L137/100)</f>
        <v>0</v>
      </c>
      <c r="N137" s="153">
        <v>0</v>
      </c>
      <c r="O137" s="153">
        <f>ROUND(E137*N137,2)</f>
        <v>0</v>
      </c>
      <c r="P137" s="153">
        <v>0</v>
      </c>
      <c r="Q137" s="153">
        <f>ROUND(E137*P137,2)</f>
        <v>0</v>
      </c>
      <c r="R137" s="154"/>
      <c r="S137" s="154" t="s">
        <v>200</v>
      </c>
      <c r="T137" s="154" t="s">
        <v>201</v>
      </c>
      <c r="U137" s="154">
        <v>0.3</v>
      </c>
      <c r="V137" s="154">
        <f>ROUND(E137*U137,2)</f>
        <v>4.03</v>
      </c>
      <c r="W137" s="154"/>
      <c r="X137" s="154" t="s">
        <v>202</v>
      </c>
      <c r="Y137" s="154" t="s">
        <v>203</v>
      </c>
      <c r="Z137" s="145"/>
      <c r="AA137" s="145"/>
      <c r="AB137" s="145"/>
      <c r="AC137" s="145"/>
      <c r="AD137" s="145"/>
      <c r="AE137" s="145"/>
      <c r="AF137" s="145"/>
      <c r="AG137" s="145" t="s">
        <v>204</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2">
      <c r="A138" s="151"/>
      <c r="B138" s="152"/>
      <c r="C138" s="172" t="s">
        <v>336</v>
      </c>
      <c r="D138" s="156"/>
      <c r="E138" s="1215">
        <v>13.448</v>
      </c>
      <c r="F138" s="1209"/>
      <c r="G138" s="1209"/>
      <c r="H138" s="154"/>
      <c r="I138" s="154"/>
      <c r="J138" s="154"/>
      <c r="K138" s="154"/>
      <c r="L138" s="154"/>
      <c r="M138" s="154"/>
      <c r="N138" s="153"/>
      <c r="O138" s="153"/>
      <c r="P138" s="153"/>
      <c r="Q138" s="153"/>
      <c r="R138" s="154"/>
      <c r="S138" s="154"/>
      <c r="T138" s="154"/>
      <c r="U138" s="154"/>
      <c r="V138" s="154"/>
      <c r="W138" s="154"/>
      <c r="X138" s="154"/>
      <c r="Y138" s="154"/>
      <c r="Z138" s="145"/>
      <c r="AA138" s="145"/>
      <c r="AB138" s="145"/>
      <c r="AC138" s="145"/>
      <c r="AD138" s="145"/>
      <c r="AE138" s="145"/>
      <c r="AF138" s="145"/>
      <c r="AG138" s="145" t="s">
        <v>206</v>
      </c>
      <c r="AH138" s="145">
        <v>0</v>
      </c>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22.5" outlineLevel="1">
      <c r="A139" s="164">
        <v>39</v>
      </c>
      <c r="B139" s="165" t="s">
        <v>339</v>
      </c>
      <c r="C139" s="171" t="s">
        <v>340</v>
      </c>
      <c r="D139" s="166" t="s">
        <v>275</v>
      </c>
      <c r="E139" s="1214">
        <v>0.20172000000000001</v>
      </c>
      <c r="F139" s="1207"/>
      <c r="G139" s="1208">
        <f>ROUND(E139*F139,2)</f>
        <v>0</v>
      </c>
      <c r="H139" s="155">
        <v>47159.25</v>
      </c>
      <c r="I139" s="154">
        <f>ROUND(E139*H139,2)</f>
        <v>9512.9599999999991</v>
      </c>
      <c r="J139" s="155">
        <v>18600.060000000001</v>
      </c>
      <c r="K139" s="154">
        <f>ROUND(E139*J139,2)</f>
        <v>3752</v>
      </c>
      <c r="L139" s="154">
        <v>21</v>
      </c>
      <c r="M139" s="154">
        <f>G139*(1+L139/100)</f>
        <v>0</v>
      </c>
      <c r="N139" s="153">
        <v>1.02396</v>
      </c>
      <c r="O139" s="153">
        <f>ROUND(E139*N139,2)</f>
        <v>0.21</v>
      </c>
      <c r="P139" s="153">
        <v>0</v>
      </c>
      <c r="Q139" s="153">
        <f>ROUND(E139*P139,2)</f>
        <v>0</v>
      </c>
      <c r="R139" s="154"/>
      <c r="S139" s="154" t="s">
        <v>200</v>
      </c>
      <c r="T139" s="154" t="s">
        <v>201</v>
      </c>
      <c r="U139" s="154">
        <v>29.568000000000001</v>
      </c>
      <c r="V139" s="154">
        <f>ROUND(E139*U139,2)</f>
        <v>5.96</v>
      </c>
      <c r="W139" s="154"/>
      <c r="X139" s="154" t="s">
        <v>202</v>
      </c>
      <c r="Y139" s="154" t="s">
        <v>203</v>
      </c>
      <c r="Z139" s="145"/>
      <c r="AA139" s="145"/>
      <c r="AB139" s="145"/>
      <c r="AC139" s="145"/>
      <c r="AD139" s="145"/>
      <c r="AE139" s="145"/>
      <c r="AF139" s="145"/>
      <c r="AG139" s="145" t="s">
        <v>204</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22.5" outlineLevel="2">
      <c r="A140" s="151"/>
      <c r="B140" s="152"/>
      <c r="C140" s="172" t="s">
        <v>341</v>
      </c>
      <c r="D140" s="156"/>
      <c r="E140" s="1215">
        <v>0.20172000000000001</v>
      </c>
      <c r="F140" s="1209"/>
      <c r="G140" s="1209"/>
      <c r="H140" s="154"/>
      <c r="I140" s="154"/>
      <c r="J140" s="154"/>
      <c r="K140" s="154"/>
      <c r="L140" s="154"/>
      <c r="M140" s="154"/>
      <c r="N140" s="153"/>
      <c r="O140" s="153"/>
      <c r="P140" s="153"/>
      <c r="Q140" s="153"/>
      <c r="R140" s="154"/>
      <c r="S140" s="154"/>
      <c r="T140" s="154"/>
      <c r="U140" s="154"/>
      <c r="V140" s="154"/>
      <c r="W140" s="154"/>
      <c r="X140" s="154"/>
      <c r="Y140" s="154"/>
      <c r="Z140" s="145"/>
      <c r="AA140" s="145"/>
      <c r="AB140" s="145"/>
      <c r="AC140" s="145"/>
      <c r="AD140" s="145"/>
      <c r="AE140" s="145"/>
      <c r="AF140" s="145"/>
      <c r="AG140" s="145" t="s">
        <v>206</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c r="A141" s="161" t="s">
        <v>195</v>
      </c>
      <c r="B141" s="162" t="s">
        <v>86</v>
      </c>
      <c r="C141" s="170" t="s">
        <v>87</v>
      </c>
      <c r="D141" s="163"/>
      <c r="E141" s="1213"/>
      <c r="F141" s="1201"/>
      <c r="G141" s="1206">
        <f>SUMIF(AG142:AG164,"&lt;&gt;NOR",G142:G164)</f>
        <v>0</v>
      </c>
      <c r="H141" s="160"/>
      <c r="I141" s="160">
        <f>SUM(I142:I164)</f>
        <v>108508.69</v>
      </c>
      <c r="J141" s="160"/>
      <c r="K141" s="160">
        <f>SUM(K142:K164)</f>
        <v>92478.52</v>
      </c>
      <c r="L141" s="160"/>
      <c r="M141" s="160">
        <f>SUM(M142:M164)</f>
        <v>0</v>
      </c>
      <c r="N141" s="159"/>
      <c r="O141" s="159">
        <f>SUM(O142:O164)</f>
        <v>3.5100000000000002</v>
      </c>
      <c r="P141" s="159"/>
      <c r="Q141" s="159">
        <f>SUM(Q142:Q164)</f>
        <v>0</v>
      </c>
      <c r="R141" s="160"/>
      <c r="S141" s="160"/>
      <c r="T141" s="160"/>
      <c r="U141" s="160"/>
      <c r="V141" s="160">
        <f>SUM(V142:V164)</f>
        <v>149.07</v>
      </c>
      <c r="W141" s="160"/>
      <c r="X141" s="160"/>
      <c r="Y141" s="160"/>
      <c r="AG141" t="s">
        <v>196</v>
      </c>
    </row>
    <row r="142" spans="1:60" outlineLevel="1">
      <c r="A142" s="164">
        <v>40</v>
      </c>
      <c r="B142" s="165" t="s">
        <v>342</v>
      </c>
      <c r="C142" s="171" t="s">
        <v>343</v>
      </c>
      <c r="D142" s="166" t="s">
        <v>217</v>
      </c>
      <c r="E142" s="1214">
        <v>14.7095</v>
      </c>
      <c r="F142" s="1207"/>
      <c r="G142" s="1208">
        <f>ROUND(E142*F142,2)</f>
        <v>0</v>
      </c>
      <c r="H142" s="155">
        <v>636.34</v>
      </c>
      <c r="I142" s="154">
        <f>ROUND(E142*H142,2)</f>
        <v>9360.24</v>
      </c>
      <c r="J142" s="155">
        <v>627.1</v>
      </c>
      <c r="K142" s="154">
        <f>ROUND(E142*J142,2)</f>
        <v>9224.33</v>
      </c>
      <c r="L142" s="154">
        <v>21</v>
      </c>
      <c r="M142" s="154">
        <f>G142*(1+L142/100)</f>
        <v>0</v>
      </c>
      <c r="N142" s="153">
        <v>2.8129999999999999E-2</v>
      </c>
      <c r="O142" s="153">
        <f>ROUND(E142*N142,2)</f>
        <v>0.41</v>
      </c>
      <c r="P142" s="153">
        <v>0</v>
      </c>
      <c r="Q142" s="153">
        <f>ROUND(E142*P142,2)</f>
        <v>0</v>
      </c>
      <c r="R142" s="154"/>
      <c r="S142" s="154" t="s">
        <v>200</v>
      </c>
      <c r="T142" s="154" t="s">
        <v>201</v>
      </c>
      <c r="U142" s="154">
        <v>0.99</v>
      </c>
      <c r="V142" s="154">
        <f>ROUND(E142*U142,2)</f>
        <v>14.56</v>
      </c>
      <c r="W142" s="154"/>
      <c r="X142" s="154" t="s">
        <v>202</v>
      </c>
      <c r="Y142" s="154" t="s">
        <v>203</v>
      </c>
      <c r="Z142" s="145"/>
      <c r="AA142" s="145"/>
      <c r="AB142" s="145"/>
      <c r="AC142" s="145"/>
      <c r="AD142" s="145"/>
      <c r="AE142" s="145"/>
      <c r="AF142" s="145"/>
      <c r="AG142" s="145" t="s">
        <v>204</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2">
      <c r="A143" s="151"/>
      <c r="B143" s="152"/>
      <c r="C143" s="172" t="s">
        <v>344</v>
      </c>
      <c r="D143" s="156"/>
      <c r="E143" s="1215">
        <v>14.7095</v>
      </c>
      <c r="F143" s="1209"/>
      <c r="G143" s="1209"/>
      <c r="H143" s="154"/>
      <c r="I143" s="154"/>
      <c r="J143" s="154"/>
      <c r="K143" s="154"/>
      <c r="L143" s="154"/>
      <c r="M143" s="154"/>
      <c r="N143" s="153"/>
      <c r="O143" s="153"/>
      <c r="P143" s="153"/>
      <c r="Q143" s="153"/>
      <c r="R143" s="154"/>
      <c r="S143" s="154"/>
      <c r="T143" s="154"/>
      <c r="U143" s="154"/>
      <c r="V143" s="154"/>
      <c r="W143" s="154"/>
      <c r="X143" s="154"/>
      <c r="Y143" s="154"/>
      <c r="Z143" s="145"/>
      <c r="AA143" s="145"/>
      <c r="AB143" s="145"/>
      <c r="AC143" s="145"/>
      <c r="AD143" s="145"/>
      <c r="AE143" s="145"/>
      <c r="AF143" s="145"/>
      <c r="AG143" s="145" t="s">
        <v>206</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c r="A144" s="164">
        <v>41</v>
      </c>
      <c r="B144" s="165" t="s">
        <v>345</v>
      </c>
      <c r="C144" s="171" t="s">
        <v>346</v>
      </c>
      <c r="D144" s="166" t="s">
        <v>217</v>
      </c>
      <c r="E144" s="1214">
        <v>39.298279999999998</v>
      </c>
      <c r="F144" s="1207"/>
      <c r="G144" s="1208">
        <f>ROUND(E144*F144,2)</f>
        <v>0</v>
      </c>
      <c r="H144" s="155">
        <v>734.11</v>
      </c>
      <c r="I144" s="154">
        <f>ROUND(E144*H144,2)</f>
        <v>28849.26</v>
      </c>
      <c r="J144" s="155">
        <v>627.1</v>
      </c>
      <c r="K144" s="154">
        <f>ROUND(E144*J144,2)</f>
        <v>24643.95</v>
      </c>
      <c r="L144" s="154">
        <v>21</v>
      </c>
      <c r="M144" s="154">
        <f>G144*(1+L144/100)</f>
        <v>0</v>
      </c>
      <c r="N144" s="153">
        <v>2.5610000000000001E-2</v>
      </c>
      <c r="O144" s="153">
        <f>ROUND(E144*N144,2)</f>
        <v>1.01</v>
      </c>
      <c r="P144" s="153">
        <v>0</v>
      </c>
      <c r="Q144" s="153">
        <f>ROUND(E144*P144,2)</f>
        <v>0</v>
      </c>
      <c r="R144" s="154"/>
      <c r="S144" s="154" t="s">
        <v>200</v>
      </c>
      <c r="T144" s="154" t="s">
        <v>201</v>
      </c>
      <c r="U144" s="154">
        <v>0.99</v>
      </c>
      <c r="V144" s="154">
        <f>ROUND(E144*U144,2)</f>
        <v>38.909999999999997</v>
      </c>
      <c r="W144" s="154"/>
      <c r="X144" s="154" t="s">
        <v>202</v>
      </c>
      <c r="Y144" s="154" t="s">
        <v>203</v>
      </c>
      <c r="Z144" s="145"/>
      <c r="AA144" s="145"/>
      <c r="AB144" s="145"/>
      <c r="AC144" s="145"/>
      <c r="AD144" s="145"/>
      <c r="AE144" s="145"/>
      <c r="AF144" s="145"/>
      <c r="AG144" s="145" t="s">
        <v>204</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2">
      <c r="A145" s="151"/>
      <c r="B145" s="152"/>
      <c r="C145" s="172" t="s">
        <v>347</v>
      </c>
      <c r="D145" s="156"/>
      <c r="E145" s="1215">
        <v>51.553280000000001</v>
      </c>
      <c r="F145" s="1209"/>
      <c r="G145" s="1209"/>
      <c r="H145" s="154"/>
      <c r="I145" s="154"/>
      <c r="J145" s="154"/>
      <c r="K145" s="154"/>
      <c r="L145" s="154"/>
      <c r="M145" s="154"/>
      <c r="N145" s="153"/>
      <c r="O145" s="153"/>
      <c r="P145" s="153"/>
      <c r="Q145" s="153"/>
      <c r="R145" s="154"/>
      <c r="S145" s="154"/>
      <c r="T145" s="154"/>
      <c r="U145" s="154"/>
      <c r="V145" s="154"/>
      <c r="W145" s="154"/>
      <c r="X145" s="154"/>
      <c r="Y145" s="154"/>
      <c r="Z145" s="145"/>
      <c r="AA145" s="145"/>
      <c r="AB145" s="145"/>
      <c r="AC145" s="145"/>
      <c r="AD145" s="145"/>
      <c r="AE145" s="145"/>
      <c r="AF145" s="145"/>
      <c r="AG145" s="145" t="s">
        <v>206</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3">
      <c r="A146" s="151"/>
      <c r="B146" s="152"/>
      <c r="C146" s="172" t="s">
        <v>348</v>
      </c>
      <c r="D146" s="156"/>
      <c r="E146" s="1215">
        <v>-12.255000000000001</v>
      </c>
      <c r="F146" s="1209"/>
      <c r="G146" s="1209"/>
      <c r="H146" s="154"/>
      <c r="I146" s="154"/>
      <c r="J146" s="154"/>
      <c r="K146" s="154"/>
      <c r="L146" s="154"/>
      <c r="M146" s="154"/>
      <c r="N146" s="153"/>
      <c r="O146" s="153"/>
      <c r="P146" s="153"/>
      <c r="Q146" s="153"/>
      <c r="R146" s="154"/>
      <c r="S146" s="154"/>
      <c r="T146" s="154"/>
      <c r="U146" s="154"/>
      <c r="V146" s="154"/>
      <c r="W146" s="154"/>
      <c r="X146" s="154"/>
      <c r="Y146" s="154"/>
      <c r="Z146" s="145"/>
      <c r="AA146" s="145"/>
      <c r="AB146" s="145"/>
      <c r="AC146" s="145"/>
      <c r="AD146" s="145"/>
      <c r="AE146" s="145"/>
      <c r="AF146" s="145"/>
      <c r="AG146" s="145" t="s">
        <v>206</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c r="A147" s="164">
        <v>42</v>
      </c>
      <c r="B147" s="165" t="s">
        <v>349</v>
      </c>
      <c r="C147" s="171" t="s">
        <v>350</v>
      </c>
      <c r="D147" s="166" t="s">
        <v>217</v>
      </c>
      <c r="E147" s="1214">
        <v>41.068750000000001</v>
      </c>
      <c r="F147" s="1207"/>
      <c r="G147" s="1208">
        <f>ROUND(E147*F147,2)</f>
        <v>0</v>
      </c>
      <c r="H147" s="155">
        <v>806.03</v>
      </c>
      <c r="I147" s="154">
        <f>ROUND(E147*H147,2)</f>
        <v>33102.639999999999</v>
      </c>
      <c r="J147" s="155">
        <v>627.1</v>
      </c>
      <c r="K147" s="154">
        <f>ROUND(E147*J147,2)</f>
        <v>25754.21</v>
      </c>
      <c r="L147" s="154">
        <v>21</v>
      </c>
      <c r="M147" s="154">
        <f>G147*(1+L147/100)</f>
        <v>0</v>
      </c>
      <c r="N147" s="153">
        <v>2.6159999999999999E-2</v>
      </c>
      <c r="O147" s="153">
        <f>ROUND(E147*N147,2)</f>
        <v>1.07</v>
      </c>
      <c r="P147" s="153">
        <v>0</v>
      </c>
      <c r="Q147" s="153">
        <f>ROUND(E147*P147,2)</f>
        <v>0</v>
      </c>
      <c r="R147" s="154"/>
      <c r="S147" s="154" t="s">
        <v>200</v>
      </c>
      <c r="T147" s="154" t="s">
        <v>201</v>
      </c>
      <c r="U147" s="154">
        <v>0.99</v>
      </c>
      <c r="V147" s="154">
        <f>ROUND(E147*U147,2)</f>
        <v>40.659999999999997</v>
      </c>
      <c r="W147" s="154"/>
      <c r="X147" s="154" t="s">
        <v>202</v>
      </c>
      <c r="Y147" s="154" t="s">
        <v>203</v>
      </c>
      <c r="Z147" s="145"/>
      <c r="AA147" s="145"/>
      <c r="AB147" s="145"/>
      <c r="AC147" s="145"/>
      <c r="AD147" s="145"/>
      <c r="AE147" s="145"/>
      <c r="AF147" s="145"/>
      <c r="AG147" s="145" t="s">
        <v>204</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ht="22.5" outlineLevel="2">
      <c r="A148" s="151"/>
      <c r="B148" s="152"/>
      <c r="C148" s="172" t="s">
        <v>351</v>
      </c>
      <c r="D148" s="156"/>
      <c r="E148" s="1215">
        <v>48.16375</v>
      </c>
      <c r="F148" s="1209"/>
      <c r="G148" s="1209"/>
      <c r="H148" s="154"/>
      <c r="I148" s="154"/>
      <c r="J148" s="154"/>
      <c r="K148" s="154"/>
      <c r="L148" s="154"/>
      <c r="M148" s="154"/>
      <c r="N148" s="153"/>
      <c r="O148" s="153"/>
      <c r="P148" s="153"/>
      <c r="Q148" s="153"/>
      <c r="R148" s="154"/>
      <c r="S148" s="154"/>
      <c r="T148" s="154"/>
      <c r="U148" s="154"/>
      <c r="V148" s="154"/>
      <c r="W148" s="154"/>
      <c r="X148" s="154"/>
      <c r="Y148" s="154"/>
      <c r="Z148" s="145"/>
      <c r="AA148" s="145"/>
      <c r="AB148" s="145"/>
      <c r="AC148" s="145"/>
      <c r="AD148" s="145"/>
      <c r="AE148" s="145"/>
      <c r="AF148" s="145"/>
      <c r="AG148" s="145" t="s">
        <v>206</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3">
      <c r="A149" s="151"/>
      <c r="B149" s="152"/>
      <c r="C149" s="172" t="s">
        <v>352</v>
      </c>
      <c r="D149" s="156"/>
      <c r="E149" s="1215">
        <v>-7.0949999999999998</v>
      </c>
      <c r="F149" s="1209"/>
      <c r="G149" s="1209"/>
      <c r="H149" s="154"/>
      <c r="I149" s="154"/>
      <c r="J149" s="154"/>
      <c r="K149" s="154"/>
      <c r="L149" s="154"/>
      <c r="M149" s="154"/>
      <c r="N149" s="153"/>
      <c r="O149" s="153"/>
      <c r="P149" s="153"/>
      <c r="Q149" s="153"/>
      <c r="R149" s="154"/>
      <c r="S149" s="154"/>
      <c r="T149" s="154"/>
      <c r="U149" s="154"/>
      <c r="V149" s="154"/>
      <c r="W149" s="154"/>
      <c r="X149" s="154"/>
      <c r="Y149" s="154"/>
      <c r="Z149" s="145"/>
      <c r="AA149" s="145"/>
      <c r="AB149" s="145"/>
      <c r="AC149" s="145"/>
      <c r="AD149" s="145"/>
      <c r="AE149" s="145"/>
      <c r="AF149" s="145"/>
      <c r="AG149" s="145" t="s">
        <v>206</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ht="22.5" outlineLevel="1">
      <c r="A150" s="164">
        <v>43</v>
      </c>
      <c r="B150" s="165" t="s">
        <v>353</v>
      </c>
      <c r="C150" s="171" t="s">
        <v>354</v>
      </c>
      <c r="D150" s="166" t="s">
        <v>217</v>
      </c>
      <c r="E150" s="1214">
        <v>9.02</v>
      </c>
      <c r="F150" s="1207"/>
      <c r="G150" s="1208">
        <f>ROUND(E150*F150,2)</f>
        <v>0</v>
      </c>
      <c r="H150" s="155">
        <v>1301.22</v>
      </c>
      <c r="I150" s="154">
        <f>ROUND(E150*H150,2)</f>
        <v>11737</v>
      </c>
      <c r="J150" s="155">
        <v>1067.72</v>
      </c>
      <c r="K150" s="154">
        <f>ROUND(E150*J150,2)</f>
        <v>9630.83</v>
      </c>
      <c r="L150" s="154">
        <v>21</v>
      </c>
      <c r="M150" s="154">
        <f>G150*(1+L150/100)</f>
        <v>0</v>
      </c>
      <c r="N150" s="153">
        <v>4.4670000000000001E-2</v>
      </c>
      <c r="O150" s="153">
        <f>ROUND(E150*N150,2)</f>
        <v>0.4</v>
      </c>
      <c r="P150" s="153">
        <v>0</v>
      </c>
      <c r="Q150" s="153">
        <f>ROUND(E150*P150,2)</f>
        <v>0</v>
      </c>
      <c r="R150" s="154"/>
      <c r="S150" s="154" t="s">
        <v>200</v>
      </c>
      <c r="T150" s="154" t="s">
        <v>201</v>
      </c>
      <c r="U150" s="154">
        <v>1.9810000000000001</v>
      </c>
      <c r="V150" s="154">
        <f>ROUND(E150*U150,2)</f>
        <v>17.87</v>
      </c>
      <c r="W150" s="154"/>
      <c r="X150" s="154" t="s">
        <v>202</v>
      </c>
      <c r="Y150" s="154" t="s">
        <v>203</v>
      </c>
      <c r="Z150" s="145"/>
      <c r="AA150" s="145"/>
      <c r="AB150" s="145"/>
      <c r="AC150" s="145"/>
      <c r="AD150" s="145"/>
      <c r="AE150" s="145"/>
      <c r="AF150" s="145"/>
      <c r="AG150" s="145" t="s">
        <v>204</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2">
      <c r="A151" s="151"/>
      <c r="B151" s="152"/>
      <c r="C151" s="172" t="s">
        <v>355</v>
      </c>
      <c r="D151" s="156"/>
      <c r="E151" s="1215">
        <v>9.02</v>
      </c>
      <c r="F151" s="1209"/>
      <c r="G151" s="1209"/>
      <c r="H151" s="154"/>
      <c r="I151" s="154"/>
      <c r="J151" s="154"/>
      <c r="K151" s="154"/>
      <c r="L151" s="154"/>
      <c r="M151" s="154"/>
      <c r="N151" s="153"/>
      <c r="O151" s="153"/>
      <c r="P151" s="153"/>
      <c r="Q151" s="153"/>
      <c r="R151" s="154"/>
      <c r="S151" s="154"/>
      <c r="T151" s="154"/>
      <c r="U151" s="154"/>
      <c r="V151" s="154"/>
      <c r="W151" s="154"/>
      <c r="X151" s="154"/>
      <c r="Y151" s="154"/>
      <c r="Z151" s="145"/>
      <c r="AA151" s="145"/>
      <c r="AB151" s="145"/>
      <c r="AC151" s="145"/>
      <c r="AD151" s="145"/>
      <c r="AE151" s="145"/>
      <c r="AF151" s="145"/>
      <c r="AG151" s="145" t="s">
        <v>206</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c r="A152" s="164">
        <v>44</v>
      </c>
      <c r="B152" s="165" t="s">
        <v>356</v>
      </c>
      <c r="C152" s="171" t="s">
        <v>357</v>
      </c>
      <c r="D152" s="166" t="s">
        <v>217</v>
      </c>
      <c r="E152" s="1214">
        <v>24.900649999999999</v>
      </c>
      <c r="F152" s="1207"/>
      <c r="G152" s="1208">
        <f>ROUND(E152*F152,2)</f>
        <v>0</v>
      </c>
      <c r="H152" s="155">
        <v>0</v>
      </c>
      <c r="I152" s="154">
        <f>ROUND(E152*H152,2)</f>
        <v>0</v>
      </c>
      <c r="J152" s="155">
        <v>125.9</v>
      </c>
      <c r="K152" s="154">
        <f>ROUND(E152*J152,2)</f>
        <v>3134.99</v>
      </c>
      <c r="L152" s="154">
        <v>21</v>
      </c>
      <c r="M152" s="154">
        <f>G152*(1+L152/100)</f>
        <v>0</v>
      </c>
      <c r="N152" s="153">
        <v>0</v>
      </c>
      <c r="O152" s="153">
        <f>ROUND(E152*N152,2)</f>
        <v>0</v>
      </c>
      <c r="P152" s="153">
        <v>0</v>
      </c>
      <c r="Q152" s="153">
        <f>ROUND(E152*P152,2)</f>
        <v>0</v>
      </c>
      <c r="R152" s="154"/>
      <c r="S152" s="154" t="s">
        <v>200</v>
      </c>
      <c r="T152" s="154" t="s">
        <v>201</v>
      </c>
      <c r="U152" s="154">
        <v>0.215</v>
      </c>
      <c r="V152" s="154">
        <f>ROUND(E152*U152,2)</f>
        <v>5.35</v>
      </c>
      <c r="W152" s="154"/>
      <c r="X152" s="154" t="s">
        <v>202</v>
      </c>
      <c r="Y152" s="154" t="s">
        <v>203</v>
      </c>
      <c r="Z152" s="145"/>
      <c r="AA152" s="145"/>
      <c r="AB152" s="145"/>
      <c r="AC152" s="145"/>
      <c r="AD152" s="145"/>
      <c r="AE152" s="145"/>
      <c r="AF152" s="145"/>
      <c r="AG152" s="145" t="s">
        <v>204</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2">
      <c r="A153" s="151"/>
      <c r="B153" s="152"/>
      <c r="C153" s="172" t="s">
        <v>358</v>
      </c>
      <c r="D153" s="156"/>
      <c r="E153" s="1215">
        <v>18.46115</v>
      </c>
      <c r="F153" s="1209"/>
      <c r="G153" s="1209"/>
      <c r="H153" s="154"/>
      <c r="I153" s="154"/>
      <c r="J153" s="154"/>
      <c r="K153" s="154"/>
      <c r="L153" s="154"/>
      <c r="M153" s="154"/>
      <c r="N153" s="153"/>
      <c r="O153" s="153"/>
      <c r="P153" s="153"/>
      <c r="Q153" s="153"/>
      <c r="R153" s="154"/>
      <c r="S153" s="154"/>
      <c r="T153" s="154"/>
      <c r="U153" s="154"/>
      <c r="V153" s="154"/>
      <c r="W153" s="154"/>
      <c r="X153" s="154"/>
      <c r="Y153" s="154"/>
      <c r="Z153" s="145"/>
      <c r="AA153" s="145"/>
      <c r="AB153" s="145"/>
      <c r="AC153" s="145"/>
      <c r="AD153" s="145"/>
      <c r="AE153" s="145"/>
      <c r="AF153" s="145"/>
      <c r="AG153" s="145" t="s">
        <v>206</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3">
      <c r="A154" s="151"/>
      <c r="B154" s="152"/>
      <c r="C154" s="172" t="s">
        <v>359</v>
      </c>
      <c r="D154" s="156"/>
      <c r="E154" s="1215">
        <v>6.4394999999999998</v>
      </c>
      <c r="F154" s="1209"/>
      <c r="G154" s="1209"/>
      <c r="H154" s="154"/>
      <c r="I154" s="154"/>
      <c r="J154" s="154"/>
      <c r="K154" s="154"/>
      <c r="L154" s="154"/>
      <c r="M154" s="154"/>
      <c r="N154" s="153"/>
      <c r="O154" s="153"/>
      <c r="P154" s="153"/>
      <c r="Q154" s="153"/>
      <c r="R154" s="154"/>
      <c r="S154" s="154"/>
      <c r="T154" s="154"/>
      <c r="U154" s="154"/>
      <c r="V154" s="154"/>
      <c r="W154" s="154"/>
      <c r="X154" s="154"/>
      <c r="Y154" s="154"/>
      <c r="Z154" s="145"/>
      <c r="AA154" s="145"/>
      <c r="AB154" s="145"/>
      <c r="AC154" s="145"/>
      <c r="AD154" s="145"/>
      <c r="AE154" s="145"/>
      <c r="AF154" s="145"/>
      <c r="AG154" s="145" t="s">
        <v>206</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ht="22.5" outlineLevel="1">
      <c r="A155" s="164">
        <v>45</v>
      </c>
      <c r="B155" s="165" t="s">
        <v>360</v>
      </c>
      <c r="C155" s="171" t="s">
        <v>361</v>
      </c>
      <c r="D155" s="166" t="s">
        <v>246</v>
      </c>
      <c r="E155" s="1214">
        <v>7</v>
      </c>
      <c r="F155" s="1207"/>
      <c r="G155" s="1208">
        <f>ROUND(E155*F155,2)</f>
        <v>0</v>
      </c>
      <c r="H155" s="155">
        <v>560.36</v>
      </c>
      <c r="I155" s="154">
        <f>ROUND(E155*H155,2)</f>
        <v>3922.52</v>
      </c>
      <c r="J155" s="155">
        <v>418.07</v>
      </c>
      <c r="K155" s="154">
        <f>ROUND(E155*J155,2)</f>
        <v>2926.49</v>
      </c>
      <c r="L155" s="154">
        <v>21</v>
      </c>
      <c r="M155" s="154">
        <f>G155*(1+L155/100)</f>
        <v>0</v>
      </c>
      <c r="N155" s="153">
        <v>5.6899999999999997E-3</v>
      </c>
      <c r="O155" s="153">
        <f>ROUND(E155*N155,2)</f>
        <v>0.04</v>
      </c>
      <c r="P155" s="153">
        <v>0</v>
      </c>
      <c r="Q155" s="153">
        <f>ROUND(E155*P155,2)</f>
        <v>0</v>
      </c>
      <c r="R155" s="154"/>
      <c r="S155" s="154" t="s">
        <v>200</v>
      </c>
      <c r="T155" s="154" t="s">
        <v>201</v>
      </c>
      <c r="U155" s="154">
        <v>0.66</v>
      </c>
      <c r="V155" s="154">
        <f>ROUND(E155*U155,2)</f>
        <v>4.62</v>
      </c>
      <c r="W155" s="154"/>
      <c r="X155" s="154" t="s">
        <v>202</v>
      </c>
      <c r="Y155" s="154" t="s">
        <v>203</v>
      </c>
      <c r="Z155" s="145"/>
      <c r="AA155" s="145"/>
      <c r="AB155" s="145"/>
      <c r="AC155" s="145"/>
      <c r="AD155" s="145"/>
      <c r="AE155" s="145"/>
      <c r="AF155" s="145"/>
      <c r="AG155" s="145" t="s">
        <v>204</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2">
      <c r="A156" s="151"/>
      <c r="B156" s="152"/>
      <c r="C156" s="172" t="s">
        <v>362</v>
      </c>
      <c r="D156" s="156"/>
      <c r="E156" s="1215">
        <v>7</v>
      </c>
      <c r="F156" s="1209"/>
      <c r="G156" s="1209"/>
      <c r="H156" s="154"/>
      <c r="I156" s="154"/>
      <c r="J156" s="154"/>
      <c r="K156" s="154"/>
      <c r="L156" s="154"/>
      <c r="M156" s="154"/>
      <c r="N156" s="153"/>
      <c r="O156" s="153"/>
      <c r="P156" s="153"/>
      <c r="Q156" s="153"/>
      <c r="R156" s="154"/>
      <c r="S156" s="154"/>
      <c r="T156" s="154"/>
      <c r="U156" s="154"/>
      <c r="V156" s="154"/>
      <c r="W156" s="154"/>
      <c r="X156" s="154"/>
      <c r="Y156" s="154"/>
      <c r="Z156" s="145"/>
      <c r="AA156" s="145"/>
      <c r="AB156" s="145"/>
      <c r="AC156" s="145"/>
      <c r="AD156" s="145"/>
      <c r="AE156" s="145"/>
      <c r="AF156" s="145"/>
      <c r="AG156" s="145" t="s">
        <v>206</v>
      </c>
      <c r="AH156" s="145">
        <v>0</v>
      </c>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2.5" outlineLevel="1">
      <c r="A157" s="164">
        <v>46</v>
      </c>
      <c r="B157" s="165" t="s">
        <v>363</v>
      </c>
      <c r="C157" s="171" t="s">
        <v>364</v>
      </c>
      <c r="D157" s="166" t="s">
        <v>246</v>
      </c>
      <c r="E157" s="1214">
        <v>4</v>
      </c>
      <c r="F157" s="1207"/>
      <c r="G157" s="1208">
        <f>ROUND(E157*F157,2)</f>
        <v>0</v>
      </c>
      <c r="H157" s="155">
        <v>633.49</v>
      </c>
      <c r="I157" s="154">
        <f>ROUND(E157*H157,2)</f>
        <v>2533.96</v>
      </c>
      <c r="J157" s="155">
        <v>418.07</v>
      </c>
      <c r="K157" s="154">
        <f>ROUND(E157*J157,2)</f>
        <v>1672.28</v>
      </c>
      <c r="L157" s="154">
        <v>21</v>
      </c>
      <c r="M157" s="154">
        <f>G157*(1+L157/100)</f>
        <v>0</v>
      </c>
      <c r="N157" s="153">
        <v>6.4700000000000001E-3</v>
      </c>
      <c r="O157" s="153">
        <f>ROUND(E157*N157,2)</f>
        <v>0.03</v>
      </c>
      <c r="P157" s="153">
        <v>0</v>
      </c>
      <c r="Q157" s="153">
        <f>ROUND(E157*P157,2)</f>
        <v>0</v>
      </c>
      <c r="R157" s="154"/>
      <c r="S157" s="154" t="s">
        <v>200</v>
      </c>
      <c r="T157" s="154" t="s">
        <v>201</v>
      </c>
      <c r="U157" s="154">
        <v>0.66</v>
      </c>
      <c r="V157" s="154">
        <f>ROUND(E157*U157,2)</f>
        <v>2.64</v>
      </c>
      <c r="W157" s="154"/>
      <c r="X157" s="154" t="s">
        <v>202</v>
      </c>
      <c r="Y157" s="154" t="s">
        <v>203</v>
      </c>
      <c r="Z157" s="145"/>
      <c r="AA157" s="145"/>
      <c r="AB157" s="145"/>
      <c r="AC157" s="145"/>
      <c r="AD157" s="145"/>
      <c r="AE157" s="145"/>
      <c r="AF157" s="145"/>
      <c r="AG157" s="145" t="s">
        <v>204</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2">
      <c r="A158" s="151"/>
      <c r="B158" s="152"/>
      <c r="C158" s="172" t="s">
        <v>365</v>
      </c>
      <c r="D158" s="156"/>
      <c r="E158" s="1215">
        <v>4</v>
      </c>
      <c r="F158" s="1209"/>
      <c r="G158" s="1209"/>
      <c r="H158" s="154"/>
      <c r="I158" s="154"/>
      <c r="J158" s="154"/>
      <c r="K158" s="154"/>
      <c r="L158" s="154"/>
      <c r="M158" s="154"/>
      <c r="N158" s="153"/>
      <c r="O158" s="153"/>
      <c r="P158" s="153"/>
      <c r="Q158" s="153"/>
      <c r="R158" s="154"/>
      <c r="S158" s="154"/>
      <c r="T158" s="154"/>
      <c r="U158" s="154"/>
      <c r="V158" s="154"/>
      <c r="W158" s="154"/>
      <c r="X158" s="154"/>
      <c r="Y158" s="154"/>
      <c r="Z158" s="145"/>
      <c r="AA158" s="145"/>
      <c r="AB158" s="145"/>
      <c r="AC158" s="145"/>
      <c r="AD158" s="145"/>
      <c r="AE158" s="145"/>
      <c r="AF158" s="145"/>
      <c r="AG158" s="145" t="s">
        <v>206</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22.5" outlineLevel="1">
      <c r="A159" s="164">
        <v>47</v>
      </c>
      <c r="B159" s="165" t="s">
        <v>366</v>
      </c>
      <c r="C159" s="171" t="s">
        <v>367</v>
      </c>
      <c r="D159" s="166" t="s">
        <v>217</v>
      </c>
      <c r="E159" s="1214">
        <v>14.586</v>
      </c>
      <c r="F159" s="1207"/>
      <c r="G159" s="1208">
        <f>ROUND(E159*F159,2)</f>
        <v>0</v>
      </c>
      <c r="H159" s="155">
        <v>590.42999999999995</v>
      </c>
      <c r="I159" s="154">
        <f>ROUND(E159*H159,2)</f>
        <v>8612.01</v>
      </c>
      <c r="J159" s="155">
        <v>506.75</v>
      </c>
      <c r="K159" s="154">
        <f>ROUND(E159*J159,2)</f>
        <v>7391.46</v>
      </c>
      <c r="L159" s="154">
        <v>21</v>
      </c>
      <c r="M159" s="154">
        <f>G159*(1+L159/100)</f>
        <v>0</v>
      </c>
      <c r="N159" s="153">
        <v>1.3990000000000001E-2</v>
      </c>
      <c r="O159" s="153">
        <f>ROUND(E159*N159,2)</f>
        <v>0.2</v>
      </c>
      <c r="P159" s="153">
        <v>0</v>
      </c>
      <c r="Q159" s="153">
        <f>ROUND(E159*P159,2)</f>
        <v>0</v>
      </c>
      <c r="R159" s="154"/>
      <c r="S159" s="154" t="s">
        <v>200</v>
      </c>
      <c r="T159" s="154" t="s">
        <v>201</v>
      </c>
      <c r="U159" s="154">
        <v>0.8</v>
      </c>
      <c r="V159" s="154">
        <f>ROUND(E159*U159,2)</f>
        <v>11.67</v>
      </c>
      <c r="W159" s="154"/>
      <c r="X159" s="154" t="s">
        <v>202</v>
      </c>
      <c r="Y159" s="154" t="s">
        <v>203</v>
      </c>
      <c r="Z159" s="145"/>
      <c r="AA159" s="145"/>
      <c r="AB159" s="145"/>
      <c r="AC159" s="145"/>
      <c r="AD159" s="145"/>
      <c r="AE159" s="145"/>
      <c r="AF159" s="145"/>
      <c r="AG159" s="145" t="s">
        <v>204</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ht="22.5" outlineLevel="2">
      <c r="A160" s="151"/>
      <c r="B160" s="152"/>
      <c r="C160" s="172" t="s">
        <v>368</v>
      </c>
      <c r="D160" s="156"/>
      <c r="E160" s="1215">
        <v>14.586</v>
      </c>
      <c r="F160" s="1209"/>
      <c r="G160" s="1209"/>
      <c r="H160" s="154"/>
      <c r="I160" s="154"/>
      <c r="J160" s="154"/>
      <c r="K160" s="154"/>
      <c r="L160" s="154"/>
      <c r="M160" s="154"/>
      <c r="N160" s="153"/>
      <c r="O160" s="153"/>
      <c r="P160" s="153"/>
      <c r="Q160" s="153"/>
      <c r="R160" s="154"/>
      <c r="S160" s="154"/>
      <c r="T160" s="154"/>
      <c r="U160" s="154"/>
      <c r="V160" s="154"/>
      <c r="W160" s="154"/>
      <c r="X160" s="154"/>
      <c r="Y160" s="154"/>
      <c r="Z160" s="145"/>
      <c r="AA160" s="145"/>
      <c r="AB160" s="145"/>
      <c r="AC160" s="145"/>
      <c r="AD160" s="145"/>
      <c r="AE160" s="145"/>
      <c r="AF160" s="145"/>
      <c r="AG160" s="145" t="s">
        <v>206</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2.5" outlineLevel="1">
      <c r="A161" s="164">
        <v>48</v>
      </c>
      <c r="B161" s="165" t="s">
        <v>369</v>
      </c>
      <c r="C161" s="171" t="s">
        <v>370</v>
      </c>
      <c r="D161" s="166" t="s">
        <v>217</v>
      </c>
      <c r="E161" s="1214">
        <v>12.08628</v>
      </c>
      <c r="F161" s="1207"/>
      <c r="G161" s="1208">
        <f>ROUND(E161*F161,2)</f>
        <v>0</v>
      </c>
      <c r="H161" s="155">
        <v>859.74</v>
      </c>
      <c r="I161" s="154">
        <f>ROUND(E161*H161,2)</f>
        <v>10391.06</v>
      </c>
      <c r="J161" s="155">
        <v>670.18</v>
      </c>
      <c r="K161" s="154">
        <f>ROUND(E161*J161,2)</f>
        <v>8099.98</v>
      </c>
      <c r="L161" s="154">
        <v>21</v>
      </c>
      <c r="M161" s="154">
        <f>G161*(1+L161/100)</f>
        <v>0</v>
      </c>
      <c r="N161" s="153">
        <v>2.887E-2</v>
      </c>
      <c r="O161" s="153">
        <f>ROUND(E161*N161,2)</f>
        <v>0.35</v>
      </c>
      <c r="P161" s="153">
        <v>0</v>
      </c>
      <c r="Q161" s="153">
        <f>ROUND(E161*P161,2)</f>
        <v>0</v>
      </c>
      <c r="R161" s="154"/>
      <c r="S161" s="154" t="s">
        <v>200</v>
      </c>
      <c r="T161" s="154" t="s">
        <v>201</v>
      </c>
      <c r="U161" s="154">
        <v>1.0580000000000001</v>
      </c>
      <c r="V161" s="154">
        <f>ROUND(E161*U161,2)</f>
        <v>12.79</v>
      </c>
      <c r="W161" s="154"/>
      <c r="X161" s="154" t="s">
        <v>202</v>
      </c>
      <c r="Y161" s="154" t="s">
        <v>203</v>
      </c>
      <c r="Z161" s="145"/>
      <c r="AA161" s="145"/>
      <c r="AB161" s="145"/>
      <c r="AC161" s="145"/>
      <c r="AD161" s="145"/>
      <c r="AE161" s="145"/>
      <c r="AF161" s="145"/>
      <c r="AG161" s="145" t="s">
        <v>204</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2">
      <c r="A162" s="151"/>
      <c r="B162" s="152"/>
      <c r="C162" s="172" t="s">
        <v>371</v>
      </c>
      <c r="D162" s="156"/>
      <c r="E162" s="1215">
        <v>4.1029799999999996</v>
      </c>
      <c r="F162" s="1209"/>
      <c r="G162" s="1209"/>
      <c r="H162" s="154"/>
      <c r="I162" s="154"/>
      <c r="J162" s="154"/>
      <c r="K162" s="154"/>
      <c r="L162" s="154"/>
      <c r="M162" s="154"/>
      <c r="N162" s="153"/>
      <c r="O162" s="153"/>
      <c r="P162" s="153"/>
      <c r="Q162" s="153"/>
      <c r="R162" s="154"/>
      <c r="S162" s="154"/>
      <c r="T162" s="154"/>
      <c r="U162" s="154"/>
      <c r="V162" s="154"/>
      <c r="W162" s="154"/>
      <c r="X162" s="154"/>
      <c r="Y162" s="154"/>
      <c r="Z162" s="145"/>
      <c r="AA162" s="145"/>
      <c r="AB162" s="145"/>
      <c r="AC162" s="145"/>
      <c r="AD162" s="145"/>
      <c r="AE162" s="145"/>
      <c r="AF162" s="145"/>
      <c r="AG162" s="145" t="s">
        <v>206</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3">
      <c r="A163" s="151"/>
      <c r="B163" s="152"/>
      <c r="C163" s="172" t="s">
        <v>372</v>
      </c>
      <c r="D163" s="156"/>
      <c r="E163" s="1215">
        <v>3.9984000000000002</v>
      </c>
      <c r="F163" s="1209"/>
      <c r="G163" s="1209"/>
      <c r="H163" s="154"/>
      <c r="I163" s="154"/>
      <c r="J163" s="154"/>
      <c r="K163" s="154"/>
      <c r="L163" s="154"/>
      <c r="M163" s="154"/>
      <c r="N163" s="153"/>
      <c r="O163" s="153"/>
      <c r="P163" s="153"/>
      <c r="Q163" s="153"/>
      <c r="R163" s="154"/>
      <c r="S163" s="154"/>
      <c r="T163" s="154"/>
      <c r="U163" s="154"/>
      <c r="V163" s="154"/>
      <c r="W163" s="154"/>
      <c r="X163" s="154"/>
      <c r="Y163" s="154"/>
      <c r="Z163" s="145"/>
      <c r="AA163" s="145"/>
      <c r="AB163" s="145"/>
      <c r="AC163" s="145"/>
      <c r="AD163" s="145"/>
      <c r="AE163" s="145"/>
      <c r="AF163" s="145"/>
      <c r="AG163" s="145" t="s">
        <v>206</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3">
      <c r="A164" s="151"/>
      <c r="B164" s="152"/>
      <c r="C164" s="172" t="s">
        <v>373</v>
      </c>
      <c r="D164" s="156"/>
      <c r="E164" s="1215">
        <v>3.9849000000000001</v>
      </c>
      <c r="F164" s="1209"/>
      <c r="G164" s="1209"/>
      <c r="H164" s="154"/>
      <c r="I164" s="154"/>
      <c r="J164" s="154"/>
      <c r="K164" s="154"/>
      <c r="L164" s="154"/>
      <c r="M164" s="154"/>
      <c r="N164" s="153"/>
      <c r="O164" s="153"/>
      <c r="P164" s="153"/>
      <c r="Q164" s="153"/>
      <c r="R164" s="154"/>
      <c r="S164" s="154"/>
      <c r="T164" s="154"/>
      <c r="U164" s="154"/>
      <c r="V164" s="154"/>
      <c r="W164" s="154"/>
      <c r="X164" s="154"/>
      <c r="Y164" s="154"/>
      <c r="Z164" s="145"/>
      <c r="AA164" s="145"/>
      <c r="AB164" s="145"/>
      <c r="AC164" s="145"/>
      <c r="AD164" s="145"/>
      <c r="AE164" s="145"/>
      <c r="AF164" s="145"/>
      <c r="AG164" s="145" t="s">
        <v>206</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c r="A165" s="161" t="s">
        <v>195</v>
      </c>
      <c r="B165" s="162" t="s">
        <v>88</v>
      </c>
      <c r="C165" s="170" t="s">
        <v>89</v>
      </c>
      <c r="D165" s="163"/>
      <c r="E165" s="1213"/>
      <c r="F165" s="1201"/>
      <c r="G165" s="1206">
        <f>SUMIF(AG166:AG287,"&lt;&gt;NOR",G166:G287)</f>
        <v>0</v>
      </c>
      <c r="H165" s="160"/>
      <c r="I165" s="160">
        <f>SUM(I166:I287)</f>
        <v>1125289.2299999997</v>
      </c>
      <c r="J165" s="160"/>
      <c r="K165" s="160">
        <f>SUM(K166:K287)</f>
        <v>240787.61000000002</v>
      </c>
      <c r="L165" s="160"/>
      <c r="M165" s="160">
        <f>SUM(M166:M287)</f>
        <v>0</v>
      </c>
      <c r="N165" s="159"/>
      <c r="O165" s="159">
        <f>SUM(O166:O287)</f>
        <v>77.890000000000015</v>
      </c>
      <c r="P165" s="159"/>
      <c r="Q165" s="159">
        <f>SUM(Q166:Q287)</f>
        <v>0</v>
      </c>
      <c r="R165" s="160"/>
      <c r="S165" s="160"/>
      <c r="T165" s="160"/>
      <c r="U165" s="160"/>
      <c r="V165" s="160">
        <f>SUM(V166:V287)</f>
        <v>357.53999999999996</v>
      </c>
      <c r="W165" s="160"/>
      <c r="X165" s="160"/>
      <c r="Y165" s="160"/>
      <c r="AG165" t="s">
        <v>196</v>
      </c>
    </row>
    <row r="166" spans="1:60" outlineLevel="1">
      <c r="A166" s="164">
        <v>49</v>
      </c>
      <c r="B166" s="165" t="s">
        <v>374</v>
      </c>
      <c r="C166" s="171" t="s">
        <v>375</v>
      </c>
      <c r="D166" s="166" t="s">
        <v>199</v>
      </c>
      <c r="E166" s="1214">
        <v>18.028929999999999</v>
      </c>
      <c r="F166" s="1207"/>
      <c r="G166" s="1208">
        <f>ROUND(E166*F166,2)</f>
        <v>0</v>
      </c>
      <c r="H166" s="155">
        <v>3120.58</v>
      </c>
      <c r="I166" s="154">
        <f>ROUND(E166*H166,2)</f>
        <v>56260.72</v>
      </c>
      <c r="J166" s="155">
        <v>605.87</v>
      </c>
      <c r="K166" s="154">
        <f>ROUND(E166*J166,2)</f>
        <v>10923.19</v>
      </c>
      <c r="L166" s="154">
        <v>21</v>
      </c>
      <c r="M166" s="154">
        <f>G166*(1+L166/100)</f>
        <v>0</v>
      </c>
      <c r="N166" s="153">
        <v>2.5251399999999999</v>
      </c>
      <c r="O166" s="153">
        <f>ROUND(E166*N166,2)</f>
        <v>45.53</v>
      </c>
      <c r="P166" s="153">
        <v>0</v>
      </c>
      <c r="Q166" s="153">
        <f>ROUND(E166*P166,2)</f>
        <v>0</v>
      </c>
      <c r="R166" s="154"/>
      <c r="S166" s="154" t="s">
        <v>200</v>
      </c>
      <c r="T166" s="154" t="s">
        <v>201</v>
      </c>
      <c r="U166" s="154">
        <v>0.98699999999999999</v>
      </c>
      <c r="V166" s="154">
        <f>ROUND(E166*U166,2)</f>
        <v>17.79</v>
      </c>
      <c r="W166" s="154"/>
      <c r="X166" s="154" t="s">
        <v>202</v>
      </c>
      <c r="Y166" s="154" t="s">
        <v>203</v>
      </c>
      <c r="Z166" s="145"/>
      <c r="AA166" s="145"/>
      <c r="AB166" s="145"/>
      <c r="AC166" s="145"/>
      <c r="AD166" s="145"/>
      <c r="AE166" s="145"/>
      <c r="AF166" s="145"/>
      <c r="AG166" s="145" t="s">
        <v>204</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2">
      <c r="A167" s="151"/>
      <c r="B167" s="152"/>
      <c r="C167" s="172" t="s">
        <v>376</v>
      </c>
      <c r="D167" s="156"/>
      <c r="E167" s="1215">
        <v>3.17</v>
      </c>
      <c r="F167" s="1209"/>
      <c r="G167" s="1209"/>
      <c r="H167" s="154"/>
      <c r="I167" s="154"/>
      <c r="J167" s="154"/>
      <c r="K167" s="154"/>
      <c r="L167" s="154"/>
      <c r="M167" s="154"/>
      <c r="N167" s="153"/>
      <c r="O167" s="153"/>
      <c r="P167" s="153"/>
      <c r="Q167" s="153"/>
      <c r="R167" s="154"/>
      <c r="S167" s="154"/>
      <c r="T167" s="154"/>
      <c r="U167" s="154"/>
      <c r="V167" s="154"/>
      <c r="W167" s="154"/>
      <c r="X167" s="154"/>
      <c r="Y167" s="154"/>
      <c r="Z167" s="145"/>
      <c r="AA167" s="145"/>
      <c r="AB167" s="145"/>
      <c r="AC167" s="145"/>
      <c r="AD167" s="145"/>
      <c r="AE167" s="145"/>
      <c r="AF167" s="145"/>
      <c r="AG167" s="145" t="s">
        <v>206</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3">
      <c r="A168" s="151"/>
      <c r="B168" s="152"/>
      <c r="C168" s="172" t="s">
        <v>377</v>
      </c>
      <c r="D168" s="156"/>
      <c r="E168" s="1215">
        <v>9.2959999999999994</v>
      </c>
      <c r="F168" s="1209"/>
      <c r="G168" s="1209"/>
      <c r="H168" s="154"/>
      <c r="I168" s="154"/>
      <c r="J168" s="154"/>
      <c r="K168" s="154"/>
      <c r="L168" s="154"/>
      <c r="M168" s="154"/>
      <c r="N168" s="153"/>
      <c r="O168" s="153"/>
      <c r="P168" s="153"/>
      <c r="Q168" s="153"/>
      <c r="R168" s="154"/>
      <c r="S168" s="154"/>
      <c r="T168" s="154"/>
      <c r="U168" s="154"/>
      <c r="V168" s="154"/>
      <c r="W168" s="154"/>
      <c r="X168" s="154"/>
      <c r="Y168" s="154"/>
      <c r="Z168" s="145"/>
      <c r="AA168" s="145"/>
      <c r="AB168" s="145"/>
      <c r="AC168" s="145"/>
      <c r="AD168" s="145"/>
      <c r="AE168" s="145"/>
      <c r="AF168" s="145"/>
      <c r="AG168" s="145" t="s">
        <v>206</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3">
      <c r="A169" s="151"/>
      <c r="B169" s="152"/>
      <c r="C169" s="172" t="s">
        <v>378</v>
      </c>
      <c r="D169" s="156"/>
      <c r="E169" s="1215">
        <v>1.9296</v>
      </c>
      <c r="F169" s="1209"/>
      <c r="G169" s="1209"/>
      <c r="H169" s="154"/>
      <c r="I169" s="154"/>
      <c r="J169" s="154"/>
      <c r="K169" s="154"/>
      <c r="L169" s="154"/>
      <c r="M169" s="154"/>
      <c r="N169" s="153"/>
      <c r="O169" s="153"/>
      <c r="P169" s="153"/>
      <c r="Q169" s="153"/>
      <c r="R169" s="154"/>
      <c r="S169" s="154"/>
      <c r="T169" s="154"/>
      <c r="U169" s="154"/>
      <c r="V169" s="154"/>
      <c r="W169" s="154"/>
      <c r="X169" s="154"/>
      <c r="Y169" s="154"/>
      <c r="Z169" s="145"/>
      <c r="AA169" s="145"/>
      <c r="AB169" s="145"/>
      <c r="AC169" s="145"/>
      <c r="AD169" s="145"/>
      <c r="AE169" s="145"/>
      <c r="AF169" s="145"/>
      <c r="AG169" s="145" t="s">
        <v>206</v>
      </c>
      <c r="AH169" s="145">
        <v>0</v>
      </c>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3">
      <c r="A170" s="151"/>
      <c r="B170" s="152"/>
      <c r="C170" s="172" t="s">
        <v>379</v>
      </c>
      <c r="D170" s="156"/>
      <c r="E170" s="1215">
        <v>3.6333299999999999</v>
      </c>
      <c r="F170" s="1209"/>
      <c r="G170" s="1209"/>
      <c r="H170" s="154"/>
      <c r="I170" s="154"/>
      <c r="J170" s="154"/>
      <c r="K170" s="154"/>
      <c r="L170" s="154"/>
      <c r="M170" s="154"/>
      <c r="N170" s="153"/>
      <c r="O170" s="153"/>
      <c r="P170" s="153"/>
      <c r="Q170" s="153"/>
      <c r="R170" s="154"/>
      <c r="S170" s="154"/>
      <c r="T170" s="154"/>
      <c r="U170" s="154"/>
      <c r="V170" s="154"/>
      <c r="W170" s="154"/>
      <c r="X170" s="154"/>
      <c r="Y170" s="154"/>
      <c r="Z170" s="145"/>
      <c r="AA170" s="145"/>
      <c r="AB170" s="145"/>
      <c r="AC170" s="145"/>
      <c r="AD170" s="145"/>
      <c r="AE170" s="145"/>
      <c r="AF170" s="145"/>
      <c r="AG170" s="145" t="s">
        <v>206</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c r="A171" s="164">
        <v>50</v>
      </c>
      <c r="B171" s="165" t="s">
        <v>380</v>
      </c>
      <c r="C171" s="171" t="s">
        <v>381</v>
      </c>
      <c r="D171" s="166" t="s">
        <v>217</v>
      </c>
      <c r="E171" s="1214">
        <v>241.49</v>
      </c>
      <c r="F171" s="1207"/>
      <c r="G171" s="1208">
        <f>ROUND(E171*F171,2)</f>
        <v>0</v>
      </c>
      <c r="H171" s="155">
        <v>1279.3499999999999</v>
      </c>
      <c r="I171" s="154">
        <f>ROUND(E171*H171,2)</f>
        <v>308950.23</v>
      </c>
      <c r="J171" s="155">
        <v>69.22</v>
      </c>
      <c r="K171" s="154">
        <f>ROUND(E171*J171,2)</f>
        <v>16715.939999999999</v>
      </c>
      <c r="L171" s="154">
        <v>21</v>
      </c>
      <c r="M171" s="154">
        <f>G171*(1+L171/100)</f>
        <v>0</v>
      </c>
      <c r="N171" s="153">
        <v>1.059E-2</v>
      </c>
      <c r="O171" s="153">
        <f>ROUND(E171*N171,2)</f>
        <v>2.56</v>
      </c>
      <c r="P171" s="153">
        <v>0</v>
      </c>
      <c r="Q171" s="153">
        <f>ROUND(E171*P171,2)</f>
        <v>0</v>
      </c>
      <c r="R171" s="154"/>
      <c r="S171" s="154" t="s">
        <v>200</v>
      </c>
      <c r="T171" s="154" t="s">
        <v>201</v>
      </c>
      <c r="U171" s="154">
        <v>0.13500000000000001</v>
      </c>
      <c r="V171" s="154">
        <f>ROUND(E171*U171,2)</f>
        <v>32.6</v>
      </c>
      <c r="W171" s="154"/>
      <c r="X171" s="154" t="s">
        <v>202</v>
      </c>
      <c r="Y171" s="154" t="s">
        <v>203</v>
      </c>
      <c r="Z171" s="145"/>
      <c r="AA171" s="145"/>
      <c r="AB171" s="145"/>
      <c r="AC171" s="145"/>
      <c r="AD171" s="145"/>
      <c r="AE171" s="145"/>
      <c r="AF171" s="145"/>
      <c r="AG171" s="145" t="s">
        <v>204</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2">
      <c r="A172" s="151"/>
      <c r="B172" s="152"/>
      <c r="C172" s="172" t="s">
        <v>382</v>
      </c>
      <c r="D172" s="156"/>
      <c r="E172" s="1215">
        <v>47.55</v>
      </c>
      <c r="F172" s="1209"/>
      <c r="G172" s="1209"/>
      <c r="H172" s="154"/>
      <c r="I172" s="154"/>
      <c r="J172" s="154"/>
      <c r="K172" s="154"/>
      <c r="L172" s="154"/>
      <c r="M172" s="154"/>
      <c r="N172" s="153"/>
      <c r="O172" s="153"/>
      <c r="P172" s="153"/>
      <c r="Q172" s="153"/>
      <c r="R172" s="154"/>
      <c r="S172" s="154"/>
      <c r="T172" s="154"/>
      <c r="U172" s="154"/>
      <c r="V172" s="154"/>
      <c r="W172" s="154"/>
      <c r="X172" s="154"/>
      <c r="Y172" s="154"/>
      <c r="Z172" s="145"/>
      <c r="AA172" s="145"/>
      <c r="AB172" s="145"/>
      <c r="AC172" s="145"/>
      <c r="AD172" s="145"/>
      <c r="AE172" s="145"/>
      <c r="AF172" s="145"/>
      <c r="AG172" s="145" t="s">
        <v>206</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3">
      <c r="A173" s="151"/>
      <c r="B173" s="152"/>
      <c r="C173" s="172" t="s">
        <v>383</v>
      </c>
      <c r="D173" s="156"/>
      <c r="E173" s="1215">
        <v>139.44</v>
      </c>
      <c r="F173" s="1209"/>
      <c r="G173" s="1209"/>
      <c r="H173" s="154"/>
      <c r="I173" s="154"/>
      <c r="J173" s="154"/>
      <c r="K173" s="154"/>
      <c r="L173" s="154"/>
      <c r="M173" s="154"/>
      <c r="N173" s="153"/>
      <c r="O173" s="153"/>
      <c r="P173" s="153"/>
      <c r="Q173" s="153"/>
      <c r="R173" s="154"/>
      <c r="S173" s="154"/>
      <c r="T173" s="154"/>
      <c r="U173" s="154"/>
      <c r="V173" s="154"/>
      <c r="W173" s="154"/>
      <c r="X173" s="154"/>
      <c r="Y173" s="154"/>
      <c r="Z173" s="145"/>
      <c r="AA173" s="145"/>
      <c r="AB173" s="145"/>
      <c r="AC173" s="145"/>
      <c r="AD173" s="145"/>
      <c r="AE173" s="145"/>
      <c r="AF173" s="145"/>
      <c r="AG173" s="145" t="s">
        <v>206</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3">
      <c r="A174" s="151"/>
      <c r="B174" s="152"/>
      <c r="C174" s="172" t="s">
        <v>384</v>
      </c>
      <c r="D174" s="156"/>
      <c r="E174" s="1215">
        <v>54.5</v>
      </c>
      <c r="F174" s="1209"/>
      <c r="G174" s="1209"/>
      <c r="H174" s="154"/>
      <c r="I174" s="154"/>
      <c r="J174" s="154"/>
      <c r="K174" s="154"/>
      <c r="L174" s="154"/>
      <c r="M174" s="154"/>
      <c r="N174" s="153"/>
      <c r="O174" s="153"/>
      <c r="P174" s="153"/>
      <c r="Q174" s="153"/>
      <c r="R174" s="154"/>
      <c r="S174" s="154"/>
      <c r="T174" s="154"/>
      <c r="U174" s="154"/>
      <c r="V174" s="154"/>
      <c r="W174" s="154"/>
      <c r="X174" s="154"/>
      <c r="Y174" s="154"/>
      <c r="Z174" s="145"/>
      <c r="AA174" s="145"/>
      <c r="AB174" s="145"/>
      <c r="AC174" s="145"/>
      <c r="AD174" s="145"/>
      <c r="AE174" s="145"/>
      <c r="AF174" s="145"/>
      <c r="AG174" s="145" t="s">
        <v>206</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c r="A175" s="164">
        <v>51</v>
      </c>
      <c r="B175" s="165" t="s">
        <v>385</v>
      </c>
      <c r="C175" s="171" t="s">
        <v>386</v>
      </c>
      <c r="D175" s="166" t="s">
        <v>275</v>
      </c>
      <c r="E175" s="1214">
        <v>0.48349999999999999</v>
      </c>
      <c r="F175" s="1207"/>
      <c r="G175" s="1208">
        <f>ROUND(E175*F175,2)</f>
        <v>0</v>
      </c>
      <c r="H175" s="155">
        <v>48451</v>
      </c>
      <c r="I175" s="154">
        <f>ROUND(E175*H175,2)</f>
        <v>23426.06</v>
      </c>
      <c r="J175" s="155">
        <v>16512.59</v>
      </c>
      <c r="K175" s="154">
        <f>ROUND(E175*J175,2)</f>
        <v>7983.84</v>
      </c>
      <c r="L175" s="154">
        <v>21</v>
      </c>
      <c r="M175" s="154">
        <f>G175*(1+L175/100)</f>
        <v>0</v>
      </c>
      <c r="N175" s="153">
        <v>1.02139</v>
      </c>
      <c r="O175" s="153">
        <f>ROUND(E175*N175,2)</f>
        <v>0.49</v>
      </c>
      <c r="P175" s="153">
        <v>0</v>
      </c>
      <c r="Q175" s="153">
        <f>ROUND(E175*P175,2)</f>
        <v>0</v>
      </c>
      <c r="R175" s="154"/>
      <c r="S175" s="154" t="s">
        <v>200</v>
      </c>
      <c r="T175" s="154" t="s">
        <v>201</v>
      </c>
      <c r="U175" s="154">
        <v>26.616</v>
      </c>
      <c r="V175" s="154">
        <f>ROUND(E175*U175,2)</f>
        <v>12.87</v>
      </c>
      <c r="W175" s="154"/>
      <c r="X175" s="154" t="s">
        <v>202</v>
      </c>
      <c r="Y175" s="154" t="s">
        <v>203</v>
      </c>
      <c r="Z175" s="145"/>
      <c r="AA175" s="145"/>
      <c r="AB175" s="145"/>
      <c r="AC175" s="145"/>
      <c r="AD175" s="145"/>
      <c r="AE175" s="145"/>
      <c r="AF175" s="145"/>
      <c r="AG175" s="145" t="s">
        <v>204</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2">
      <c r="A176" s="151"/>
      <c r="B176" s="152"/>
      <c r="C176" s="172" t="s">
        <v>387</v>
      </c>
      <c r="D176" s="156"/>
      <c r="E176" s="1215">
        <v>0.12640000000000001</v>
      </c>
      <c r="F176" s="1209"/>
      <c r="G176" s="1209"/>
      <c r="H176" s="154"/>
      <c r="I176" s="154"/>
      <c r="J176" s="154"/>
      <c r="K176" s="154"/>
      <c r="L176" s="154"/>
      <c r="M176" s="154"/>
      <c r="N176" s="153"/>
      <c r="O176" s="153"/>
      <c r="P176" s="153"/>
      <c r="Q176" s="153"/>
      <c r="R176" s="154"/>
      <c r="S176" s="154"/>
      <c r="T176" s="154"/>
      <c r="U176" s="154"/>
      <c r="V176" s="154"/>
      <c r="W176" s="154"/>
      <c r="X176" s="154"/>
      <c r="Y176" s="154"/>
      <c r="Z176" s="145"/>
      <c r="AA176" s="145"/>
      <c r="AB176" s="145"/>
      <c r="AC176" s="145"/>
      <c r="AD176" s="145"/>
      <c r="AE176" s="145"/>
      <c r="AF176" s="145"/>
      <c r="AG176" s="145" t="s">
        <v>206</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3">
      <c r="A177" s="151"/>
      <c r="B177" s="152"/>
      <c r="C177" s="172" t="s">
        <v>388</v>
      </c>
      <c r="D177" s="156"/>
      <c r="E177" s="1215">
        <v>0.25650000000000001</v>
      </c>
      <c r="F177" s="1209"/>
      <c r="G177" s="1209"/>
      <c r="H177" s="154"/>
      <c r="I177" s="154"/>
      <c r="J177" s="154"/>
      <c r="K177" s="154"/>
      <c r="L177" s="154"/>
      <c r="M177" s="154"/>
      <c r="N177" s="153"/>
      <c r="O177" s="153"/>
      <c r="P177" s="153"/>
      <c r="Q177" s="153"/>
      <c r="R177" s="154"/>
      <c r="S177" s="154"/>
      <c r="T177" s="154"/>
      <c r="U177" s="154"/>
      <c r="V177" s="154"/>
      <c r="W177" s="154"/>
      <c r="X177" s="154"/>
      <c r="Y177" s="154"/>
      <c r="Z177" s="145"/>
      <c r="AA177" s="145"/>
      <c r="AB177" s="145"/>
      <c r="AC177" s="145"/>
      <c r="AD177" s="145"/>
      <c r="AE177" s="145"/>
      <c r="AF177" s="145"/>
      <c r="AG177" s="145" t="s">
        <v>206</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3">
      <c r="A178" s="151"/>
      <c r="B178" s="152"/>
      <c r="C178" s="172" t="s">
        <v>389</v>
      </c>
      <c r="D178" s="156"/>
      <c r="E178" s="1215">
        <v>0.10059999999999999</v>
      </c>
      <c r="F178" s="1209"/>
      <c r="G178" s="1209"/>
      <c r="H178" s="154"/>
      <c r="I178" s="154"/>
      <c r="J178" s="154"/>
      <c r="K178" s="154"/>
      <c r="L178" s="154"/>
      <c r="M178" s="154"/>
      <c r="N178" s="153"/>
      <c r="O178" s="153"/>
      <c r="P178" s="153"/>
      <c r="Q178" s="153"/>
      <c r="R178" s="154"/>
      <c r="S178" s="154"/>
      <c r="T178" s="154"/>
      <c r="U178" s="154"/>
      <c r="V178" s="154"/>
      <c r="W178" s="154"/>
      <c r="X178" s="154"/>
      <c r="Y178" s="154"/>
      <c r="Z178" s="145"/>
      <c r="AA178" s="145"/>
      <c r="AB178" s="145"/>
      <c r="AC178" s="145"/>
      <c r="AD178" s="145"/>
      <c r="AE178" s="145"/>
      <c r="AF178" s="145"/>
      <c r="AG178" s="145" t="s">
        <v>206</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2.5" outlineLevel="1">
      <c r="A179" s="164">
        <v>52</v>
      </c>
      <c r="B179" s="165" t="s">
        <v>390</v>
      </c>
      <c r="C179" s="171" t="s">
        <v>391</v>
      </c>
      <c r="D179" s="166" t="s">
        <v>275</v>
      </c>
      <c r="E179" s="1214">
        <v>0.24137</v>
      </c>
      <c r="F179" s="1207"/>
      <c r="G179" s="1208">
        <f>ROUND(E179*F179,2)</f>
        <v>0</v>
      </c>
      <c r="H179" s="155">
        <v>42121.84</v>
      </c>
      <c r="I179" s="154">
        <f>ROUND(E179*H179,2)</f>
        <v>10166.950000000001</v>
      </c>
      <c r="J179" s="155">
        <v>8518.42</v>
      </c>
      <c r="K179" s="154">
        <f>ROUND(E179*J179,2)</f>
        <v>2056.09</v>
      </c>
      <c r="L179" s="154">
        <v>21</v>
      </c>
      <c r="M179" s="154">
        <f>G179*(1+L179/100)</f>
        <v>0</v>
      </c>
      <c r="N179" s="153">
        <v>1.0543800000000001</v>
      </c>
      <c r="O179" s="153">
        <f>ROUND(E179*N179,2)</f>
        <v>0.25</v>
      </c>
      <c r="P179" s="153">
        <v>0</v>
      </c>
      <c r="Q179" s="153">
        <f>ROUND(E179*P179,2)</f>
        <v>0</v>
      </c>
      <c r="R179" s="154"/>
      <c r="S179" s="154" t="s">
        <v>200</v>
      </c>
      <c r="T179" s="154" t="s">
        <v>201</v>
      </c>
      <c r="U179" s="154">
        <v>15.211</v>
      </c>
      <c r="V179" s="154">
        <f>ROUND(E179*U179,2)</f>
        <v>3.67</v>
      </c>
      <c r="W179" s="154"/>
      <c r="X179" s="154" t="s">
        <v>202</v>
      </c>
      <c r="Y179" s="154" t="s">
        <v>203</v>
      </c>
      <c r="Z179" s="145"/>
      <c r="AA179" s="145"/>
      <c r="AB179" s="145"/>
      <c r="AC179" s="145"/>
      <c r="AD179" s="145"/>
      <c r="AE179" s="145"/>
      <c r="AF179" s="145"/>
      <c r="AG179" s="145" t="s">
        <v>204</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ht="33.75" outlineLevel="2">
      <c r="A180" s="151"/>
      <c r="B180" s="152"/>
      <c r="C180" s="172" t="s">
        <v>392</v>
      </c>
      <c r="D180" s="156"/>
      <c r="E180" s="1215">
        <v>0.24137</v>
      </c>
      <c r="F180" s="1209"/>
      <c r="G180" s="1209"/>
      <c r="H180" s="154"/>
      <c r="I180" s="154"/>
      <c r="J180" s="154"/>
      <c r="K180" s="154"/>
      <c r="L180" s="154"/>
      <c r="M180" s="154"/>
      <c r="N180" s="153"/>
      <c r="O180" s="153"/>
      <c r="P180" s="153"/>
      <c r="Q180" s="153"/>
      <c r="R180" s="154"/>
      <c r="S180" s="154"/>
      <c r="T180" s="154"/>
      <c r="U180" s="154"/>
      <c r="V180" s="154"/>
      <c r="W180" s="154"/>
      <c r="X180" s="154"/>
      <c r="Y180" s="154"/>
      <c r="Z180" s="145"/>
      <c r="AA180" s="145"/>
      <c r="AB180" s="145"/>
      <c r="AC180" s="145"/>
      <c r="AD180" s="145"/>
      <c r="AE180" s="145"/>
      <c r="AF180" s="145"/>
      <c r="AG180" s="145" t="s">
        <v>206</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c r="A181" s="164">
        <v>53</v>
      </c>
      <c r="B181" s="165" t="s">
        <v>393</v>
      </c>
      <c r="C181" s="171" t="s">
        <v>394</v>
      </c>
      <c r="D181" s="166" t="s">
        <v>246</v>
      </c>
      <c r="E181" s="1214">
        <v>10</v>
      </c>
      <c r="F181" s="1207"/>
      <c r="G181" s="1208">
        <f>ROUND(E181*F181,2)</f>
        <v>0</v>
      </c>
      <c r="H181" s="155">
        <v>137.68</v>
      </c>
      <c r="I181" s="154">
        <f>ROUND(E181*H181,2)</f>
        <v>1376.8</v>
      </c>
      <c r="J181" s="155">
        <v>126.82</v>
      </c>
      <c r="K181" s="154">
        <f>ROUND(E181*J181,2)</f>
        <v>1268.2</v>
      </c>
      <c r="L181" s="154">
        <v>21</v>
      </c>
      <c r="M181" s="154">
        <f>G181*(1+L181/100)</f>
        <v>0</v>
      </c>
      <c r="N181" s="153">
        <v>6.1190000000000001E-2</v>
      </c>
      <c r="O181" s="153">
        <f>ROUND(E181*N181,2)</f>
        <v>0.61</v>
      </c>
      <c r="P181" s="153">
        <v>0</v>
      </c>
      <c r="Q181" s="153">
        <f>ROUND(E181*P181,2)</f>
        <v>0</v>
      </c>
      <c r="R181" s="154"/>
      <c r="S181" s="154" t="s">
        <v>200</v>
      </c>
      <c r="T181" s="154" t="s">
        <v>201</v>
      </c>
      <c r="U181" s="154">
        <v>0.23</v>
      </c>
      <c r="V181" s="154">
        <f>ROUND(E181*U181,2)</f>
        <v>2.2999999999999998</v>
      </c>
      <c r="W181" s="154"/>
      <c r="X181" s="154" t="s">
        <v>202</v>
      </c>
      <c r="Y181" s="154" t="s">
        <v>203</v>
      </c>
      <c r="Z181" s="145"/>
      <c r="AA181" s="145"/>
      <c r="AB181" s="145"/>
      <c r="AC181" s="145"/>
      <c r="AD181" s="145"/>
      <c r="AE181" s="145"/>
      <c r="AF181" s="145"/>
      <c r="AG181" s="145" t="s">
        <v>204</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2">
      <c r="A182" s="151"/>
      <c r="B182" s="152"/>
      <c r="C182" s="172" t="s">
        <v>395</v>
      </c>
      <c r="D182" s="156"/>
      <c r="E182" s="1215">
        <v>10</v>
      </c>
      <c r="F182" s="1209"/>
      <c r="G182" s="1209"/>
      <c r="H182" s="154"/>
      <c r="I182" s="154"/>
      <c r="J182" s="154"/>
      <c r="K182" s="154"/>
      <c r="L182" s="154"/>
      <c r="M182" s="154"/>
      <c r="N182" s="153"/>
      <c r="O182" s="153"/>
      <c r="P182" s="153"/>
      <c r="Q182" s="153"/>
      <c r="R182" s="154"/>
      <c r="S182" s="154"/>
      <c r="T182" s="154"/>
      <c r="U182" s="154"/>
      <c r="V182" s="154"/>
      <c r="W182" s="154"/>
      <c r="X182" s="154"/>
      <c r="Y182" s="154"/>
      <c r="Z182" s="145"/>
      <c r="AA182" s="145"/>
      <c r="AB182" s="145"/>
      <c r="AC182" s="145"/>
      <c r="AD182" s="145"/>
      <c r="AE182" s="145"/>
      <c r="AF182" s="145"/>
      <c r="AG182" s="145" t="s">
        <v>206</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ht="22.5" outlineLevel="1">
      <c r="A183" s="164">
        <v>54</v>
      </c>
      <c r="B183" s="165" t="s">
        <v>396</v>
      </c>
      <c r="C183" s="171" t="s">
        <v>397</v>
      </c>
      <c r="D183" s="166" t="s">
        <v>246</v>
      </c>
      <c r="E183" s="1214">
        <v>139</v>
      </c>
      <c r="F183" s="1207"/>
      <c r="G183" s="1208">
        <f>ROUND(E183*F183,2)</f>
        <v>0</v>
      </c>
      <c r="H183" s="155">
        <v>140.13</v>
      </c>
      <c r="I183" s="154">
        <f>ROUND(E183*H183,2)</f>
        <v>19478.07</v>
      </c>
      <c r="J183" s="155">
        <v>160.19999999999999</v>
      </c>
      <c r="K183" s="154">
        <f>ROUND(E183*J183,2)</f>
        <v>22267.8</v>
      </c>
      <c r="L183" s="154">
        <v>21</v>
      </c>
      <c r="M183" s="154">
        <f>G183*(1+L183/100)</f>
        <v>0</v>
      </c>
      <c r="N183" s="153">
        <v>6.2010000000000003E-2</v>
      </c>
      <c r="O183" s="153">
        <f>ROUND(E183*N183,2)</f>
        <v>8.6199999999999992</v>
      </c>
      <c r="P183" s="153">
        <v>0</v>
      </c>
      <c r="Q183" s="153">
        <f>ROUND(E183*P183,2)</f>
        <v>0</v>
      </c>
      <c r="R183" s="154"/>
      <c r="S183" s="154" t="s">
        <v>200</v>
      </c>
      <c r="T183" s="154" t="s">
        <v>201</v>
      </c>
      <c r="U183" s="154">
        <v>0.28999999999999998</v>
      </c>
      <c r="V183" s="154">
        <f>ROUND(E183*U183,2)</f>
        <v>40.31</v>
      </c>
      <c r="W183" s="154"/>
      <c r="X183" s="154" t="s">
        <v>202</v>
      </c>
      <c r="Y183" s="154" t="s">
        <v>203</v>
      </c>
      <c r="Z183" s="145"/>
      <c r="AA183" s="145"/>
      <c r="AB183" s="145"/>
      <c r="AC183" s="145"/>
      <c r="AD183" s="145"/>
      <c r="AE183" s="145"/>
      <c r="AF183" s="145"/>
      <c r="AG183" s="145" t="s">
        <v>204</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2">
      <c r="A184" s="151"/>
      <c r="B184" s="152"/>
      <c r="C184" s="172" t="s">
        <v>398</v>
      </c>
      <c r="D184" s="156"/>
      <c r="E184" s="1215">
        <v>31</v>
      </c>
      <c r="F184" s="1209"/>
      <c r="G184" s="1209"/>
      <c r="H184" s="154"/>
      <c r="I184" s="154"/>
      <c r="J184" s="154"/>
      <c r="K184" s="154"/>
      <c r="L184" s="154"/>
      <c r="M184" s="154"/>
      <c r="N184" s="153"/>
      <c r="O184" s="153"/>
      <c r="P184" s="153"/>
      <c r="Q184" s="153"/>
      <c r="R184" s="154"/>
      <c r="S184" s="154"/>
      <c r="T184" s="154"/>
      <c r="U184" s="154"/>
      <c r="V184" s="154"/>
      <c r="W184" s="154"/>
      <c r="X184" s="154"/>
      <c r="Y184" s="154"/>
      <c r="Z184" s="145"/>
      <c r="AA184" s="145"/>
      <c r="AB184" s="145"/>
      <c r="AC184" s="145"/>
      <c r="AD184" s="145"/>
      <c r="AE184" s="145"/>
      <c r="AF184" s="145"/>
      <c r="AG184" s="145" t="s">
        <v>206</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3">
      <c r="A185" s="151"/>
      <c r="B185" s="152"/>
      <c r="C185" s="172" t="s">
        <v>399</v>
      </c>
      <c r="D185" s="156"/>
      <c r="E185" s="1215">
        <v>64</v>
      </c>
      <c r="F185" s="1209"/>
      <c r="G185" s="1209"/>
      <c r="H185" s="154"/>
      <c r="I185" s="154"/>
      <c r="J185" s="154"/>
      <c r="K185" s="154"/>
      <c r="L185" s="154"/>
      <c r="M185" s="154"/>
      <c r="N185" s="153"/>
      <c r="O185" s="153"/>
      <c r="P185" s="153"/>
      <c r="Q185" s="153"/>
      <c r="R185" s="154"/>
      <c r="S185" s="154"/>
      <c r="T185" s="154"/>
      <c r="U185" s="154"/>
      <c r="V185" s="154"/>
      <c r="W185" s="154"/>
      <c r="X185" s="154"/>
      <c r="Y185" s="154"/>
      <c r="Z185" s="145"/>
      <c r="AA185" s="145"/>
      <c r="AB185" s="145"/>
      <c r="AC185" s="145"/>
      <c r="AD185" s="145"/>
      <c r="AE185" s="145"/>
      <c r="AF185" s="145"/>
      <c r="AG185" s="145" t="s">
        <v>206</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3">
      <c r="A186" s="151"/>
      <c r="B186" s="152"/>
      <c r="C186" s="172" t="s">
        <v>400</v>
      </c>
      <c r="D186" s="156"/>
      <c r="E186" s="1215">
        <v>34</v>
      </c>
      <c r="F186" s="1209"/>
      <c r="G186" s="1209"/>
      <c r="H186" s="154"/>
      <c r="I186" s="154"/>
      <c r="J186" s="154"/>
      <c r="K186" s="154"/>
      <c r="L186" s="154"/>
      <c r="M186" s="154"/>
      <c r="N186" s="153"/>
      <c r="O186" s="153"/>
      <c r="P186" s="153"/>
      <c r="Q186" s="153"/>
      <c r="R186" s="154"/>
      <c r="S186" s="154"/>
      <c r="T186" s="154"/>
      <c r="U186" s="154"/>
      <c r="V186" s="154"/>
      <c r="W186" s="154"/>
      <c r="X186" s="154"/>
      <c r="Y186" s="154"/>
      <c r="Z186" s="145"/>
      <c r="AA186" s="145"/>
      <c r="AB186" s="145"/>
      <c r="AC186" s="145"/>
      <c r="AD186" s="145"/>
      <c r="AE186" s="145"/>
      <c r="AF186" s="145"/>
      <c r="AG186" s="145" t="s">
        <v>206</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3">
      <c r="A187" s="151"/>
      <c r="B187" s="152"/>
      <c r="C187" s="172" t="s">
        <v>401</v>
      </c>
      <c r="D187" s="156"/>
      <c r="E187" s="1215">
        <v>4</v>
      </c>
      <c r="F187" s="1209"/>
      <c r="G187" s="1209"/>
      <c r="H187" s="154"/>
      <c r="I187" s="154"/>
      <c r="J187" s="154"/>
      <c r="K187" s="154"/>
      <c r="L187" s="154"/>
      <c r="M187" s="154"/>
      <c r="N187" s="153"/>
      <c r="O187" s="153"/>
      <c r="P187" s="153"/>
      <c r="Q187" s="153"/>
      <c r="R187" s="154"/>
      <c r="S187" s="154"/>
      <c r="T187" s="154"/>
      <c r="U187" s="154"/>
      <c r="V187" s="154"/>
      <c r="W187" s="154"/>
      <c r="X187" s="154"/>
      <c r="Y187" s="154"/>
      <c r="Z187" s="145"/>
      <c r="AA187" s="145"/>
      <c r="AB187" s="145"/>
      <c r="AC187" s="145"/>
      <c r="AD187" s="145"/>
      <c r="AE187" s="145"/>
      <c r="AF187" s="145"/>
      <c r="AG187" s="145" t="s">
        <v>206</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3">
      <c r="A188" s="151"/>
      <c r="B188" s="152"/>
      <c r="C188" s="172" t="s">
        <v>402</v>
      </c>
      <c r="D188" s="156"/>
      <c r="E188" s="1215">
        <v>4</v>
      </c>
      <c r="F188" s="1209"/>
      <c r="G188" s="1209"/>
      <c r="H188" s="154"/>
      <c r="I188" s="154"/>
      <c r="J188" s="154"/>
      <c r="K188" s="154"/>
      <c r="L188" s="154"/>
      <c r="M188" s="154"/>
      <c r="N188" s="153"/>
      <c r="O188" s="153"/>
      <c r="P188" s="153"/>
      <c r="Q188" s="153"/>
      <c r="R188" s="154"/>
      <c r="S188" s="154"/>
      <c r="T188" s="154"/>
      <c r="U188" s="154"/>
      <c r="V188" s="154"/>
      <c r="W188" s="154"/>
      <c r="X188" s="154"/>
      <c r="Y188" s="154"/>
      <c r="Z188" s="145"/>
      <c r="AA188" s="145"/>
      <c r="AB188" s="145"/>
      <c r="AC188" s="145"/>
      <c r="AD188" s="145"/>
      <c r="AE188" s="145"/>
      <c r="AF188" s="145"/>
      <c r="AG188" s="145" t="s">
        <v>206</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3">
      <c r="A189" s="151"/>
      <c r="B189" s="152"/>
      <c r="C189" s="172" t="s">
        <v>403</v>
      </c>
      <c r="D189" s="156"/>
      <c r="E189" s="1215">
        <v>2</v>
      </c>
      <c r="F189" s="1209"/>
      <c r="G189" s="1209"/>
      <c r="H189" s="154"/>
      <c r="I189" s="154"/>
      <c r="J189" s="154"/>
      <c r="K189" s="154"/>
      <c r="L189" s="154"/>
      <c r="M189" s="154"/>
      <c r="N189" s="153"/>
      <c r="O189" s="153"/>
      <c r="P189" s="153"/>
      <c r="Q189" s="153"/>
      <c r="R189" s="154"/>
      <c r="S189" s="154"/>
      <c r="T189" s="154"/>
      <c r="U189" s="154"/>
      <c r="V189" s="154"/>
      <c r="W189" s="154"/>
      <c r="X189" s="154"/>
      <c r="Y189" s="154"/>
      <c r="Z189" s="145"/>
      <c r="AA189" s="145"/>
      <c r="AB189" s="145"/>
      <c r="AC189" s="145"/>
      <c r="AD189" s="145"/>
      <c r="AE189" s="145"/>
      <c r="AF189" s="145"/>
      <c r="AG189" s="145" t="s">
        <v>206</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ht="22.5" outlineLevel="1">
      <c r="A190" s="164">
        <v>55</v>
      </c>
      <c r="B190" s="165" t="s">
        <v>404</v>
      </c>
      <c r="C190" s="171" t="s">
        <v>405</v>
      </c>
      <c r="D190" s="166" t="s">
        <v>275</v>
      </c>
      <c r="E190" s="1214">
        <v>13.141400000000001</v>
      </c>
      <c r="F190" s="1207"/>
      <c r="G190" s="1208">
        <f>ROUND(E190*F190,2)</f>
        <v>0</v>
      </c>
      <c r="H190" s="155">
        <v>26.41</v>
      </c>
      <c r="I190" s="154">
        <f>ROUND(E190*H190,2)</f>
        <v>347.06</v>
      </c>
      <c r="J190" s="155">
        <v>12321.75</v>
      </c>
      <c r="K190" s="154">
        <f>ROUND(E190*J190,2)</f>
        <v>161925.04999999999</v>
      </c>
      <c r="L190" s="154">
        <v>21</v>
      </c>
      <c r="M190" s="154">
        <f>G190*(1+L190/100)</f>
        <v>0</v>
      </c>
      <c r="N190" s="153">
        <v>1.6629999999999999E-2</v>
      </c>
      <c r="O190" s="153">
        <f>ROUND(E190*N190,2)</f>
        <v>0.22</v>
      </c>
      <c r="P190" s="153">
        <v>0</v>
      </c>
      <c r="Q190" s="153">
        <f>ROUND(E190*P190,2)</f>
        <v>0</v>
      </c>
      <c r="R190" s="154"/>
      <c r="S190" s="154" t="s">
        <v>200</v>
      </c>
      <c r="T190" s="154" t="s">
        <v>201</v>
      </c>
      <c r="U190" s="154">
        <v>16.582999999999998</v>
      </c>
      <c r="V190" s="154">
        <f>ROUND(E190*U190,2)</f>
        <v>217.92</v>
      </c>
      <c r="W190" s="154"/>
      <c r="X190" s="154" t="s">
        <v>202</v>
      </c>
      <c r="Y190" s="154" t="s">
        <v>203</v>
      </c>
      <c r="Z190" s="145"/>
      <c r="AA190" s="145"/>
      <c r="AB190" s="145"/>
      <c r="AC190" s="145"/>
      <c r="AD190" s="145"/>
      <c r="AE190" s="145"/>
      <c r="AF190" s="145"/>
      <c r="AG190" s="145" t="s">
        <v>204</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2">
      <c r="A191" s="151"/>
      <c r="B191" s="152"/>
      <c r="C191" s="172" t="s">
        <v>406</v>
      </c>
      <c r="D191" s="156"/>
      <c r="E191" s="1215">
        <v>0.47160000000000002</v>
      </c>
      <c r="F191" s="1209"/>
      <c r="G191" s="1209"/>
      <c r="H191" s="154"/>
      <c r="I191" s="154"/>
      <c r="J191" s="154"/>
      <c r="K191" s="154"/>
      <c r="L191" s="154"/>
      <c r="M191" s="154"/>
      <c r="N191" s="153"/>
      <c r="O191" s="153"/>
      <c r="P191" s="153"/>
      <c r="Q191" s="153"/>
      <c r="R191" s="154"/>
      <c r="S191" s="154"/>
      <c r="T191" s="154"/>
      <c r="U191" s="154"/>
      <c r="V191" s="154"/>
      <c r="W191" s="154"/>
      <c r="X191" s="154"/>
      <c r="Y191" s="154"/>
      <c r="Z191" s="145"/>
      <c r="AA191" s="145"/>
      <c r="AB191" s="145"/>
      <c r="AC191" s="145"/>
      <c r="AD191" s="145"/>
      <c r="AE191" s="145"/>
      <c r="AF191" s="145"/>
      <c r="AG191" s="145" t="s">
        <v>206</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3">
      <c r="A192" s="151"/>
      <c r="B192" s="152"/>
      <c r="C192" s="172" t="s">
        <v>407</v>
      </c>
      <c r="D192" s="156"/>
      <c r="E192" s="1215">
        <v>0.24528</v>
      </c>
      <c r="F192" s="1209"/>
      <c r="G192" s="1209"/>
      <c r="H192" s="154"/>
      <c r="I192" s="154"/>
      <c r="J192" s="154"/>
      <c r="K192" s="154"/>
      <c r="L192" s="154"/>
      <c r="M192" s="154"/>
      <c r="N192" s="153"/>
      <c r="O192" s="153"/>
      <c r="P192" s="153"/>
      <c r="Q192" s="153"/>
      <c r="R192" s="154"/>
      <c r="S192" s="154"/>
      <c r="T192" s="154"/>
      <c r="U192" s="154"/>
      <c r="V192" s="154"/>
      <c r="W192" s="154"/>
      <c r="X192" s="154"/>
      <c r="Y192" s="154"/>
      <c r="Z192" s="145"/>
      <c r="AA192" s="145"/>
      <c r="AB192" s="145"/>
      <c r="AC192" s="145"/>
      <c r="AD192" s="145"/>
      <c r="AE192" s="145"/>
      <c r="AF192" s="145"/>
      <c r="AG192" s="145" t="s">
        <v>206</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3">
      <c r="A193" s="151"/>
      <c r="B193" s="152"/>
      <c r="C193" s="172" t="s">
        <v>408</v>
      </c>
      <c r="D193" s="156"/>
      <c r="E193" s="1215">
        <v>0.16800000000000001</v>
      </c>
      <c r="F193" s="1209"/>
      <c r="G193" s="1209"/>
      <c r="H193" s="154"/>
      <c r="I193" s="154"/>
      <c r="J193" s="154"/>
      <c r="K193" s="154"/>
      <c r="L193" s="154"/>
      <c r="M193" s="154"/>
      <c r="N193" s="153"/>
      <c r="O193" s="153"/>
      <c r="P193" s="153"/>
      <c r="Q193" s="153"/>
      <c r="R193" s="154"/>
      <c r="S193" s="154"/>
      <c r="T193" s="154"/>
      <c r="U193" s="154"/>
      <c r="V193" s="154"/>
      <c r="W193" s="154"/>
      <c r="X193" s="154"/>
      <c r="Y193" s="154"/>
      <c r="Z193" s="145"/>
      <c r="AA193" s="145"/>
      <c r="AB193" s="145"/>
      <c r="AC193" s="145"/>
      <c r="AD193" s="145"/>
      <c r="AE193" s="145"/>
      <c r="AF193" s="145"/>
      <c r="AG193" s="145" t="s">
        <v>206</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3">
      <c r="A194" s="151"/>
      <c r="B194" s="152"/>
      <c r="C194" s="172" t="s">
        <v>409</v>
      </c>
      <c r="D194" s="156"/>
      <c r="E194" s="1215">
        <v>4.5030000000000001E-2</v>
      </c>
      <c r="F194" s="1209"/>
      <c r="G194" s="1209"/>
      <c r="H194" s="154"/>
      <c r="I194" s="154"/>
      <c r="J194" s="154"/>
      <c r="K194" s="154"/>
      <c r="L194" s="154"/>
      <c r="M194" s="154"/>
      <c r="N194" s="153"/>
      <c r="O194" s="153"/>
      <c r="P194" s="153"/>
      <c r="Q194" s="153"/>
      <c r="R194" s="154"/>
      <c r="S194" s="154"/>
      <c r="T194" s="154"/>
      <c r="U194" s="154"/>
      <c r="V194" s="154"/>
      <c r="W194" s="154"/>
      <c r="X194" s="154"/>
      <c r="Y194" s="154"/>
      <c r="Z194" s="145"/>
      <c r="AA194" s="145"/>
      <c r="AB194" s="145"/>
      <c r="AC194" s="145"/>
      <c r="AD194" s="145"/>
      <c r="AE194" s="145"/>
      <c r="AF194" s="145"/>
      <c r="AG194" s="145" t="s">
        <v>206</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3">
      <c r="A195" s="151"/>
      <c r="B195" s="152"/>
      <c r="C195" s="172" t="s">
        <v>410</v>
      </c>
      <c r="D195" s="156"/>
      <c r="E195" s="1215">
        <v>2.0459999999999999E-2</v>
      </c>
      <c r="F195" s="1209"/>
      <c r="G195" s="1209"/>
      <c r="H195" s="154"/>
      <c r="I195" s="154"/>
      <c r="J195" s="154"/>
      <c r="K195" s="154"/>
      <c r="L195" s="154"/>
      <c r="M195" s="154"/>
      <c r="N195" s="153"/>
      <c r="O195" s="153"/>
      <c r="P195" s="153"/>
      <c r="Q195" s="153"/>
      <c r="R195" s="154"/>
      <c r="S195" s="154"/>
      <c r="T195" s="154"/>
      <c r="U195" s="154"/>
      <c r="V195" s="154"/>
      <c r="W195" s="154"/>
      <c r="X195" s="154"/>
      <c r="Y195" s="154"/>
      <c r="Z195" s="145"/>
      <c r="AA195" s="145"/>
      <c r="AB195" s="145"/>
      <c r="AC195" s="145"/>
      <c r="AD195" s="145"/>
      <c r="AE195" s="145"/>
      <c r="AF195" s="145"/>
      <c r="AG195" s="145" t="s">
        <v>206</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3">
      <c r="A196" s="151"/>
      <c r="B196" s="152"/>
      <c r="C196" s="172" t="s">
        <v>411</v>
      </c>
      <c r="D196" s="156"/>
      <c r="E196" s="1215">
        <v>1.738E-2</v>
      </c>
      <c r="F196" s="1209"/>
      <c r="G196" s="1209"/>
      <c r="H196" s="154"/>
      <c r="I196" s="154"/>
      <c r="J196" s="154"/>
      <c r="K196" s="154"/>
      <c r="L196" s="154"/>
      <c r="M196" s="154"/>
      <c r="N196" s="153"/>
      <c r="O196" s="153"/>
      <c r="P196" s="153"/>
      <c r="Q196" s="153"/>
      <c r="R196" s="154"/>
      <c r="S196" s="154"/>
      <c r="T196" s="154"/>
      <c r="U196" s="154"/>
      <c r="V196" s="154"/>
      <c r="W196" s="154"/>
      <c r="X196" s="154"/>
      <c r="Y196" s="154"/>
      <c r="Z196" s="145"/>
      <c r="AA196" s="145"/>
      <c r="AB196" s="145"/>
      <c r="AC196" s="145"/>
      <c r="AD196" s="145"/>
      <c r="AE196" s="145"/>
      <c r="AF196" s="145"/>
      <c r="AG196" s="145" t="s">
        <v>206</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3">
      <c r="A197" s="151"/>
      <c r="B197" s="152"/>
      <c r="C197" s="172" t="s">
        <v>412</v>
      </c>
      <c r="D197" s="156"/>
      <c r="E197" s="1215">
        <v>0.12561</v>
      </c>
      <c r="F197" s="1209"/>
      <c r="G197" s="1209"/>
      <c r="H197" s="154"/>
      <c r="I197" s="154"/>
      <c r="J197" s="154"/>
      <c r="K197" s="154"/>
      <c r="L197" s="154"/>
      <c r="M197" s="154"/>
      <c r="N197" s="153"/>
      <c r="O197" s="153"/>
      <c r="P197" s="153"/>
      <c r="Q197" s="153"/>
      <c r="R197" s="154"/>
      <c r="S197" s="154"/>
      <c r="T197" s="154"/>
      <c r="U197" s="154"/>
      <c r="V197" s="154"/>
      <c r="W197" s="154"/>
      <c r="X197" s="154"/>
      <c r="Y197" s="154"/>
      <c r="Z197" s="145"/>
      <c r="AA197" s="145"/>
      <c r="AB197" s="145"/>
      <c r="AC197" s="145"/>
      <c r="AD197" s="145"/>
      <c r="AE197" s="145"/>
      <c r="AF197" s="145"/>
      <c r="AG197" s="145" t="s">
        <v>206</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3">
      <c r="A198" s="151"/>
      <c r="B198" s="152"/>
      <c r="C198" s="172" t="s">
        <v>413</v>
      </c>
      <c r="D198" s="156"/>
      <c r="E198" s="1215">
        <v>6.794E-2</v>
      </c>
      <c r="F198" s="1209"/>
      <c r="G198" s="1209"/>
      <c r="H198" s="154"/>
      <c r="I198" s="154"/>
      <c r="J198" s="154"/>
      <c r="K198" s="154"/>
      <c r="L198" s="154"/>
      <c r="M198" s="154"/>
      <c r="N198" s="153"/>
      <c r="O198" s="153"/>
      <c r="P198" s="153"/>
      <c r="Q198" s="153"/>
      <c r="R198" s="154"/>
      <c r="S198" s="154"/>
      <c r="T198" s="154"/>
      <c r="U198" s="154"/>
      <c r="V198" s="154"/>
      <c r="W198" s="154"/>
      <c r="X198" s="154"/>
      <c r="Y198" s="154"/>
      <c r="Z198" s="145"/>
      <c r="AA198" s="145"/>
      <c r="AB198" s="145"/>
      <c r="AC198" s="145"/>
      <c r="AD198" s="145"/>
      <c r="AE198" s="145"/>
      <c r="AF198" s="145"/>
      <c r="AG198" s="145" t="s">
        <v>206</v>
      </c>
      <c r="AH198" s="145">
        <v>0</v>
      </c>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3">
      <c r="A199" s="151"/>
      <c r="B199" s="152"/>
      <c r="C199" s="172" t="s">
        <v>414</v>
      </c>
      <c r="D199" s="156"/>
      <c r="E199" s="1215">
        <v>0.16245000000000001</v>
      </c>
      <c r="F199" s="1209"/>
      <c r="G199" s="1209"/>
      <c r="H199" s="154"/>
      <c r="I199" s="154"/>
      <c r="J199" s="154"/>
      <c r="K199" s="154"/>
      <c r="L199" s="154"/>
      <c r="M199" s="154"/>
      <c r="N199" s="153"/>
      <c r="O199" s="153"/>
      <c r="P199" s="153"/>
      <c r="Q199" s="153"/>
      <c r="R199" s="154"/>
      <c r="S199" s="154"/>
      <c r="T199" s="154"/>
      <c r="U199" s="154"/>
      <c r="V199" s="154"/>
      <c r="W199" s="154"/>
      <c r="X199" s="154"/>
      <c r="Y199" s="154"/>
      <c r="Z199" s="145"/>
      <c r="AA199" s="145"/>
      <c r="AB199" s="145"/>
      <c r="AC199" s="145"/>
      <c r="AD199" s="145"/>
      <c r="AE199" s="145"/>
      <c r="AF199" s="145"/>
      <c r="AG199" s="145" t="s">
        <v>206</v>
      </c>
      <c r="AH199" s="145">
        <v>0</v>
      </c>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3">
      <c r="A200" s="151"/>
      <c r="B200" s="152"/>
      <c r="C200" s="172" t="s">
        <v>415</v>
      </c>
      <c r="D200" s="156"/>
      <c r="E200" s="1215">
        <v>0.18512999999999999</v>
      </c>
      <c r="F200" s="1209"/>
      <c r="G200" s="1209"/>
      <c r="H200" s="154"/>
      <c r="I200" s="154"/>
      <c r="J200" s="154"/>
      <c r="K200" s="154"/>
      <c r="L200" s="154"/>
      <c r="M200" s="154"/>
      <c r="N200" s="153"/>
      <c r="O200" s="153"/>
      <c r="P200" s="153"/>
      <c r="Q200" s="153"/>
      <c r="R200" s="154"/>
      <c r="S200" s="154"/>
      <c r="T200" s="154"/>
      <c r="U200" s="154"/>
      <c r="V200" s="154"/>
      <c r="W200" s="154"/>
      <c r="X200" s="154"/>
      <c r="Y200" s="154"/>
      <c r="Z200" s="145"/>
      <c r="AA200" s="145"/>
      <c r="AB200" s="145"/>
      <c r="AC200" s="145"/>
      <c r="AD200" s="145"/>
      <c r="AE200" s="145"/>
      <c r="AF200" s="145"/>
      <c r="AG200" s="145" t="s">
        <v>206</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3">
      <c r="A201" s="151"/>
      <c r="B201" s="152"/>
      <c r="C201" s="172" t="s">
        <v>416</v>
      </c>
      <c r="D201" s="156"/>
      <c r="E201" s="1215">
        <v>6.7680000000000004E-2</v>
      </c>
      <c r="F201" s="1209"/>
      <c r="G201" s="1209"/>
      <c r="H201" s="154"/>
      <c r="I201" s="154"/>
      <c r="J201" s="154"/>
      <c r="K201" s="154"/>
      <c r="L201" s="154"/>
      <c r="M201" s="154"/>
      <c r="N201" s="153"/>
      <c r="O201" s="153"/>
      <c r="P201" s="153"/>
      <c r="Q201" s="153"/>
      <c r="R201" s="154"/>
      <c r="S201" s="154"/>
      <c r="T201" s="154"/>
      <c r="U201" s="154"/>
      <c r="V201" s="154"/>
      <c r="W201" s="154"/>
      <c r="X201" s="154"/>
      <c r="Y201" s="154"/>
      <c r="Z201" s="145"/>
      <c r="AA201" s="145"/>
      <c r="AB201" s="145"/>
      <c r="AC201" s="145"/>
      <c r="AD201" s="145"/>
      <c r="AE201" s="145"/>
      <c r="AF201" s="145"/>
      <c r="AG201" s="145" t="s">
        <v>206</v>
      </c>
      <c r="AH201" s="145">
        <v>0</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3">
      <c r="A202" s="151"/>
      <c r="B202" s="152"/>
      <c r="C202" s="172" t="s">
        <v>417</v>
      </c>
      <c r="D202" s="156"/>
      <c r="E202" s="1215">
        <v>3.7490000000000002E-2</v>
      </c>
      <c r="F202" s="1209"/>
      <c r="G202" s="1209"/>
      <c r="H202" s="154"/>
      <c r="I202" s="154"/>
      <c r="J202" s="154"/>
      <c r="K202" s="154"/>
      <c r="L202" s="154"/>
      <c r="M202" s="154"/>
      <c r="N202" s="153"/>
      <c r="O202" s="153"/>
      <c r="P202" s="153"/>
      <c r="Q202" s="153"/>
      <c r="R202" s="154"/>
      <c r="S202" s="154"/>
      <c r="T202" s="154"/>
      <c r="U202" s="154"/>
      <c r="V202" s="154"/>
      <c r="W202" s="154"/>
      <c r="X202" s="154"/>
      <c r="Y202" s="154"/>
      <c r="Z202" s="145"/>
      <c r="AA202" s="145"/>
      <c r="AB202" s="145"/>
      <c r="AC202" s="145"/>
      <c r="AD202" s="145"/>
      <c r="AE202" s="145"/>
      <c r="AF202" s="145"/>
      <c r="AG202" s="145" t="s">
        <v>206</v>
      </c>
      <c r="AH202" s="145">
        <v>0</v>
      </c>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3">
      <c r="A203" s="151"/>
      <c r="B203" s="152"/>
      <c r="C203" s="172" t="s">
        <v>418</v>
      </c>
      <c r="D203" s="156"/>
      <c r="E203" s="1215">
        <v>0.82432000000000005</v>
      </c>
      <c r="F203" s="1209"/>
      <c r="G203" s="1209"/>
      <c r="H203" s="154"/>
      <c r="I203" s="154"/>
      <c r="J203" s="154"/>
      <c r="K203" s="154"/>
      <c r="L203" s="154"/>
      <c r="M203" s="154"/>
      <c r="N203" s="153"/>
      <c r="O203" s="153"/>
      <c r="P203" s="153"/>
      <c r="Q203" s="153"/>
      <c r="R203" s="154"/>
      <c r="S203" s="154"/>
      <c r="T203" s="154"/>
      <c r="U203" s="154"/>
      <c r="V203" s="154"/>
      <c r="W203" s="154"/>
      <c r="X203" s="154"/>
      <c r="Y203" s="154"/>
      <c r="Z203" s="145"/>
      <c r="AA203" s="145"/>
      <c r="AB203" s="145"/>
      <c r="AC203" s="145"/>
      <c r="AD203" s="145"/>
      <c r="AE203" s="145"/>
      <c r="AF203" s="145"/>
      <c r="AG203" s="145" t="s">
        <v>206</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3">
      <c r="A204" s="151"/>
      <c r="B204" s="152"/>
      <c r="C204" s="172" t="s">
        <v>419</v>
      </c>
      <c r="D204" s="156"/>
      <c r="E204" s="1215">
        <v>4.4240000000000002E-2</v>
      </c>
      <c r="F204" s="1209"/>
      <c r="G204" s="1209"/>
      <c r="H204" s="154"/>
      <c r="I204" s="154"/>
      <c r="J204" s="154"/>
      <c r="K204" s="154"/>
      <c r="L204" s="154"/>
      <c r="M204" s="154"/>
      <c r="N204" s="153"/>
      <c r="O204" s="153"/>
      <c r="P204" s="153"/>
      <c r="Q204" s="153"/>
      <c r="R204" s="154"/>
      <c r="S204" s="154"/>
      <c r="T204" s="154"/>
      <c r="U204" s="154"/>
      <c r="V204" s="154"/>
      <c r="W204" s="154"/>
      <c r="X204" s="154"/>
      <c r="Y204" s="154"/>
      <c r="Z204" s="145"/>
      <c r="AA204" s="145"/>
      <c r="AB204" s="145"/>
      <c r="AC204" s="145"/>
      <c r="AD204" s="145"/>
      <c r="AE204" s="145"/>
      <c r="AF204" s="145"/>
      <c r="AG204" s="145" t="s">
        <v>206</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3">
      <c r="A205" s="151"/>
      <c r="B205" s="152"/>
      <c r="C205" s="172" t="s">
        <v>420</v>
      </c>
      <c r="D205" s="156"/>
      <c r="E205" s="1215">
        <v>0.31520999999999999</v>
      </c>
      <c r="F205" s="1209"/>
      <c r="G205" s="1209"/>
      <c r="H205" s="154"/>
      <c r="I205" s="154"/>
      <c r="J205" s="154"/>
      <c r="K205" s="154"/>
      <c r="L205" s="154"/>
      <c r="M205" s="154"/>
      <c r="N205" s="153"/>
      <c r="O205" s="153"/>
      <c r="P205" s="153"/>
      <c r="Q205" s="153"/>
      <c r="R205" s="154"/>
      <c r="S205" s="154"/>
      <c r="T205" s="154"/>
      <c r="U205" s="154"/>
      <c r="V205" s="154"/>
      <c r="W205" s="154"/>
      <c r="X205" s="154"/>
      <c r="Y205" s="154"/>
      <c r="Z205" s="145"/>
      <c r="AA205" s="145"/>
      <c r="AB205" s="145"/>
      <c r="AC205" s="145"/>
      <c r="AD205" s="145"/>
      <c r="AE205" s="145"/>
      <c r="AF205" s="145"/>
      <c r="AG205" s="145" t="s">
        <v>206</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3">
      <c r="A206" s="151"/>
      <c r="B206" s="152"/>
      <c r="C206" s="172" t="s">
        <v>421</v>
      </c>
      <c r="D206" s="156"/>
      <c r="E206" s="1215">
        <v>0.17163999999999999</v>
      </c>
      <c r="F206" s="1209"/>
      <c r="G206" s="1209"/>
      <c r="H206" s="154"/>
      <c r="I206" s="154"/>
      <c r="J206" s="154"/>
      <c r="K206" s="154"/>
      <c r="L206" s="154"/>
      <c r="M206" s="154"/>
      <c r="N206" s="153"/>
      <c r="O206" s="153"/>
      <c r="P206" s="153"/>
      <c r="Q206" s="153"/>
      <c r="R206" s="154"/>
      <c r="S206" s="154"/>
      <c r="T206" s="154"/>
      <c r="U206" s="154"/>
      <c r="V206" s="154"/>
      <c r="W206" s="154"/>
      <c r="X206" s="154"/>
      <c r="Y206" s="154"/>
      <c r="Z206" s="145"/>
      <c r="AA206" s="145"/>
      <c r="AB206" s="145"/>
      <c r="AC206" s="145"/>
      <c r="AD206" s="145"/>
      <c r="AE206" s="145"/>
      <c r="AF206" s="145"/>
      <c r="AG206" s="145" t="s">
        <v>206</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3">
      <c r="A207" s="151"/>
      <c r="B207" s="152"/>
      <c r="C207" s="172" t="s">
        <v>422</v>
      </c>
      <c r="D207" s="156"/>
      <c r="E207" s="1215">
        <v>1.422E-2</v>
      </c>
      <c r="F207" s="1209"/>
      <c r="G207" s="1209"/>
      <c r="H207" s="154"/>
      <c r="I207" s="154"/>
      <c r="J207" s="154"/>
      <c r="K207" s="154"/>
      <c r="L207" s="154"/>
      <c r="M207" s="154"/>
      <c r="N207" s="153"/>
      <c r="O207" s="153"/>
      <c r="P207" s="153"/>
      <c r="Q207" s="153"/>
      <c r="R207" s="154"/>
      <c r="S207" s="154"/>
      <c r="T207" s="154"/>
      <c r="U207" s="154"/>
      <c r="V207" s="154"/>
      <c r="W207" s="154"/>
      <c r="X207" s="154"/>
      <c r="Y207" s="154"/>
      <c r="Z207" s="145"/>
      <c r="AA207" s="145"/>
      <c r="AB207" s="145"/>
      <c r="AC207" s="145"/>
      <c r="AD207" s="145"/>
      <c r="AE207" s="145"/>
      <c r="AF207" s="145"/>
      <c r="AG207" s="145" t="s">
        <v>206</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3">
      <c r="A208" s="151"/>
      <c r="B208" s="152"/>
      <c r="C208" s="172" t="s">
        <v>423</v>
      </c>
      <c r="D208" s="156"/>
      <c r="E208" s="1215">
        <v>2.4394999999999998</v>
      </c>
      <c r="F208" s="1209"/>
      <c r="G208" s="1209"/>
      <c r="H208" s="154"/>
      <c r="I208" s="154"/>
      <c r="J208" s="154"/>
      <c r="K208" s="154"/>
      <c r="L208" s="154"/>
      <c r="M208" s="154"/>
      <c r="N208" s="153"/>
      <c r="O208" s="153"/>
      <c r="P208" s="153"/>
      <c r="Q208" s="153"/>
      <c r="R208" s="154"/>
      <c r="S208" s="154"/>
      <c r="T208" s="154"/>
      <c r="U208" s="154"/>
      <c r="V208" s="154"/>
      <c r="W208" s="154"/>
      <c r="X208" s="154"/>
      <c r="Y208" s="154"/>
      <c r="Z208" s="145"/>
      <c r="AA208" s="145"/>
      <c r="AB208" s="145"/>
      <c r="AC208" s="145"/>
      <c r="AD208" s="145"/>
      <c r="AE208" s="145"/>
      <c r="AF208" s="145"/>
      <c r="AG208" s="145" t="s">
        <v>206</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3">
      <c r="A209" s="151"/>
      <c r="B209" s="152"/>
      <c r="C209" s="172" t="s">
        <v>424</v>
      </c>
      <c r="D209" s="156"/>
      <c r="E209" s="1215">
        <v>3.2305999999999999</v>
      </c>
      <c r="F209" s="1209"/>
      <c r="G209" s="1209"/>
      <c r="H209" s="154"/>
      <c r="I209" s="154"/>
      <c r="J209" s="154"/>
      <c r="K209" s="154"/>
      <c r="L209" s="154"/>
      <c r="M209" s="154"/>
      <c r="N209" s="153"/>
      <c r="O209" s="153"/>
      <c r="P209" s="153"/>
      <c r="Q209" s="153"/>
      <c r="R209" s="154"/>
      <c r="S209" s="154"/>
      <c r="T209" s="154"/>
      <c r="U209" s="154"/>
      <c r="V209" s="154"/>
      <c r="W209" s="154"/>
      <c r="X209" s="154"/>
      <c r="Y209" s="154"/>
      <c r="Z209" s="145"/>
      <c r="AA209" s="145"/>
      <c r="AB209" s="145"/>
      <c r="AC209" s="145"/>
      <c r="AD209" s="145"/>
      <c r="AE209" s="145"/>
      <c r="AF209" s="145"/>
      <c r="AG209" s="145" t="s">
        <v>206</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3">
      <c r="A210" s="151"/>
      <c r="B210" s="152"/>
      <c r="C210" s="172" t="s">
        <v>425</v>
      </c>
      <c r="D210" s="156"/>
      <c r="E210" s="1215">
        <v>0.19908000000000001</v>
      </c>
      <c r="F210" s="1209"/>
      <c r="G210" s="1209"/>
      <c r="H210" s="154"/>
      <c r="I210" s="154"/>
      <c r="J210" s="154"/>
      <c r="K210" s="154"/>
      <c r="L210" s="154"/>
      <c r="M210" s="154"/>
      <c r="N210" s="153"/>
      <c r="O210" s="153"/>
      <c r="P210" s="153"/>
      <c r="Q210" s="153"/>
      <c r="R210" s="154"/>
      <c r="S210" s="154"/>
      <c r="T210" s="154"/>
      <c r="U210" s="154"/>
      <c r="V210" s="154"/>
      <c r="W210" s="154"/>
      <c r="X210" s="154"/>
      <c r="Y210" s="154"/>
      <c r="Z210" s="145"/>
      <c r="AA210" s="145"/>
      <c r="AB210" s="145"/>
      <c r="AC210" s="145"/>
      <c r="AD210" s="145"/>
      <c r="AE210" s="145"/>
      <c r="AF210" s="145"/>
      <c r="AG210" s="145" t="s">
        <v>206</v>
      </c>
      <c r="AH210" s="145">
        <v>0</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3">
      <c r="A211" s="151"/>
      <c r="B211" s="152"/>
      <c r="C211" s="172" t="s">
        <v>426</v>
      </c>
      <c r="D211" s="156"/>
      <c r="E211" s="1215">
        <v>0.83640000000000003</v>
      </c>
      <c r="F211" s="1209"/>
      <c r="G211" s="1209"/>
      <c r="H211" s="154"/>
      <c r="I211" s="154"/>
      <c r="J211" s="154"/>
      <c r="K211" s="154"/>
      <c r="L211" s="154"/>
      <c r="M211" s="154"/>
      <c r="N211" s="153"/>
      <c r="O211" s="153"/>
      <c r="P211" s="153"/>
      <c r="Q211" s="153"/>
      <c r="R211" s="154"/>
      <c r="S211" s="154"/>
      <c r="T211" s="154"/>
      <c r="U211" s="154"/>
      <c r="V211" s="154"/>
      <c r="W211" s="154"/>
      <c r="X211" s="154"/>
      <c r="Y211" s="154"/>
      <c r="Z211" s="145"/>
      <c r="AA211" s="145"/>
      <c r="AB211" s="145"/>
      <c r="AC211" s="145"/>
      <c r="AD211" s="145"/>
      <c r="AE211" s="145"/>
      <c r="AF211" s="145"/>
      <c r="AG211" s="145" t="s">
        <v>206</v>
      </c>
      <c r="AH211" s="145">
        <v>0</v>
      </c>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3">
      <c r="A212" s="151"/>
      <c r="B212" s="152"/>
      <c r="C212" s="172" t="s">
        <v>427</v>
      </c>
      <c r="D212" s="156"/>
      <c r="E212" s="1215">
        <v>0.6956</v>
      </c>
      <c r="F212" s="1209"/>
      <c r="G212" s="1209"/>
      <c r="H212" s="154"/>
      <c r="I212" s="154"/>
      <c r="J212" s="154"/>
      <c r="K212" s="154"/>
      <c r="L212" s="154"/>
      <c r="M212" s="154"/>
      <c r="N212" s="153"/>
      <c r="O212" s="153"/>
      <c r="P212" s="153"/>
      <c r="Q212" s="153"/>
      <c r="R212" s="154"/>
      <c r="S212" s="154"/>
      <c r="T212" s="154"/>
      <c r="U212" s="154"/>
      <c r="V212" s="154"/>
      <c r="W212" s="154"/>
      <c r="X212" s="154"/>
      <c r="Y212" s="154"/>
      <c r="Z212" s="145"/>
      <c r="AA212" s="145"/>
      <c r="AB212" s="145"/>
      <c r="AC212" s="145"/>
      <c r="AD212" s="145"/>
      <c r="AE212" s="145"/>
      <c r="AF212" s="145"/>
      <c r="AG212" s="145" t="s">
        <v>206</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3">
      <c r="A213" s="151"/>
      <c r="B213" s="152"/>
      <c r="C213" s="172" t="s">
        <v>428</v>
      </c>
      <c r="D213" s="156"/>
      <c r="E213" s="1215">
        <v>0.14288000000000001</v>
      </c>
      <c r="F213" s="1209"/>
      <c r="G213" s="1209"/>
      <c r="H213" s="154"/>
      <c r="I213" s="154"/>
      <c r="J213" s="154"/>
      <c r="K213" s="154"/>
      <c r="L213" s="154"/>
      <c r="M213" s="154"/>
      <c r="N213" s="153"/>
      <c r="O213" s="153"/>
      <c r="P213" s="153"/>
      <c r="Q213" s="153"/>
      <c r="R213" s="154"/>
      <c r="S213" s="154"/>
      <c r="T213" s="154"/>
      <c r="U213" s="154"/>
      <c r="V213" s="154"/>
      <c r="W213" s="154"/>
      <c r="X213" s="154"/>
      <c r="Y213" s="154"/>
      <c r="Z213" s="145"/>
      <c r="AA213" s="145"/>
      <c r="AB213" s="145"/>
      <c r="AC213" s="145"/>
      <c r="AD213" s="145"/>
      <c r="AE213" s="145"/>
      <c r="AF213" s="145"/>
      <c r="AG213" s="145" t="s">
        <v>206</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3">
      <c r="A214" s="151"/>
      <c r="B214" s="152"/>
      <c r="C214" s="172" t="s">
        <v>429</v>
      </c>
      <c r="D214" s="156"/>
      <c r="E214" s="1215">
        <v>0.80840000000000001</v>
      </c>
      <c r="F214" s="1209"/>
      <c r="G214" s="1209"/>
      <c r="H214" s="154"/>
      <c r="I214" s="154"/>
      <c r="J214" s="154"/>
      <c r="K214" s="154"/>
      <c r="L214" s="154"/>
      <c r="M214" s="154"/>
      <c r="N214" s="153"/>
      <c r="O214" s="153"/>
      <c r="P214" s="153"/>
      <c r="Q214" s="153"/>
      <c r="R214" s="154"/>
      <c r="S214" s="154"/>
      <c r="T214" s="154"/>
      <c r="U214" s="154"/>
      <c r="V214" s="154"/>
      <c r="W214" s="154"/>
      <c r="X214" s="154"/>
      <c r="Y214" s="154"/>
      <c r="Z214" s="145"/>
      <c r="AA214" s="145"/>
      <c r="AB214" s="145"/>
      <c r="AC214" s="145"/>
      <c r="AD214" s="145"/>
      <c r="AE214" s="145"/>
      <c r="AF214" s="145"/>
      <c r="AG214" s="145" t="s">
        <v>206</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ht="33.75" outlineLevel="3">
      <c r="A215" s="151"/>
      <c r="B215" s="152"/>
      <c r="C215" s="172" t="s">
        <v>430</v>
      </c>
      <c r="D215" s="156"/>
      <c r="E215" s="1215">
        <v>0.39045000000000002</v>
      </c>
      <c r="F215" s="1209"/>
      <c r="G215" s="1209"/>
      <c r="H215" s="154"/>
      <c r="I215" s="154"/>
      <c r="J215" s="154"/>
      <c r="K215" s="154"/>
      <c r="L215" s="154"/>
      <c r="M215" s="154"/>
      <c r="N215" s="153"/>
      <c r="O215" s="153"/>
      <c r="P215" s="153"/>
      <c r="Q215" s="153"/>
      <c r="R215" s="154"/>
      <c r="S215" s="154"/>
      <c r="T215" s="154"/>
      <c r="U215" s="154"/>
      <c r="V215" s="154"/>
      <c r="W215" s="154"/>
      <c r="X215" s="154"/>
      <c r="Y215" s="154"/>
      <c r="Z215" s="145"/>
      <c r="AA215" s="145"/>
      <c r="AB215" s="145"/>
      <c r="AC215" s="145"/>
      <c r="AD215" s="145"/>
      <c r="AE215" s="145"/>
      <c r="AF215" s="145"/>
      <c r="AG215" s="145" t="s">
        <v>206</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3">
      <c r="A216" s="151"/>
      <c r="B216" s="152"/>
      <c r="C216" s="172" t="s">
        <v>431</v>
      </c>
      <c r="D216" s="156"/>
      <c r="E216" s="1215">
        <v>0.12408</v>
      </c>
      <c r="F216" s="1209"/>
      <c r="G216" s="1209"/>
      <c r="H216" s="154"/>
      <c r="I216" s="154"/>
      <c r="J216" s="154"/>
      <c r="K216" s="154"/>
      <c r="L216" s="154"/>
      <c r="M216" s="154"/>
      <c r="N216" s="153"/>
      <c r="O216" s="153"/>
      <c r="P216" s="153"/>
      <c r="Q216" s="153"/>
      <c r="R216" s="154"/>
      <c r="S216" s="154"/>
      <c r="T216" s="154"/>
      <c r="U216" s="154"/>
      <c r="V216" s="154"/>
      <c r="W216" s="154"/>
      <c r="X216" s="154"/>
      <c r="Y216" s="154"/>
      <c r="Z216" s="145"/>
      <c r="AA216" s="145"/>
      <c r="AB216" s="145"/>
      <c r="AC216" s="145"/>
      <c r="AD216" s="145"/>
      <c r="AE216" s="145"/>
      <c r="AF216" s="145"/>
      <c r="AG216" s="145" t="s">
        <v>206</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3">
      <c r="A217" s="151"/>
      <c r="B217" s="152"/>
      <c r="C217" s="172" t="s">
        <v>432</v>
      </c>
      <c r="D217" s="156"/>
      <c r="E217" s="1215">
        <v>5.688E-2</v>
      </c>
      <c r="F217" s="1209"/>
      <c r="G217" s="1209"/>
      <c r="H217" s="154"/>
      <c r="I217" s="154"/>
      <c r="J217" s="154"/>
      <c r="K217" s="154"/>
      <c r="L217" s="154"/>
      <c r="M217" s="154"/>
      <c r="N217" s="153"/>
      <c r="O217" s="153"/>
      <c r="P217" s="153"/>
      <c r="Q217" s="153"/>
      <c r="R217" s="154"/>
      <c r="S217" s="154"/>
      <c r="T217" s="154"/>
      <c r="U217" s="154"/>
      <c r="V217" s="154"/>
      <c r="W217" s="154"/>
      <c r="X217" s="154"/>
      <c r="Y217" s="154"/>
      <c r="Z217" s="145"/>
      <c r="AA217" s="145"/>
      <c r="AB217" s="145"/>
      <c r="AC217" s="145"/>
      <c r="AD217" s="145"/>
      <c r="AE217" s="145"/>
      <c r="AF217" s="145"/>
      <c r="AG217" s="145" t="s">
        <v>206</v>
      </c>
      <c r="AH217" s="145">
        <v>0</v>
      </c>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3">
      <c r="A218" s="151"/>
      <c r="B218" s="152"/>
      <c r="C218" s="172" t="s">
        <v>433</v>
      </c>
      <c r="D218" s="156"/>
      <c r="E218" s="1215">
        <v>3.1519999999999999E-2</v>
      </c>
      <c r="F218" s="1209"/>
      <c r="G218" s="1209"/>
      <c r="H218" s="154"/>
      <c r="I218" s="154"/>
      <c r="J218" s="154"/>
      <c r="K218" s="154"/>
      <c r="L218" s="154"/>
      <c r="M218" s="154"/>
      <c r="N218" s="153"/>
      <c r="O218" s="153"/>
      <c r="P218" s="153"/>
      <c r="Q218" s="153"/>
      <c r="R218" s="154"/>
      <c r="S218" s="154"/>
      <c r="T218" s="154"/>
      <c r="U218" s="154"/>
      <c r="V218" s="154"/>
      <c r="W218" s="154"/>
      <c r="X218" s="154"/>
      <c r="Y218" s="154"/>
      <c r="Z218" s="145"/>
      <c r="AA218" s="145"/>
      <c r="AB218" s="145"/>
      <c r="AC218" s="145"/>
      <c r="AD218" s="145"/>
      <c r="AE218" s="145"/>
      <c r="AF218" s="145"/>
      <c r="AG218" s="145" t="s">
        <v>206</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3">
      <c r="A219" s="151"/>
      <c r="B219" s="152"/>
      <c r="C219" s="172" t="s">
        <v>434</v>
      </c>
      <c r="D219" s="156"/>
      <c r="E219" s="1215">
        <v>0.20608000000000001</v>
      </c>
      <c r="F219" s="1209"/>
      <c r="G219" s="1209"/>
      <c r="H219" s="154"/>
      <c r="I219" s="154"/>
      <c r="J219" s="154"/>
      <c r="K219" s="154"/>
      <c r="L219" s="154"/>
      <c r="M219" s="154"/>
      <c r="N219" s="153"/>
      <c r="O219" s="153"/>
      <c r="P219" s="153"/>
      <c r="Q219" s="153"/>
      <c r="R219" s="154"/>
      <c r="S219" s="154"/>
      <c r="T219" s="154"/>
      <c r="U219" s="154"/>
      <c r="V219" s="154"/>
      <c r="W219" s="154"/>
      <c r="X219" s="154"/>
      <c r="Y219" s="154"/>
      <c r="Z219" s="145"/>
      <c r="AA219" s="145"/>
      <c r="AB219" s="145"/>
      <c r="AC219" s="145"/>
      <c r="AD219" s="145"/>
      <c r="AE219" s="145"/>
      <c r="AF219" s="145"/>
      <c r="AG219" s="145" t="s">
        <v>206</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3">
      <c r="A220" s="151"/>
      <c r="B220" s="152"/>
      <c r="C220" s="172" t="s">
        <v>435</v>
      </c>
      <c r="D220" s="156"/>
      <c r="E220" s="1215">
        <v>0.51888000000000001</v>
      </c>
      <c r="F220" s="1209"/>
      <c r="G220" s="1209"/>
      <c r="H220" s="154"/>
      <c r="I220" s="154"/>
      <c r="J220" s="154"/>
      <c r="K220" s="154"/>
      <c r="L220" s="154"/>
      <c r="M220" s="154"/>
      <c r="N220" s="153"/>
      <c r="O220" s="153"/>
      <c r="P220" s="153"/>
      <c r="Q220" s="153"/>
      <c r="R220" s="154"/>
      <c r="S220" s="154"/>
      <c r="T220" s="154"/>
      <c r="U220" s="154"/>
      <c r="V220" s="154"/>
      <c r="W220" s="154"/>
      <c r="X220" s="154"/>
      <c r="Y220" s="154"/>
      <c r="Z220" s="145"/>
      <c r="AA220" s="145"/>
      <c r="AB220" s="145"/>
      <c r="AC220" s="145"/>
      <c r="AD220" s="145"/>
      <c r="AE220" s="145"/>
      <c r="AF220" s="145"/>
      <c r="AG220" s="145" t="s">
        <v>206</v>
      </c>
      <c r="AH220" s="145">
        <v>0</v>
      </c>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3">
      <c r="A221" s="151"/>
      <c r="B221" s="152"/>
      <c r="C221" s="172" t="s">
        <v>436</v>
      </c>
      <c r="D221" s="156"/>
      <c r="E221" s="1215">
        <v>0.26544000000000001</v>
      </c>
      <c r="F221" s="1209"/>
      <c r="G221" s="1209"/>
      <c r="H221" s="154"/>
      <c r="I221" s="154"/>
      <c r="J221" s="154"/>
      <c r="K221" s="154"/>
      <c r="L221" s="154"/>
      <c r="M221" s="154"/>
      <c r="N221" s="153"/>
      <c r="O221" s="153"/>
      <c r="P221" s="153"/>
      <c r="Q221" s="153"/>
      <c r="R221" s="154"/>
      <c r="S221" s="154"/>
      <c r="T221" s="154"/>
      <c r="U221" s="154"/>
      <c r="V221" s="154"/>
      <c r="W221" s="154"/>
      <c r="X221" s="154"/>
      <c r="Y221" s="154"/>
      <c r="Z221" s="145"/>
      <c r="AA221" s="145"/>
      <c r="AB221" s="145"/>
      <c r="AC221" s="145"/>
      <c r="AD221" s="145"/>
      <c r="AE221" s="145"/>
      <c r="AF221" s="145"/>
      <c r="AG221" s="145" t="s">
        <v>206</v>
      </c>
      <c r="AH221" s="145">
        <v>0</v>
      </c>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3">
      <c r="A222" s="151"/>
      <c r="B222" s="152"/>
      <c r="C222" s="172" t="s">
        <v>437</v>
      </c>
      <c r="D222" s="156"/>
      <c r="E222" s="1215">
        <v>4.0300000000000002E-2</v>
      </c>
      <c r="F222" s="1209"/>
      <c r="G222" s="1209"/>
      <c r="H222" s="154"/>
      <c r="I222" s="154"/>
      <c r="J222" s="154"/>
      <c r="K222" s="154"/>
      <c r="L222" s="154"/>
      <c r="M222" s="154"/>
      <c r="N222" s="153"/>
      <c r="O222" s="153"/>
      <c r="P222" s="153"/>
      <c r="Q222" s="153"/>
      <c r="R222" s="154"/>
      <c r="S222" s="154"/>
      <c r="T222" s="154"/>
      <c r="U222" s="154"/>
      <c r="V222" s="154"/>
      <c r="W222" s="154"/>
      <c r="X222" s="154"/>
      <c r="Y222" s="154"/>
      <c r="Z222" s="145"/>
      <c r="AA222" s="145"/>
      <c r="AB222" s="145"/>
      <c r="AC222" s="145"/>
      <c r="AD222" s="145"/>
      <c r="AE222" s="145"/>
      <c r="AF222" s="145"/>
      <c r="AG222" s="145" t="s">
        <v>206</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3">
      <c r="A223" s="151"/>
      <c r="B223" s="152"/>
      <c r="C223" s="172" t="s">
        <v>438</v>
      </c>
      <c r="D223" s="156"/>
      <c r="E223" s="1215">
        <v>0.17163999999999999</v>
      </c>
      <c r="F223" s="1209"/>
      <c r="G223" s="1209"/>
      <c r="H223" s="154"/>
      <c r="I223" s="154"/>
      <c r="J223" s="154"/>
      <c r="K223" s="154"/>
      <c r="L223" s="154"/>
      <c r="M223" s="154"/>
      <c r="N223" s="153"/>
      <c r="O223" s="153"/>
      <c r="P223" s="153"/>
      <c r="Q223" s="153"/>
      <c r="R223" s="154"/>
      <c r="S223" s="154"/>
      <c r="T223" s="154"/>
      <c r="U223" s="154"/>
      <c r="V223" s="154"/>
      <c r="W223" s="154"/>
      <c r="X223" s="154"/>
      <c r="Y223" s="154"/>
      <c r="Z223" s="145"/>
      <c r="AA223" s="145"/>
      <c r="AB223" s="145"/>
      <c r="AC223" s="145"/>
      <c r="AD223" s="145"/>
      <c r="AE223" s="145"/>
      <c r="AF223" s="145"/>
      <c r="AG223" s="145" t="s">
        <v>206</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ht="22.5" outlineLevel="1">
      <c r="A224" s="164">
        <v>56</v>
      </c>
      <c r="B224" s="165" t="s">
        <v>439</v>
      </c>
      <c r="C224" s="171" t="s">
        <v>440</v>
      </c>
      <c r="D224" s="166" t="s">
        <v>275</v>
      </c>
      <c r="E224" s="1214">
        <v>0.59028000000000003</v>
      </c>
      <c r="F224" s="1207"/>
      <c r="G224" s="1208">
        <f>ROUND(E224*F224,2)</f>
        <v>0</v>
      </c>
      <c r="H224" s="155">
        <v>18.86</v>
      </c>
      <c r="I224" s="154">
        <f>ROUND(E224*H224,2)</f>
        <v>11.13</v>
      </c>
      <c r="J224" s="155">
        <v>11365.69</v>
      </c>
      <c r="K224" s="154">
        <f>ROUND(E224*J224,2)</f>
        <v>6708.94</v>
      </c>
      <c r="L224" s="154">
        <v>21</v>
      </c>
      <c r="M224" s="154">
        <f>G224*(1+L224/100)</f>
        <v>0</v>
      </c>
      <c r="N224" s="153">
        <v>1.188E-2</v>
      </c>
      <c r="O224" s="153">
        <f>ROUND(E224*N224,2)</f>
        <v>0.01</v>
      </c>
      <c r="P224" s="153">
        <v>0</v>
      </c>
      <c r="Q224" s="153">
        <f>ROUND(E224*P224,2)</f>
        <v>0</v>
      </c>
      <c r="R224" s="154"/>
      <c r="S224" s="154" t="s">
        <v>200</v>
      </c>
      <c r="T224" s="154" t="s">
        <v>201</v>
      </c>
      <c r="U224" s="154">
        <v>15.433</v>
      </c>
      <c r="V224" s="154">
        <f>ROUND(E224*U224,2)</f>
        <v>9.11</v>
      </c>
      <c r="W224" s="154"/>
      <c r="X224" s="154" t="s">
        <v>202</v>
      </c>
      <c r="Y224" s="154" t="s">
        <v>203</v>
      </c>
      <c r="Z224" s="145"/>
      <c r="AA224" s="145"/>
      <c r="AB224" s="145"/>
      <c r="AC224" s="145"/>
      <c r="AD224" s="145"/>
      <c r="AE224" s="145"/>
      <c r="AF224" s="145"/>
      <c r="AG224" s="145" t="s">
        <v>204</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2">
      <c r="A225" s="151"/>
      <c r="B225" s="152"/>
      <c r="C225" s="172" t="s">
        <v>441</v>
      </c>
      <c r="D225" s="156"/>
      <c r="E225" s="1215">
        <v>0.28244000000000002</v>
      </c>
      <c r="F225" s="1209"/>
      <c r="G225" s="1209"/>
      <c r="H225" s="154"/>
      <c r="I225" s="154"/>
      <c r="J225" s="154"/>
      <c r="K225" s="154"/>
      <c r="L225" s="154"/>
      <c r="M225" s="154"/>
      <c r="N225" s="153"/>
      <c r="O225" s="153"/>
      <c r="P225" s="153"/>
      <c r="Q225" s="153"/>
      <c r="R225" s="154"/>
      <c r="S225" s="154"/>
      <c r="T225" s="154"/>
      <c r="U225" s="154"/>
      <c r="V225" s="154"/>
      <c r="W225" s="154"/>
      <c r="X225" s="154"/>
      <c r="Y225" s="154"/>
      <c r="Z225" s="145"/>
      <c r="AA225" s="145"/>
      <c r="AB225" s="145"/>
      <c r="AC225" s="145"/>
      <c r="AD225" s="145"/>
      <c r="AE225" s="145"/>
      <c r="AF225" s="145"/>
      <c r="AG225" s="145" t="s">
        <v>206</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3">
      <c r="A226" s="151"/>
      <c r="B226" s="152"/>
      <c r="C226" s="172" t="s">
        <v>442</v>
      </c>
      <c r="D226" s="156"/>
      <c r="E226" s="1215">
        <v>0.30784</v>
      </c>
      <c r="F226" s="1209"/>
      <c r="G226" s="1209"/>
      <c r="H226" s="154"/>
      <c r="I226" s="154"/>
      <c r="J226" s="154"/>
      <c r="K226" s="154"/>
      <c r="L226" s="154"/>
      <c r="M226" s="154"/>
      <c r="N226" s="153"/>
      <c r="O226" s="153"/>
      <c r="P226" s="153"/>
      <c r="Q226" s="153"/>
      <c r="R226" s="154"/>
      <c r="S226" s="154"/>
      <c r="T226" s="154"/>
      <c r="U226" s="154"/>
      <c r="V226" s="154"/>
      <c r="W226" s="154"/>
      <c r="X226" s="154"/>
      <c r="Y226" s="154"/>
      <c r="Z226" s="145"/>
      <c r="AA226" s="145"/>
      <c r="AB226" s="145"/>
      <c r="AC226" s="145"/>
      <c r="AD226" s="145"/>
      <c r="AE226" s="145"/>
      <c r="AF226" s="145"/>
      <c r="AG226" s="145" t="s">
        <v>206</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ht="22.5" outlineLevel="1">
      <c r="A227" s="164">
        <v>57</v>
      </c>
      <c r="B227" s="165" t="s">
        <v>443</v>
      </c>
      <c r="C227" s="171" t="s">
        <v>444</v>
      </c>
      <c r="D227" s="166" t="s">
        <v>199</v>
      </c>
      <c r="E227" s="1214">
        <v>1.79081</v>
      </c>
      <c r="F227" s="1207"/>
      <c r="G227" s="1208">
        <f>ROUND(E227*F227,2)</f>
        <v>0</v>
      </c>
      <c r="H227" s="155">
        <v>3989.77</v>
      </c>
      <c r="I227" s="154">
        <f>ROUND(E227*H227,2)</f>
        <v>7144.92</v>
      </c>
      <c r="J227" s="155">
        <v>778.25</v>
      </c>
      <c r="K227" s="154">
        <f>ROUND(E227*J227,2)</f>
        <v>1393.7</v>
      </c>
      <c r="L227" s="154">
        <v>21</v>
      </c>
      <c r="M227" s="154">
        <f>G227*(1+L227/100)</f>
        <v>0</v>
      </c>
      <c r="N227" s="153">
        <v>2.5251100000000002</v>
      </c>
      <c r="O227" s="153">
        <f>ROUND(E227*N227,2)</f>
        <v>4.5199999999999996</v>
      </c>
      <c r="P227" s="153">
        <v>0</v>
      </c>
      <c r="Q227" s="153">
        <f>ROUND(E227*P227,2)</f>
        <v>0</v>
      </c>
      <c r="R227" s="154"/>
      <c r="S227" s="154" t="s">
        <v>200</v>
      </c>
      <c r="T227" s="154" t="s">
        <v>201</v>
      </c>
      <c r="U227" s="154">
        <v>1.448</v>
      </c>
      <c r="V227" s="154">
        <f>ROUND(E227*U227,2)</f>
        <v>2.59</v>
      </c>
      <c r="W227" s="154"/>
      <c r="X227" s="154" t="s">
        <v>202</v>
      </c>
      <c r="Y227" s="154" t="s">
        <v>203</v>
      </c>
      <c r="Z227" s="145"/>
      <c r="AA227" s="145"/>
      <c r="AB227" s="145"/>
      <c r="AC227" s="145"/>
      <c r="AD227" s="145"/>
      <c r="AE227" s="145"/>
      <c r="AF227" s="145"/>
      <c r="AG227" s="145" t="s">
        <v>204</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ht="22.5" outlineLevel="2">
      <c r="A228" s="151"/>
      <c r="B228" s="152"/>
      <c r="C228" s="172" t="s">
        <v>445</v>
      </c>
      <c r="D228" s="156"/>
      <c r="E228" s="1215">
        <v>0.53781000000000001</v>
      </c>
      <c r="F228" s="1209"/>
      <c r="G228" s="1209"/>
      <c r="H228" s="154"/>
      <c r="I228" s="154"/>
      <c r="J228" s="154"/>
      <c r="K228" s="154"/>
      <c r="L228" s="154"/>
      <c r="M228" s="154"/>
      <c r="N228" s="153"/>
      <c r="O228" s="153"/>
      <c r="P228" s="153"/>
      <c r="Q228" s="153"/>
      <c r="R228" s="154"/>
      <c r="S228" s="154"/>
      <c r="T228" s="154"/>
      <c r="U228" s="154"/>
      <c r="V228" s="154"/>
      <c r="W228" s="154"/>
      <c r="X228" s="154"/>
      <c r="Y228" s="154"/>
      <c r="Z228" s="145"/>
      <c r="AA228" s="145"/>
      <c r="AB228" s="145"/>
      <c r="AC228" s="145"/>
      <c r="AD228" s="145"/>
      <c r="AE228" s="145"/>
      <c r="AF228" s="145"/>
      <c r="AG228" s="145" t="s">
        <v>206</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3">
      <c r="A229" s="151"/>
      <c r="B229" s="152"/>
      <c r="C229" s="172" t="s">
        <v>446</v>
      </c>
      <c r="D229" s="156"/>
      <c r="E229" s="1215">
        <v>3.125E-2</v>
      </c>
      <c r="F229" s="1209"/>
      <c r="G229" s="1209"/>
      <c r="H229" s="154"/>
      <c r="I229" s="154"/>
      <c r="J229" s="154"/>
      <c r="K229" s="154"/>
      <c r="L229" s="154"/>
      <c r="M229" s="154"/>
      <c r="N229" s="153"/>
      <c r="O229" s="153"/>
      <c r="P229" s="153"/>
      <c r="Q229" s="153"/>
      <c r="R229" s="154"/>
      <c r="S229" s="154"/>
      <c r="T229" s="154"/>
      <c r="U229" s="154"/>
      <c r="V229" s="154"/>
      <c r="W229" s="154"/>
      <c r="X229" s="154"/>
      <c r="Y229" s="154"/>
      <c r="Z229" s="145"/>
      <c r="AA229" s="145"/>
      <c r="AB229" s="145"/>
      <c r="AC229" s="145"/>
      <c r="AD229" s="145"/>
      <c r="AE229" s="145"/>
      <c r="AF229" s="145"/>
      <c r="AG229" s="145" t="s">
        <v>206</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ht="22.5" outlineLevel="3">
      <c r="A230" s="151"/>
      <c r="B230" s="152"/>
      <c r="C230" s="172" t="s">
        <v>447</v>
      </c>
      <c r="D230" s="156"/>
      <c r="E230" s="1215">
        <v>1.2217499999999999</v>
      </c>
      <c r="F230" s="1209"/>
      <c r="G230" s="1209"/>
      <c r="H230" s="154"/>
      <c r="I230" s="154"/>
      <c r="J230" s="154"/>
      <c r="K230" s="154"/>
      <c r="L230" s="154"/>
      <c r="M230" s="154"/>
      <c r="N230" s="153"/>
      <c r="O230" s="153"/>
      <c r="P230" s="153"/>
      <c r="Q230" s="153"/>
      <c r="R230" s="154"/>
      <c r="S230" s="154"/>
      <c r="T230" s="154"/>
      <c r="U230" s="154"/>
      <c r="V230" s="154"/>
      <c r="W230" s="154"/>
      <c r="X230" s="154"/>
      <c r="Y230" s="154"/>
      <c r="Z230" s="145"/>
      <c r="AA230" s="145"/>
      <c r="AB230" s="145"/>
      <c r="AC230" s="145"/>
      <c r="AD230" s="145"/>
      <c r="AE230" s="145"/>
      <c r="AF230" s="145"/>
      <c r="AG230" s="145" t="s">
        <v>206</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c r="A231" s="164">
        <v>58</v>
      </c>
      <c r="B231" s="165" t="s">
        <v>448</v>
      </c>
      <c r="C231" s="171" t="s">
        <v>449</v>
      </c>
      <c r="D231" s="166" t="s">
        <v>217</v>
      </c>
      <c r="E231" s="1214">
        <v>14.388999999999999</v>
      </c>
      <c r="F231" s="1207"/>
      <c r="G231" s="1208">
        <f>ROUND(E231*F231,2)</f>
        <v>0</v>
      </c>
      <c r="H231" s="155">
        <v>95.24</v>
      </c>
      <c r="I231" s="154">
        <f>ROUND(E231*H231,2)</f>
        <v>1370.41</v>
      </c>
      <c r="J231" s="155">
        <v>391.48</v>
      </c>
      <c r="K231" s="154">
        <f>ROUND(E231*J231,2)</f>
        <v>5633.01</v>
      </c>
      <c r="L231" s="154">
        <v>21</v>
      </c>
      <c r="M231" s="154">
        <f>G231*(1+L231/100)</f>
        <v>0</v>
      </c>
      <c r="N231" s="153">
        <v>7.8200000000000006E-3</v>
      </c>
      <c r="O231" s="153">
        <f>ROUND(E231*N231,2)</f>
        <v>0.11</v>
      </c>
      <c r="P231" s="153">
        <v>0</v>
      </c>
      <c r="Q231" s="153">
        <f>ROUND(E231*P231,2)</f>
        <v>0</v>
      </c>
      <c r="R231" s="154"/>
      <c r="S231" s="154" t="s">
        <v>200</v>
      </c>
      <c r="T231" s="154" t="s">
        <v>201</v>
      </c>
      <c r="U231" s="154">
        <v>0.79</v>
      </c>
      <c r="V231" s="154">
        <f>ROUND(E231*U231,2)</f>
        <v>11.37</v>
      </c>
      <c r="W231" s="154"/>
      <c r="X231" s="154" t="s">
        <v>202</v>
      </c>
      <c r="Y231" s="154" t="s">
        <v>203</v>
      </c>
      <c r="Z231" s="145"/>
      <c r="AA231" s="145"/>
      <c r="AB231" s="145"/>
      <c r="AC231" s="145"/>
      <c r="AD231" s="145"/>
      <c r="AE231" s="145"/>
      <c r="AF231" s="145"/>
      <c r="AG231" s="145" t="s">
        <v>204</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2">
      <c r="A232" s="151"/>
      <c r="B232" s="152"/>
      <c r="C232" s="172" t="s">
        <v>450</v>
      </c>
      <c r="D232" s="156"/>
      <c r="E232" s="1215">
        <v>4.3025000000000002</v>
      </c>
      <c r="F232" s="1209"/>
      <c r="G232" s="1209"/>
      <c r="H232" s="154"/>
      <c r="I232" s="154"/>
      <c r="J232" s="154"/>
      <c r="K232" s="154"/>
      <c r="L232" s="154"/>
      <c r="M232" s="154"/>
      <c r="N232" s="153"/>
      <c r="O232" s="153"/>
      <c r="P232" s="153"/>
      <c r="Q232" s="153"/>
      <c r="R232" s="154"/>
      <c r="S232" s="154"/>
      <c r="T232" s="154"/>
      <c r="U232" s="154"/>
      <c r="V232" s="154"/>
      <c r="W232" s="154"/>
      <c r="X232" s="154"/>
      <c r="Y232" s="154"/>
      <c r="Z232" s="145"/>
      <c r="AA232" s="145"/>
      <c r="AB232" s="145"/>
      <c r="AC232" s="145"/>
      <c r="AD232" s="145"/>
      <c r="AE232" s="145"/>
      <c r="AF232" s="145"/>
      <c r="AG232" s="145" t="s">
        <v>206</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3">
      <c r="A233" s="151"/>
      <c r="B233" s="152"/>
      <c r="C233" s="172" t="s">
        <v>451</v>
      </c>
      <c r="D233" s="156"/>
      <c r="E233" s="1215">
        <v>0.3125</v>
      </c>
      <c r="F233" s="1209"/>
      <c r="G233" s="1209"/>
      <c r="H233" s="154"/>
      <c r="I233" s="154"/>
      <c r="J233" s="154"/>
      <c r="K233" s="154"/>
      <c r="L233" s="154"/>
      <c r="M233" s="154"/>
      <c r="N233" s="153"/>
      <c r="O233" s="153"/>
      <c r="P233" s="153"/>
      <c r="Q233" s="153"/>
      <c r="R233" s="154"/>
      <c r="S233" s="154"/>
      <c r="T233" s="154"/>
      <c r="U233" s="154"/>
      <c r="V233" s="154"/>
      <c r="W233" s="154"/>
      <c r="X233" s="154"/>
      <c r="Y233" s="154"/>
      <c r="Z233" s="145"/>
      <c r="AA233" s="145"/>
      <c r="AB233" s="145"/>
      <c r="AC233" s="145"/>
      <c r="AD233" s="145"/>
      <c r="AE233" s="145"/>
      <c r="AF233" s="145"/>
      <c r="AG233" s="145" t="s">
        <v>206</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ht="22.5" outlineLevel="3">
      <c r="A234" s="151"/>
      <c r="B234" s="152"/>
      <c r="C234" s="172" t="s">
        <v>452</v>
      </c>
      <c r="D234" s="156"/>
      <c r="E234" s="1215">
        <v>9.7739999999999991</v>
      </c>
      <c r="F234" s="1209"/>
      <c r="G234" s="1209"/>
      <c r="H234" s="154"/>
      <c r="I234" s="154"/>
      <c r="J234" s="154"/>
      <c r="K234" s="154"/>
      <c r="L234" s="154"/>
      <c r="M234" s="154"/>
      <c r="N234" s="153"/>
      <c r="O234" s="153"/>
      <c r="P234" s="153"/>
      <c r="Q234" s="153"/>
      <c r="R234" s="154"/>
      <c r="S234" s="154"/>
      <c r="T234" s="154"/>
      <c r="U234" s="154"/>
      <c r="V234" s="154"/>
      <c r="W234" s="154"/>
      <c r="X234" s="154"/>
      <c r="Y234" s="154"/>
      <c r="Z234" s="145"/>
      <c r="AA234" s="145"/>
      <c r="AB234" s="145"/>
      <c r="AC234" s="145"/>
      <c r="AD234" s="145"/>
      <c r="AE234" s="145"/>
      <c r="AF234" s="145"/>
      <c r="AG234" s="145" t="s">
        <v>206</v>
      </c>
      <c r="AH234" s="145">
        <v>0</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c r="A235" s="164">
        <v>59</v>
      </c>
      <c r="B235" s="165" t="s">
        <v>453</v>
      </c>
      <c r="C235" s="171" t="s">
        <v>454</v>
      </c>
      <c r="D235" s="166" t="s">
        <v>217</v>
      </c>
      <c r="E235" s="1214">
        <v>14.388999999999999</v>
      </c>
      <c r="F235" s="1207"/>
      <c r="G235" s="1208">
        <f>ROUND(E235*F235,2)</f>
        <v>0</v>
      </c>
      <c r="H235" s="155">
        <v>0</v>
      </c>
      <c r="I235" s="154">
        <f>ROUND(E235*H235,2)</f>
        <v>0</v>
      </c>
      <c r="J235" s="155">
        <v>119.28</v>
      </c>
      <c r="K235" s="154">
        <f>ROUND(E235*J235,2)</f>
        <v>1716.32</v>
      </c>
      <c r="L235" s="154">
        <v>21</v>
      </c>
      <c r="M235" s="154">
        <f>G235*(1+L235/100)</f>
        <v>0</v>
      </c>
      <c r="N235" s="153">
        <v>0</v>
      </c>
      <c r="O235" s="153">
        <f>ROUND(E235*N235,2)</f>
        <v>0</v>
      </c>
      <c r="P235" s="153">
        <v>0</v>
      </c>
      <c r="Q235" s="153">
        <f>ROUND(E235*P235,2)</f>
        <v>0</v>
      </c>
      <c r="R235" s="154"/>
      <c r="S235" s="154" t="s">
        <v>200</v>
      </c>
      <c r="T235" s="154" t="s">
        <v>201</v>
      </c>
      <c r="U235" s="154">
        <v>0.24</v>
      </c>
      <c r="V235" s="154">
        <f>ROUND(E235*U235,2)</f>
        <v>3.45</v>
      </c>
      <c r="W235" s="154"/>
      <c r="X235" s="154" t="s">
        <v>202</v>
      </c>
      <c r="Y235" s="154" t="s">
        <v>203</v>
      </c>
      <c r="Z235" s="145"/>
      <c r="AA235" s="145"/>
      <c r="AB235" s="145"/>
      <c r="AC235" s="145"/>
      <c r="AD235" s="145"/>
      <c r="AE235" s="145"/>
      <c r="AF235" s="145"/>
      <c r="AG235" s="145" t="s">
        <v>204</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2">
      <c r="A236" s="151"/>
      <c r="B236" s="152"/>
      <c r="C236" s="172" t="s">
        <v>450</v>
      </c>
      <c r="D236" s="156"/>
      <c r="E236" s="1215">
        <v>4.3025000000000002</v>
      </c>
      <c r="F236" s="1209"/>
      <c r="G236" s="1209"/>
      <c r="H236" s="154"/>
      <c r="I236" s="154"/>
      <c r="J236" s="154"/>
      <c r="K236" s="154"/>
      <c r="L236" s="154"/>
      <c r="M236" s="154"/>
      <c r="N236" s="153"/>
      <c r="O236" s="153"/>
      <c r="P236" s="153"/>
      <c r="Q236" s="153"/>
      <c r="R236" s="154"/>
      <c r="S236" s="154"/>
      <c r="T236" s="154"/>
      <c r="U236" s="154"/>
      <c r="V236" s="154"/>
      <c r="W236" s="154"/>
      <c r="X236" s="154"/>
      <c r="Y236" s="154"/>
      <c r="Z236" s="145"/>
      <c r="AA236" s="145"/>
      <c r="AB236" s="145"/>
      <c r="AC236" s="145"/>
      <c r="AD236" s="145"/>
      <c r="AE236" s="145"/>
      <c r="AF236" s="145"/>
      <c r="AG236" s="145" t="s">
        <v>206</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3">
      <c r="A237" s="151"/>
      <c r="B237" s="152"/>
      <c r="C237" s="172" t="s">
        <v>451</v>
      </c>
      <c r="D237" s="156"/>
      <c r="E237" s="1215">
        <v>0.3125</v>
      </c>
      <c r="F237" s="1209"/>
      <c r="G237" s="1209"/>
      <c r="H237" s="154"/>
      <c r="I237" s="154"/>
      <c r="J237" s="154"/>
      <c r="K237" s="154"/>
      <c r="L237" s="154"/>
      <c r="M237" s="154"/>
      <c r="N237" s="153"/>
      <c r="O237" s="153"/>
      <c r="P237" s="153"/>
      <c r="Q237" s="153"/>
      <c r="R237" s="154"/>
      <c r="S237" s="154"/>
      <c r="T237" s="154"/>
      <c r="U237" s="154"/>
      <c r="V237" s="154"/>
      <c r="W237" s="154"/>
      <c r="X237" s="154"/>
      <c r="Y237" s="154"/>
      <c r="Z237" s="145"/>
      <c r="AA237" s="145"/>
      <c r="AB237" s="145"/>
      <c r="AC237" s="145"/>
      <c r="AD237" s="145"/>
      <c r="AE237" s="145"/>
      <c r="AF237" s="145"/>
      <c r="AG237" s="145" t="s">
        <v>206</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ht="22.5" outlineLevel="3">
      <c r="A238" s="151"/>
      <c r="B238" s="152"/>
      <c r="C238" s="172" t="s">
        <v>452</v>
      </c>
      <c r="D238" s="156"/>
      <c r="E238" s="1215">
        <v>9.7739999999999991</v>
      </c>
      <c r="F238" s="1209"/>
      <c r="G238" s="1209"/>
      <c r="H238" s="154"/>
      <c r="I238" s="154"/>
      <c r="J238" s="154"/>
      <c r="K238" s="154"/>
      <c r="L238" s="154"/>
      <c r="M238" s="154"/>
      <c r="N238" s="153"/>
      <c r="O238" s="153"/>
      <c r="P238" s="153"/>
      <c r="Q238" s="153"/>
      <c r="R238" s="154"/>
      <c r="S238" s="154"/>
      <c r="T238" s="154"/>
      <c r="U238" s="154"/>
      <c r="V238" s="154"/>
      <c r="W238" s="154"/>
      <c r="X238" s="154"/>
      <c r="Y238" s="154"/>
      <c r="Z238" s="145"/>
      <c r="AA238" s="145"/>
      <c r="AB238" s="145"/>
      <c r="AC238" s="145"/>
      <c r="AD238" s="145"/>
      <c r="AE238" s="145"/>
      <c r="AF238" s="145"/>
      <c r="AG238" s="145" t="s">
        <v>206</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22.5" outlineLevel="1">
      <c r="A239" s="164">
        <v>60</v>
      </c>
      <c r="B239" s="165" t="s">
        <v>455</v>
      </c>
      <c r="C239" s="171" t="s">
        <v>456</v>
      </c>
      <c r="D239" s="166" t="s">
        <v>275</v>
      </c>
      <c r="E239" s="1214">
        <v>0.12862000000000001</v>
      </c>
      <c r="F239" s="1207"/>
      <c r="G239" s="1208">
        <f>ROUND(E239*F239,2)</f>
        <v>0</v>
      </c>
      <c r="H239" s="155">
        <v>46838.87</v>
      </c>
      <c r="I239" s="154">
        <f>ROUND(E239*H239,2)</f>
        <v>6024.42</v>
      </c>
      <c r="J239" s="155">
        <v>17069.919999999998</v>
      </c>
      <c r="K239" s="154">
        <f>ROUND(E239*J239,2)</f>
        <v>2195.5300000000002</v>
      </c>
      <c r="L239" s="154">
        <v>21</v>
      </c>
      <c r="M239" s="154">
        <f>G239*(1+L239/100)</f>
        <v>0</v>
      </c>
      <c r="N239" s="153">
        <v>1.0166500000000001</v>
      </c>
      <c r="O239" s="153">
        <f>ROUND(E239*N239,2)</f>
        <v>0.13</v>
      </c>
      <c r="P239" s="153">
        <v>0</v>
      </c>
      <c r="Q239" s="153">
        <f>ROUND(E239*P239,2)</f>
        <v>0</v>
      </c>
      <c r="R239" s="154"/>
      <c r="S239" s="154" t="s">
        <v>200</v>
      </c>
      <c r="T239" s="154" t="s">
        <v>201</v>
      </c>
      <c r="U239" s="154">
        <v>27.672999999999998</v>
      </c>
      <c r="V239" s="154">
        <f>ROUND(E239*U239,2)</f>
        <v>3.56</v>
      </c>
      <c r="W239" s="154"/>
      <c r="X239" s="154" t="s">
        <v>202</v>
      </c>
      <c r="Y239" s="154" t="s">
        <v>203</v>
      </c>
      <c r="Z239" s="145"/>
      <c r="AA239" s="145"/>
      <c r="AB239" s="145"/>
      <c r="AC239" s="145"/>
      <c r="AD239" s="145"/>
      <c r="AE239" s="145"/>
      <c r="AF239" s="145"/>
      <c r="AG239" s="145" t="s">
        <v>204</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ht="22.5" outlineLevel="2">
      <c r="A240" s="151"/>
      <c r="B240" s="152"/>
      <c r="C240" s="172" t="s">
        <v>457</v>
      </c>
      <c r="D240" s="156"/>
      <c r="E240" s="1215">
        <v>4.3369999999999999E-2</v>
      </c>
      <c r="F240" s="1209"/>
      <c r="G240" s="1209"/>
      <c r="H240" s="154"/>
      <c r="I240" s="154"/>
      <c r="J240" s="154"/>
      <c r="K240" s="154"/>
      <c r="L240" s="154"/>
      <c r="M240" s="154"/>
      <c r="N240" s="153"/>
      <c r="O240" s="153"/>
      <c r="P240" s="153"/>
      <c r="Q240" s="153"/>
      <c r="R240" s="154"/>
      <c r="S240" s="154"/>
      <c r="T240" s="154"/>
      <c r="U240" s="154"/>
      <c r="V240" s="154"/>
      <c r="W240" s="154"/>
      <c r="X240" s="154"/>
      <c r="Y240" s="154"/>
      <c r="Z240" s="145"/>
      <c r="AA240" s="145"/>
      <c r="AB240" s="145"/>
      <c r="AC240" s="145"/>
      <c r="AD240" s="145"/>
      <c r="AE240" s="145"/>
      <c r="AF240" s="145"/>
      <c r="AG240" s="145" t="s">
        <v>206</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3">
      <c r="A241" s="151"/>
      <c r="B241" s="152"/>
      <c r="C241" s="172" t="s">
        <v>458</v>
      </c>
      <c r="D241" s="156"/>
      <c r="E241" s="1215">
        <v>3.15E-3</v>
      </c>
      <c r="F241" s="1209"/>
      <c r="G241" s="1209"/>
      <c r="H241" s="154"/>
      <c r="I241" s="154"/>
      <c r="J241" s="154"/>
      <c r="K241" s="154"/>
      <c r="L241" s="154"/>
      <c r="M241" s="154"/>
      <c r="N241" s="153"/>
      <c r="O241" s="153"/>
      <c r="P241" s="153"/>
      <c r="Q241" s="153"/>
      <c r="R241" s="154"/>
      <c r="S241" s="154"/>
      <c r="T241" s="154"/>
      <c r="U241" s="154"/>
      <c r="V241" s="154"/>
      <c r="W241" s="154"/>
      <c r="X241" s="154"/>
      <c r="Y241" s="154"/>
      <c r="Z241" s="145"/>
      <c r="AA241" s="145"/>
      <c r="AB241" s="145"/>
      <c r="AC241" s="145"/>
      <c r="AD241" s="145"/>
      <c r="AE241" s="145"/>
      <c r="AF241" s="145"/>
      <c r="AG241" s="145" t="s">
        <v>206</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22.5" outlineLevel="3">
      <c r="A242" s="151"/>
      <c r="B242" s="152"/>
      <c r="C242" s="172" t="s">
        <v>459</v>
      </c>
      <c r="D242" s="156"/>
      <c r="E242" s="1215">
        <v>8.2100000000000006E-2</v>
      </c>
      <c r="F242" s="1209"/>
      <c r="G242" s="1209"/>
      <c r="H242" s="154"/>
      <c r="I242" s="154"/>
      <c r="J242" s="154"/>
      <c r="K242" s="154"/>
      <c r="L242" s="154"/>
      <c r="M242" s="154"/>
      <c r="N242" s="153"/>
      <c r="O242" s="153"/>
      <c r="P242" s="153"/>
      <c r="Q242" s="153"/>
      <c r="R242" s="154"/>
      <c r="S242" s="154"/>
      <c r="T242" s="154"/>
      <c r="U242" s="154"/>
      <c r="V242" s="154"/>
      <c r="W242" s="154"/>
      <c r="X242" s="154"/>
      <c r="Y242" s="154"/>
      <c r="Z242" s="145"/>
      <c r="AA242" s="145"/>
      <c r="AB242" s="145"/>
      <c r="AC242" s="145"/>
      <c r="AD242" s="145"/>
      <c r="AE242" s="145"/>
      <c r="AF242" s="145"/>
      <c r="AG242" s="145" t="s">
        <v>206</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c r="A243" s="164">
        <v>61</v>
      </c>
      <c r="B243" s="165" t="s">
        <v>460</v>
      </c>
      <c r="C243" s="171" t="s">
        <v>461</v>
      </c>
      <c r="D243" s="166" t="s">
        <v>275</v>
      </c>
      <c r="E243" s="1214">
        <v>4.3520000000000003E-2</v>
      </c>
      <c r="F243" s="1207"/>
      <c r="G243" s="1208">
        <f>ROUND(E243*F243,2)</f>
        <v>0</v>
      </c>
      <c r="H243" s="155">
        <v>45769.1</v>
      </c>
      <c r="I243" s="154">
        <f>ROUND(E243*H243,2)</f>
        <v>1991.87</v>
      </c>
      <c r="J243" s="155">
        <v>0</v>
      </c>
      <c r="K243" s="154">
        <f>ROUND(E243*J243,2)</f>
        <v>0</v>
      </c>
      <c r="L243" s="154">
        <v>21</v>
      </c>
      <c r="M243" s="154">
        <f>G243*(1+L243/100)</f>
        <v>0</v>
      </c>
      <c r="N243" s="153">
        <v>1</v>
      </c>
      <c r="O243" s="153">
        <f>ROUND(E243*N243,2)</f>
        <v>0.04</v>
      </c>
      <c r="P243" s="153">
        <v>0</v>
      </c>
      <c r="Q243" s="153">
        <f>ROUND(E243*P243,2)</f>
        <v>0</v>
      </c>
      <c r="R243" s="154" t="s">
        <v>462</v>
      </c>
      <c r="S243" s="154" t="s">
        <v>200</v>
      </c>
      <c r="T243" s="154" t="s">
        <v>201</v>
      </c>
      <c r="U243" s="154">
        <v>0</v>
      </c>
      <c r="V243" s="154">
        <f>ROUND(E243*U243,2)</f>
        <v>0</v>
      </c>
      <c r="W243" s="154"/>
      <c r="X243" s="154" t="s">
        <v>463</v>
      </c>
      <c r="Y243" s="154" t="s">
        <v>203</v>
      </c>
      <c r="Z243" s="145"/>
      <c r="AA243" s="145"/>
      <c r="AB243" s="145"/>
      <c r="AC243" s="145"/>
      <c r="AD243" s="145"/>
      <c r="AE243" s="145"/>
      <c r="AF243" s="145"/>
      <c r="AG243" s="145" t="s">
        <v>464</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2">
      <c r="A244" s="151"/>
      <c r="B244" s="152"/>
      <c r="C244" s="172" t="s">
        <v>465</v>
      </c>
      <c r="D244" s="156"/>
      <c r="E244" s="1215">
        <v>4.3520000000000003E-2</v>
      </c>
      <c r="F244" s="1209"/>
      <c r="G244" s="1209"/>
      <c r="H244" s="154"/>
      <c r="I244" s="154"/>
      <c r="J244" s="154"/>
      <c r="K244" s="154"/>
      <c r="L244" s="154"/>
      <c r="M244" s="154"/>
      <c r="N244" s="153"/>
      <c r="O244" s="153"/>
      <c r="P244" s="153"/>
      <c r="Q244" s="153"/>
      <c r="R244" s="154"/>
      <c r="S244" s="154"/>
      <c r="T244" s="154"/>
      <c r="U244" s="154"/>
      <c r="V244" s="154"/>
      <c r="W244" s="154"/>
      <c r="X244" s="154"/>
      <c r="Y244" s="154"/>
      <c r="Z244" s="145"/>
      <c r="AA244" s="145"/>
      <c r="AB244" s="145"/>
      <c r="AC244" s="145"/>
      <c r="AD244" s="145"/>
      <c r="AE244" s="145"/>
      <c r="AF244" s="145"/>
      <c r="AG244" s="145" t="s">
        <v>206</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c r="A245" s="164">
        <v>62</v>
      </c>
      <c r="B245" s="165" t="s">
        <v>466</v>
      </c>
      <c r="C245" s="171" t="s">
        <v>467</v>
      </c>
      <c r="D245" s="166" t="s">
        <v>275</v>
      </c>
      <c r="E245" s="1214">
        <v>1.29925</v>
      </c>
      <c r="F245" s="1207"/>
      <c r="G245" s="1208">
        <f>ROUND(E245*F245,2)</f>
        <v>0</v>
      </c>
      <c r="H245" s="155">
        <v>45769.1</v>
      </c>
      <c r="I245" s="154">
        <f>ROUND(E245*H245,2)</f>
        <v>59465.5</v>
      </c>
      <c r="J245" s="155">
        <v>0</v>
      </c>
      <c r="K245" s="154">
        <f>ROUND(E245*J245,2)</f>
        <v>0</v>
      </c>
      <c r="L245" s="154">
        <v>21</v>
      </c>
      <c r="M245" s="154">
        <f>G245*(1+L245/100)</f>
        <v>0</v>
      </c>
      <c r="N245" s="153">
        <v>1</v>
      </c>
      <c r="O245" s="153">
        <f>ROUND(E245*N245,2)</f>
        <v>1.3</v>
      </c>
      <c r="P245" s="153">
        <v>0</v>
      </c>
      <c r="Q245" s="153">
        <f>ROUND(E245*P245,2)</f>
        <v>0</v>
      </c>
      <c r="R245" s="154" t="s">
        <v>462</v>
      </c>
      <c r="S245" s="154" t="s">
        <v>200</v>
      </c>
      <c r="T245" s="154" t="s">
        <v>201</v>
      </c>
      <c r="U245" s="154">
        <v>0</v>
      </c>
      <c r="V245" s="154">
        <f>ROUND(E245*U245,2)</f>
        <v>0</v>
      </c>
      <c r="W245" s="154"/>
      <c r="X245" s="154" t="s">
        <v>463</v>
      </c>
      <c r="Y245" s="154" t="s">
        <v>203</v>
      </c>
      <c r="Z245" s="145"/>
      <c r="AA245" s="145"/>
      <c r="AB245" s="145"/>
      <c r="AC245" s="145"/>
      <c r="AD245" s="145"/>
      <c r="AE245" s="145"/>
      <c r="AF245" s="145"/>
      <c r="AG245" s="145" t="s">
        <v>464</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2">
      <c r="A246" s="151"/>
      <c r="B246" s="152"/>
      <c r="C246" s="172" t="s">
        <v>468</v>
      </c>
      <c r="D246" s="156"/>
      <c r="E246" s="1215">
        <v>4.863E-2</v>
      </c>
      <c r="F246" s="1209"/>
      <c r="G246" s="1209"/>
      <c r="H246" s="154"/>
      <c r="I246" s="154"/>
      <c r="J246" s="154"/>
      <c r="K246" s="154"/>
      <c r="L246" s="154"/>
      <c r="M246" s="154"/>
      <c r="N246" s="153"/>
      <c r="O246" s="153"/>
      <c r="P246" s="153"/>
      <c r="Q246" s="153"/>
      <c r="R246" s="154"/>
      <c r="S246" s="154"/>
      <c r="T246" s="154"/>
      <c r="U246" s="154"/>
      <c r="V246" s="154"/>
      <c r="W246" s="154"/>
      <c r="X246" s="154"/>
      <c r="Y246" s="154"/>
      <c r="Z246" s="145"/>
      <c r="AA246" s="145"/>
      <c r="AB246" s="145"/>
      <c r="AC246" s="145"/>
      <c r="AD246" s="145"/>
      <c r="AE246" s="145"/>
      <c r="AF246" s="145"/>
      <c r="AG246" s="145" t="s">
        <v>206</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3">
      <c r="A247" s="151"/>
      <c r="B247" s="152"/>
      <c r="C247" s="172" t="s">
        <v>469</v>
      </c>
      <c r="D247" s="156"/>
      <c r="E247" s="1215">
        <v>2.2100000000000002E-2</v>
      </c>
      <c r="F247" s="1209"/>
      <c r="G247" s="1209"/>
      <c r="H247" s="154"/>
      <c r="I247" s="154"/>
      <c r="J247" s="154"/>
      <c r="K247" s="154"/>
      <c r="L247" s="154"/>
      <c r="M247" s="154"/>
      <c r="N247" s="153"/>
      <c r="O247" s="153"/>
      <c r="P247" s="153"/>
      <c r="Q247" s="153"/>
      <c r="R247" s="154"/>
      <c r="S247" s="154"/>
      <c r="T247" s="154"/>
      <c r="U247" s="154"/>
      <c r="V247" s="154"/>
      <c r="W247" s="154"/>
      <c r="X247" s="154"/>
      <c r="Y247" s="154"/>
      <c r="Z247" s="145"/>
      <c r="AA247" s="145"/>
      <c r="AB247" s="145"/>
      <c r="AC247" s="145"/>
      <c r="AD247" s="145"/>
      <c r="AE247" s="145"/>
      <c r="AF247" s="145"/>
      <c r="AG247" s="145" t="s">
        <v>206</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3">
      <c r="A248" s="151"/>
      <c r="B248" s="152"/>
      <c r="C248" s="172" t="s">
        <v>470</v>
      </c>
      <c r="D248" s="156"/>
      <c r="E248" s="1215">
        <v>1.8769999999999998E-2</v>
      </c>
      <c r="F248" s="1209"/>
      <c r="G248" s="1209"/>
      <c r="H248" s="154"/>
      <c r="I248" s="154"/>
      <c r="J248" s="154"/>
      <c r="K248" s="154"/>
      <c r="L248" s="154"/>
      <c r="M248" s="154"/>
      <c r="N248" s="153"/>
      <c r="O248" s="153"/>
      <c r="P248" s="153"/>
      <c r="Q248" s="153"/>
      <c r="R248" s="154"/>
      <c r="S248" s="154"/>
      <c r="T248" s="154"/>
      <c r="U248" s="154"/>
      <c r="V248" s="154"/>
      <c r="W248" s="154"/>
      <c r="X248" s="154"/>
      <c r="Y248" s="154"/>
      <c r="Z248" s="145"/>
      <c r="AA248" s="145"/>
      <c r="AB248" s="145"/>
      <c r="AC248" s="145"/>
      <c r="AD248" s="145"/>
      <c r="AE248" s="145"/>
      <c r="AF248" s="145"/>
      <c r="AG248" s="145" t="s">
        <v>206</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3">
      <c r="A249" s="151"/>
      <c r="B249" s="152"/>
      <c r="C249" s="172" t="s">
        <v>471</v>
      </c>
      <c r="D249" s="156"/>
      <c r="E249" s="1215">
        <v>0.13566</v>
      </c>
      <c r="F249" s="1209"/>
      <c r="G249" s="1209"/>
      <c r="H249" s="154"/>
      <c r="I249" s="154"/>
      <c r="J249" s="154"/>
      <c r="K249" s="154"/>
      <c r="L249" s="154"/>
      <c r="M249" s="154"/>
      <c r="N249" s="153"/>
      <c r="O249" s="153"/>
      <c r="P249" s="153"/>
      <c r="Q249" s="153"/>
      <c r="R249" s="154"/>
      <c r="S249" s="154"/>
      <c r="T249" s="154"/>
      <c r="U249" s="154"/>
      <c r="V249" s="154"/>
      <c r="W249" s="154"/>
      <c r="X249" s="154"/>
      <c r="Y249" s="154"/>
      <c r="Z249" s="145"/>
      <c r="AA249" s="145"/>
      <c r="AB249" s="145"/>
      <c r="AC249" s="145"/>
      <c r="AD249" s="145"/>
      <c r="AE249" s="145"/>
      <c r="AF249" s="145"/>
      <c r="AG249" s="145" t="s">
        <v>206</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3">
      <c r="A250" s="151"/>
      <c r="B250" s="152"/>
      <c r="C250" s="172" t="s">
        <v>472</v>
      </c>
      <c r="D250" s="156"/>
      <c r="E250" s="1215">
        <v>7.3380000000000001E-2</v>
      </c>
      <c r="F250" s="1209"/>
      <c r="G250" s="1209"/>
      <c r="H250" s="154"/>
      <c r="I250" s="154"/>
      <c r="J250" s="154"/>
      <c r="K250" s="154"/>
      <c r="L250" s="154"/>
      <c r="M250" s="154"/>
      <c r="N250" s="153"/>
      <c r="O250" s="153"/>
      <c r="P250" s="153"/>
      <c r="Q250" s="153"/>
      <c r="R250" s="154"/>
      <c r="S250" s="154"/>
      <c r="T250" s="154"/>
      <c r="U250" s="154"/>
      <c r="V250" s="154"/>
      <c r="W250" s="154"/>
      <c r="X250" s="154"/>
      <c r="Y250" s="154"/>
      <c r="Z250" s="145"/>
      <c r="AA250" s="145"/>
      <c r="AB250" s="145"/>
      <c r="AC250" s="145"/>
      <c r="AD250" s="145"/>
      <c r="AE250" s="145"/>
      <c r="AF250" s="145"/>
      <c r="AG250" s="145" t="s">
        <v>206</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3">
      <c r="A251" s="151"/>
      <c r="B251" s="152"/>
      <c r="C251" s="172" t="s">
        <v>473</v>
      </c>
      <c r="D251" s="156"/>
      <c r="E251" s="1215">
        <v>4.7780000000000003E-2</v>
      </c>
      <c r="F251" s="1209"/>
      <c r="G251" s="1209"/>
      <c r="H251" s="154"/>
      <c r="I251" s="154"/>
      <c r="J251" s="154"/>
      <c r="K251" s="154"/>
      <c r="L251" s="154"/>
      <c r="M251" s="154"/>
      <c r="N251" s="153"/>
      <c r="O251" s="153"/>
      <c r="P251" s="153"/>
      <c r="Q251" s="153"/>
      <c r="R251" s="154"/>
      <c r="S251" s="154"/>
      <c r="T251" s="154"/>
      <c r="U251" s="154"/>
      <c r="V251" s="154"/>
      <c r="W251" s="154"/>
      <c r="X251" s="154"/>
      <c r="Y251" s="154"/>
      <c r="Z251" s="145"/>
      <c r="AA251" s="145"/>
      <c r="AB251" s="145"/>
      <c r="AC251" s="145"/>
      <c r="AD251" s="145"/>
      <c r="AE251" s="145"/>
      <c r="AF251" s="145"/>
      <c r="AG251" s="145" t="s">
        <v>206</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3">
      <c r="A252" s="151"/>
      <c r="B252" s="152"/>
      <c r="C252" s="172" t="s">
        <v>474</v>
      </c>
      <c r="D252" s="156"/>
      <c r="E252" s="1215">
        <v>0.34043000000000001</v>
      </c>
      <c r="F252" s="1209"/>
      <c r="G252" s="1209"/>
      <c r="H252" s="154"/>
      <c r="I252" s="154"/>
      <c r="J252" s="154"/>
      <c r="K252" s="154"/>
      <c r="L252" s="154"/>
      <c r="M252" s="154"/>
      <c r="N252" s="153"/>
      <c r="O252" s="153"/>
      <c r="P252" s="153"/>
      <c r="Q252" s="153"/>
      <c r="R252" s="154"/>
      <c r="S252" s="154"/>
      <c r="T252" s="154"/>
      <c r="U252" s="154"/>
      <c r="V252" s="154"/>
      <c r="W252" s="154"/>
      <c r="X252" s="154"/>
      <c r="Y252" s="154"/>
      <c r="Z252" s="145"/>
      <c r="AA252" s="145"/>
      <c r="AB252" s="145"/>
      <c r="AC252" s="145"/>
      <c r="AD252" s="145"/>
      <c r="AE252" s="145"/>
      <c r="AF252" s="145"/>
      <c r="AG252" s="145" t="s">
        <v>206</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3">
      <c r="A253" s="151"/>
      <c r="B253" s="152"/>
      <c r="C253" s="172" t="s">
        <v>475</v>
      </c>
      <c r="D253" s="156"/>
      <c r="E253" s="1215">
        <v>1.536E-2</v>
      </c>
      <c r="F253" s="1209"/>
      <c r="G253" s="1209"/>
      <c r="H253" s="154"/>
      <c r="I253" s="154"/>
      <c r="J253" s="154"/>
      <c r="K253" s="154"/>
      <c r="L253" s="154"/>
      <c r="M253" s="154"/>
      <c r="N253" s="153"/>
      <c r="O253" s="153"/>
      <c r="P253" s="153"/>
      <c r="Q253" s="153"/>
      <c r="R253" s="154"/>
      <c r="S253" s="154"/>
      <c r="T253" s="154"/>
      <c r="U253" s="154"/>
      <c r="V253" s="154"/>
      <c r="W253" s="154"/>
      <c r="X253" s="154"/>
      <c r="Y253" s="154"/>
      <c r="Z253" s="145"/>
      <c r="AA253" s="145"/>
      <c r="AB253" s="145"/>
      <c r="AC253" s="145"/>
      <c r="AD253" s="145"/>
      <c r="AE253" s="145"/>
      <c r="AF253" s="145"/>
      <c r="AG253" s="145" t="s">
        <v>206</v>
      </c>
      <c r="AH253" s="145">
        <v>0</v>
      </c>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3">
      <c r="A254" s="151"/>
      <c r="B254" s="152"/>
      <c r="C254" s="172" t="s">
        <v>476</v>
      </c>
      <c r="D254" s="156"/>
      <c r="E254" s="1215">
        <v>0.21501000000000001</v>
      </c>
      <c r="F254" s="1209"/>
      <c r="G254" s="1209"/>
      <c r="H254" s="154"/>
      <c r="I254" s="154"/>
      <c r="J254" s="154"/>
      <c r="K254" s="154"/>
      <c r="L254" s="154"/>
      <c r="M254" s="154"/>
      <c r="N254" s="153"/>
      <c r="O254" s="153"/>
      <c r="P254" s="153"/>
      <c r="Q254" s="153"/>
      <c r="R254" s="154"/>
      <c r="S254" s="154"/>
      <c r="T254" s="154"/>
      <c r="U254" s="154"/>
      <c r="V254" s="154"/>
      <c r="W254" s="154"/>
      <c r="X254" s="154"/>
      <c r="Y254" s="154"/>
      <c r="Z254" s="145"/>
      <c r="AA254" s="145"/>
      <c r="AB254" s="145"/>
      <c r="AC254" s="145"/>
      <c r="AD254" s="145"/>
      <c r="AE254" s="145"/>
      <c r="AF254" s="145"/>
      <c r="AG254" s="145" t="s">
        <v>206</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3">
      <c r="A255" s="151"/>
      <c r="B255" s="152"/>
      <c r="C255" s="172" t="s">
        <v>477</v>
      </c>
      <c r="D255" s="156"/>
      <c r="E255" s="1215">
        <v>6.1429999999999998E-2</v>
      </c>
      <c r="F255" s="1209"/>
      <c r="G255" s="1209"/>
      <c r="H255" s="154"/>
      <c r="I255" s="154"/>
      <c r="J255" s="154"/>
      <c r="K255" s="154"/>
      <c r="L255" s="154"/>
      <c r="M255" s="154"/>
      <c r="N255" s="153"/>
      <c r="O255" s="153"/>
      <c r="P255" s="153"/>
      <c r="Q255" s="153"/>
      <c r="R255" s="154"/>
      <c r="S255" s="154"/>
      <c r="T255" s="154"/>
      <c r="U255" s="154"/>
      <c r="V255" s="154"/>
      <c r="W255" s="154"/>
      <c r="X255" s="154"/>
      <c r="Y255" s="154"/>
      <c r="Z255" s="145"/>
      <c r="AA255" s="145"/>
      <c r="AB255" s="145"/>
      <c r="AC255" s="145"/>
      <c r="AD255" s="145"/>
      <c r="AE255" s="145"/>
      <c r="AF255" s="145"/>
      <c r="AG255" s="145" t="s">
        <v>206</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3">
      <c r="A256" s="151"/>
      <c r="B256" s="152"/>
      <c r="C256" s="172" t="s">
        <v>478</v>
      </c>
      <c r="D256" s="156"/>
      <c r="E256" s="1215">
        <v>3.4040000000000001E-2</v>
      </c>
      <c r="F256" s="1209"/>
      <c r="G256" s="1209"/>
      <c r="H256" s="154"/>
      <c r="I256" s="154"/>
      <c r="J256" s="154"/>
      <c r="K256" s="154"/>
      <c r="L256" s="154"/>
      <c r="M256" s="154"/>
      <c r="N256" s="153"/>
      <c r="O256" s="153"/>
      <c r="P256" s="153"/>
      <c r="Q256" s="153"/>
      <c r="R256" s="154"/>
      <c r="S256" s="154"/>
      <c r="T256" s="154"/>
      <c r="U256" s="154"/>
      <c r="V256" s="154"/>
      <c r="W256" s="154"/>
      <c r="X256" s="154"/>
      <c r="Y256" s="154"/>
      <c r="Z256" s="145"/>
      <c r="AA256" s="145"/>
      <c r="AB256" s="145"/>
      <c r="AC256" s="145"/>
      <c r="AD256" s="145"/>
      <c r="AE256" s="145"/>
      <c r="AF256" s="145"/>
      <c r="AG256" s="145" t="s">
        <v>206</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3">
      <c r="A257" s="151"/>
      <c r="B257" s="152"/>
      <c r="C257" s="172" t="s">
        <v>479</v>
      </c>
      <c r="D257" s="156"/>
      <c r="E257" s="1215">
        <v>0.28667999999999999</v>
      </c>
      <c r="F257" s="1209"/>
      <c r="G257" s="1209"/>
      <c r="H257" s="154"/>
      <c r="I257" s="154"/>
      <c r="J257" s="154"/>
      <c r="K257" s="154"/>
      <c r="L257" s="154"/>
      <c r="M257" s="154"/>
      <c r="N257" s="153"/>
      <c r="O257" s="153"/>
      <c r="P257" s="153"/>
      <c r="Q257" s="153"/>
      <c r="R257" s="154"/>
      <c r="S257" s="154"/>
      <c r="T257" s="154"/>
      <c r="U257" s="154"/>
      <c r="V257" s="154"/>
      <c r="W257" s="154"/>
      <c r="X257" s="154"/>
      <c r="Y257" s="154"/>
      <c r="Z257" s="145"/>
      <c r="AA257" s="145"/>
      <c r="AB257" s="145"/>
      <c r="AC257" s="145"/>
      <c r="AD257" s="145"/>
      <c r="AE257" s="145"/>
      <c r="AF257" s="145"/>
      <c r="AG257" s="145" t="s">
        <v>206</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c r="A258" s="164">
        <v>63</v>
      </c>
      <c r="B258" s="165" t="s">
        <v>480</v>
      </c>
      <c r="C258" s="171" t="s">
        <v>481</v>
      </c>
      <c r="D258" s="166" t="s">
        <v>275</v>
      </c>
      <c r="E258" s="1214">
        <v>2.5866099999999999</v>
      </c>
      <c r="F258" s="1207"/>
      <c r="G258" s="1208">
        <f>ROUND(E258*F258,2)</f>
        <v>0</v>
      </c>
      <c r="H258" s="155">
        <v>46216</v>
      </c>
      <c r="I258" s="154">
        <f>ROUND(E258*H258,2)</f>
        <v>119542.77</v>
      </c>
      <c r="J258" s="155">
        <v>0</v>
      </c>
      <c r="K258" s="154">
        <f>ROUND(E258*J258,2)</f>
        <v>0</v>
      </c>
      <c r="L258" s="154">
        <v>21</v>
      </c>
      <c r="M258" s="154">
        <f>G258*(1+L258/100)</f>
        <v>0</v>
      </c>
      <c r="N258" s="153">
        <v>1</v>
      </c>
      <c r="O258" s="153">
        <f>ROUND(E258*N258,2)</f>
        <v>2.59</v>
      </c>
      <c r="P258" s="153">
        <v>0</v>
      </c>
      <c r="Q258" s="153">
        <f>ROUND(E258*P258,2)</f>
        <v>0</v>
      </c>
      <c r="R258" s="154" t="s">
        <v>462</v>
      </c>
      <c r="S258" s="154" t="s">
        <v>200</v>
      </c>
      <c r="T258" s="154" t="s">
        <v>201</v>
      </c>
      <c r="U258" s="154">
        <v>0</v>
      </c>
      <c r="V258" s="154">
        <f>ROUND(E258*U258,2)</f>
        <v>0</v>
      </c>
      <c r="W258" s="154"/>
      <c r="X258" s="154" t="s">
        <v>463</v>
      </c>
      <c r="Y258" s="154" t="s">
        <v>203</v>
      </c>
      <c r="Z258" s="145"/>
      <c r="AA258" s="145"/>
      <c r="AB258" s="145"/>
      <c r="AC258" s="145"/>
      <c r="AD258" s="145"/>
      <c r="AE258" s="145"/>
      <c r="AF258" s="145"/>
      <c r="AG258" s="145" t="s">
        <v>464</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2">
      <c r="A259" s="151"/>
      <c r="B259" s="152"/>
      <c r="C259" s="172" t="s">
        <v>482</v>
      </c>
      <c r="D259" s="156"/>
      <c r="E259" s="1215">
        <v>7.3090000000000002E-2</v>
      </c>
      <c r="F259" s="1209"/>
      <c r="G259" s="1209"/>
      <c r="H259" s="154"/>
      <c r="I259" s="154"/>
      <c r="J259" s="154"/>
      <c r="K259" s="154"/>
      <c r="L259" s="154"/>
      <c r="M259" s="154"/>
      <c r="N259" s="153"/>
      <c r="O259" s="153"/>
      <c r="P259" s="153"/>
      <c r="Q259" s="153"/>
      <c r="R259" s="154"/>
      <c r="S259" s="154"/>
      <c r="T259" s="154"/>
      <c r="U259" s="154"/>
      <c r="V259" s="154"/>
      <c r="W259" s="154"/>
      <c r="X259" s="154"/>
      <c r="Y259" s="154"/>
      <c r="Z259" s="145"/>
      <c r="AA259" s="145"/>
      <c r="AB259" s="145"/>
      <c r="AC259" s="145"/>
      <c r="AD259" s="145"/>
      <c r="AE259" s="145"/>
      <c r="AF259" s="145"/>
      <c r="AG259" s="145" t="s">
        <v>206</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3">
      <c r="A260" s="151"/>
      <c r="B260" s="152"/>
      <c r="C260" s="172" t="s">
        <v>483</v>
      </c>
      <c r="D260" s="156"/>
      <c r="E260" s="1215">
        <v>4.0489999999999998E-2</v>
      </c>
      <c r="F260" s="1209"/>
      <c r="G260" s="1209"/>
      <c r="H260" s="154"/>
      <c r="I260" s="154"/>
      <c r="J260" s="154"/>
      <c r="K260" s="154"/>
      <c r="L260" s="154"/>
      <c r="M260" s="154"/>
      <c r="N260" s="153"/>
      <c r="O260" s="153"/>
      <c r="P260" s="153"/>
      <c r="Q260" s="153"/>
      <c r="R260" s="154"/>
      <c r="S260" s="154"/>
      <c r="T260" s="154"/>
      <c r="U260" s="154"/>
      <c r="V260" s="154"/>
      <c r="W260" s="154"/>
      <c r="X260" s="154"/>
      <c r="Y260" s="154"/>
      <c r="Z260" s="145"/>
      <c r="AA260" s="145"/>
      <c r="AB260" s="145"/>
      <c r="AC260" s="145"/>
      <c r="AD260" s="145"/>
      <c r="AE260" s="145"/>
      <c r="AF260" s="145"/>
      <c r="AG260" s="145" t="s">
        <v>206</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3">
      <c r="A261" s="151"/>
      <c r="B261" s="152"/>
      <c r="C261" s="172" t="s">
        <v>484</v>
      </c>
      <c r="D261" s="156"/>
      <c r="E261" s="1215">
        <v>0.75124999999999997</v>
      </c>
      <c r="F261" s="1209"/>
      <c r="G261" s="1209"/>
      <c r="H261" s="154"/>
      <c r="I261" s="154"/>
      <c r="J261" s="154"/>
      <c r="K261" s="154"/>
      <c r="L261" s="154"/>
      <c r="M261" s="154"/>
      <c r="N261" s="153"/>
      <c r="O261" s="153"/>
      <c r="P261" s="153"/>
      <c r="Q261" s="153"/>
      <c r="R261" s="154"/>
      <c r="S261" s="154"/>
      <c r="T261" s="154"/>
      <c r="U261" s="154"/>
      <c r="V261" s="154"/>
      <c r="W261" s="154"/>
      <c r="X261" s="154"/>
      <c r="Y261" s="154"/>
      <c r="Z261" s="145"/>
      <c r="AA261" s="145"/>
      <c r="AB261" s="145"/>
      <c r="AC261" s="145"/>
      <c r="AD261" s="145"/>
      <c r="AE261" s="145"/>
      <c r="AF261" s="145"/>
      <c r="AG261" s="145" t="s">
        <v>206</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3">
      <c r="A262" s="151"/>
      <c r="B262" s="152"/>
      <c r="C262" s="172" t="s">
        <v>485</v>
      </c>
      <c r="D262" s="156"/>
      <c r="E262" s="1215">
        <v>0.15431</v>
      </c>
      <c r="F262" s="1209"/>
      <c r="G262" s="1209"/>
      <c r="H262" s="154"/>
      <c r="I262" s="154"/>
      <c r="J262" s="154"/>
      <c r="K262" s="154"/>
      <c r="L262" s="154"/>
      <c r="M262" s="154"/>
      <c r="N262" s="153"/>
      <c r="O262" s="153"/>
      <c r="P262" s="153"/>
      <c r="Q262" s="153"/>
      <c r="R262" s="154"/>
      <c r="S262" s="154"/>
      <c r="T262" s="154"/>
      <c r="U262" s="154"/>
      <c r="V262" s="154"/>
      <c r="W262" s="154"/>
      <c r="X262" s="154"/>
      <c r="Y262" s="154"/>
      <c r="Z262" s="145"/>
      <c r="AA262" s="145"/>
      <c r="AB262" s="145"/>
      <c r="AC262" s="145"/>
      <c r="AD262" s="145"/>
      <c r="AE262" s="145"/>
      <c r="AF262" s="145"/>
      <c r="AG262" s="145" t="s">
        <v>206</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3">
      <c r="A263" s="151"/>
      <c r="B263" s="152"/>
      <c r="C263" s="172" t="s">
        <v>486</v>
      </c>
      <c r="D263" s="156"/>
      <c r="E263" s="1215">
        <v>0.87307000000000001</v>
      </c>
      <c r="F263" s="1209"/>
      <c r="G263" s="1209"/>
      <c r="H263" s="154"/>
      <c r="I263" s="154"/>
      <c r="J263" s="154"/>
      <c r="K263" s="154"/>
      <c r="L263" s="154"/>
      <c r="M263" s="154"/>
      <c r="N263" s="153"/>
      <c r="O263" s="153"/>
      <c r="P263" s="153"/>
      <c r="Q263" s="153"/>
      <c r="R263" s="154"/>
      <c r="S263" s="154"/>
      <c r="T263" s="154"/>
      <c r="U263" s="154"/>
      <c r="V263" s="154"/>
      <c r="W263" s="154"/>
      <c r="X263" s="154"/>
      <c r="Y263" s="154"/>
      <c r="Z263" s="145"/>
      <c r="AA263" s="145"/>
      <c r="AB263" s="145"/>
      <c r="AC263" s="145"/>
      <c r="AD263" s="145"/>
      <c r="AE263" s="145"/>
      <c r="AF263" s="145"/>
      <c r="AG263" s="145" t="s">
        <v>206</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3">
      <c r="A264" s="151"/>
      <c r="B264" s="152"/>
      <c r="C264" s="172" t="s">
        <v>487</v>
      </c>
      <c r="D264" s="156"/>
      <c r="E264" s="1215">
        <v>0.13400999999999999</v>
      </c>
      <c r="F264" s="1209"/>
      <c r="G264" s="1209"/>
      <c r="H264" s="154"/>
      <c r="I264" s="154"/>
      <c r="J264" s="154"/>
      <c r="K264" s="154"/>
      <c r="L264" s="154"/>
      <c r="M264" s="154"/>
      <c r="N264" s="153"/>
      <c r="O264" s="153"/>
      <c r="P264" s="153"/>
      <c r="Q264" s="153"/>
      <c r="R264" s="154"/>
      <c r="S264" s="154"/>
      <c r="T264" s="154"/>
      <c r="U264" s="154"/>
      <c r="V264" s="154"/>
      <c r="W264" s="154"/>
      <c r="X264" s="154"/>
      <c r="Y264" s="154"/>
      <c r="Z264" s="145"/>
      <c r="AA264" s="145"/>
      <c r="AB264" s="145"/>
      <c r="AC264" s="145"/>
      <c r="AD264" s="145"/>
      <c r="AE264" s="145"/>
      <c r="AF264" s="145"/>
      <c r="AG264" s="145" t="s">
        <v>206</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3">
      <c r="A265" s="151"/>
      <c r="B265" s="152"/>
      <c r="C265" s="172" t="s">
        <v>488</v>
      </c>
      <c r="D265" s="156"/>
      <c r="E265" s="1215">
        <v>0.56039000000000005</v>
      </c>
      <c r="F265" s="1209"/>
      <c r="G265" s="1209"/>
      <c r="H265" s="154"/>
      <c r="I265" s="154"/>
      <c r="J265" s="154"/>
      <c r="K265" s="154"/>
      <c r="L265" s="154"/>
      <c r="M265" s="154"/>
      <c r="N265" s="153"/>
      <c r="O265" s="153"/>
      <c r="P265" s="153"/>
      <c r="Q265" s="153"/>
      <c r="R265" s="154"/>
      <c r="S265" s="154"/>
      <c r="T265" s="154"/>
      <c r="U265" s="154"/>
      <c r="V265" s="154"/>
      <c r="W265" s="154"/>
      <c r="X265" s="154"/>
      <c r="Y265" s="154"/>
      <c r="Z265" s="145"/>
      <c r="AA265" s="145"/>
      <c r="AB265" s="145"/>
      <c r="AC265" s="145"/>
      <c r="AD265" s="145"/>
      <c r="AE265" s="145"/>
      <c r="AF265" s="145"/>
      <c r="AG265" s="145" t="s">
        <v>206</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c r="A266" s="164">
        <v>64</v>
      </c>
      <c r="B266" s="165" t="s">
        <v>489</v>
      </c>
      <c r="C266" s="171" t="s">
        <v>490</v>
      </c>
      <c r="D266" s="166" t="s">
        <v>275</v>
      </c>
      <c r="E266" s="1214">
        <v>1.5591699999999999</v>
      </c>
      <c r="F266" s="1207"/>
      <c r="G266" s="1208">
        <f>ROUND(E266*F266,2)</f>
        <v>0</v>
      </c>
      <c r="H266" s="155">
        <v>46216</v>
      </c>
      <c r="I266" s="154">
        <f>ROUND(E266*H266,2)</f>
        <v>72058.600000000006</v>
      </c>
      <c r="J266" s="155">
        <v>0</v>
      </c>
      <c r="K266" s="154">
        <f>ROUND(E266*J266,2)</f>
        <v>0</v>
      </c>
      <c r="L266" s="154">
        <v>21</v>
      </c>
      <c r="M266" s="154">
        <f>G266*(1+L266/100)</f>
        <v>0</v>
      </c>
      <c r="N266" s="153">
        <v>1</v>
      </c>
      <c r="O266" s="153">
        <f>ROUND(E266*N266,2)</f>
        <v>1.56</v>
      </c>
      <c r="P266" s="153">
        <v>0</v>
      </c>
      <c r="Q266" s="153">
        <f>ROUND(E266*P266,2)</f>
        <v>0</v>
      </c>
      <c r="R266" s="154" t="s">
        <v>462</v>
      </c>
      <c r="S266" s="154" t="s">
        <v>200</v>
      </c>
      <c r="T266" s="154" t="s">
        <v>201</v>
      </c>
      <c r="U266" s="154">
        <v>0</v>
      </c>
      <c r="V266" s="154">
        <f>ROUND(E266*U266,2)</f>
        <v>0</v>
      </c>
      <c r="W266" s="154"/>
      <c r="X266" s="154" t="s">
        <v>463</v>
      </c>
      <c r="Y266" s="154" t="s">
        <v>203</v>
      </c>
      <c r="Z266" s="145"/>
      <c r="AA266" s="145"/>
      <c r="AB266" s="145"/>
      <c r="AC266" s="145"/>
      <c r="AD266" s="145"/>
      <c r="AE266" s="145"/>
      <c r="AF266" s="145"/>
      <c r="AG266" s="145" t="s">
        <v>464</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2">
      <c r="A267" s="151"/>
      <c r="B267" s="152"/>
      <c r="C267" s="172" t="s">
        <v>491</v>
      </c>
      <c r="D267" s="156"/>
      <c r="E267" s="1215">
        <v>0.26490000000000002</v>
      </c>
      <c r="F267" s="1209"/>
      <c r="G267" s="1209"/>
      <c r="H267" s="154"/>
      <c r="I267" s="154"/>
      <c r="J267" s="154"/>
      <c r="K267" s="154"/>
      <c r="L267" s="154"/>
      <c r="M267" s="154"/>
      <c r="N267" s="153"/>
      <c r="O267" s="153"/>
      <c r="P267" s="153"/>
      <c r="Q267" s="153"/>
      <c r="R267" s="154"/>
      <c r="S267" s="154"/>
      <c r="T267" s="154"/>
      <c r="U267" s="154"/>
      <c r="V267" s="154"/>
      <c r="W267" s="154"/>
      <c r="X267" s="154"/>
      <c r="Y267" s="154"/>
      <c r="Z267" s="145"/>
      <c r="AA267" s="145"/>
      <c r="AB267" s="145"/>
      <c r="AC267" s="145"/>
      <c r="AD267" s="145"/>
      <c r="AE267" s="145"/>
      <c r="AF267" s="145"/>
      <c r="AG267" s="145" t="s">
        <v>206</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3">
      <c r="A268" s="151"/>
      <c r="B268" s="152"/>
      <c r="C268" s="172" t="s">
        <v>492</v>
      </c>
      <c r="D268" s="156"/>
      <c r="E268" s="1215">
        <v>0.18143999999999999</v>
      </c>
      <c r="F268" s="1209"/>
      <c r="G268" s="1209"/>
      <c r="H268" s="154"/>
      <c r="I268" s="154"/>
      <c r="J268" s="154"/>
      <c r="K268" s="154"/>
      <c r="L268" s="154"/>
      <c r="M268" s="154"/>
      <c r="N268" s="153"/>
      <c r="O268" s="153"/>
      <c r="P268" s="153"/>
      <c r="Q268" s="153"/>
      <c r="R268" s="154"/>
      <c r="S268" s="154"/>
      <c r="T268" s="154"/>
      <c r="U268" s="154"/>
      <c r="V268" s="154"/>
      <c r="W268" s="154"/>
      <c r="X268" s="154"/>
      <c r="Y268" s="154"/>
      <c r="Z268" s="145"/>
      <c r="AA268" s="145"/>
      <c r="AB268" s="145"/>
      <c r="AC268" s="145"/>
      <c r="AD268" s="145"/>
      <c r="AE268" s="145"/>
      <c r="AF268" s="145"/>
      <c r="AG268" s="145" t="s">
        <v>206</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3">
      <c r="A269" s="151"/>
      <c r="B269" s="152"/>
      <c r="C269" s="172" t="s">
        <v>493</v>
      </c>
      <c r="D269" s="156"/>
      <c r="E269" s="1215">
        <v>0.89027000000000001</v>
      </c>
      <c r="F269" s="1209"/>
      <c r="G269" s="1209"/>
      <c r="H269" s="154"/>
      <c r="I269" s="154"/>
      <c r="J269" s="154"/>
      <c r="K269" s="154"/>
      <c r="L269" s="154"/>
      <c r="M269" s="154"/>
      <c r="N269" s="153"/>
      <c r="O269" s="153"/>
      <c r="P269" s="153"/>
      <c r="Q269" s="153"/>
      <c r="R269" s="154"/>
      <c r="S269" s="154"/>
      <c r="T269" s="154"/>
      <c r="U269" s="154"/>
      <c r="V269" s="154"/>
      <c r="W269" s="154"/>
      <c r="X269" s="154"/>
      <c r="Y269" s="154"/>
      <c r="Z269" s="145"/>
      <c r="AA269" s="145"/>
      <c r="AB269" s="145"/>
      <c r="AC269" s="145"/>
      <c r="AD269" s="145"/>
      <c r="AE269" s="145"/>
      <c r="AF269" s="145"/>
      <c r="AG269" s="145" t="s">
        <v>206</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3">
      <c r="A270" s="151"/>
      <c r="B270" s="152"/>
      <c r="C270" s="172" t="s">
        <v>494</v>
      </c>
      <c r="D270" s="156"/>
      <c r="E270" s="1215">
        <v>0.22256999999999999</v>
      </c>
      <c r="F270" s="1209"/>
      <c r="G270" s="1209"/>
      <c r="H270" s="154"/>
      <c r="I270" s="154"/>
      <c r="J270" s="154"/>
      <c r="K270" s="154"/>
      <c r="L270" s="154"/>
      <c r="M270" s="154"/>
      <c r="N270" s="153"/>
      <c r="O270" s="153"/>
      <c r="P270" s="153"/>
      <c r="Q270" s="153"/>
      <c r="R270" s="154"/>
      <c r="S270" s="154"/>
      <c r="T270" s="154"/>
      <c r="U270" s="154"/>
      <c r="V270" s="154"/>
      <c r="W270" s="154"/>
      <c r="X270" s="154"/>
      <c r="Y270" s="154"/>
      <c r="Z270" s="145"/>
      <c r="AA270" s="145"/>
      <c r="AB270" s="145"/>
      <c r="AC270" s="145"/>
      <c r="AD270" s="145"/>
      <c r="AE270" s="145"/>
      <c r="AF270" s="145"/>
      <c r="AG270" s="145" t="s">
        <v>206</v>
      </c>
      <c r="AH270" s="145">
        <v>0</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c r="A271" s="164">
        <v>65</v>
      </c>
      <c r="B271" s="165" t="s">
        <v>495</v>
      </c>
      <c r="C271" s="171" t="s">
        <v>496</v>
      </c>
      <c r="D271" s="166" t="s">
        <v>275</v>
      </c>
      <c r="E271" s="1214">
        <v>0.50932999999999995</v>
      </c>
      <c r="F271" s="1207"/>
      <c r="G271" s="1208">
        <f>ROUND(E271*F271,2)</f>
        <v>0</v>
      </c>
      <c r="H271" s="155">
        <v>46216</v>
      </c>
      <c r="I271" s="154">
        <f>ROUND(E271*H271,2)</f>
        <v>23539.200000000001</v>
      </c>
      <c r="J271" s="155">
        <v>0</v>
      </c>
      <c r="K271" s="154">
        <f>ROUND(E271*J271,2)</f>
        <v>0</v>
      </c>
      <c r="L271" s="154">
        <v>21</v>
      </c>
      <c r="M271" s="154">
        <f>G271*(1+L271/100)</f>
        <v>0</v>
      </c>
      <c r="N271" s="153">
        <v>1</v>
      </c>
      <c r="O271" s="153">
        <f>ROUND(E271*N271,2)</f>
        <v>0.51</v>
      </c>
      <c r="P271" s="153">
        <v>0</v>
      </c>
      <c r="Q271" s="153">
        <f>ROUND(E271*P271,2)</f>
        <v>0</v>
      </c>
      <c r="R271" s="154" t="s">
        <v>462</v>
      </c>
      <c r="S271" s="154" t="s">
        <v>200</v>
      </c>
      <c r="T271" s="154" t="s">
        <v>201</v>
      </c>
      <c r="U271" s="154">
        <v>0</v>
      </c>
      <c r="V271" s="154">
        <f>ROUND(E271*U271,2)</f>
        <v>0</v>
      </c>
      <c r="W271" s="154"/>
      <c r="X271" s="154" t="s">
        <v>463</v>
      </c>
      <c r="Y271" s="154" t="s">
        <v>203</v>
      </c>
      <c r="Z271" s="145"/>
      <c r="AA271" s="145"/>
      <c r="AB271" s="145"/>
      <c r="AC271" s="145"/>
      <c r="AD271" s="145"/>
      <c r="AE271" s="145"/>
      <c r="AF271" s="145"/>
      <c r="AG271" s="145" t="s">
        <v>464</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2">
      <c r="A272" s="151"/>
      <c r="B272" s="152"/>
      <c r="C272" s="172" t="s">
        <v>497</v>
      </c>
      <c r="D272" s="156"/>
      <c r="E272" s="1215">
        <v>0.50932999999999995</v>
      </c>
      <c r="F272" s="1209"/>
      <c r="G272" s="1209"/>
      <c r="H272" s="154"/>
      <c r="I272" s="154"/>
      <c r="J272" s="154"/>
      <c r="K272" s="154"/>
      <c r="L272" s="154"/>
      <c r="M272" s="154"/>
      <c r="N272" s="153"/>
      <c r="O272" s="153"/>
      <c r="P272" s="153"/>
      <c r="Q272" s="153"/>
      <c r="R272" s="154"/>
      <c r="S272" s="154"/>
      <c r="T272" s="154"/>
      <c r="U272" s="154"/>
      <c r="V272" s="154"/>
      <c r="W272" s="154"/>
      <c r="X272" s="154"/>
      <c r="Y272" s="154"/>
      <c r="Z272" s="145"/>
      <c r="AA272" s="145"/>
      <c r="AB272" s="145"/>
      <c r="AC272" s="145"/>
      <c r="AD272" s="145"/>
      <c r="AE272" s="145"/>
      <c r="AF272" s="145"/>
      <c r="AG272" s="145" t="s">
        <v>206</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c r="A273" s="164">
        <v>66</v>
      </c>
      <c r="B273" s="165" t="s">
        <v>498</v>
      </c>
      <c r="C273" s="171" t="s">
        <v>499</v>
      </c>
      <c r="D273" s="166" t="s">
        <v>275</v>
      </c>
      <c r="E273" s="1214">
        <v>0.30503999999999998</v>
      </c>
      <c r="F273" s="1207"/>
      <c r="G273" s="1208">
        <f>ROUND(E273*F273,2)</f>
        <v>0</v>
      </c>
      <c r="H273" s="155">
        <v>46684.7</v>
      </c>
      <c r="I273" s="154">
        <f>ROUND(E273*H273,2)</f>
        <v>14240.7</v>
      </c>
      <c r="J273" s="155">
        <v>0</v>
      </c>
      <c r="K273" s="154">
        <f>ROUND(E273*J273,2)</f>
        <v>0</v>
      </c>
      <c r="L273" s="154">
        <v>21</v>
      </c>
      <c r="M273" s="154">
        <f>G273*(1+L273/100)</f>
        <v>0</v>
      </c>
      <c r="N273" s="153">
        <v>1</v>
      </c>
      <c r="O273" s="153">
        <f>ROUND(E273*N273,2)</f>
        <v>0.31</v>
      </c>
      <c r="P273" s="153">
        <v>0</v>
      </c>
      <c r="Q273" s="153">
        <f>ROUND(E273*P273,2)</f>
        <v>0</v>
      </c>
      <c r="R273" s="154" t="s">
        <v>462</v>
      </c>
      <c r="S273" s="154" t="s">
        <v>200</v>
      </c>
      <c r="T273" s="154" t="s">
        <v>201</v>
      </c>
      <c r="U273" s="154">
        <v>0</v>
      </c>
      <c r="V273" s="154">
        <f>ROUND(E273*U273,2)</f>
        <v>0</v>
      </c>
      <c r="W273" s="154"/>
      <c r="X273" s="154" t="s">
        <v>463</v>
      </c>
      <c r="Y273" s="154" t="s">
        <v>203</v>
      </c>
      <c r="Z273" s="145"/>
      <c r="AA273" s="145"/>
      <c r="AB273" s="145"/>
      <c r="AC273" s="145"/>
      <c r="AD273" s="145"/>
      <c r="AE273" s="145"/>
      <c r="AF273" s="145"/>
      <c r="AG273" s="145" t="s">
        <v>464</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2">
      <c r="A274" s="151"/>
      <c r="B274" s="152"/>
      <c r="C274" s="172" t="s">
        <v>500</v>
      </c>
      <c r="D274" s="156"/>
      <c r="E274" s="1215">
        <v>0.30503999999999998</v>
      </c>
      <c r="F274" s="1209"/>
      <c r="G274" s="1209"/>
      <c r="H274" s="154"/>
      <c r="I274" s="154"/>
      <c r="J274" s="154"/>
      <c r="K274" s="154"/>
      <c r="L274" s="154"/>
      <c r="M274" s="154"/>
      <c r="N274" s="153"/>
      <c r="O274" s="153"/>
      <c r="P274" s="153"/>
      <c r="Q274" s="153"/>
      <c r="R274" s="154"/>
      <c r="S274" s="154"/>
      <c r="T274" s="154"/>
      <c r="U274" s="154"/>
      <c r="V274" s="154"/>
      <c r="W274" s="154"/>
      <c r="X274" s="154"/>
      <c r="Y274" s="154"/>
      <c r="Z274" s="145"/>
      <c r="AA274" s="145"/>
      <c r="AB274" s="145"/>
      <c r="AC274" s="145"/>
      <c r="AD274" s="145"/>
      <c r="AE274" s="145"/>
      <c r="AF274" s="145"/>
      <c r="AG274" s="145" t="s">
        <v>206</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c r="A275" s="164">
        <v>67</v>
      </c>
      <c r="B275" s="165" t="s">
        <v>501</v>
      </c>
      <c r="C275" s="171" t="s">
        <v>502</v>
      </c>
      <c r="D275" s="166" t="s">
        <v>275</v>
      </c>
      <c r="E275" s="1214">
        <v>0.42169000000000001</v>
      </c>
      <c r="F275" s="1207"/>
      <c r="G275" s="1208">
        <f>ROUND(E275*F275,2)</f>
        <v>0</v>
      </c>
      <c r="H275" s="155">
        <v>45344</v>
      </c>
      <c r="I275" s="154">
        <f>ROUND(E275*H275,2)</f>
        <v>19121.11</v>
      </c>
      <c r="J275" s="155">
        <v>0</v>
      </c>
      <c r="K275" s="154">
        <f>ROUND(E275*J275,2)</f>
        <v>0</v>
      </c>
      <c r="L275" s="154">
        <v>21</v>
      </c>
      <c r="M275" s="154">
        <f>G275*(1+L275/100)</f>
        <v>0</v>
      </c>
      <c r="N275" s="153">
        <v>1</v>
      </c>
      <c r="O275" s="153">
        <f>ROUND(E275*N275,2)</f>
        <v>0.42</v>
      </c>
      <c r="P275" s="153">
        <v>0</v>
      </c>
      <c r="Q275" s="153">
        <f>ROUND(E275*P275,2)</f>
        <v>0</v>
      </c>
      <c r="R275" s="154" t="s">
        <v>462</v>
      </c>
      <c r="S275" s="154" t="s">
        <v>200</v>
      </c>
      <c r="T275" s="154" t="s">
        <v>201</v>
      </c>
      <c r="U275" s="154">
        <v>0</v>
      </c>
      <c r="V275" s="154">
        <f>ROUND(E275*U275,2)</f>
        <v>0</v>
      </c>
      <c r="W275" s="154"/>
      <c r="X275" s="154" t="s">
        <v>463</v>
      </c>
      <c r="Y275" s="154" t="s">
        <v>203</v>
      </c>
      <c r="Z275" s="145"/>
      <c r="AA275" s="145"/>
      <c r="AB275" s="145"/>
      <c r="AC275" s="145"/>
      <c r="AD275" s="145"/>
      <c r="AE275" s="145"/>
      <c r="AF275" s="145"/>
      <c r="AG275" s="145" t="s">
        <v>464</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ht="33.75" outlineLevel="2">
      <c r="A276" s="151"/>
      <c r="B276" s="152"/>
      <c r="C276" s="172" t="s">
        <v>503</v>
      </c>
      <c r="D276" s="156"/>
      <c r="E276" s="1215">
        <v>0.42169000000000001</v>
      </c>
      <c r="F276" s="1209"/>
      <c r="G276" s="1209"/>
      <c r="H276" s="154"/>
      <c r="I276" s="154"/>
      <c r="J276" s="154"/>
      <c r="K276" s="154"/>
      <c r="L276" s="154"/>
      <c r="M276" s="154"/>
      <c r="N276" s="153"/>
      <c r="O276" s="153"/>
      <c r="P276" s="153"/>
      <c r="Q276" s="153"/>
      <c r="R276" s="154"/>
      <c r="S276" s="154"/>
      <c r="T276" s="154"/>
      <c r="U276" s="154"/>
      <c r="V276" s="154"/>
      <c r="W276" s="154"/>
      <c r="X276" s="154"/>
      <c r="Y276" s="154"/>
      <c r="Z276" s="145"/>
      <c r="AA276" s="145"/>
      <c r="AB276" s="145"/>
      <c r="AC276" s="145"/>
      <c r="AD276" s="145"/>
      <c r="AE276" s="145"/>
      <c r="AF276" s="145"/>
      <c r="AG276" s="145" t="s">
        <v>206</v>
      </c>
      <c r="AH276" s="145">
        <v>0</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c r="A277" s="164">
        <v>68</v>
      </c>
      <c r="B277" s="165" t="s">
        <v>504</v>
      </c>
      <c r="C277" s="171" t="s">
        <v>505</v>
      </c>
      <c r="D277" s="166" t="s">
        <v>275</v>
      </c>
      <c r="E277" s="1214">
        <v>7.0270099999999998</v>
      </c>
      <c r="F277" s="1207"/>
      <c r="G277" s="1208">
        <f>ROUND(E277*F277,2)</f>
        <v>0</v>
      </c>
      <c r="H277" s="155">
        <v>46979</v>
      </c>
      <c r="I277" s="154">
        <f>ROUND(E277*H277,2)</f>
        <v>330121.90000000002</v>
      </c>
      <c r="J277" s="155">
        <v>0</v>
      </c>
      <c r="K277" s="154">
        <f>ROUND(E277*J277,2)</f>
        <v>0</v>
      </c>
      <c r="L277" s="154">
        <v>21</v>
      </c>
      <c r="M277" s="154">
        <f>G277*(1+L277/100)</f>
        <v>0</v>
      </c>
      <c r="N277" s="153">
        <v>1</v>
      </c>
      <c r="O277" s="153">
        <f>ROUND(E277*N277,2)</f>
        <v>7.03</v>
      </c>
      <c r="P277" s="153">
        <v>0</v>
      </c>
      <c r="Q277" s="153">
        <f>ROUND(E277*P277,2)</f>
        <v>0</v>
      </c>
      <c r="R277" s="154" t="s">
        <v>462</v>
      </c>
      <c r="S277" s="154" t="s">
        <v>200</v>
      </c>
      <c r="T277" s="154" t="s">
        <v>201</v>
      </c>
      <c r="U277" s="154">
        <v>0</v>
      </c>
      <c r="V277" s="154">
        <f>ROUND(E277*U277,2)</f>
        <v>0</v>
      </c>
      <c r="W277" s="154"/>
      <c r="X277" s="154" t="s">
        <v>463</v>
      </c>
      <c r="Y277" s="154" t="s">
        <v>203</v>
      </c>
      <c r="Z277" s="145"/>
      <c r="AA277" s="145"/>
      <c r="AB277" s="145"/>
      <c r="AC277" s="145"/>
      <c r="AD277" s="145"/>
      <c r="AE277" s="145"/>
      <c r="AF277" s="145"/>
      <c r="AG277" s="145" t="s">
        <v>464</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2">
      <c r="A278" s="151"/>
      <c r="B278" s="152"/>
      <c r="C278" s="172" t="s">
        <v>506</v>
      </c>
      <c r="D278" s="156"/>
      <c r="E278" s="1215">
        <v>2.6346599999999998</v>
      </c>
      <c r="F278" s="1209"/>
      <c r="G278" s="1209"/>
      <c r="H278" s="154"/>
      <c r="I278" s="154"/>
      <c r="J278" s="154"/>
      <c r="K278" s="154"/>
      <c r="L278" s="154"/>
      <c r="M278" s="154"/>
      <c r="N278" s="153"/>
      <c r="O278" s="153"/>
      <c r="P278" s="153"/>
      <c r="Q278" s="153"/>
      <c r="R278" s="154"/>
      <c r="S278" s="154"/>
      <c r="T278" s="154"/>
      <c r="U278" s="154"/>
      <c r="V278" s="154"/>
      <c r="W278" s="154"/>
      <c r="X278" s="154"/>
      <c r="Y278" s="154"/>
      <c r="Z278" s="145"/>
      <c r="AA278" s="145"/>
      <c r="AB278" s="145"/>
      <c r="AC278" s="145"/>
      <c r="AD278" s="145"/>
      <c r="AE278" s="145"/>
      <c r="AF278" s="145"/>
      <c r="AG278" s="145" t="s">
        <v>206</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3">
      <c r="A279" s="151"/>
      <c r="B279" s="152"/>
      <c r="C279" s="172" t="s">
        <v>507</v>
      </c>
      <c r="D279" s="156"/>
      <c r="E279" s="1215">
        <v>3.4890400000000001</v>
      </c>
      <c r="F279" s="1209"/>
      <c r="G279" s="1209"/>
      <c r="H279" s="154"/>
      <c r="I279" s="154"/>
      <c r="J279" s="154"/>
      <c r="K279" s="154"/>
      <c r="L279" s="154"/>
      <c r="M279" s="154"/>
      <c r="N279" s="153"/>
      <c r="O279" s="153"/>
      <c r="P279" s="153"/>
      <c r="Q279" s="153"/>
      <c r="R279" s="154"/>
      <c r="S279" s="154"/>
      <c r="T279" s="154"/>
      <c r="U279" s="154"/>
      <c r="V279" s="154"/>
      <c r="W279" s="154"/>
      <c r="X279" s="154"/>
      <c r="Y279" s="154"/>
      <c r="Z279" s="145"/>
      <c r="AA279" s="145"/>
      <c r="AB279" s="145"/>
      <c r="AC279" s="145"/>
      <c r="AD279" s="145"/>
      <c r="AE279" s="145"/>
      <c r="AF279" s="145"/>
      <c r="AG279" s="145" t="s">
        <v>206</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3">
      <c r="A280" s="151"/>
      <c r="B280" s="152"/>
      <c r="C280" s="172" t="s">
        <v>508</v>
      </c>
      <c r="D280" s="156"/>
      <c r="E280" s="1215">
        <v>0.90330999999999995</v>
      </c>
      <c r="F280" s="1209"/>
      <c r="G280" s="1209"/>
      <c r="H280" s="154"/>
      <c r="I280" s="154"/>
      <c r="J280" s="154"/>
      <c r="K280" s="154"/>
      <c r="L280" s="154"/>
      <c r="M280" s="154"/>
      <c r="N280" s="153"/>
      <c r="O280" s="153"/>
      <c r="P280" s="153"/>
      <c r="Q280" s="153"/>
      <c r="R280" s="154"/>
      <c r="S280" s="154"/>
      <c r="T280" s="154"/>
      <c r="U280" s="154"/>
      <c r="V280" s="154"/>
      <c r="W280" s="154"/>
      <c r="X280" s="154"/>
      <c r="Y280" s="154"/>
      <c r="Z280" s="145"/>
      <c r="AA280" s="145"/>
      <c r="AB280" s="145"/>
      <c r="AC280" s="145"/>
      <c r="AD280" s="145"/>
      <c r="AE280" s="145"/>
      <c r="AF280" s="145"/>
      <c r="AG280" s="145" t="s">
        <v>206</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c r="A281" s="164">
        <v>69</v>
      </c>
      <c r="B281" s="165" t="s">
        <v>509</v>
      </c>
      <c r="C281" s="171" t="s">
        <v>510</v>
      </c>
      <c r="D281" s="166" t="s">
        <v>275</v>
      </c>
      <c r="E281" s="1214">
        <v>0.74612000000000001</v>
      </c>
      <c r="F281" s="1207"/>
      <c r="G281" s="1208">
        <f>ROUND(E281*F281,2)</f>
        <v>0</v>
      </c>
      <c r="H281" s="155">
        <v>46684.7</v>
      </c>
      <c r="I281" s="154">
        <f>ROUND(E281*H281,2)</f>
        <v>34832.39</v>
      </c>
      <c r="J281" s="155">
        <v>0</v>
      </c>
      <c r="K281" s="154">
        <f>ROUND(E281*J281,2)</f>
        <v>0</v>
      </c>
      <c r="L281" s="154">
        <v>21</v>
      </c>
      <c r="M281" s="154">
        <f>G281*(1+L281/100)</f>
        <v>0</v>
      </c>
      <c r="N281" s="153">
        <v>1</v>
      </c>
      <c r="O281" s="153">
        <f>ROUND(E281*N281,2)</f>
        <v>0.75</v>
      </c>
      <c r="P281" s="153">
        <v>0</v>
      </c>
      <c r="Q281" s="153">
        <f>ROUND(E281*P281,2)</f>
        <v>0</v>
      </c>
      <c r="R281" s="154" t="s">
        <v>462</v>
      </c>
      <c r="S281" s="154" t="s">
        <v>200</v>
      </c>
      <c r="T281" s="154" t="s">
        <v>201</v>
      </c>
      <c r="U281" s="154">
        <v>0</v>
      </c>
      <c r="V281" s="154">
        <f>ROUND(E281*U281,2)</f>
        <v>0</v>
      </c>
      <c r="W281" s="154"/>
      <c r="X281" s="154" t="s">
        <v>463</v>
      </c>
      <c r="Y281" s="154" t="s">
        <v>203</v>
      </c>
      <c r="Z281" s="145"/>
      <c r="AA281" s="145"/>
      <c r="AB281" s="145"/>
      <c r="AC281" s="145"/>
      <c r="AD281" s="145"/>
      <c r="AE281" s="145"/>
      <c r="AF281" s="145"/>
      <c r="AG281" s="145" t="s">
        <v>464</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2">
      <c r="A282" s="151"/>
      <c r="B282" s="152"/>
      <c r="C282" s="172" t="s">
        <v>511</v>
      </c>
      <c r="D282" s="156"/>
      <c r="E282" s="1215">
        <v>0.17544000000000001</v>
      </c>
      <c r="F282" s="1209"/>
      <c r="G282" s="1209"/>
      <c r="H282" s="154"/>
      <c r="I282" s="154"/>
      <c r="J282" s="154"/>
      <c r="K282" s="154"/>
      <c r="L282" s="154"/>
      <c r="M282" s="154"/>
      <c r="N282" s="153"/>
      <c r="O282" s="153"/>
      <c r="P282" s="153"/>
      <c r="Q282" s="153"/>
      <c r="R282" s="154"/>
      <c r="S282" s="154"/>
      <c r="T282" s="154"/>
      <c r="U282" s="154"/>
      <c r="V282" s="154"/>
      <c r="W282" s="154"/>
      <c r="X282" s="154"/>
      <c r="Y282" s="154"/>
      <c r="Z282" s="145"/>
      <c r="AA282" s="145"/>
      <c r="AB282" s="145"/>
      <c r="AC282" s="145"/>
      <c r="AD282" s="145"/>
      <c r="AE282" s="145"/>
      <c r="AF282" s="145"/>
      <c r="AG282" s="145" t="s">
        <v>206</v>
      </c>
      <c r="AH282" s="145">
        <v>0</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3">
      <c r="A283" s="151"/>
      <c r="B283" s="152"/>
      <c r="C283" s="172" t="s">
        <v>512</v>
      </c>
      <c r="D283" s="156"/>
      <c r="E283" s="1215">
        <v>0.19994000000000001</v>
      </c>
      <c r="F283" s="1209"/>
      <c r="G283" s="1209"/>
      <c r="H283" s="154"/>
      <c r="I283" s="154"/>
      <c r="J283" s="154"/>
      <c r="K283" s="154"/>
      <c r="L283" s="154"/>
      <c r="M283" s="154"/>
      <c r="N283" s="153"/>
      <c r="O283" s="153"/>
      <c r="P283" s="153"/>
      <c r="Q283" s="153"/>
      <c r="R283" s="154"/>
      <c r="S283" s="154"/>
      <c r="T283" s="154"/>
      <c r="U283" s="154"/>
      <c r="V283" s="154"/>
      <c r="W283" s="154"/>
      <c r="X283" s="154"/>
      <c r="Y283" s="154"/>
      <c r="Z283" s="145"/>
      <c r="AA283" s="145"/>
      <c r="AB283" s="145"/>
      <c r="AC283" s="145"/>
      <c r="AD283" s="145"/>
      <c r="AE283" s="145"/>
      <c r="AF283" s="145"/>
      <c r="AG283" s="145" t="s">
        <v>206</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3">
      <c r="A284" s="151"/>
      <c r="B284" s="152"/>
      <c r="C284" s="172" t="s">
        <v>513</v>
      </c>
      <c r="D284" s="156"/>
      <c r="E284" s="1215">
        <v>0.18537000000000001</v>
      </c>
      <c r="F284" s="1209"/>
      <c r="G284" s="1209"/>
      <c r="H284" s="154"/>
      <c r="I284" s="154"/>
      <c r="J284" s="154"/>
      <c r="K284" s="154"/>
      <c r="L284" s="154"/>
      <c r="M284" s="154"/>
      <c r="N284" s="153"/>
      <c r="O284" s="153"/>
      <c r="P284" s="153"/>
      <c r="Q284" s="153"/>
      <c r="R284" s="154"/>
      <c r="S284" s="154"/>
      <c r="T284" s="154"/>
      <c r="U284" s="154"/>
      <c r="V284" s="154"/>
      <c r="W284" s="154"/>
      <c r="X284" s="154"/>
      <c r="Y284" s="154"/>
      <c r="Z284" s="145"/>
      <c r="AA284" s="145"/>
      <c r="AB284" s="145"/>
      <c r="AC284" s="145"/>
      <c r="AD284" s="145"/>
      <c r="AE284" s="145"/>
      <c r="AF284" s="145"/>
      <c r="AG284" s="145" t="s">
        <v>206</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3">
      <c r="A285" s="151"/>
      <c r="B285" s="152"/>
      <c r="C285" s="172" t="s">
        <v>514</v>
      </c>
      <c r="D285" s="156"/>
      <c r="E285" s="1215">
        <v>0.18537000000000001</v>
      </c>
      <c r="F285" s="1209"/>
      <c r="G285" s="1209"/>
      <c r="H285" s="154"/>
      <c r="I285" s="154"/>
      <c r="J285" s="154"/>
      <c r="K285" s="154"/>
      <c r="L285" s="154"/>
      <c r="M285" s="154"/>
      <c r="N285" s="153"/>
      <c r="O285" s="153"/>
      <c r="P285" s="153"/>
      <c r="Q285" s="153"/>
      <c r="R285" s="154"/>
      <c r="S285" s="154"/>
      <c r="T285" s="154"/>
      <c r="U285" s="154"/>
      <c r="V285" s="154"/>
      <c r="W285" s="154"/>
      <c r="X285" s="154"/>
      <c r="Y285" s="154"/>
      <c r="Z285" s="145"/>
      <c r="AA285" s="145"/>
      <c r="AB285" s="145"/>
      <c r="AC285" s="145"/>
      <c r="AD285" s="145"/>
      <c r="AE285" s="145"/>
      <c r="AF285" s="145"/>
      <c r="AG285" s="145" t="s">
        <v>206</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c r="A286" s="164">
        <v>70</v>
      </c>
      <c r="B286" s="165" t="s">
        <v>515</v>
      </c>
      <c r="C286" s="171" t="s">
        <v>516</v>
      </c>
      <c r="D286" s="166" t="s">
        <v>275</v>
      </c>
      <c r="E286" s="1214">
        <v>0.33246999999999999</v>
      </c>
      <c r="F286" s="1207"/>
      <c r="G286" s="1208">
        <f>ROUND(E286*F286,2)</f>
        <v>0</v>
      </c>
      <c r="H286" s="155">
        <v>47578.5</v>
      </c>
      <c r="I286" s="154">
        <f>ROUND(E286*H286,2)</f>
        <v>15818.42</v>
      </c>
      <c r="J286" s="155">
        <v>0</v>
      </c>
      <c r="K286" s="154">
        <f>ROUND(E286*J286,2)</f>
        <v>0</v>
      </c>
      <c r="L286" s="154">
        <v>21</v>
      </c>
      <c r="M286" s="154">
        <f>G286*(1+L286/100)</f>
        <v>0</v>
      </c>
      <c r="N286" s="153">
        <v>1</v>
      </c>
      <c r="O286" s="153">
        <f>ROUND(E286*N286,2)</f>
        <v>0.33</v>
      </c>
      <c r="P286" s="153">
        <v>0</v>
      </c>
      <c r="Q286" s="153">
        <f>ROUND(E286*P286,2)</f>
        <v>0</v>
      </c>
      <c r="R286" s="154" t="s">
        <v>462</v>
      </c>
      <c r="S286" s="154" t="s">
        <v>200</v>
      </c>
      <c r="T286" s="154" t="s">
        <v>201</v>
      </c>
      <c r="U286" s="154">
        <v>0</v>
      </c>
      <c r="V286" s="154">
        <f>ROUND(E286*U286,2)</f>
        <v>0</v>
      </c>
      <c r="W286" s="154"/>
      <c r="X286" s="154" t="s">
        <v>463</v>
      </c>
      <c r="Y286" s="154" t="s">
        <v>203</v>
      </c>
      <c r="Z286" s="145"/>
      <c r="AA286" s="145"/>
      <c r="AB286" s="145"/>
      <c r="AC286" s="145"/>
      <c r="AD286" s="145"/>
      <c r="AE286" s="145"/>
      <c r="AF286" s="145"/>
      <c r="AG286" s="145" t="s">
        <v>464</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2">
      <c r="A287" s="151"/>
      <c r="B287" s="152"/>
      <c r="C287" s="172" t="s">
        <v>517</v>
      </c>
      <c r="D287" s="156"/>
      <c r="E287" s="1215">
        <v>0.33246999999999999</v>
      </c>
      <c r="F287" s="1209"/>
      <c r="G287" s="1209"/>
      <c r="H287" s="154"/>
      <c r="I287" s="154"/>
      <c r="J287" s="154"/>
      <c r="K287" s="154"/>
      <c r="L287" s="154"/>
      <c r="M287" s="154"/>
      <c r="N287" s="153"/>
      <c r="O287" s="153"/>
      <c r="P287" s="153"/>
      <c r="Q287" s="153"/>
      <c r="R287" s="154"/>
      <c r="S287" s="154"/>
      <c r="T287" s="154"/>
      <c r="U287" s="154"/>
      <c r="V287" s="154"/>
      <c r="W287" s="154"/>
      <c r="X287" s="154"/>
      <c r="Y287" s="154"/>
      <c r="Z287" s="145"/>
      <c r="AA287" s="145"/>
      <c r="AB287" s="145"/>
      <c r="AC287" s="145"/>
      <c r="AD287" s="145"/>
      <c r="AE287" s="145"/>
      <c r="AF287" s="145"/>
      <c r="AG287" s="145" t="s">
        <v>206</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5.5">
      <c r="A288" s="161" t="s">
        <v>195</v>
      </c>
      <c r="B288" s="162" t="s">
        <v>90</v>
      </c>
      <c r="C288" s="170" t="s">
        <v>91</v>
      </c>
      <c r="D288" s="163"/>
      <c r="E288" s="1213"/>
      <c r="F288" s="1201"/>
      <c r="G288" s="1206">
        <f>SUMIF(AG289:AG354,"&lt;&gt;NOR",G289:G354)</f>
        <v>0</v>
      </c>
      <c r="H288" s="160"/>
      <c r="I288" s="160">
        <f>SUM(I289:I354)</f>
        <v>235403.24</v>
      </c>
      <c r="J288" s="160"/>
      <c r="K288" s="160">
        <f>SUM(K289:K354)</f>
        <v>298619.49999999994</v>
      </c>
      <c r="L288" s="160"/>
      <c r="M288" s="160">
        <f>SUM(M289:M354)</f>
        <v>0</v>
      </c>
      <c r="N288" s="159"/>
      <c r="O288" s="159">
        <f>SUM(O289:O354)</f>
        <v>8.4400000000000013</v>
      </c>
      <c r="P288" s="159"/>
      <c r="Q288" s="159">
        <f>SUM(Q289:Q354)</f>
        <v>0</v>
      </c>
      <c r="R288" s="160"/>
      <c r="S288" s="160"/>
      <c r="T288" s="160"/>
      <c r="U288" s="160"/>
      <c r="V288" s="160">
        <f>SUM(V289:V354)</f>
        <v>473.89</v>
      </c>
      <c r="W288" s="160"/>
      <c r="X288" s="160"/>
      <c r="Y288" s="160"/>
      <c r="AG288" t="s">
        <v>196</v>
      </c>
    </row>
    <row r="289" spans="1:60" ht="22.5" outlineLevel="1">
      <c r="A289" s="164">
        <v>71</v>
      </c>
      <c r="B289" s="165" t="s">
        <v>518</v>
      </c>
      <c r="C289" s="171" t="s">
        <v>519</v>
      </c>
      <c r="D289" s="166" t="s">
        <v>217</v>
      </c>
      <c r="E289" s="1214">
        <v>174.22</v>
      </c>
      <c r="F289" s="1207"/>
      <c r="G289" s="1208">
        <f>ROUND(E289*F289,2)</f>
        <v>0</v>
      </c>
      <c r="H289" s="155">
        <v>377.11</v>
      </c>
      <c r="I289" s="154">
        <f>ROUND(E289*H289,2)</f>
        <v>65700.100000000006</v>
      </c>
      <c r="J289" s="155">
        <v>601.77</v>
      </c>
      <c r="K289" s="154">
        <f>ROUND(E289*J289,2)</f>
        <v>104840.37</v>
      </c>
      <c r="L289" s="154">
        <v>21</v>
      </c>
      <c r="M289" s="154">
        <f>G289*(1+L289/100)</f>
        <v>0</v>
      </c>
      <c r="N289" s="153">
        <v>1.3270000000000001E-2</v>
      </c>
      <c r="O289" s="153">
        <f>ROUND(E289*N289,2)</f>
        <v>2.31</v>
      </c>
      <c r="P289" s="153">
        <v>0</v>
      </c>
      <c r="Q289" s="153">
        <f>ROUND(E289*P289,2)</f>
        <v>0</v>
      </c>
      <c r="R289" s="154"/>
      <c r="S289" s="154" t="s">
        <v>200</v>
      </c>
      <c r="T289" s="154" t="s">
        <v>201</v>
      </c>
      <c r="U289" s="154">
        <v>0.95</v>
      </c>
      <c r="V289" s="154">
        <f>ROUND(E289*U289,2)</f>
        <v>165.51</v>
      </c>
      <c r="W289" s="154"/>
      <c r="X289" s="154" t="s">
        <v>202</v>
      </c>
      <c r="Y289" s="154" t="s">
        <v>203</v>
      </c>
      <c r="Z289" s="145"/>
      <c r="AA289" s="145"/>
      <c r="AB289" s="145"/>
      <c r="AC289" s="145"/>
      <c r="AD289" s="145"/>
      <c r="AE289" s="145"/>
      <c r="AF289" s="145"/>
      <c r="AG289" s="145" t="s">
        <v>204</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2">
      <c r="A290" s="151"/>
      <c r="B290" s="152"/>
      <c r="C290" s="172" t="s">
        <v>520</v>
      </c>
      <c r="D290" s="156"/>
      <c r="E290" s="1215">
        <v>3.83</v>
      </c>
      <c r="F290" s="1209"/>
      <c r="G290" s="1209"/>
      <c r="H290" s="154"/>
      <c r="I290" s="154"/>
      <c r="J290" s="154"/>
      <c r="K290" s="154"/>
      <c r="L290" s="154"/>
      <c r="M290" s="154"/>
      <c r="N290" s="153"/>
      <c r="O290" s="153"/>
      <c r="P290" s="153"/>
      <c r="Q290" s="153"/>
      <c r="R290" s="154"/>
      <c r="S290" s="154"/>
      <c r="T290" s="154"/>
      <c r="U290" s="154"/>
      <c r="V290" s="154"/>
      <c r="W290" s="154"/>
      <c r="X290" s="154"/>
      <c r="Y290" s="154"/>
      <c r="Z290" s="145"/>
      <c r="AA290" s="145"/>
      <c r="AB290" s="145"/>
      <c r="AC290" s="145"/>
      <c r="AD290" s="145"/>
      <c r="AE290" s="145"/>
      <c r="AF290" s="145"/>
      <c r="AG290" s="145" t="s">
        <v>206</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3">
      <c r="A291" s="151"/>
      <c r="B291" s="152"/>
      <c r="C291" s="172" t="s">
        <v>521</v>
      </c>
      <c r="D291" s="156"/>
      <c r="E291" s="1215">
        <v>43</v>
      </c>
      <c r="F291" s="1209"/>
      <c r="G291" s="1209"/>
      <c r="H291" s="154"/>
      <c r="I291" s="154"/>
      <c r="J291" s="154"/>
      <c r="K291" s="154"/>
      <c r="L291" s="154"/>
      <c r="M291" s="154"/>
      <c r="N291" s="153"/>
      <c r="O291" s="153"/>
      <c r="P291" s="153"/>
      <c r="Q291" s="153"/>
      <c r="R291" s="154"/>
      <c r="S291" s="154"/>
      <c r="T291" s="154"/>
      <c r="U291" s="154"/>
      <c r="V291" s="154"/>
      <c r="W291" s="154"/>
      <c r="X291" s="154"/>
      <c r="Y291" s="154"/>
      <c r="Z291" s="145"/>
      <c r="AA291" s="145"/>
      <c r="AB291" s="145"/>
      <c r="AC291" s="145"/>
      <c r="AD291" s="145"/>
      <c r="AE291" s="145"/>
      <c r="AF291" s="145"/>
      <c r="AG291" s="145" t="s">
        <v>206</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3">
      <c r="A292" s="151"/>
      <c r="B292" s="152"/>
      <c r="C292" s="172" t="s">
        <v>522</v>
      </c>
      <c r="D292" s="156"/>
      <c r="E292" s="1215">
        <v>38.630000000000003</v>
      </c>
      <c r="F292" s="1209"/>
      <c r="G292" s="1209"/>
      <c r="H292" s="154"/>
      <c r="I292" s="154"/>
      <c r="J292" s="154"/>
      <c r="K292" s="154"/>
      <c r="L292" s="154"/>
      <c r="M292" s="154"/>
      <c r="N292" s="153"/>
      <c r="O292" s="153"/>
      <c r="P292" s="153"/>
      <c r="Q292" s="153"/>
      <c r="R292" s="154"/>
      <c r="S292" s="154"/>
      <c r="T292" s="154"/>
      <c r="U292" s="154"/>
      <c r="V292" s="154"/>
      <c r="W292" s="154"/>
      <c r="X292" s="154"/>
      <c r="Y292" s="154"/>
      <c r="Z292" s="145"/>
      <c r="AA292" s="145"/>
      <c r="AB292" s="145"/>
      <c r="AC292" s="145"/>
      <c r="AD292" s="145"/>
      <c r="AE292" s="145"/>
      <c r="AF292" s="145"/>
      <c r="AG292" s="145" t="s">
        <v>206</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3">
      <c r="A293" s="151"/>
      <c r="B293" s="152"/>
      <c r="C293" s="172" t="s">
        <v>523</v>
      </c>
      <c r="D293" s="156"/>
      <c r="E293" s="1215">
        <v>19.079999999999998</v>
      </c>
      <c r="F293" s="1209"/>
      <c r="G293" s="1209"/>
      <c r="H293" s="154"/>
      <c r="I293" s="154"/>
      <c r="J293" s="154"/>
      <c r="K293" s="154"/>
      <c r="L293" s="154"/>
      <c r="M293" s="154"/>
      <c r="N293" s="153"/>
      <c r="O293" s="153"/>
      <c r="P293" s="153"/>
      <c r="Q293" s="153"/>
      <c r="R293" s="154"/>
      <c r="S293" s="154"/>
      <c r="T293" s="154"/>
      <c r="U293" s="154"/>
      <c r="V293" s="154"/>
      <c r="W293" s="154"/>
      <c r="X293" s="154"/>
      <c r="Y293" s="154"/>
      <c r="Z293" s="145"/>
      <c r="AA293" s="145"/>
      <c r="AB293" s="145"/>
      <c r="AC293" s="145"/>
      <c r="AD293" s="145"/>
      <c r="AE293" s="145"/>
      <c r="AF293" s="145"/>
      <c r="AG293" s="145" t="s">
        <v>206</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3">
      <c r="A294" s="151"/>
      <c r="B294" s="152"/>
      <c r="C294" s="172" t="s">
        <v>524</v>
      </c>
      <c r="D294" s="156"/>
      <c r="E294" s="1215">
        <v>15.18</v>
      </c>
      <c r="F294" s="1209"/>
      <c r="G294" s="1209"/>
      <c r="H294" s="154"/>
      <c r="I294" s="154"/>
      <c r="J294" s="154"/>
      <c r="K294" s="154"/>
      <c r="L294" s="154"/>
      <c r="M294" s="154"/>
      <c r="N294" s="153"/>
      <c r="O294" s="153"/>
      <c r="P294" s="153"/>
      <c r="Q294" s="153"/>
      <c r="R294" s="154"/>
      <c r="S294" s="154"/>
      <c r="T294" s="154"/>
      <c r="U294" s="154"/>
      <c r="V294" s="154"/>
      <c r="W294" s="154"/>
      <c r="X294" s="154"/>
      <c r="Y294" s="154"/>
      <c r="Z294" s="145"/>
      <c r="AA294" s="145"/>
      <c r="AB294" s="145"/>
      <c r="AC294" s="145"/>
      <c r="AD294" s="145"/>
      <c r="AE294" s="145"/>
      <c r="AF294" s="145"/>
      <c r="AG294" s="145" t="s">
        <v>206</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3">
      <c r="A295" s="151"/>
      <c r="B295" s="152"/>
      <c r="C295" s="172" t="s">
        <v>525</v>
      </c>
      <c r="D295" s="156"/>
      <c r="E295" s="1215">
        <v>54.5</v>
      </c>
      <c r="F295" s="1209"/>
      <c r="G295" s="1209"/>
      <c r="H295" s="154"/>
      <c r="I295" s="154"/>
      <c r="J295" s="154"/>
      <c r="K295" s="154"/>
      <c r="L295" s="154"/>
      <c r="M295" s="154"/>
      <c r="N295" s="153"/>
      <c r="O295" s="153"/>
      <c r="P295" s="153"/>
      <c r="Q295" s="153"/>
      <c r="R295" s="154"/>
      <c r="S295" s="154"/>
      <c r="T295" s="154"/>
      <c r="U295" s="154"/>
      <c r="V295" s="154"/>
      <c r="W295" s="154"/>
      <c r="X295" s="154"/>
      <c r="Y295" s="154"/>
      <c r="Z295" s="145"/>
      <c r="AA295" s="145"/>
      <c r="AB295" s="145"/>
      <c r="AC295" s="145"/>
      <c r="AD295" s="145"/>
      <c r="AE295" s="145"/>
      <c r="AF295" s="145"/>
      <c r="AG295" s="145" t="s">
        <v>206</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ht="22.5" outlineLevel="1">
      <c r="A296" s="164">
        <v>72</v>
      </c>
      <c r="B296" s="165" t="s">
        <v>526</v>
      </c>
      <c r="C296" s="171" t="s">
        <v>527</v>
      </c>
      <c r="D296" s="166" t="s">
        <v>217</v>
      </c>
      <c r="E296" s="1214">
        <v>31.82</v>
      </c>
      <c r="F296" s="1207"/>
      <c r="G296" s="1208">
        <f>ROUND(E296*F296,2)</f>
        <v>0</v>
      </c>
      <c r="H296" s="155">
        <v>459.59</v>
      </c>
      <c r="I296" s="154">
        <f>ROUND(E296*H296,2)</f>
        <v>14624.15</v>
      </c>
      <c r="J296" s="155">
        <v>601.76</v>
      </c>
      <c r="K296" s="154">
        <f>ROUND(E296*J296,2)</f>
        <v>19148</v>
      </c>
      <c r="L296" s="154">
        <v>21</v>
      </c>
      <c r="M296" s="154">
        <f>G296*(1+L296/100)</f>
        <v>0</v>
      </c>
      <c r="N296" s="153">
        <v>1.3270000000000001E-2</v>
      </c>
      <c r="O296" s="153">
        <f>ROUND(E296*N296,2)</f>
        <v>0.42</v>
      </c>
      <c r="P296" s="153">
        <v>0</v>
      </c>
      <c r="Q296" s="153">
        <f>ROUND(E296*P296,2)</f>
        <v>0</v>
      </c>
      <c r="R296" s="154"/>
      <c r="S296" s="154" t="s">
        <v>200</v>
      </c>
      <c r="T296" s="154" t="s">
        <v>201</v>
      </c>
      <c r="U296" s="154">
        <v>0.95</v>
      </c>
      <c r="V296" s="154">
        <f>ROUND(E296*U296,2)</f>
        <v>30.23</v>
      </c>
      <c r="W296" s="154"/>
      <c r="X296" s="154" t="s">
        <v>202</v>
      </c>
      <c r="Y296" s="154" t="s">
        <v>203</v>
      </c>
      <c r="Z296" s="145"/>
      <c r="AA296" s="145"/>
      <c r="AB296" s="145"/>
      <c r="AC296" s="145"/>
      <c r="AD296" s="145"/>
      <c r="AE296" s="145"/>
      <c r="AF296" s="145"/>
      <c r="AG296" s="145" t="s">
        <v>204</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2">
      <c r="A297" s="151"/>
      <c r="B297" s="152"/>
      <c r="C297" s="172" t="s">
        <v>528</v>
      </c>
      <c r="D297" s="156"/>
      <c r="E297" s="1215">
        <v>8.74</v>
      </c>
      <c r="F297" s="1209"/>
      <c r="G297" s="1209"/>
      <c r="H297" s="154"/>
      <c r="I297" s="154"/>
      <c r="J297" s="154"/>
      <c r="K297" s="154"/>
      <c r="L297" s="154"/>
      <c r="M297" s="154"/>
      <c r="N297" s="153"/>
      <c r="O297" s="153"/>
      <c r="P297" s="153"/>
      <c r="Q297" s="153"/>
      <c r="R297" s="154"/>
      <c r="S297" s="154"/>
      <c r="T297" s="154"/>
      <c r="U297" s="154"/>
      <c r="V297" s="154"/>
      <c r="W297" s="154"/>
      <c r="X297" s="154"/>
      <c r="Y297" s="154"/>
      <c r="Z297" s="145"/>
      <c r="AA297" s="145"/>
      <c r="AB297" s="145"/>
      <c r="AC297" s="145"/>
      <c r="AD297" s="145"/>
      <c r="AE297" s="145"/>
      <c r="AF297" s="145"/>
      <c r="AG297" s="145" t="s">
        <v>206</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3">
      <c r="A298" s="151"/>
      <c r="B298" s="152"/>
      <c r="C298" s="172" t="s">
        <v>529</v>
      </c>
      <c r="D298" s="156"/>
      <c r="E298" s="1215">
        <v>1.37</v>
      </c>
      <c r="F298" s="1209"/>
      <c r="G298" s="1209"/>
      <c r="H298" s="154"/>
      <c r="I298" s="154"/>
      <c r="J298" s="154"/>
      <c r="K298" s="154"/>
      <c r="L298" s="154"/>
      <c r="M298" s="154"/>
      <c r="N298" s="153"/>
      <c r="O298" s="153"/>
      <c r="P298" s="153"/>
      <c r="Q298" s="153"/>
      <c r="R298" s="154"/>
      <c r="S298" s="154"/>
      <c r="T298" s="154"/>
      <c r="U298" s="154"/>
      <c r="V298" s="154"/>
      <c r="W298" s="154"/>
      <c r="X298" s="154"/>
      <c r="Y298" s="154"/>
      <c r="Z298" s="145"/>
      <c r="AA298" s="145"/>
      <c r="AB298" s="145"/>
      <c r="AC298" s="145"/>
      <c r="AD298" s="145"/>
      <c r="AE298" s="145"/>
      <c r="AF298" s="145"/>
      <c r="AG298" s="145" t="s">
        <v>206</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3">
      <c r="A299" s="151"/>
      <c r="B299" s="152"/>
      <c r="C299" s="172" t="s">
        <v>530</v>
      </c>
      <c r="D299" s="156"/>
      <c r="E299" s="1215">
        <v>1.31</v>
      </c>
      <c r="F299" s="1209"/>
      <c r="G299" s="1209"/>
      <c r="H299" s="154"/>
      <c r="I299" s="154"/>
      <c r="J299" s="154"/>
      <c r="K299" s="154"/>
      <c r="L299" s="154"/>
      <c r="M299" s="154"/>
      <c r="N299" s="153"/>
      <c r="O299" s="153"/>
      <c r="P299" s="153"/>
      <c r="Q299" s="153"/>
      <c r="R299" s="154"/>
      <c r="S299" s="154"/>
      <c r="T299" s="154"/>
      <c r="U299" s="154"/>
      <c r="V299" s="154"/>
      <c r="W299" s="154"/>
      <c r="X299" s="154"/>
      <c r="Y299" s="154"/>
      <c r="Z299" s="145"/>
      <c r="AA299" s="145"/>
      <c r="AB299" s="145"/>
      <c r="AC299" s="145"/>
      <c r="AD299" s="145"/>
      <c r="AE299" s="145"/>
      <c r="AF299" s="145"/>
      <c r="AG299" s="145" t="s">
        <v>206</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3">
      <c r="A300" s="151"/>
      <c r="B300" s="152"/>
      <c r="C300" s="172" t="s">
        <v>531</v>
      </c>
      <c r="D300" s="156"/>
      <c r="E300" s="1215">
        <v>5.51</v>
      </c>
      <c r="F300" s="1209"/>
      <c r="G300" s="1209"/>
      <c r="H300" s="154"/>
      <c r="I300" s="154"/>
      <c r="J300" s="154"/>
      <c r="K300" s="154"/>
      <c r="L300" s="154"/>
      <c r="M300" s="154"/>
      <c r="N300" s="153"/>
      <c r="O300" s="153"/>
      <c r="P300" s="153"/>
      <c r="Q300" s="153"/>
      <c r="R300" s="154"/>
      <c r="S300" s="154"/>
      <c r="T300" s="154"/>
      <c r="U300" s="154"/>
      <c r="V300" s="154"/>
      <c r="W300" s="154"/>
      <c r="X300" s="154"/>
      <c r="Y300" s="154"/>
      <c r="Z300" s="145"/>
      <c r="AA300" s="145"/>
      <c r="AB300" s="145"/>
      <c r="AC300" s="145"/>
      <c r="AD300" s="145"/>
      <c r="AE300" s="145"/>
      <c r="AF300" s="145"/>
      <c r="AG300" s="145" t="s">
        <v>206</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3">
      <c r="A301" s="151"/>
      <c r="B301" s="152"/>
      <c r="C301" s="172" t="s">
        <v>532</v>
      </c>
      <c r="D301" s="156"/>
      <c r="E301" s="1215">
        <v>4.59</v>
      </c>
      <c r="F301" s="1209"/>
      <c r="G301" s="1209"/>
      <c r="H301" s="154"/>
      <c r="I301" s="154"/>
      <c r="J301" s="154"/>
      <c r="K301" s="154"/>
      <c r="L301" s="154"/>
      <c r="M301" s="154"/>
      <c r="N301" s="153"/>
      <c r="O301" s="153"/>
      <c r="P301" s="153"/>
      <c r="Q301" s="153"/>
      <c r="R301" s="154"/>
      <c r="S301" s="154"/>
      <c r="T301" s="154"/>
      <c r="U301" s="154"/>
      <c r="V301" s="154"/>
      <c r="W301" s="154"/>
      <c r="X301" s="154"/>
      <c r="Y301" s="154"/>
      <c r="Z301" s="145"/>
      <c r="AA301" s="145"/>
      <c r="AB301" s="145"/>
      <c r="AC301" s="145"/>
      <c r="AD301" s="145"/>
      <c r="AE301" s="145"/>
      <c r="AF301" s="145"/>
      <c r="AG301" s="145" t="s">
        <v>206</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3">
      <c r="A302" s="151"/>
      <c r="B302" s="152"/>
      <c r="C302" s="172" t="s">
        <v>533</v>
      </c>
      <c r="D302" s="156"/>
      <c r="E302" s="1215">
        <v>5.69</v>
      </c>
      <c r="F302" s="1209"/>
      <c r="G302" s="1209"/>
      <c r="H302" s="154"/>
      <c r="I302" s="154"/>
      <c r="J302" s="154"/>
      <c r="K302" s="154"/>
      <c r="L302" s="154"/>
      <c r="M302" s="154"/>
      <c r="N302" s="153"/>
      <c r="O302" s="153"/>
      <c r="P302" s="153"/>
      <c r="Q302" s="153"/>
      <c r="R302" s="154"/>
      <c r="S302" s="154"/>
      <c r="T302" s="154"/>
      <c r="U302" s="154"/>
      <c r="V302" s="154"/>
      <c r="W302" s="154"/>
      <c r="X302" s="154"/>
      <c r="Y302" s="154"/>
      <c r="Z302" s="145"/>
      <c r="AA302" s="145"/>
      <c r="AB302" s="145"/>
      <c r="AC302" s="145"/>
      <c r="AD302" s="145"/>
      <c r="AE302" s="145"/>
      <c r="AF302" s="145"/>
      <c r="AG302" s="145" t="s">
        <v>206</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3">
      <c r="A303" s="151"/>
      <c r="B303" s="152"/>
      <c r="C303" s="172" t="s">
        <v>534</v>
      </c>
      <c r="D303" s="156"/>
      <c r="E303" s="1215">
        <v>1.54</v>
      </c>
      <c r="F303" s="1209"/>
      <c r="G303" s="1209"/>
      <c r="H303" s="154"/>
      <c r="I303" s="154"/>
      <c r="J303" s="154"/>
      <c r="K303" s="154"/>
      <c r="L303" s="154"/>
      <c r="M303" s="154"/>
      <c r="N303" s="153"/>
      <c r="O303" s="153"/>
      <c r="P303" s="153"/>
      <c r="Q303" s="153"/>
      <c r="R303" s="154"/>
      <c r="S303" s="154"/>
      <c r="T303" s="154"/>
      <c r="U303" s="154"/>
      <c r="V303" s="154"/>
      <c r="W303" s="154"/>
      <c r="X303" s="154"/>
      <c r="Y303" s="154"/>
      <c r="Z303" s="145"/>
      <c r="AA303" s="145"/>
      <c r="AB303" s="145"/>
      <c r="AC303" s="145"/>
      <c r="AD303" s="145"/>
      <c r="AE303" s="145"/>
      <c r="AF303" s="145"/>
      <c r="AG303" s="145" t="s">
        <v>206</v>
      </c>
      <c r="AH303" s="145">
        <v>0</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3">
      <c r="A304" s="151"/>
      <c r="B304" s="152"/>
      <c r="C304" s="172" t="s">
        <v>535</v>
      </c>
      <c r="D304" s="156"/>
      <c r="E304" s="1215">
        <v>1.56</v>
      </c>
      <c r="F304" s="1209"/>
      <c r="G304" s="1209"/>
      <c r="H304" s="154"/>
      <c r="I304" s="154"/>
      <c r="J304" s="154"/>
      <c r="K304" s="154"/>
      <c r="L304" s="154"/>
      <c r="M304" s="154"/>
      <c r="N304" s="153"/>
      <c r="O304" s="153"/>
      <c r="P304" s="153"/>
      <c r="Q304" s="153"/>
      <c r="R304" s="154"/>
      <c r="S304" s="154"/>
      <c r="T304" s="154"/>
      <c r="U304" s="154"/>
      <c r="V304" s="154"/>
      <c r="W304" s="154"/>
      <c r="X304" s="154"/>
      <c r="Y304" s="154"/>
      <c r="Z304" s="145"/>
      <c r="AA304" s="145"/>
      <c r="AB304" s="145"/>
      <c r="AC304" s="145"/>
      <c r="AD304" s="145"/>
      <c r="AE304" s="145"/>
      <c r="AF304" s="145"/>
      <c r="AG304" s="145" t="s">
        <v>206</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3">
      <c r="A305" s="151"/>
      <c r="B305" s="152"/>
      <c r="C305" s="172" t="s">
        <v>536</v>
      </c>
      <c r="D305" s="156"/>
      <c r="E305" s="1215">
        <v>1.51</v>
      </c>
      <c r="F305" s="1209"/>
      <c r="G305" s="1209"/>
      <c r="H305" s="154"/>
      <c r="I305" s="154"/>
      <c r="J305" s="154"/>
      <c r="K305" s="154"/>
      <c r="L305" s="154"/>
      <c r="M305" s="154"/>
      <c r="N305" s="153"/>
      <c r="O305" s="153"/>
      <c r="P305" s="153"/>
      <c r="Q305" s="153"/>
      <c r="R305" s="154"/>
      <c r="S305" s="154"/>
      <c r="T305" s="154"/>
      <c r="U305" s="154"/>
      <c r="V305" s="154"/>
      <c r="W305" s="154"/>
      <c r="X305" s="154"/>
      <c r="Y305" s="154"/>
      <c r="Z305" s="145"/>
      <c r="AA305" s="145"/>
      <c r="AB305" s="145"/>
      <c r="AC305" s="145"/>
      <c r="AD305" s="145"/>
      <c r="AE305" s="145"/>
      <c r="AF305" s="145"/>
      <c r="AG305" s="145" t="s">
        <v>206</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ht="22.5" outlineLevel="1">
      <c r="A306" s="164">
        <v>73</v>
      </c>
      <c r="B306" s="165" t="s">
        <v>537</v>
      </c>
      <c r="C306" s="171" t="s">
        <v>538</v>
      </c>
      <c r="D306" s="166" t="s">
        <v>217</v>
      </c>
      <c r="E306" s="1214">
        <v>139.65</v>
      </c>
      <c r="F306" s="1207"/>
      <c r="G306" s="1208">
        <f>ROUND(E306*F306,2)</f>
        <v>0</v>
      </c>
      <c r="H306" s="155">
        <v>704.28</v>
      </c>
      <c r="I306" s="154">
        <f>ROUND(E306*H306,2)</f>
        <v>98352.7</v>
      </c>
      <c r="J306" s="155">
        <v>715.78</v>
      </c>
      <c r="K306" s="154">
        <f>ROUND(E306*J306,2)</f>
        <v>99958.68</v>
      </c>
      <c r="L306" s="154">
        <v>21</v>
      </c>
      <c r="M306" s="154">
        <f>G306*(1+L306/100)</f>
        <v>0</v>
      </c>
      <c r="N306" s="153">
        <v>2.666E-2</v>
      </c>
      <c r="O306" s="153">
        <f>ROUND(E306*N306,2)</f>
        <v>3.72</v>
      </c>
      <c r="P306" s="153">
        <v>0</v>
      </c>
      <c r="Q306" s="153">
        <f>ROUND(E306*P306,2)</f>
        <v>0</v>
      </c>
      <c r="R306" s="154"/>
      <c r="S306" s="154" t="s">
        <v>200</v>
      </c>
      <c r="T306" s="154" t="s">
        <v>201</v>
      </c>
      <c r="U306" s="154">
        <v>1.1299999999999999</v>
      </c>
      <c r="V306" s="154">
        <f>ROUND(E306*U306,2)</f>
        <v>157.80000000000001</v>
      </c>
      <c r="W306" s="154"/>
      <c r="X306" s="154" t="s">
        <v>202</v>
      </c>
      <c r="Y306" s="154" t="s">
        <v>203</v>
      </c>
      <c r="Z306" s="145"/>
      <c r="AA306" s="145"/>
      <c r="AB306" s="145"/>
      <c r="AC306" s="145"/>
      <c r="AD306" s="145"/>
      <c r="AE306" s="145"/>
      <c r="AF306" s="145"/>
      <c r="AG306" s="145" t="s">
        <v>204</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2">
      <c r="A307" s="151"/>
      <c r="B307" s="152"/>
      <c r="C307" s="172" t="s">
        <v>539</v>
      </c>
      <c r="D307" s="156"/>
      <c r="E307" s="1215">
        <v>18.88</v>
      </c>
      <c r="F307" s="1209"/>
      <c r="G307" s="1209"/>
      <c r="H307" s="154"/>
      <c r="I307" s="154"/>
      <c r="J307" s="154"/>
      <c r="K307" s="154"/>
      <c r="L307" s="154"/>
      <c r="M307" s="154"/>
      <c r="N307" s="153"/>
      <c r="O307" s="153"/>
      <c r="P307" s="153"/>
      <c r="Q307" s="153"/>
      <c r="R307" s="154"/>
      <c r="S307" s="154"/>
      <c r="T307" s="154"/>
      <c r="U307" s="154"/>
      <c r="V307" s="154"/>
      <c r="W307" s="154"/>
      <c r="X307" s="154"/>
      <c r="Y307" s="154"/>
      <c r="Z307" s="145"/>
      <c r="AA307" s="145"/>
      <c r="AB307" s="145"/>
      <c r="AC307" s="145"/>
      <c r="AD307" s="145"/>
      <c r="AE307" s="145"/>
      <c r="AF307" s="145"/>
      <c r="AG307" s="145" t="s">
        <v>206</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3">
      <c r="A308" s="151"/>
      <c r="B308" s="152"/>
      <c r="C308" s="172" t="s">
        <v>540</v>
      </c>
      <c r="D308" s="156"/>
      <c r="E308" s="1215">
        <v>8.2100000000000009</v>
      </c>
      <c r="F308" s="1209"/>
      <c r="G308" s="1209"/>
      <c r="H308" s="154"/>
      <c r="I308" s="154"/>
      <c r="J308" s="154"/>
      <c r="K308" s="154"/>
      <c r="L308" s="154"/>
      <c r="M308" s="154"/>
      <c r="N308" s="153"/>
      <c r="O308" s="153"/>
      <c r="P308" s="153"/>
      <c r="Q308" s="153"/>
      <c r="R308" s="154"/>
      <c r="S308" s="154"/>
      <c r="T308" s="154"/>
      <c r="U308" s="154"/>
      <c r="V308" s="154"/>
      <c r="W308" s="154"/>
      <c r="X308" s="154"/>
      <c r="Y308" s="154"/>
      <c r="Z308" s="145"/>
      <c r="AA308" s="145"/>
      <c r="AB308" s="145"/>
      <c r="AC308" s="145"/>
      <c r="AD308" s="145"/>
      <c r="AE308" s="145"/>
      <c r="AF308" s="145"/>
      <c r="AG308" s="145" t="s">
        <v>206</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3">
      <c r="A309" s="151"/>
      <c r="B309" s="152"/>
      <c r="C309" s="172" t="s">
        <v>541</v>
      </c>
      <c r="D309" s="156"/>
      <c r="E309" s="1215">
        <v>6.35</v>
      </c>
      <c r="F309" s="1209"/>
      <c r="G309" s="1209"/>
      <c r="H309" s="154"/>
      <c r="I309" s="154"/>
      <c r="J309" s="154"/>
      <c r="K309" s="154"/>
      <c r="L309" s="154"/>
      <c r="M309" s="154"/>
      <c r="N309" s="153"/>
      <c r="O309" s="153"/>
      <c r="P309" s="153"/>
      <c r="Q309" s="153"/>
      <c r="R309" s="154"/>
      <c r="S309" s="154"/>
      <c r="T309" s="154"/>
      <c r="U309" s="154"/>
      <c r="V309" s="154"/>
      <c r="W309" s="154"/>
      <c r="X309" s="154"/>
      <c r="Y309" s="154"/>
      <c r="Z309" s="145"/>
      <c r="AA309" s="145"/>
      <c r="AB309" s="145"/>
      <c r="AC309" s="145"/>
      <c r="AD309" s="145"/>
      <c r="AE309" s="145"/>
      <c r="AF309" s="145"/>
      <c r="AG309" s="145" t="s">
        <v>206</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3">
      <c r="A310" s="151"/>
      <c r="B310" s="152"/>
      <c r="C310" s="172" t="s">
        <v>542</v>
      </c>
      <c r="D310" s="156"/>
      <c r="E310" s="1215">
        <v>6.82</v>
      </c>
      <c r="F310" s="1209"/>
      <c r="G310" s="1209"/>
      <c r="H310" s="154"/>
      <c r="I310" s="154"/>
      <c r="J310" s="154"/>
      <c r="K310" s="154"/>
      <c r="L310" s="154"/>
      <c r="M310" s="154"/>
      <c r="N310" s="153"/>
      <c r="O310" s="153"/>
      <c r="P310" s="153"/>
      <c r="Q310" s="153"/>
      <c r="R310" s="154"/>
      <c r="S310" s="154"/>
      <c r="T310" s="154"/>
      <c r="U310" s="154"/>
      <c r="V310" s="154"/>
      <c r="W310" s="154"/>
      <c r="X310" s="154"/>
      <c r="Y310" s="154"/>
      <c r="Z310" s="145"/>
      <c r="AA310" s="145"/>
      <c r="AB310" s="145"/>
      <c r="AC310" s="145"/>
      <c r="AD310" s="145"/>
      <c r="AE310" s="145"/>
      <c r="AF310" s="145"/>
      <c r="AG310" s="145" t="s">
        <v>206</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3">
      <c r="A311" s="151"/>
      <c r="B311" s="152"/>
      <c r="C311" s="172" t="s">
        <v>543</v>
      </c>
      <c r="D311" s="156"/>
      <c r="E311" s="1215">
        <v>5.87</v>
      </c>
      <c r="F311" s="1209"/>
      <c r="G311" s="1209"/>
      <c r="H311" s="154"/>
      <c r="I311" s="154"/>
      <c r="J311" s="154"/>
      <c r="K311" s="154"/>
      <c r="L311" s="154"/>
      <c r="M311" s="154"/>
      <c r="N311" s="153"/>
      <c r="O311" s="153"/>
      <c r="P311" s="153"/>
      <c r="Q311" s="153"/>
      <c r="R311" s="154"/>
      <c r="S311" s="154"/>
      <c r="T311" s="154"/>
      <c r="U311" s="154"/>
      <c r="V311" s="154"/>
      <c r="W311" s="154"/>
      <c r="X311" s="154"/>
      <c r="Y311" s="154"/>
      <c r="Z311" s="145"/>
      <c r="AA311" s="145"/>
      <c r="AB311" s="145"/>
      <c r="AC311" s="145"/>
      <c r="AD311" s="145"/>
      <c r="AE311" s="145"/>
      <c r="AF311" s="145"/>
      <c r="AG311" s="145" t="s">
        <v>206</v>
      </c>
      <c r="AH311" s="145">
        <v>0</v>
      </c>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3">
      <c r="A312" s="151"/>
      <c r="B312" s="152"/>
      <c r="C312" s="172" t="s">
        <v>544</v>
      </c>
      <c r="D312" s="156"/>
      <c r="E312" s="1215">
        <v>2.2000000000000002</v>
      </c>
      <c r="F312" s="1209"/>
      <c r="G312" s="1209"/>
      <c r="H312" s="154"/>
      <c r="I312" s="154"/>
      <c r="J312" s="154"/>
      <c r="K312" s="154"/>
      <c r="L312" s="154"/>
      <c r="M312" s="154"/>
      <c r="N312" s="153"/>
      <c r="O312" s="153"/>
      <c r="P312" s="153"/>
      <c r="Q312" s="153"/>
      <c r="R312" s="154"/>
      <c r="S312" s="154"/>
      <c r="T312" s="154"/>
      <c r="U312" s="154"/>
      <c r="V312" s="154"/>
      <c r="W312" s="154"/>
      <c r="X312" s="154"/>
      <c r="Y312" s="154"/>
      <c r="Z312" s="145"/>
      <c r="AA312" s="145"/>
      <c r="AB312" s="145"/>
      <c r="AC312" s="145"/>
      <c r="AD312" s="145"/>
      <c r="AE312" s="145"/>
      <c r="AF312" s="145"/>
      <c r="AG312" s="145" t="s">
        <v>206</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3">
      <c r="A313" s="151"/>
      <c r="B313" s="152"/>
      <c r="C313" s="172" t="s">
        <v>545</v>
      </c>
      <c r="D313" s="156"/>
      <c r="E313" s="1215">
        <v>2.27</v>
      </c>
      <c r="F313" s="1209"/>
      <c r="G313" s="1209"/>
      <c r="H313" s="154"/>
      <c r="I313" s="154"/>
      <c r="J313" s="154"/>
      <c r="K313" s="154"/>
      <c r="L313" s="154"/>
      <c r="M313" s="154"/>
      <c r="N313" s="153"/>
      <c r="O313" s="153"/>
      <c r="P313" s="153"/>
      <c r="Q313" s="153"/>
      <c r="R313" s="154"/>
      <c r="S313" s="154"/>
      <c r="T313" s="154"/>
      <c r="U313" s="154"/>
      <c r="V313" s="154"/>
      <c r="W313" s="154"/>
      <c r="X313" s="154"/>
      <c r="Y313" s="154"/>
      <c r="Z313" s="145"/>
      <c r="AA313" s="145"/>
      <c r="AB313" s="145"/>
      <c r="AC313" s="145"/>
      <c r="AD313" s="145"/>
      <c r="AE313" s="145"/>
      <c r="AF313" s="145"/>
      <c r="AG313" s="145" t="s">
        <v>206</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3">
      <c r="A314" s="151"/>
      <c r="B314" s="152"/>
      <c r="C314" s="172" t="s">
        <v>546</v>
      </c>
      <c r="D314" s="156"/>
      <c r="E314" s="1215">
        <v>5.23</v>
      </c>
      <c r="F314" s="1209"/>
      <c r="G314" s="1209"/>
      <c r="H314" s="154"/>
      <c r="I314" s="154"/>
      <c r="J314" s="154"/>
      <c r="K314" s="154"/>
      <c r="L314" s="154"/>
      <c r="M314" s="154"/>
      <c r="N314" s="153"/>
      <c r="O314" s="153"/>
      <c r="P314" s="153"/>
      <c r="Q314" s="153"/>
      <c r="R314" s="154"/>
      <c r="S314" s="154"/>
      <c r="T314" s="154"/>
      <c r="U314" s="154"/>
      <c r="V314" s="154"/>
      <c r="W314" s="154"/>
      <c r="X314" s="154"/>
      <c r="Y314" s="154"/>
      <c r="Z314" s="145"/>
      <c r="AA314" s="145"/>
      <c r="AB314" s="145"/>
      <c r="AC314" s="145"/>
      <c r="AD314" s="145"/>
      <c r="AE314" s="145"/>
      <c r="AF314" s="145"/>
      <c r="AG314" s="145" t="s">
        <v>206</v>
      </c>
      <c r="AH314" s="145">
        <v>0</v>
      </c>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3">
      <c r="A315" s="151"/>
      <c r="B315" s="152"/>
      <c r="C315" s="172" t="s">
        <v>547</v>
      </c>
      <c r="D315" s="156"/>
      <c r="E315" s="1215">
        <v>83.82</v>
      </c>
      <c r="F315" s="1209"/>
      <c r="G315" s="1209"/>
      <c r="H315" s="154"/>
      <c r="I315" s="154"/>
      <c r="J315" s="154"/>
      <c r="K315" s="154"/>
      <c r="L315" s="154"/>
      <c r="M315" s="154"/>
      <c r="N315" s="153"/>
      <c r="O315" s="153"/>
      <c r="P315" s="153"/>
      <c r="Q315" s="153"/>
      <c r="R315" s="154"/>
      <c r="S315" s="154"/>
      <c r="T315" s="154"/>
      <c r="U315" s="154"/>
      <c r="V315" s="154"/>
      <c r="W315" s="154"/>
      <c r="X315" s="154"/>
      <c r="Y315" s="154"/>
      <c r="Z315" s="145"/>
      <c r="AA315" s="145"/>
      <c r="AB315" s="145"/>
      <c r="AC315" s="145"/>
      <c r="AD315" s="145"/>
      <c r="AE315" s="145"/>
      <c r="AF315" s="145"/>
      <c r="AG315" s="145" t="s">
        <v>206</v>
      </c>
      <c r="AH315" s="145">
        <v>0</v>
      </c>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ht="22.5" outlineLevel="1">
      <c r="A316" s="164">
        <v>74</v>
      </c>
      <c r="B316" s="165" t="s">
        <v>548</v>
      </c>
      <c r="C316" s="171" t="s">
        <v>549</v>
      </c>
      <c r="D316" s="166" t="s">
        <v>217</v>
      </c>
      <c r="E316" s="1214">
        <v>21.68</v>
      </c>
      <c r="F316" s="1207"/>
      <c r="G316" s="1208">
        <f>ROUND(E316*F316,2)</f>
        <v>0</v>
      </c>
      <c r="H316" s="155">
        <v>869.23</v>
      </c>
      <c r="I316" s="154">
        <f>ROUND(E316*H316,2)</f>
        <v>18844.91</v>
      </c>
      <c r="J316" s="155">
        <v>715.78</v>
      </c>
      <c r="K316" s="154">
        <f>ROUND(E316*J316,2)</f>
        <v>15518.11</v>
      </c>
      <c r="L316" s="154">
        <v>21</v>
      </c>
      <c r="M316" s="154">
        <f>G316*(1+L316/100)</f>
        <v>0</v>
      </c>
      <c r="N316" s="153">
        <v>2.666E-2</v>
      </c>
      <c r="O316" s="153">
        <f>ROUND(E316*N316,2)</f>
        <v>0.57999999999999996</v>
      </c>
      <c r="P316" s="153">
        <v>0</v>
      </c>
      <c r="Q316" s="153">
        <f>ROUND(E316*P316,2)</f>
        <v>0</v>
      </c>
      <c r="R316" s="154"/>
      <c r="S316" s="154" t="s">
        <v>200</v>
      </c>
      <c r="T316" s="154" t="s">
        <v>201</v>
      </c>
      <c r="U316" s="154">
        <v>1.1299999999999999</v>
      </c>
      <c r="V316" s="154">
        <f>ROUND(E316*U316,2)</f>
        <v>24.5</v>
      </c>
      <c r="W316" s="154"/>
      <c r="X316" s="154" t="s">
        <v>202</v>
      </c>
      <c r="Y316" s="154" t="s">
        <v>203</v>
      </c>
      <c r="Z316" s="145"/>
      <c r="AA316" s="145"/>
      <c r="AB316" s="145"/>
      <c r="AC316" s="145"/>
      <c r="AD316" s="145"/>
      <c r="AE316" s="145"/>
      <c r="AF316" s="145"/>
      <c r="AG316" s="145" t="s">
        <v>204</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2">
      <c r="A317" s="151"/>
      <c r="B317" s="152"/>
      <c r="C317" s="172" t="s">
        <v>550</v>
      </c>
      <c r="D317" s="156"/>
      <c r="E317" s="1215">
        <v>1.66</v>
      </c>
      <c r="F317" s="1209"/>
      <c r="G317" s="1209"/>
      <c r="H317" s="154"/>
      <c r="I317" s="154"/>
      <c r="J317" s="154"/>
      <c r="K317" s="154"/>
      <c r="L317" s="154"/>
      <c r="M317" s="154"/>
      <c r="N317" s="153"/>
      <c r="O317" s="153"/>
      <c r="P317" s="153"/>
      <c r="Q317" s="153"/>
      <c r="R317" s="154"/>
      <c r="S317" s="154"/>
      <c r="T317" s="154"/>
      <c r="U317" s="154"/>
      <c r="V317" s="154"/>
      <c r="W317" s="154"/>
      <c r="X317" s="154"/>
      <c r="Y317" s="154"/>
      <c r="Z317" s="145"/>
      <c r="AA317" s="145"/>
      <c r="AB317" s="145"/>
      <c r="AC317" s="145"/>
      <c r="AD317" s="145"/>
      <c r="AE317" s="145"/>
      <c r="AF317" s="145"/>
      <c r="AG317" s="145" t="s">
        <v>206</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3">
      <c r="A318" s="151"/>
      <c r="B318" s="152"/>
      <c r="C318" s="172" t="s">
        <v>551</v>
      </c>
      <c r="D318" s="156"/>
      <c r="E318" s="1215">
        <v>2.0299999999999998</v>
      </c>
      <c r="F318" s="1209"/>
      <c r="G318" s="1209"/>
      <c r="H318" s="154"/>
      <c r="I318" s="154"/>
      <c r="J318" s="154"/>
      <c r="K318" s="154"/>
      <c r="L318" s="154"/>
      <c r="M318" s="154"/>
      <c r="N318" s="153"/>
      <c r="O318" s="153"/>
      <c r="P318" s="153"/>
      <c r="Q318" s="153"/>
      <c r="R318" s="154"/>
      <c r="S318" s="154"/>
      <c r="T318" s="154"/>
      <c r="U318" s="154"/>
      <c r="V318" s="154"/>
      <c r="W318" s="154"/>
      <c r="X318" s="154"/>
      <c r="Y318" s="154"/>
      <c r="Z318" s="145"/>
      <c r="AA318" s="145"/>
      <c r="AB318" s="145"/>
      <c r="AC318" s="145"/>
      <c r="AD318" s="145"/>
      <c r="AE318" s="145"/>
      <c r="AF318" s="145"/>
      <c r="AG318" s="145" t="s">
        <v>206</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3">
      <c r="A319" s="151"/>
      <c r="B319" s="152"/>
      <c r="C319" s="172" t="s">
        <v>552</v>
      </c>
      <c r="D319" s="156"/>
      <c r="E319" s="1215">
        <v>5.55</v>
      </c>
      <c r="F319" s="1209"/>
      <c r="G319" s="1209"/>
      <c r="H319" s="154"/>
      <c r="I319" s="154"/>
      <c r="J319" s="154"/>
      <c r="K319" s="154"/>
      <c r="L319" s="154"/>
      <c r="M319" s="154"/>
      <c r="N319" s="153"/>
      <c r="O319" s="153"/>
      <c r="P319" s="153"/>
      <c r="Q319" s="153"/>
      <c r="R319" s="154"/>
      <c r="S319" s="154"/>
      <c r="T319" s="154"/>
      <c r="U319" s="154"/>
      <c r="V319" s="154"/>
      <c r="W319" s="154"/>
      <c r="X319" s="154"/>
      <c r="Y319" s="154"/>
      <c r="Z319" s="145"/>
      <c r="AA319" s="145"/>
      <c r="AB319" s="145"/>
      <c r="AC319" s="145"/>
      <c r="AD319" s="145"/>
      <c r="AE319" s="145"/>
      <c r="AF319" s="145"/>
      <c r="AG319" s="145" t="s">
        <v>206</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3">
      <c r="A320" s="151"/>
      <c r="B320" s="152"/>
      <c r="C320" s="172" t="s">
        <v>553</v>
      </c>
      <c r="D320" s="156"/>
      <c r="E320" s="1215">
        <v>6.59</v>
      </c>
      <c r="F320" s="1209"/>
      <c r="G320" s="1209"/>
      <c r="H320" s="154"/>
      <c r="I320" s="154"/>
      <c r="J320" s="154"/>
      <c r="K320" s="154"/>
      <c r="L320" s="154"/>
      <c r="M320" s="154"/>
      <c r="N320" s="153"/>
      <c r="O320" s="153"/>
      <c r="P320" s="153"/>
      <c r="Q320" s="153"/>
      <c r="R320" s="154"/>
      <c r="S320" s="154"/>
      <c r="T320" s="154"/>
      <c r="U320" s="154"/>
      <c r="V320" s="154"/>
      <c r="W320" s="154"/>
      <c r="X320" s="154"/>
      <c r="Y320" s="154"/>
      <c r="Z320" s="145"/>
      <c r="AA320" s="145"/>
      <c r="AB320" s="145"/>
      <c r="AC320" s="145"/>
      <c r="AD320" s="145"/>
      <c r="AE320" s="145"/>
      <c r="AF320" s="145"/>
      <c r="AG320" s="145" t="s">
        <v>206</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3">
      <c r="A321" s="151"/>
      <c r="B321" s="152"/>
      <c r="C321" s="172" t="s">
        <v>554</v>
      </c>
      <c r="D321" s="156"/>
      <c r="E321" s="1215">
        <v>1.79</v>
      </c>
      <c r="F321" s="1209"/>
      <c r="G321" s="1209"/>
      <c r="H321" s="154"/>
      <c r="I321" s="154"/>
      <c r="J321" s="154"/>
      <c r="K321" s="154"/>
      <c r="L321" s="154"/>
      <c r="M321" s="154"/>
      <c r="N321" s="153"/>
      <c r="O321" s="153"/>
      <c r="P321" s="153"/>
      <c r="Q321" s="153"/>
      <c r="R321" s="154"/>
      <c r="S321" s="154"/>
      <c r="T321" s="154"/>
      <c r="U321" s="154"/>
      <c r="V321" s="154"/>
      <c r="W321" s="154"/>
      <c r="X321" s="154"/>
      <c r="Y321" s="154"/>
      <c r="Z321" s="145"/>
      <c r="AA321" s="145"/>
      <c r="AB321" s="145"/>
      <c r="AC321" s="145"/>
      <c r="AD321" s="145"/>
      <c r="AE321" s="145"/>
      <c r="AF321" s="145"/>
      <c r="AG321" s="145" t="s">
        <v>206</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3">
      <c r="A322" s="151"/>
      <c r="B322" s="152"/>
      <c r="C322" s="172" t="s">
        <v>555</v>
      </c>
      <c r="D322" s="156"/>
      <c r="E322" s="1215">
        <v>2.04</v>
      </c>
      <c r="F322" s="1209"/>
      <c r="G322" s="1209"/>
      <c r="H322" s="154"/>
      <c r="I322" s="154"/>
      <c r="J322" s="154"/>
      <c r="K322" s="154"/>
      <c r="L322" s="154"/>
      <c r="M322" s="154"/>
      <c r="N322" s="153"/>
      <c r="O322" s="153"/>
      <c r="P322" s="153"/>
      <c r="Q322" s="153"/>
      <c r="R322" s="154"/>
      <c r="S322" s="154"/>
      <c r="T322" s="154"/>
      <c r="U322" s="154"/>
      <c r="V322" s="154"/>
      <c r="W322" s="154"/>
      <c r="X322" s="154"/>
      <c r="Y322" s="154"/>
      <c r="Z322" s="145"/>
      <c r="AA322" s="145"/>
      <c r="AB322" s="145"/>
      <c r="AC322" s="145"/>
      <c r="AD322" s="145"/>
      <c r="AE322" s="145"/>
      <c r="AF322" s="145"/>
      <c r="AG322" s="145" t="s">
        <v>206</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3">
      <c r="A323" s="151"/>
      <c r="B323" s="152"/>
      <c r="C323" s="172" t="s">
        <v>556</v>
      </c>
      <c r="D323" s="156"/>
      <c r="E323" s="1215">
        <v>2.02</v>
      </c>
      <c r="F323" s="1209"/>
      <c r="G323" s="1209"/>
      <c r="H323" s="154"/>
      <c r="I323" s="154"/>
      <c r="J323" s="154"/>
      <c r="K323" s="154"/>
      <c r="L323" s="154"/>
      <c r="M323" s="154"/>
      <c r="N323" s="153"/>
      <c r="O323" s="153"/>
      <c r="P323" s="153"/>
      <c r="Q323" s="153"/>
      <c r="R323" s="154"/>
      <c r="S323" s="154"/>
      <c r="T323" s="154"/>
      <c r="U323" s="154"/>
      <c r="V323" s="154"/>
      <c r="W323" s="154"/>
      <c r="X323" s="154"/>
      <c r="Y323" s="154"/>
      <c r="Z323" s="145"/>
      <c r="AA323" s="145"/>
      <c r="AB323" s="145"/>
      <c r="AC323" s="145"/>
      <c r="AD323" s="145"/>
      <c r="AE323" s="145"/>
      <c r="AF323" s="145"/>
      <c r="AG323" s="145" t="s">
        <v>206</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c r="A324" s="164">
        <v>75</v>
      </c>
      <c r="B324" s="165" t="s">
        <v>557</v>
      </c>
      <c r="C324" s="171" t="s">
        <v>558</v>
      </c>
      <c r="D324" s="166" t="s">
        <v>217</v>
      </c>
      <c r="E324" s="1214">
        <v>39.81</v>
      </c>
      <c r="F324" s="1207"/>
      <c r="G324" s="1208">
        <f>ROUND(E324*F324,2)</f>
        <v>0</v>
      </c>
      <c r="H324" s="155">
        <v>582.11</v>
      </c>
      <c r="I324" s="154">
        <f>ROUND(E324*H324,2)</f>
        <v>23173.8</v>
      </c>
      <c r="J324" s="155">
        <v>715.78</v>
      </c>
      <c r="K324" s="154">
        <f>ROUND(E324*J324,2)</f>
        <v>28495.200000000001</v>
      </c>
      <c r="L324" s="154">
        <v>21</v>
      </c>
      <c r="M324" s="154">
        <f>G324*(1+L324/100)</f>
        <v>0</v>
      </c>
      <c r="N324" s="153">
        <v>2.511E-2</v>
      </c>
      <c r="O324" s="153">
        <f>ROUND(E324*N324,2)</f>
        <v>1</v>
      </c>
      <c r="P324" s="153">
        <v>0</v>
      </c>
      <c r="Q324" s="153">
        <f>ROUND(E324*P324,2)</f>
        <v>0</v>
      </c>
      <c r="R324" s="154"/>
      <c r="S324" s="154" t="s">
        <v>200</v>
      </c>
      <c r="T324" s="154" t="s">
        <v>201</v>
      </c>
      <c r="U324" s="154">
        <v>1.1299999999999999</v>
      </c>
      <c r="V324" s="154">
        <f>ROUND(E324*U324,2)</f>
        <v>44.99</v>
      </c>
      <c r="W324" s="154"/>
      <c r="X324" s="154" t="s">
        <v>202</v>
      </c>
      <c r="Y324" s="154" t="s">
        <v>203</v>
      </c>
      <c r="Z324" s="145"/>
      <c r="AA324" s="145"/>
      <c r="AB324" s="145"/>
      <c r="AC324" s="145"/>
      <c r="AD324" s="145"/>
      <c r="AE324" s="145"/>
      <c r="AF324" s="145"/>
      <c r="AG324" s="145" t="s">
        <v>204</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2">
      <c r="A325" s="151"/>
      <c r="B325" s="152"/>
      <c r="C325" s="172" t="s">
        <v>559</v>
      </c>
      <c r="D325" s="156"/>
      <c r="E325" s="1215">
        <v>39.81</v>
      </c>
      <c r="F325" s="1209"/>
      <c r="G325" s="1209"/>
      <c r="H325" s="154"/>
      <c r="I325" s="154"/>
      <c r="J325" s="154"/>
      <c r="K325" s="154"/>
      <c r="L325" s="154"/>
      <c r="M325" s="154"/>
      <c r="N325" s="153"/>
      <c r="O325" s="153"/>
      <c r="P325" s="153"/>
      <c r="Q325" s="153"/>
      <c r="R325" s="154"/>
      <c r="S325" s="154"/>
      <c r="T325" s="154"/>
      <c r="U325" s="154"/>
      <c r="V325" s="154"/>
      <c r="W325" s="154"/>
      <c r="X325" s="154"/>
      <c r="Y325" s="154"/>
      <c r="Z325" s="145"/>
      <c r="AA325" s="145"/>
      <c r="AB325" s="145"/>
      <c r="AC325" s="145"/>
      <c r="AD325" s="145"/>
      <c r="AE325" s="145"/>
      <c r="AF325" s="145"/>
      <c r="AG325" s="145" t="s">
        <v>206</v>
      </c>
      <c r="AH325" s="145">
        <v>0</v>
      </c>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c r="A326" s="164">
        <v>76</v>
      </c>
      <c r="B326" s="165" t="s">
        <v>560</v>
      </c>
      <c r="C326" s="171" t="s">
        <v>561</v>
      </c>
      <c r="D326" s="166" t="s">
        <v>217</v>
      </c>
      <c r="E326" s="1214">
        <v>10.74</v>
      </c>
      <c r="F326" s="1207"/>
      <c r="G326" s="1208">
        <f>ROUND(E326*F326,2)</f>
        <v>0</v>
      </c>
      <c r="H326" s="155">
        <v>0</v>
      </c>
      <c r="I326" s="154">
        <f>ROUND(E326*H326,2)</f>
        <v>0</v>
      </c>
      <c r="J326" s="155">
        <v>339.64</v>
      </c>
      <c r="K326" s="154">
        <f>ROUND(E326*J326,2)</f>
        <v>3647.73</v>
      </c>
      <c r="L326" s="154">
        <v>21</v>
      </c>
      <c r="M326" s="154">
        <f>G326*(1+L326/100)</f>
        <v>0</v>
      </c>
      <c r="N326" s="153">
        <v>0</v>
      </c>
      <c r="O326" s="153">
        <f>ROUND(E326*N326,2)</f>
        <v>0</v>
      </c>
      <c r="P326" s="153">
        <v>0</v>
      </c>
      <c r="Q326" s="153">
        <f>ROUND(E326*P326,2)</f>
        <v>0</v>
      </c>
      <c r="R326" s="154"/>
      <c r="S326" s="154" t="s">
        <v>200</v>
      </c>
      <c r="T326" s="154" t="s">
        <v>201</v>
      </c>
      <c r="U326" s="154">
        <v>0.57999999999999996</v>
      </c>
      <c r="V326" s="154">
        <f>ROUND(E326*U326,2)</f>
        <v>6.23</v>
      </c>
      <c r="W326" s="154"/>
      <c r="X326" s="154" t="s">
        <v>202</v>
      </c>
      <c r="Y326" s="154" t="s">
        <v>203</v>
      </c>
      <c r="Z326" s="145"/>
      <c r="AA326" s="145"/>
      <c r="AB326" s="145"/>
      <c r="AC326" s="145"/>
      <c r="AD326" s="145"/>
      <c r="AE326" s="145"/>
      <c r="AF326" s="145"/>
      <c r="AG326" s="145" t="s">
        <v>204</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2">
      <c r="A327" s="151"/>
      <c r="B327" s="152"/>
      <c r="C327" s="172" t="s">
        <v>550</v>
      </c>
      <c r="D327" s="156"/>
      <c r="E327" s="1215">
        <v>1.66</v>
      </c>
      <c r="F327" s="1209"/>
      <c r="G327" s="1209"/>
      <c r="H327" s="154"/>
      <c r="I327" s="154"/>
      <c r="J327" s="154"/>
      <c r="K327" s="154"/>
      <c r="L327" s="154"/>
      <c r="M327" s="154"/>
      <c r="N327" s="153"/>
      <c r="O327" s="153"/>
      <c r="P327" s="153"/>
      <c r="Q327" s="153"/>
      <c r="R327" s="154"/>
      <c r="S327" s="154"/>
      <c r="T327" s="154"/>
      <c r="U327" s="154"/>
      <c r="V327" s="154"/>
      <c r="W327" s="154"/>
      <c r="X327" s="154"/>
      <c r="Y327" s="154"/>
      <c r="Z327" s="145"/>
      <c r="AA327" s="145"/>
      <c r="AB327" s="145"/>
      <c r="AC327" s="145"/>
      <c r="AD327" s="145"/>
      <c r="AE327" s="145"/>
      <c r="AF327" s="145"/>
      <c r="AG327" s="145" t="s">
        <v>206</v>
      </c>
      <c r="AH327" s="145">
        <v>0</v>
      </c>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3">
      <c r="A328" s="151"/>
      <c r="B328" s="152"/>
      <c r="C328" s="172" t="s">
        <v>554</v>
      </c>
      <c r="D328" s="156"/>
      <c r="E328" s="1215">
        <v>1.79</v>
      </c>
      <c r="F328" s="1209"/>
      <c r="G328" s="1209"/>
      <c r="H328" s="154"/>
      <c r="I328" s="154"/>
      <c r="J328" s="154"/>
      <c r="K328" s="154"/>
      <c r="L328" s="154"/>
      <c r="M328" s="154"/>
      <c r="N328" s="153"/>
      <c r="O328" s="153"/>
      <c r="P328" s="153"/>
      <c r="Q328" s="153"/>
      <c r="R328" s="154"/>
      <c r="S328" s="154"/>
      <c r="T328" s="154"/>
      <c r="U328" s="154"/>
      <c r="V328" s="154"/>
      <c r="W328" s="154"/>
      <c r="X328" s="154"/>
      <c r="Y328" s="154"/>
      <c r="Z328" s="145"/>
      <c r="AA328" s="145"/>
      <c r="AB328" s="145"/>
      <c r="AC328" s="145"/>
      <c r="AD328" s="145"/>
      <c r="AE328" s="145"/>
      <c r="AF328" s="145"/>
      <c r="AG328" s="145" t="s">
        <v>206</v>
      </c>
      <c r="AH328" s="145">
        <v>0</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3">
      <c r="A329" s="151"/>
      <c r="B329" s="152"/>
      <c r="C329" s="172" t="s">
        <v>529</v>
      </c>
      <c r="D329" s="156"/>
      <c r="E329" s="1215">
        <v>1.37</v>
      </c>
      <c r="F329" s="1209"/>
      <c r="G329" s="1209"/>
      <c r="H329" s="154"/>
      <c r="I329" s="154"/>
      <c r="J329" s="154"/>
      <c r="K329" s="154"/>
      <c r="L329" s="154"/>
      <c r="M329" s="154"/>
      <c r="N329" s="153"/>
      <c r="O329" s="153"/>
      <c r="P329" s="153"/>
      <c r="Q329" s="153"/>
      <c r="R329" s="154"/>
      <c r="S329" s="154"/>
      <c r="T329" s="154"/>
      <c r="U329" s="154"/>
      <c r="V329" s="154"/>
      <c r="W329" s="154"/>
      <c r="X329" s="154"/>
      <c r="Y329" s="154"/>
      <c r="Z329" s="145"/>
      <c r="AA329" s="145"/>
      <c r="AB329" s="145"/>
      <c r="AC329" s="145"/>
      <c r="AD329" s="145"/>
      <c r="AE329" s="145"/>
      <c r="AF329" s="145"/>
      <c r="AG329" s="145" t="s">
        <v>206</v>
      </c>
      <c r="AH329" s="145">
        <v>0</v>
      </c>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3">
      <c r="A330" s="151"/>
      <c r="B330" s="152"/>
      <c r="C330" s="172" t="s">
        <v>530</v>
      </c>
      <c r="D330" s="156"/>
      <c r="E330" s="1215">
        <v>1.31</v>
      </c>
      <c r="F330" s="1209"/>
      <c r="G330" s="1209"/>
      <c r="H330" s="154"/>
      <c r="I330" s="154"/>
      <c r="J330" s="154"/>
      <c r="K330" s="154"/>
      <c r="L330" s="154"/>
      <c r="M330" s="154"/>
      <c r="N330" s="153"/>
      <c r="O330" s="153"/>
      <c r="P330" s="153"/>
      <c r="Q330" s="153"/>
      <c r="R330" s="154"/>
      <c r="S330" s="154"/>
      <c r="T330" s="154"/>
      <c r="U330" s="154"/>
      <c r="V330" s="154"/>
      <c r="W330" s="154"/>
      <c r="X330" s="154"/>
      <c r="Y330" s="154"/>
      <c r="Z330" s="145"/>
      <c r="AA330" s="145"/>
      <c r="AB330" s="145"/>
      <c r="AC330" s="145"/>
      <c r="AD330" s="145"/>
      <c r="AE330" s="145"/>
      <c r="AF330" s="145"/>
      <c r="AG330" s="145" t="s">
        <v>206</v>
      </c>
      <c r="AH330" s="145">
        <v>0</v>
      </c>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3">
      <c r="A331" s="151"/>
      <c r="B331" s="152"/>
      <c r="C331" s="172" t="s">
        <v>534</v>
      </c>
      <c r="D331" s="156"/>
      <c r="E331" s="1215">
        <v>1.54</v>
      </c>
      <c r="F331" s="1209"/>
      <c r="G331" s="1209"/>
      <c r="H331" s="154"/>
      <c r="I331" s="154"/>
      <c r="J331" s="154"/>
      <c r="K331" s="154"/>
      <c r="L331" s="154"/>
      <c r="M331" s="154"/>
      <c r="N331" s="153"/>
      <c r="O331" s="153"/>
      <c r="P331" s="153"/>
      <c r="Q331" s="153"/>
      <c r="R331" s="154"/>
      <c r="S331" s="154"/>
      <c r="T331" s="154"/>
      <c r="U331" s="154"/>
      <c r="V331" s="154"/>
      <c r="W331" s="154"/>
      <c r="X331" s="154"/>
      <c r="Y331" s="154"/>
      <c r="Z331" s="145"/>
      <c r="AA331" s="145"/>
      <c r="AB331" s="145"/>
      <c r="AC331" s="145"/>
      <c r="AD331" s="145"/>
      <c r="AE331" s="145"/>
      <c r="AF331" s="145"/>
      <c r="AG331" s="145" t="s">
        <v>206</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3">
      <c r="A332" s="151"/>
      <c r="B332" s="152"/>
      <c r="C332" s="172" t="s">
        <v>535</v>
      </c>
      <c r="D332" s="156"/>
      <c r="E332" s="1215">
        <v>1.56</v>
      </c>
      <c r="F332" s="1209"/>
      <c r="G332" s="1209"/>
      <c r="H332" s="154"/>
      <c r="I332" s="154"/>
      <c r="J332" s="154"/>
      <c r="K332" s="154"/>
      <c r="L332" s="154"/>
      <c r="M332" s="154"/>
      <c r="N332" s="153"/>
      <c r="O332" s="153"/>
      <c r="P332" s="153"/>
      <c r="Q332" s="153"/>
      <c r="R332" s="154"/>
      <c r="S332" s="154"/>
      <c r="T332" s="154"/>
      <c r="U332" s="154"/>
      <c r="V332" s="154"/>
      <c r="W332" s="154"/>
      <c r="X332" s="154"/>
      <c r="Y332" s="154"/>
      <c r="Z332" s="145"/>
      <c r="AA332" s="145"/>
      <c r="AB332" s="145"/>
      <c r="AC332" s="145"/>
      <c r="AD332" s="145"/>
      <c r="AE332" s="145"/>
      <c r="AF332" s="145"/>
      <c r="AG332" s="145" t="s">
        <v>206</v>
      </c>
      <c r="AH332" s="145">
        <v>0</v>
      </c>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3">
      <c r="A333" s="151"/>
      <c r="B333" s="152"/>
      <c r="C333" s="172" t="s">
        <v>536</v>
      </c>
      <c r="D333" s="156"/>
      <c r="E333" s="1215">
        <v>1.51</v>
      </c>
      <c r="F333" s="1209"/>
      <c r="G333" s="1209"/>
      <c r="H333" s="154"/>
      <c r="I333" s="154"/>
      <c r="J333" s="154"/>
      <c r="K333" s="154"/>
      <c r="L333" s="154"/>
      <c r="M333" s="154"/>
      <c r="N333" s="153"/>
      <c r="O333" s="153"/>
      <c r="P333" s="153"/>
      <c r="Q333" s="153"/>
      <c r="R333" s="154"/>
      <c r="S333" s="154"/>
      <c r="T333" s="154"/>
      <c r="U333" s="154"/>
      <c r="V333" s="154"/>
      <c r="W333" s="154"/>
      <c r="X333" s="154"/>
      <c r="Y333" s="154"/>
      <c r="Z333" s="145"/>
      <c r="AA333" s="145"/>
      <c r="AB333" s="145"/>
      <c r="AC333" s="145"/>
      <c r="AD333" s="145"/>
      <c r="AE333" s="145"/>
      <c r="AF333" s="145"/>
      <c r="AG333" s="145" t="s">
        <v>206</v>
      </c>
      <c r="AH333" s="145">
        <v>0</v>
      </c>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c r="A334" s="164">
        <v>77</v>
      </c>
      <c r="B334" s="165" t="s">
        <v>562</v>
      </c>
      <c r="C334" s="171" t="s">
        <v>563</v>
      </c>
      <c r="D334" s="166" t="s">
        <v>217</v>
      </c>
      <c r="E334" s="1214">
        <v>18.98</v>
      </c>
      <c r="F334" s="1207"/>
      <c r="G334" s="1208">
        <f>ROUND(E334*F334,2)</f>
        <v>0</v>
      </c>
      <c r="H334" s="155">
        <v>0</v>
      </c>
      <c r="I334" s="154">
        <f>ROUND(E334*H334,2)</f>
        <v>0</v>
      </c>
      <c r="J334" s="155">
        <v>251.8</v>
      </c>
      <c r="K334" s="154">
        <f>ROUND(E334*J334,2)</f>
        <v>4779.16</v>
      </c>
      <c r="L334" s="154">
        <v>21</v>
      </c>
      <c r="M334" s="154">
        <f>G334*(1+L334/100)</f>
        <v>0</v>
      </c>
      <c r="N334" s="153">
        <v>0</v>
      </c>
      <c r="O334" s="153">
        <f>ROUND(E334*N334,2)</f>
        <v>0</v>
      </c>
      <c r="P334" s="153">
        <v>0</v>
      </c>
      <c r="Q334" s="153">
        <f>ROUND(E334*P334,2)</f>
        <v>0</v>
      </c>
      <c r="R334" s="154"/>
      <c r="S334" s="154" t="s">
        <v>200</v>
      </c>
      <c r="T334" s="154" t="s">
        <v>201</v>
      </c>
      <c r="U334" s="154">
        <v>0.43</v>
      </c>
      <c r="V334" s="154">
        <f>ROUND(E334*U334,2)</f>
        <v>8.16</v>
      </c>
      <c r="W334" s="154"/>
      <c r="X334" s="154" t="s">
        <v>202</v>
      </c>
      <c r="Y334" s="154" t="s">
        <v>203</v>
      </c>
      <c r="Z334" s="145"/>
      <c r="AA334" s="145"/>
      <c r="AB334" s="145"/>
      <c r="AC334" s="145"/>
      <c r="AD334" s="145"/>
      <c r="AE334" s="145"/>
      <c r="AF334" s="145"/>
      <c r="AG334" s="145" t="s">
        <v>204</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2">
      <c r="A335" s="151"/>
      <c r="B335" s="152"/>
      <c r="C335" s="172" t="s">
        <v>551</v>
      </c>
      <c r="D335" s="156"/>
      <c r="E335" s="1215">
        <v>2.0299999999999998</v>
      </c>
      <c r="F335" s="1209"/>
      <c r="G335" s="1209"/>
      <c r="H335" s="154"/>
      <c r="I335" s="154"/>
      <c r="J335" s="154"/>
      <c r="K335" s="154"/>
      <c r="L335" s="154"/>
      <c r="M335" s="154"/>
      <c r="N335" s="153"/>
      <c r="O335" s="153"/>
      <c r="P335" s="153"/>
      <c r="Q335" s="153"/>
      <c r="R335" s="154"/>
      <c r="S335" s="154"/>
      <c r="T335" s="154"/>
      <c r="U335" s="154"/>
      <c r="V335" s="154"/>
      <c r="W335" s="154"/>
      <c r="X335" s="154"/>
      <c r="Y335" s="154"/>
      <c r="Z335" s="145"/>
      <c r="AA335" s="145"/>
      <c r="AB335" s="145"/>
      <c r="AC335" s="145"/>
      <c r="AD335" s="145"/>
      <c r="AE335" s="145"/>
      <c r="AF335" s="145"/>
      <c r="AG335" s="145" t="s">
        <v>206</v>
      </c>
      <c r="AH335" s="145">
        <v>0</v>
      </c>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3">
      <c r="A336" s="151"/>
      <c r="B336" s="152"/>
      <c r="C336" s="172" t="s">
        <v>544</v>
      </c>
      <c r="D336" s="156"/>
      <c r="E336" s="1215">
        <v>2.2000000000000002</v>
      </c>
      <c r="F336" s="1209"/>
      <c r="G336" s="1209"/>
      <c r="H336" s="154"/>
      <c r="I336" s="154"/>
      <c r="J336" s="154"/>
      <c r="K336" s="154"/>
      <c r="L336" s="154"/>
      <c r="M336" s="154"/>
      <c r="N336" s="153"/>
      <c r="O336" s="153"/>
      <c r="P336" s="153"/>
      <c r="Q336" s="153"/>
      <c r="R336" s="154"/>
      <c r="S336" s="154"/>
      <c r="T336" s="154"/>
      <c r="U336" s="154"/>
      <c r="V336" s="154"/>
      <c r="W336" s="154"/>
      <c r="X336" s="154"/>
      <c r="Y336" s="154"/>
      <c r="Z336" s="145"/>
      <c r="AA336" s="145"/>
      <c r="AB336" s="145"/>
      <c r="AC336" s="145"/>
      <c r="AD336" s="145"/>
      <c r="AE336" s="145"/>
      <c r="AF336" s="145"/>
      <c r="AG336" s="145" t="s">
        <v>206</v>
      </c>
      <c r="AH336" s="145">
        <v>0</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3">
      <c r="A337" s="151"/>
      <c r="B337" s="152"/>
      <c r="C337" s="172" t="s">
        <v>555</v>
      </c>
      <c r="D337" s="156"/>
      <c r="E337" s="1215">
        <v>2.04</v>
      </c>
      <c r="F337" s="1209"/>
      <c r="G337" s="1209"/>
      <c r="H337" s="154"/>
      <c r="I337" s="154"/>
      <c r="J337" s="154"/>
      <c r="K337" s="154"/>
      <c r="L337" s="154"/>
      <c r="M337" s="154"/>
      <c r="N337" s="153"/>
      <c r="O337" s="153"/>
      <c r="P337" s="153"/>
      <c r="Q337" s="153"/>
      <c r="R337" s="154"/>
      <c r="S337" s="154"/>
      <c r="T337" s="154"/>
      <c r="U337" s="154"/>
      <c r="V337" s="154"/>
      <c r="W337" s="154"/>
      <c r="X337" s="154"/>
      <c r="Y337" s="154"/>
      <c r="Z337" s="145"/>
      <c r="AA337" s="145"/>
      <c r="AB337" s="145"/>
      <c r="AC337" s="145"/>
      <c r="AD337" s="145"/>
      <c r="AE337" s="145"/>
      <c r="AF337" s="145"/>
      <c r="AG337" s="145" t="s">
        <v>206</v>
      </c>
      <c r="AH337" s="145">
        <v>0</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3">
      <c r="A338" s="151"/>
      <c r="B338" s="152"/>
      <c r="C338" s="172" t="s">
        <v>545</v>
      </c>
      <c r="D338" s="156"/>
      <c r="E338" s="1215">
        <v>2.27</v>
      </c>
      <c r="F338" s="1209"/>
      <c r="G338" s="1209"/>
      <c r="H338" s="154"/>
      <c r="I338" s="154"/>
      <c r="J338" s="154"/>
      <c r="K338" s="154"/>
      <c r="L338" s="154"/>
      <c r="M338" s="154"/>
      <c r="N338" s="153"/>
      <c r="O338" s="153"/>
      <c r="P338" s="153"/>
      <c r="Q338" s="153"/>
      <c r="R338" s="154"/>
      <c r="S338" s="154"/>
      <c r="T338" s="154"/>
      <c r="U338" s="154"/>
      <c r="V338" s="154"/>
      <c r="W338" s="154"/>
      <c r="X338" s="154"/>
      <c r="Y338" s="154"/>
      <c r="Z338" s="145"/>
      <c r="AA338" s="145"/>
      <c r="AB338" s="145"/>
      <c r="AC338" s="145"/>
      <c r="AD338" s="145"/>
      <c r="AE338" s="145"/>
      <c r="AF338" s="145"/>
      <c r="AG338" s="145" t="s">
        <v>206</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3">
      <c r="A339" s="151"/>
      <c r="B339" s="152"/>
      <c r="C339" s="172" t="s">
        <v>556</v>
      </c>
      <c r="D339" s="156"/>
      <c r="E339" s="1215">
        <v>2.02</v>
      </c>
      <c r="F339" s="1209"/>
      <c r="G339" s="1209"/>
      <c r="H339" s="154"/>
      <c r="I339" s="154"/>
      <c r="J339" s="154"/>
      <c r="K339" s="154"/>
      <c r="L339" s="154"/>
      <c r="M339" s="154"/>
      <c r="N339" s="153"/>
      <c r="O339" s="153"/>
      <c r="P339" s="153"/>
      <c r="Q339" s="153"/>
      <c r="R339" s="154"/>
      <c r="S339" s="154"/>
      <c r="T339" s="154"/>
      <c r="U339" s="154"/>
      <c r="V339" s="154"/>
      <c r="W339" s="154"/>
      <c r="X339" s="154"/>
      <c r="Y339" s="154"/>
      <c r="Z339" s="145"/>
      <c r="AA339" s="145"/>
      <c r="AB339" s="145"/>
      <c r="AC339" s="145"/>
      <c r="AD339" s="145"/>
      <c r="AE339" s="145"/>
      <c r="AF339" s="145"/>
      <c r="AG339" s="145" t="s">
        <v>206</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3">
      <c r="A340" s="151"/>
      <c r="B340" s="152"/>
      <c r="C340" s="172" t="s">
        <v>520</v>
      </c>
      <c r="D340" s="156"/>
      <c r="E340" s="1215">
        <v>3.83</v>
      </c>
      <c r="F340" s="1209"/>
      <c r="G340" s="1209"/>
      <c r="H340" s="154"/>
      <c r="I340" s="154"/>
      <c r="J340" s="154"/>
      <c r="K340" s="154"/>
      <c r="L340" s="154"/>
      <c r="M340" s="154"/>
      <c r="N340" s="153"/>
      <c r="O340" s="153"/>
      <c r="P340" s="153"/>
      <c r="Q340" s="153"/>
      <c r="R340" s="154"/>
      <c r="S340" s="154"/>
      <c r="T340" s="154"/>
      <c r="U340" s="154"/>
      <c r="V340" s="154"/>
      <c r="W340" s="154"/>
      <c r="X340" s="154"/>
      <c r="Y340" s="154"/>
      <c r="Z340" s="145"/>
      <c r="AA340" s="145"/>
      <c r="AB340" s="145"/>
      <c r="AC340" s="145"/>
      <c r="AD340" s="145"/>
      <c r="AE340" s="145"/>
      <c r="AF340" s="145"/>
      <c r="AG340" s="145" t="s">
        <v>206</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3">
      <c r="A341" s="151"/>
      <c r="B341" s="152"/>
      <c r="C341" s="172" t="s">
        <v>532</v>
      </c>
      <c r="D341" s="156"/>
      <c r="E341" s="1215">
        <v>4.59</v>
      </c>
      <c r="F341" s="1209"/>
      <c r="G341" s="1209"/>
      <c r="H341" s="154"/>
      <c r="I341" s="154"/>
      <c r="J341" s="154"/>
      <c r="K341" s="154"/>
      <c r="L341" s="154"/>
      <c r="M341" s="154"/>
      <c r="N341" s="153"/>
      <c r="O341" s="153"/>
      <c r="P341" s="153"/>
      <c r="Q341" s="153"/>
      <c r="R341" s="154"/>
      <c r="S341" s="154"/>
      <c r="T341" s="154"/>
      <c r="U341" s="154"/>
      <c r="V341" s="154"/>
      <c r="W341" s="154"/>
      <c r="X341" s="154"/>
      <c r="Y341" s="154"/>
      <c r="Z341" s="145"/>
      <c r="AA341" s="145"/>
      <c r="AB341" s="145"/>
      <c r="AC341" s="145"/>
      <c r="AD341" s="145"/>
      <c r="AE341" s="145"/>
      <c r="AF341" s="145"/>
      <c r="AG341" s="145" t="s">
        <v>206</v>
      </c>
      <c r="AH341" s="145">
        <v>0</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c r="A342" s="164">
        <v>78</v>
      </c>
      <c r="B342" s="165" t="s">
        <v>564</v>
      </c>
      <c r="C342" s="171" t="s">
        <v>565</v>
      </c>
      <c r="D342" s="166" t="s">
        <v>217</v>
      </c>
      <c r="E342" s="1214">
        <v>64.56</v>
      </c>
      <c r="F342" s="1207"/>
      <c r="G342" s="1208">
        <f>ROUND(E342*F342,2)</f>
        <v>0</v>
      </c>
      <c r="H342" s="155">
        <v>0</v>
      </c>
      <c r="I342" s="154">
        <f>ROUND(E342*H342,2)</f>
        <v>0</v>
      </c>
      <c r="J342" s="155">
        <v>163.96</v>
      </c>
      <c r="K342" s="154">
        <f>ROUND(E342*J342,2)</f>
        <v>10585.26</v>
      </c>
      <c r="L342" s="154">
        <v>21</v>
      </c>
      <c r="M342" s="154">
        <f>G342*(1+L342/100)</f>
        <v>0</v>
      </c>
      <c r="N342" s="153">
        <v>0</v>
      </c>
      <c r="O342" s="153">
        <f>ROUND(E342*N342,2)</f>
        <v>0</v>
      </c>
      <c r="P342" s="153">
        <v>0</v>
      </c>
      <c r="Q342" s="153">
        <f>ROUND(E342*P342,2)</f>
        <v>0</v>
      </c>
      <c r="R342" s="154"/>
      <c r="S342" s="154" t="s">
        <v>200</v>
      </c>
      <c r="T342" s="154" t="s">
        <v>201</v>
      </c>
      <c r="U342" s="154">
        <v>0.28000000000000003</v>
      </c>
      <c r="V342" s="154">
        <f>ROUND(E342*U342,2)</f>
        <v>18.079999999999998</v>
      </c>
      <c r="W342" s="154"/>
      <c r="X342" s="154" t="s">
        <v>202</v>
      </c>
      <c r="Y342" s="154" t="s">
        <v>203</v>
      </c>
      <c r="Z342" s="145"/>
      <c r="AA342" s="145"/>
      <c r="AB342" s="145"/>
      <c r="AC342" s="145"/>
      <c r="AD342" s="145"/>
      <c r="AE342" s="145"/>
      <c r="AF342" s="145"/>
      <c r="AG342" s="145" t="s">
        <v>204</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2">
      <c r="A343" s="151"/>
      <c r="B343" s="152"/>
      <c r="C343" s="172" t="s">
        <v>540</v>
      </c>
      <c r="D343" s="156"/>
      <c r="E343" s="1215">
        <v>8.2100000000000009</v>
      </c>
      <c r="F343" s="1209"/>
      <c r="G343" s="1209"/>
      <c r="H343" s="154"/>
      <c r="I343" s="154"/>
      <c r="J343" s="154"/>
      <c r="K343" s="154"/>
      <c r="L343" s="154"/>
      <c r="M343" s="154"/>
      <c r="N343" s="153"/>
      <c r="O343" s="153"/>
      <c r="P343" s="153"/>
      <c r="Q343" s="153"/>
      <c r="R343" s="154"/>
      <c r="S343" s="154"/>
      <c r="T343" s="154"/>
      <c r="U343" s="154"/>
      <c r="V343" s="154"/>
      <c r="W343" s="154"/>
      <c r="X343" s="154"/>
      <c r="Y343" s="154"/>
      <c r="Z343" s="145"/>
      <c r="AA343" s="145"/>
      <c r="AB343" s="145"/>
      <c r="AC343" s="145"/>
      <c r="AD343" s="145"/>
      <c r="AE343" s="145"/>
      <c r="AF343" s="145"/>
      <c r="AG343" s="145" t="s">
        <v>206</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3">
      <c r="A344" s="151"/>
      <c r="B344" s="152"/>
      <c r="C344" s="172" t="s">
        <v>541</v>
      </c>
      <c r="D344" s="156"/>
      <c r="E344" s="1215">
        <v>6.35</v>
      </c>
      <c r="F344" s="1209"/>
      <c r="G344" s="1209"/>
      <c r="H344" s="154"/>
      <c r="I344" s="154"/>
      <c r="J344" s="154"/>
      <c r="K344" s="154"/>
      <c r="L344" s="154"/>
      <c r="M344" s="154"/>
      <c r="N344" s="153"/>
      <c r="O344" s="153"/>
      <c r="P344" s="153"/>
      <c r="Q344" s="153"/>
      <c r="R344" s="154"/>
      <c r="S344" s="154"/>
      <c r="T344" s="154"/>
      <c r="U344" s="154"/>
      <c r="V344" s="154"/>
      <c r="W344" s="154"/>
      <c r="X344" s="154"/>
      <c r="Y344" s="154"/>
      <c r="Z344" s="145"/>
      <c r="AA344" s="145"/>
      <c r="AB344" s="145"/>
      <c r="AC344" s="145"/>
      <c r="AD344" s="145"/>
      <c r="AE344" s="145"/>
      <c r="AF344" s="145"/>
      <c r="AG344" s="145" t="s">
        <v>206</v>
      </c>
      <c r="AH344" s="145">
        <v>0</v>
      </c>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3">
      <c r="A345" s="151"/>
      <c r="B345" s="152"/>
      <c r="C345" s="172" t="s">
        <v>552</v>
      </c>
      <c r="D345" s="156"/>
      <c r="E345" s="1215">
        <v>5.55</v>
      </c>
      <c r="F345" s="1209"/>
      <c r="G345" s="1209"/>
      <c r="H345" s="154"/>
      <c r="I345" s="154"/>
      <c r="J345" s="154"/>
      <c r="K345" s="154"/>
      <c r="L345" s="154"/>
      <c r="M345" s="154"/>
      <c r="N345" s="153"/>
      <c r="O345" s="153"/>
      <c r="P345" s="153"/>
      <c r="Q345" s="153"/>
      <c r="R345" s="154"/>
      <c r="S345" s="154"/>
      <c r="T345" s="154"/>
      <c r="U345" s="154"/>
      <c r="V345" s="154"/>
      <c r="W345" s="154"/>
      <c r="X345" s="154"/>
      <c r="Y345" s="154"/>
      <c r="Z345" s="145"/>
      <c r="AA345" s="145"/>
      <c r="AB345" s="145"/>
      <c r="AC345" s="145"/>
      <c r="AD345" s="145"/>
      <c r="AE345" s="145"/>
      <c r="AF345" s="145"/>
      <c r="AG345" s="145" t="s">
        <v>206</v>
      </c>
      <c r="AH345" s="145">
        <v>0</v>
      </c>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3">
      <c r="A346" s="151"/>
      <c r="B346" s="152"/>
      <c r="C346" s="172" t="s">
        <v>542</v>
      </c>
      <c r="D346" s="156"/>
      <c r="E346" s="1215">
        <v>6.82</v>
      </c>
      <c r="F346" s="1209"/>
      <c r="G346" s="1209"/>
      <c r="H346" s="154"/>
      <c r="I346" s="154"/>
      <c r="J346" s="154"/>
      <c r="K346" s="154"/>
      <c r="L346" s="154"/>
      <c r="M346" s="154"/>
      <c r="N346" s="153"/>
      <c r="O346" s="153"/>
      <c r="P346" s="153"/>
      <c r="Q346" s="153"/>
      <c r="R346" s="154"/>
      <c r="S346" s="154"/>
      <c r="T346" s="154"/>
      <c r="U346" s="154"/>
      <c r="V346" s="154"/>
      <c r="W346" s="154"/>
      <c r="X346" s="154"/>
      <c r="Y346" s="154"/>
      <c r="Z346" s="145"/>
      <c r="AA346" s="145"/>
      <c r="AB346" s="145"/>
      <c r="AC346" s="145"/>
      <c r="AD346" s="145"/>
      <c r="AE346" s="145"/>
      <c r="AF346" s="145"/>
      <c r="AG346" s="145" t="s">
        <v>206</v>
      </c>
      <c r="AH346" s="145">
        <v>0</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3">
      <c r="A347" s="151"/>
      <c r="B347" s="152"/>
      <c r="C347" s="172" t="s">
        <v>553</v>
      </c>
      <c r="D347" s="156"/>
      <c r="E347" s="1215">
        <v>6.59</v>
      </c>
      <c r="F347" s="1209"/>
      <c r="G347" s="1209"/>
      <c r="H347" s="154"/>
      <c r="I347" s="154"/>
      <c r="J347" s="154"/>
      <c r="K347" s="154"/>
      <c r="L347" s="154"/>
      <c r="M347" s="154"/>
      <c r="N347" s="153"/>
      <c r="O347" s="153"/>
      <c r="P347" s="153"/>
      <c r="Q347" s="153"/>
      <c r="R347" s="154"/>
      <c r="S347" s="154"/>
      <c r="T347" s="154"/>
      <c r="U347" s="154"/>
      <c r="V347" s="154"/>
      <c r="W347" s="154"/>
      <c r="X347" s="154"/>
      <c r="Y347" s="154"/>
      <c r="Z347" s="145"/>
      <c r="AA347" s="145"/>
      <c r="AB347" s="145"/>
      <c r="AC347" s="145"/>
      <c r="AD347" s="145"/>
      <c r="AE347" s="145"/>
      <c r="AF347" s="145"/>
      <c r="AG347" s="145" t="s">
        <v>206</v>
      </c>
      <c r="AH347" s="145">
        <v>0</v>
      </c>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3">
      <c r="A348" s="151"/>
      <c r="B348" s="152"/>
      <c r="C348" s="172" t="s">
        <v>543</v>
      </c>
      <c r="D348" s="156"/>
      <c r="E348" s="1215">
        <v>5.87</v>
      </c>
      <c r="F348" s="1209"/>
      <c r="G348" s="1209"/>
      <c r="H348" s="154"/>
      <c r="I348" s="154"/>
      <c r="J348" s="154"/>
      <c r="K348" s="154"/>
      <c r="L348" s="154"/>
      <c r="M348" s="154"/>
      <c r="N348" s="153"/>
      <c r="O348" s="153"/>
      <c r="P348" s="153"/>
      <c r="Q348" s="153"/>
      <c r="R348" s="154"/>
      <c r="S348" s="154"/>
      <c r="T348" s="154"/>
      <c r="U348" s="154"/>
      <c r="V348" s="154"/>
      <c r="W348" s="154"/>
      <c r="X348" s="154"/>
      <c r="Y348" s="154"/>
      <c r="Z348" s="145"/>
      <c r="AA348" s="145"/>
      <c r="AB348" s="145"/>
      <c r="AC348" s="145"/>
      <c r="AD348" s="145"/>
      <c r="AE348" s="145"/>
      <c r="AF348" s="145"/>
      <c r="AG348" s="145" t="s">
        <v>206</v>
      </c>
      <c r="AH348" s="145">
        <v>0</v>
      </c>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3">
      <c r="A349" s="151"/>
      <c r="B349" s="152"/>
      <c r="C349" s="172" t="s">
        <v>546</v>
      </c>
      <c r="D349" s="156"/>
      <c r="E349" s="1215">
        <v>5.23</v>
      </c>
      <c r="F349" s="1209"/>
      <c r="G349" s="1209"/>
      <c r="H349" s="154"/>
      <c r="I349" s="154"/>
      <c r="J349" s="154"/>
      <c r="K349" s="154"/>
      <c r="L349" s="154"/>
      <c r="M349" s="154"/>
      <c r="N349" s="153"/>
      <c r="O349" s="153"/>
      <c r="P349" s="153"/>
      <c r="Q349" s="153"/>
      <c r="R349" s="154"/>
      <c r="S349" s="154"/>
      <c r="T349" s="154"/>
      <c r="U349" s="154"/>
      <c r="V349" s="154"/>
      <c r="W349" s="154"/>
      <c r="X349" s="154"/>
      <c r="Y349" s="154"/>
      <c r="Z349" s="145"/>
      <c r="AA349" s="145"/>
      <c r="AB349" s="145"/>
      <c r="AC349" s="145"/>
      <c r="AD349" s="145"/>
      <c r="AE349" s="145"/>
      <c r="AF349" s="145"/>
      <c r="AG349" s="145" t="s">
        <v>206</v>
      </c>
      <c r="AH349" s="145">
        <v>0</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3">
      <c r="A350" s="151"/>
      <c r="B350" s="152"/>
      <c r="C350" s="172" t="s">
        <v>528</v>
      </c>
      <c r="D350" s="156"/>
      <c r="E350" s="1215">
        <v>8.74</v>
      </c>
      <c r="F350" s="1209"/>
      <c r="G350" s="1209"/>
      <c r="H350" s="154"/>
      <c r="I350" s="154"/>
      <c r="J350" s="154"/>
      <c r="K350" s="154"/>
      <c r="L350" s="154"/>
      <c r="M350" s="154"/>
      <c r="N350" s="153"/>
      <c r="O350" s="153"/>
      <c r="P350" s="153"/>
      <c r="Q350" s="153"/>
      <c r="R350" s="154"/>
      <c r="S350" s="154"/>
      <c r="T350" s="154"/>
      <c r="U350" s="154"/>
      <c r="V350" s="154"/>
      <c r="W350" s="154"/>
      <c r="X350" s="154"/>
      <c r="Y350" s="154"/>
      <c r="Z350" s="145"/>
      <c r="AA350" s="145"/>
      <c r="AB350" s="145"/>
      <c r="AC350" s="145"/>
      <c r="AD350" s="145"/>
      <c r="AE350" s="145"/>
      <c r="AF350" s="145"/>
      <c r="AG350" s="145" t="s">
        <v>206</v>
      </c>
      <c r="AH350" s="145">
        <v>0</v>
      </c>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3">
      <c r="A351" s="151"/>
      <c r="B351" s="152"/>
      <c r="C351" s="172" t="s">
        <v>531</v>
      </c>
      <c r="D351" s="156"/>
      <c r="E351" s="1215">
        <v>5.51</v>
      </c>
      <c r="F351" s="1209"/>
      <c r="G351" s="1209"/>
      <c r="H351" s="154"/>
      <c r="I351" s="154"/>
      <c r="J351" s="154"/>
      <c r="K351" s="154"/>
      <c r="L351" s="154"/>
      <c r="M351" s="154"/>
      <c r="N351" s="153"/>
      <c r="O351" s="153"/>
      <c r="P351" s="153"/>
      <c r="Q351" s="153"/>
      <c r="R351" s="154"/>
      <c r="S351" s="154"/>
      <c r="T351" s="154"/>
      <c r="U351" s="154"/>
      <c r="V351" s="154"/>
      <c r="W351" s="154"/>
      <c r="X351" s="154"/>
      <c r="Y351" s="154"/>
      <c r="Z351" s="145"/>
      <c r="AA351" s="145"/>
      <c r="AB351" s="145"/>
      <c r="AC351" s="145"/>
      <c r="AD351" s="145"/>
      <c r="AE351" s="145"/>
      <c r="AF351" s="145"/>
      <c r="AG351" s="145" t="s">
        <v>206</v>
      </c>
      <c r="AH351" s="145">
        <v>0</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3">
      <c r="A352" s="151"/>
      <c r="B352" s="152"/>
      <c r="C352" s="172" t="s">
        <v>533</v>
      </c>
      <c r="D352" s="156"/>
      <c r="E352" s="1215">
        <v>5.69</v>
      </c>
      <c r="F352" s="1209"/>
      <c r="G352" s="1209"/>
      <c r="H352" s="154"/>
      <c r="I352" s="154"/>
      <c r="J352" s="154"/>
      <c r="K352" s="154"/>
      <c r="L352" s="154"/>
      <c r="M352" s="154"/>
      <c r="N352" s="153"/>
      <c r="O352" s="153"/>
      <c r="P352" s="153"/>
      <c r="Q352" s="153"/>
      <c r="R352" s="154"/>
      <c r="S352" s="154"/>
      <c r="T352" s="154"/>
      <c r="U352" s="154"/>
      <c r="V352" s="154"/>
      <c r="W352" s="154"/>
      <c r="X352" s="154"/>
      <c r="Y352" s="154"/>
      <c r="Z352" s="145"/>
      <c r="AA352" s="145"/>
      <c r="AB352" s="145"/>
      <c r="AC352" s="145"/>
      <c r="AD352" s="145"/>
      <c r="AE352" s="145"/>
      <c r="AF352" s="145"/>
      <c r="AG352" s="145" t="s">
        <v>206</v>
      </c>
      <c r="AH352" s="145">
        <v>0</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ht="22.5" outlineLevel="1">
      <c r="A353" s="164">
        <v>79</v>
      </c>
      <c r="B353" s="165" t="s">
        <v>566</v>
      </c>
      <c r="C353" s="171" t="s">
        <v>567</v>
      </c>
      <c r="D353" s="166" t="s">
        <v>217</v>
      </c>
      <c r="E353" s="1214">
        <v>13.5</v>
      </c>
      <c r="F353" s="1207"/>
      <c r="G353" s="1208">
        <f>ROUND(E353*F353,2)</f>
        <v>0</v>
      </c>
      <c r="H353" s="155">
        <v>1089.45</v>
      </c>
      <c r="I353" s="154">
        <f>ROUND(E353*H353,2)</f>
        <v>14707.58</v>
      </c>
      <c r="J353" s="155">
        <v>862.74</v>
      </c>
      <c r="K353" s="154">
        <f>ROUND(E353*J353,2)</f>
        <v>11646.99</v>
      </c>
      <c r="L353" s="154">
        <v>21</v>
      </c>
      <c r="M353" s="154">
        <f>G353*(1+L353/100)</f>
        <v>0</v>
      </c>
      <c r="N353" s="153">
        <v>3.0630000000000001E-2</v>
      </c>
      <c r="O353" s="153">
        <f>ROUND(E353*N353,2)</f>
        <v>0.41</v>
      </c>
      <c r="P353" s="153">
        <v>0</v>
      </c>
      <c r="Q353" s="153">
        <f>ROUND(E353*P353,2)</f>
        <v>0</v>
      </c>
      <c r="R353" s="154"/>
      <c r="S353" s="154" t="s">
        <v>200</v>
      </c>
      <c r="T353" s="154" t="s">
        <v>201</v>
      </c>
      <c r="U353" s="154">
        <v>1.3620000000000001</v>
      </c>
      <c r="V353" s="154">
        <f>ROUND(E353*U353,2)</f>
        <v>18.39</v>
      </c>
      <c r="W353" s="154"/>
      <c r="X353" s="154" t="s">
        <v>202</v>
      </c>
      <c r="Y353" s="154" t="s">
        <v>203</v>
      </c>
      <c r="Z353" s="145"/>
      <c r="AA353" s="145"/>
      <c r="AB353" s="145"/>
      <c r="AC353" s="145"/>
      <c r="AD353" s="145"/>
      <c r="AE353" s="145"/>
      <c r="AF353" s="145"/>
      <c r="AG353" s="145" t="s">
        <v>204</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2">
      <c r="A354" s="151"/>
      <c r="B354" s="152"/>
      <c r="C354" s="172" t="s">
        <v>568</v>
      </c>
      <c r="D354" s="156"/>
      <c r="E354" s="1215">
        <v>13.5</v>
      </c>
      <c r="F354" s="1209"/>
      <c r="G354" s="1209"/>
      <c r="H354" s="154"/>
      <c r="I354" s="154"/>
      <c r="J354" s="154"/>
      <c r="K354" s="154"/>
      <c r="L354" s="154"/>
      <c r="M354" s="154"/>
      <c r="N354" s="153"/>
      <c r="O354" s="153"/>
      <c r="P354" s="153"/>
      <c r="Q354" s="153"/>
      <c r="R354" s="154"/>
      <c r="S354" s="154"/>
      <c r="T354" s="154"/>
      <c r="U354" s="154"/>
      <c r="V354" s="154"/>
      <c r="W354" s="154"/>
      <c r="X354" s="154"/>
      <c r="Y354" s="154"/>
      <c r="Z354" s="145"/>
      <c r="AA354" s="145"/>
      <c r="AB354" s="145"/>
      <c r="AC354" s="145"/>
      <c r="AD354" s="145"/>
      <c r="AE354" s="145"/>
      <c r="AF354" s="145"/>
      <c r="AG354" s="145" t="s">
        <v>206</v>
      </c>
      <c r="AH354" s="145">
        <v>0</v>
      </c>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c r="A355" s="161" t="s">
        <v>195</v>
      </c>
      <c r="B355" s="162" t="s">
        <v>92</v>
      </c>
      <c r="C355" s="170" t="s">
        <v>93</v>
      </c>
      <c r="D355" s="163"/>
      <c r="E355" s="1213"/>
      <c r="F355" s="1201"/>
      <c r="G355" s="1206">
        <f>SUMIF(AG356:AG413,"&lt;&gt;NOR",G356:G413)</f>
        <v>0</v>
      </c>
      <c r="H355" s="160"/>
      <c r="I355" s="160">
        <f>SUM(I356:I413)</f>
        <v>491935.27999999997</v>
      </c>
      <c r="J355" s="160"/>
      <c r="K355" s="160">
        <f>SUM(K356:K413)</f>
        <v>319493.5</v>
      </c>
      <c r="L355" s="160"/>
      <c r="M355" s="160">
        <f>SUM(M356:M413)</f>
        <v>0</v>
      </c>
      <c r="N355" s="159"/>
      <c r="O355" s="159">
        <f>SUM(O356:O413)</f>
        <v>56.66</v>
      </c>
      <c r="P355" s="159"/>
      <c r="Q355" s="159">
        <f>SUM(Q356:Q413)</f>
        <v>0</v>
      </c>
      <c r="R355" s="160"/>
      <c r="S355" s="160"/>
      <c r="T355" s="160"/>
      <c r="U355" s="160"/>
      <c r="V355" s="160">
        <f>SUM(V356:V413)</f>
        <v>593.53000000000009</v>
      </c>
      <c r="W355" s="160"/>
      <c r="X355" s="160"/>
      <c r="Y355" s="160"/>
      <c r="AG355" t="s">
        <v>196</v>
      </c>
    </row>
    <row r="356" spans="1:60" outlineLevel="1">
      <c r="A356" s="164">
        <v>80</v>
      </c>
      <c r="B356" s="165" t="s">
        <v>569</v>
      </c>
      <c r="C356" s="171" t="s">
        <v>570</v>
      </c>
      <c r="D356" s="166" t="s">
        <v>199</v>
      </c>
      <c r="E356" s="1214">
        <v>11.67595</v>
      </c>
      <c r="F356" s="1207"/>
      <c r="G356" s="1208">
        <f>ROUND(E356*F356,2)</f>
        <v>0</v>
      </c>
      <c r="H356" s="155">
        <v>3113.06</v>
      </c>
      <c r="I356" s="154">
        <f>ROUND(E356*H356,2)</f>
        <v>36347.93</v>
      </c>
      <c r="J356" s="155">
        <v>2073.15</v>
      </c>
      <c r="K356" s="154">
        <f>ROUND(E356*J356,2)</f>
        <v>24206</v>
      </c>
      <c r="L356" s="154">
        <v>21</v>
      </c>
      <c r="M356" s="154">
        <f>G356*(1+L356/100)</f>
        <v>0</v>
      </c>
      <c r="N356" s="153">
        <v>2.52508</v>
      </c>
      <c r="O356" s="153">
        <f>ROUND(E356*N356,2)</f>
        <v>29.48</v>
      </c>
      <c r="P356" s="153">
        <v>0</v>
      </c>
      <c r="Q356" s="153">
        <f>ROUND(E356*P356,2)</f>
        <v>0</v>
      </c>
      <c r="R356" s="154"/>
      <c r="S356" s="154" t="s">
        <v>200</v>
      </c>
      <c r="T356" s="154" t="s">
        <v>201</v>
      </c>
      <c r="U356" s="154">
        <v>3.7694999999999999</v>
      </c>
      <c r="V356" s="154">
        <f>ROUND(E356*U356,2)</f>
        <v>44.01</v>
      </c>
      <c r="W356" s="154"/>
      <c r="X356" s="154" t="s">
        <v>202</v>
      </c>
      <c r="Y356" s="154" t="s">
        <v>203</v>
      </c>
      <c r="Z356" s="145"/>
      <c r="AA356" s="145"/>
      <c r="AB356" s="145"/>
      <c r="AC356" s="145"/>
      <c r="AD356" s="145"/>
      <c r="AE356" s="145"/>
      <c r="AF356" s="145"/>
      <c r="AG356" s="145" t="s">
        <v>204</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2">
      <c r="A357" s="151"/>
      <c r="B357" s="152"/>
      <c r="C357" s="172" t="s">
        <v>571</v>
      </c>
      <c r="D357" s="156"/>
      <c r="E357" s="1215">
        <v>1.91625</v>
      </c>
      <c r="F357" s="1209"/>
      <c r="G357" s="1209"/>
      <c r="H357" s="154"/>
      <c r="I357" s="154"/>
      <c r="J357" s="154"/>
      <c r="K357" s="154"/>
      <c r="L357" s="154"/>
      <c r="M357" s="154"/>
      <c r="N357" s="153"/>
      <c r="O357" s="153"/>
      <c r="P357" s="153"/>
      <c r="Q357" s="153"/>
      <c r="R357" s="154"/>
      <c r="S357" s="154"/>
      <c r="T357" s="154"/>
      <c r="U357" s="154"/>
      <c r="V357" s="154"/>
      <c r="W357" s="154"/>
      <c r="X357" s="154"/>
      <c r="Y357" s="154"/>
      <c r="Z357" s="145"/>
      <c r="AA357" s="145"/>
      <c r="AB357" s="145"/>
      <c r="AC357" s="145"/>
      <c r="AD357" s="145"/>
      <c r="AE357" s="145"/>
      <c r="AF357" s="145"/>
      <c r="AG357" s="145" t="s">
        <v>206</v>
      </c>
      <c r="AH357" s="145">
        <v>0</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3">
      <c r="A358" s="151"/>
      <c r="B358" s="152"/>
      <c r="C358" s="172" t="s">
        <v>572</v>
      </c>
      <c r="D358" s="156"/>
      <c r="E358" s="1215">
        <v>2.7984</v>
      </c>
      <c r="F358" s="1209"/>
      <c r="G358" s="1209"/>
      <c r="H358" s="154"/>
      <c r="I358" s="154"/>
      <c r="J358" s="154"/>
      <c r="K358" s="154"/>
      <c r="L358" s="154"/>
      <c r="M358" s="154"/>
      <c r="N358" s="153"/>
      <c r="O358" s="153"/>
      <c r="P358" s="153"/>
      <c r="Q358" s="153"/>
      <c r="R358" s="154"/>
      <c r="S358" s="154"/>
      <c r="T358" s="154"/>
      <c r="U358" s="154"/>
      <c r="V358" s="154"/>
      <c r="W358" s="154"/>
      <c r="X358" s="154"/>
      <c r="Y358" s="154"/>
      <c r="Z358" s="145"/>
      <c r="AA358" s="145"/>
      <c r="AB358" s="145"/>
      <c r="AC358" s="145"/>
      <c r="AD358" s="145"/>
      <c r="AE358" s="145"/>
      <c r="AF358" s="145"/>
      <c r="AG358" s="145" t="s">
        <v>206</v>
      </c>
      <c r="AH358" s="145">
        <v>0</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3">
      <c r="A359" s="151"/>
      <c r="B359" s="152"/>
      <c r="C359" s="172" t="s">
        <v>573</v>
      </c>
      <c r="D359" s="156"/>
      <c r="E359" s="1215">
        <v>2.2263999999999999</v>
      </c>
      <c r="F359" s="1209"/>
      <c r="G359" s="1209"/>
      <c r="H359" s="154"/>
      <c r="I359" s="154"/>
      <c r="J359" s="154"/>
      <c r="K359" s="154"/>
      <c r="L359" s="154"/>
      <c r="M359" s="154"/>
      <c r="N359" s="153"/>
      <c r="O359" s="153"/>
      <c r="P359" s="153"/>
      <c r="Q359" s="153"/>
      <c r="R359" s="154"/>
      <c r="S359" s="154"/>
      <c r="T359" s="154"/>
      <c r="U359" s="154"/>
      <c r="V359" s="154"/>
      <c r="W359" s="154"/>
      <c r="X359" s="154"/>
      <c r="Y359" s="154"/>
      <c r="Z359" s="145"/>
      <c r="AA359" s="145"/>
      <c r="AB359" s="145"/>
      <c r="AC359" s="145"/>
      <c r="AD359" s="145"/>
      <c r="AE359" s="145"/>
      <c r="AF359" s="145"/>
      <c r="AG359" s="145" t="s">
        <v>206</v>
      </c>
      <c r="AH359" s="145">
        <v>0</v>
      </c>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3">
      <c r="A360" s="151"/>
      <c r="B360" s="152"/>
      <c r="C360" s="172" t="s">
        <v>574</v>
      </c>
      <c r="D360" s="156"/>
      <c r="E360" s="1215">
        <v>2.7684000000000002</v>
      </c>
      <c r="F360" s="1209"/>
      <c r="G360" s="1209"/>
      <c r="H360" s="154"/>
      <c r="I360" s="154"/>
      <c r="J360" s="154"/>
      <c r="K360" s="154"/>
      <c r="L360" s="154"/>
      <c r="M360" s="154"/>
      <c r="N360" s="153"/>
      <c r="O360" s="153"/>
      <c r="P360" s="153"/>
      <c r="Q360" s="153"/>
      <c r="R360" s="154"/>
      <c r="S360" s="154"/>
      <c r="T360" s="154"/>
      <c r="U360" s="154"/>
      <c r="V360" s="154"/>
      <c r="W360" s="154"/>
      <c r="X360" s="154"/>
      <c r="Y360" s="154"/>
      <c r="Z360" s="145"/>
      <c r="AA360" s="145"/>
      <c r="AB360" s="145"/>
      <c r="AC360" s="145"/>
      <c r="AD360" s="145"/>
      <c r="AE360" s="145"/>
      <c r="AF360" s="145"/>
      <c r="AG360" s="145" t="s">
        <v>206</v>
      </c>
      <c r="AH360" s="145">
        <v>0</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3">
      <c r="A361" s="151"/>
      <c r="B361" s="152"/>
      <c r="C361" s="172" t="s">
        <v>575</v>
      </c>
      <c r="D361" s="156"/>
      <c r="E361" s="1215">
        <v>1.9664999999999999</v>
      </c>
      <c r="F361" s="1209"/>
      <c r="G361" s="1209"/>
      <c r="H361" s="154"/>
      <c r="I361" s="154"/>
      <c r="J361" s="154"/>
      <c r="K361" s="154"/>
      <c r="L361" s="154"/>
      <c r="M361" s="154"/>
      <c r="N361" s="153"/>
      <c r="O361" s="153"/>
      <c r="P361" s="153"/>
      <c r="Q361" s="153"/>
      <c r="R361" s="154"/>
      <c r="S361" s="154"/>
      <c r="T361" s="154"/>
      <c r="U361" s="154"/>
      <c r="V361" s="154"/>
      <c r="W361" s="154"/>
      <c r="X361" s="154"/>
      <c r="Y361" s="154"/>
      <c r="Z361" s="145"/>
      <c r="AA361" s="145"/>
      <c r="AB361" s="145"/>
      <c r="AC361" s="145"/>
      <c r="AD361" s="145"/>
      <c r="AE361" s="145"/>
      <c r="AF361" s="145"/>
      <c r="AG361" s="145" t="s">
        <v>206</v>
      </c>
      <c r="AH361" s="145">
        <v>0</v>
      </c>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ht="22.5" outlineLevel="1">
      <c r="A362" s="164">
        <v>81</v>
      </c>
      <c r="B362" s="165" t="s">
        <v>576</v>
      </c>
      <c r="C362" s="171" t="s">
        <v>577</v>
      </c>
      <c r="D362" s="166" t="s">
        <v>275</v>
      </c>
      <c r="E362" s="1214">
        <v>1.69391</v>
      </c>
      <c r="F362" s="1207"/>
      <c r="G362" s="1208">
        <f>ROUND(E362*F362,2)</f>
        <v>0</v>
      </c>
      <c r="H362" s="155">
        <v>48531.53</v>
      </c>
      <c r="I362" s="154">
        <f>ROUND(E362*H362,2)</f>
        <v>82208.039999999994</v>
      </c>
      <c r="J362" s="155">
        <v>34646.79</v>
      </c>
      <c r="K362" s="154">
        <f>ROUND(E362*J362,2)</f>
        <v>58688.54</v>
      </c>
      <c r="L362" s="154">
        <v>21</v>
      </c>
      <c r="M362" s="154">
        <f>G362*(1+L362/100)</f>
        <v>0</v>
      </c>
      <c r="N362" s="153">
        <v>1.02092</v>
      </c>
      <c r="O362" s="153">
        <f>ROUND(E362*N362,2)</f>
        <v>1.73</v>
      </c>
      <c r="P362" s="153">
        <v>0</v>
      </c>
      <c r="Q362" s="153">
        <f>ROUND(E362*P362,2)</f>
        <v>0</v>
      </c>
      <c r="R362" s="154"/>
      <c r="S362" s="154" t="s">
        <v>200</v>
      </c>
      <c r="T362" s="154" t="s">
        <v>201</v>
      </c>
      <c r="U362" s="154">
        <v>60.8</v>
      </c>
      <c r="V362" s="154">
        <f>ROUND(E362*U362,2)</f>
        <v>102.99</v>
      </c>
      <c r="W362" s="154"/>
      <c r="X362" s="154" t="s">
        <v>202</v>
      </c>
      <c r="Y362" s="154" t="s">
        <v>203</v>
      </c>
      <c r="Z362" s="145"/>
      <c r="AA362" s="145"/>
      <c r="AB362" s="145"/>
      <c r="AC362" s="145"/>
      <c r="AD362" s="145"/>
      <c r="AE362" s="145"/>
      <c r="AF362" s="145"/>
      <c r="AG362" s="145" t="s">
        <v>204</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2">
      <c r="A363" s="151"/>
      <c r="B363" s="152"/>
      <c r="C363" s="172" t="s">
        <v>578</v>
      </c>
      <c r="D363" s="156"/>
      <c r="E363" s="1215"/>
      <c r="F363" s="1209"/>
      <c r="G363" s="1209"/>
      <c r="H363" s="154"/>
      <c r="I363" s="154"/>
      <c r="J363" s="154"/>
      <c r="K363" s="154"/>
      <c r="L363" s="154"/>
      <c r="M363" s="154"/>
      <c r="N363" s="153"/>
      <c r="O363" s="153"/>
      <c r="P363" s="153"/>
      <c r="Q363" s="153"/>
      <c r="R363" s="154"/>
      <c r="S363" s="154"/>
      <c r="T363" s="154"/>
      <c r="U363" s="154"/>
      <c r="V363" s="154"/>
      <c r="W363" s="154"/>
      <c r="X363" s="154"/>
      <c r="Y363" s="154"/>
      <c r="Z363" s="145"/>
      <c r="AA363" s="145"/>
      <c r="AB363" s="145"/>
      <c r="AC363" s="145"/>
      <c r="AD363" s="145"/>
      <c r="AE363" s="145"/>
      <c r="AF363" s="145"/>
      <c r="AG363" s="145" t="s">
        <v>206</v>
      </c>
      <c r="AH363" s="145">
        <v>0</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3">
      <c r="A364" s="151"/>
      <c r="B364" s="152"/>
      <c r="C364" s="172" t="s">
        <v>579</v>
      </c>
      <c r="D364" s="156"/>
      <c r="E364" s="1215">
        <v>0.22994999999999999</v>
      </c>
      <c r="F364" s="1209"/>
      <c r="G364" s="1209"/>
      <c r="H364" s="154"/>
      <c r="I364" s="154"/>
      <c r="J364" s="154"/>
      <c r="K364" s="154"/>
      <c r="L364" s="154"/>
      <c r="M364" s="154"/>
      <c r="N364" s="153"/>
      <c r="O364" s="153"/>
      <c r="P364" s="153"/>
      <c r="Q364" s="153"/>
      <c r="R364" s="154"/>
      <c r="S364" s="154"/>
      <c r="T364" s="154"/>
      <c r="U364" s="154"/>
      <c r="V364" s="154"/>
      <c r="W364" s="154"/>
      <c r="X364" s="154"/>
      <c r="Y364" s="154"/>
      <c r="Z364" s="145"/>
      <c r="AA364" s="145"/>
      <c r="AB364" s="145"/>
      <c r="AC364" s="145"/>
      <c r="AD364" s="145"/>
      <c r="AE364" s="145"/>
      <c r="AF364" s="145"/>
      <c r="AG364" s="145" t="s">
        <v>206</v>
      </c>
      <c r="AH364" s="145">
        <v>0</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3">
      <c r="A365" s="151"/>
      <c r="B365" s="152"/>
      <c r="C365" s="172" t="s">
        <v>580</v>
      </c>
      <c r="D365" s="156"/>
      <c r="E365" s="1215">
        <v>0.41976000000000002</v>
      </c>
      <c r="F365" s="1209"/>
      <c r="G365" s="1209"/>
      <c r="H365" s="154"/>
      <c r="I365" s="154"/>
      <c r="J365" s="154"/>
      <c r="K365" s="154"/>
      <c r="L365" s="154"/>
      <c r="M365" s="154"/>
      <c r="N365" s="153"/>
      <c r="O365" s="153"/>
      <c r="P365" s="153"/>
      <c r="Q365" s="153"/>
      <c r="R365" s="154"/>
      <c r="S365" s="154"/>
      <c r="T365" s="154"/>
      <c r="U365" s="154"/>
      <c r="V365" s="154"/>
      <c r="W365" s="154"/>
      <c r="X365" s="154"/>
      <c r="Y365" s="154"/>
      <c r="Z365" s="145"/>
      <c r="AA365" s="145"/>
      <c r="AB365" s="145"/>
      <c r="AC365" s="145"/>
      <c r="AD365" s="145"/>
      <c r="AE365" s="145"/>
      <c r="AF365" s="145"/>
      <c r="AG365" s="145" t="s">
        <v>206</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3">
      <c r="A366" s="151"/>
      <c r="B366" s="152"/>
      <c r="C366" s="172" t="s">
        <v>581</v>
      </c>
      <c r="D366" s="156"/>
      <c r="E366" s="1215">
        <v>0.33395999999999998</v>
      </c>
      <c r="F366" s="1209"/>
      <c r="G366" s="1209"/>
      <c r="H366" s="154"/>
      <c r="I366" s="154"/>
      <c r="J366" s="154"/>
      <c r="K366" s="154"/>
      <c r="L366" s="154"/>
      <c r="M366" s="154"/>
      <c r="N366" s="153"/>
      <c r="O366" s="153"/>
      <c r="P366" s="153"/>
      <c r="Q366" s="153"/>
      <c r="R366" s="154"/>
      <c r="S366" s="154"/>
      <c r="T366" s="154"/>
      <c r="U366" s="154"/>
      <c r="V366" s="154"/>
      <c r="W366" s="154"/>
      <c r="X366" s="154"/>
      <c r="Y366" s="154"/>
      <c r="Z366" s="145"/>
      <c r="AA366" s="145"/>
      <c r="AB366" s="145"/>
      <c r="AC366" s="145"/>
      <c r="AD366" s="145"/>
      <c r="AE366" s="145"/>
      <c r="AF366" s="145"/>
      <c r="AG366" s="145" t="s">
        <v>206</v>
      </c>
      <c r="AH366" s="145">
        <v>0</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3">
      <c r="A367" s="151"/>
      <c r="B367" s="152"/>
      <c r="C367" s="172" t="s">
        <v>582</v>
      </c>
      <c r="D367" s="156"/>
      <c r="E367" s="1215">
        <v>0.41526000000000002</v>
      </c>
      <c r="F367" s="1209"/>
      <c r="G367" s="1209"/>
      <c r="H367" s="154"/>
      <c r="I367" s="154"/>
      <c r="J367" s="154"/>
      <c r="K367" s="154"/>
      <c r="L367" s="154"/>
      <c r="M367" s="154"/>
      <c r="N367" s="153"/>
      <c r="O367" s="153"/>
      <c r="P367" s="153"/>
      <c r="Q367" s="153"/>
      <c r="R367" s="154"/>
      <c r="S367" s="154"/>
      <c r="T367" s="154"/>
      <c r="U367" s="154"/>
      <c r="V367" s="154"/>
      <c r="W367" s="154"/>
      <c r="X367" s="154"/>
      <c r="Y367" s="154"/>
      <c r="Z367" s="145"/>
      <c r="AA367" s="145"/>
      <c r="AB367" s="145"/>
      <c r="AC367" s="145"/>
      <c r="AD367" s="145"/>
      <c r="AE367" s="145"/>
      <c r="AF367" s="145"/>
      <c r="AG367" s="145" t="s">
        <v>206</v>
      </c>
      <c r="AH367" s="145">
        <v>0</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3">
      <c r="A368" s="151"/>
      <c r="B368" s="152"/>
      <c r="C368" s="172" t="s">
        <v>583</v>
      </c>
      <c r="D368" s="156"/>
      <c r="E368" s="1215">
        <v>0.29498000000000002</v>
      </c>
      <c r="F368" s="1209"/>
      <c r="G368" s="1209"/>
      <c r="H368" s="154"/>
      <c r="I368" s="154"/>
      <c r="J368" s="154"/>
      <c r="K368" s="154"/>
      <c r="L368" s="154"/>
      <c r="M368" s="154"/>
      <c r="N368" s="153"/>
      <c r="O368" s="153"/>
      <c r="P368" s="153"/>
      <c r="Q368" s="153"/>
      <c r="R368" s="154"/>
      <c r="S368" s="154"/>
      <c r="T368" s="154"/>
      <c r="U368" s="154"/>
      <c r="V368" s="154"/>
      <c r="W368" s="154"/>
      <c r="X368" s="154"/>
      <c r="Y368" s="154"/>
      <c r="Z368" s="145"/>
      <c r="AA368" s="145"/>
      <c r="AB368" s="145"/>
      <c r="AC368" s="145"/>
      <c r="AD368" s="145"/>
      <c r="AE368" s="145"/>
      <c r="AF368" s="145"/>
      <c r="AG368" s="145" t="s">
        <v>206</v>
      </c>
      <c r="AH368" s="145">
        <v>0</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c r="A369" s="164">
        <v>82</v>
      </c>
      <c r="B369" s="165" t="s">
        <v>584</v>
      </c>
      <c r="C369" s="171" t="s">
        <v>585</v>
      </c>
      <c r="D369" s="166" t="s">
        <v>217</v>
      </c>
      <c r="E369" s="1214">
        <v>58.51</v>
      </c>
      <c r="F369" s="1207"/>
      <c r="G369" s="1208">
        <f>ROUND(E369*F369,2)</f>
        <v>0</v>
      </c>
      <c r="H369" s="155">
        <v>2425.1799999999998</v>
      </c>
      <c r="I369" s="154">
        <f>ROUND(E369*H369,2)</f>
        <v>141897.28</v>
      </c>
      <c r="J369" s="155">
        <v>1164.0999999999999</v>
      </c>
      <c r="K369" s="154">
        <f>ROUND(E369*J369,2)</f>
        <v>68111.490000000005</v>
      </c>
      <c r="L369" s="154">
        <v>21</v>
      </c>
      <c r="M369" s="154">
        <f>G369*(1+L369/100)</f>
        <v>0</v>
      </c>
      <c r="N369" s="153">
        <v>4.5969999999999997E-2</v>
      </c>
      <c r="O369" s="153">
        <f>ROUND(E369*N369,2)</f>
        <v>2.69</v>
      </c>
      <c r="P369" s="153">
        <v>0</v>
      </c>
      <c r="Q369" s="153">
        <f>ROUND(E369*P369,2)</f>
        <v>0</v>
      </c>
      <c r="R369" s="154"/>
      <c r="S369" s="154" t="s">
        <v>200</v>
      </c>
      <c r="T369" s="154" t="s">
        <v>201</v>
      </c>
      <c r="U369" s="154">
        <v>2.2999999999999998</v>
      </c>
      <c r="V369" s="154">
        <f>ROUND(E369*U369,2)</f>
        <v>134.57</v>
      </c>
      <c r="W369" s="154"/>
      <c r="X369" s="154" t="s">
        <v>202</v>
      </c>
      <c r="Y369" s="154" t="s">
        <v>203</v>
      </c>
      <c r="Z369" s="145"/>
      <c r="AA369" s="145"/>
      <c r="AB369" s="145"/>
      <c r="AC369" s="145"/>
      <c r="AD369" s="145"/>
      <c r="AE369" s="145"/>
      <c r="AF369" s="145"/>
      <c r="AG369" s="145" t="s">
        <v>204</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2">
      <c r="A370" s="151"/>
      <c r="B370" s="152"/>
      <c r="C370" s="172" t="s">
        <v>586</v>
      </c>
      <c r="D370" s="156"/>
      <c r="E370" s="1215">
        <v>9.7650000000000006</v>
      </c>
      <c r="F370" s="1209"/>
      <c r="G370" s="1209"/>
      <c r="H370" s="154"/>
      <c r="I370" s="154"/>
      <c r="J370" s="154"/>
      <c r="K370" s="154"/>
      <c r="L370" s="154"/>
      <c r="M370" s="154"/>
      <c r="N370" s="153"/>
      <c r="O370" s="153"/>
      <c r="P370" s="153"/>
      <c r="Q370" s="153"/>
      <c r="R370" s="154"/>
      <c r="S370" s="154"/>
      <c r="T370" s="154"/>
      <c r="U370" s="154"/>
      <c r="V370" s="154"/>
      <c r="W370" s="154"/>
      <c r="X370" s="154"/>
      <c r="Y370" s="154"/>
      <c r="Z370" s="145"/>
      <c r="AA370" s="145"/>
      <c r="AB370" s="145"/>
      <c r="AC370" s="145"/>
      <c r="AD370" s="145"/>
      <c r="AE370" s="145"/>
      <c r="AF370" s="145"/>
      <c r="AG370" s="145" t="s">
        <v>206</v>
      </c>
      <c r="AH370" s="145">
        <v>0</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3">
      <c r="A371" s="151"/>
      <c r="B371" s="152"/>
      <c r="C371" s="172" t="s">
        <v>587</v>
      </c>
      <c r="D371" s="156"/>
      <c r="E371" s="1215">
        <v>14.1</v>
      </c>
      <c r="F371" s="1209"/>
      <c r="G371" s="1209"/>
      <c r="H371" s="154"/>
      <c r="I371" s="154"/>
      <c r="J371" s="154"/>
      <c r="K371" s="154"/>
      <c r="L371" s="154"/>
      <c r="M371" s="154"/>
      <c r="N371" s="153"/>
      <c r="O371" s="153"/>
      <c r="P371" s="153"/>
      <c r="Q371" s="153"/>
      <c r="R371" s="154"/>
      <c r="S371" s="154"/>
      <c r="T371" s="154"/>
      <c r="U371" s="154"/>
      <c r="V371" s="154"/>
      <c r="W371" s="154"/>
      <c r="X371" s="154"/>
      <c r="Y371" s="154"/>
      <c r="Z371" s="145"/>
      <c r="AA371" s="145"/>
      <c r="AB371" s="145"/>
      <c r="AC371" s="145"/>
      <c r="AD371" s="145"/>
      <c r="AE371" s="145"/>
      <c r="AF371" s="145"/>
      <c r="AG371" s="145" t="s">
        <v>206</v>
      </c>
      <c r="AH371" s="145">
        <v>0</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3">
      <c r="A372" s="151"/>
      <c r="B372" s="152"/>
      <c r="C372" s="172" t="s">
        <v>588</v>
      </c>
      <c r="D372" s="156"/>
      <c r="E372" s="1215">
        <v>10.34</v>
      </c>
      <c r="F372" s="1209"/>
      <c r="G372" s="1209"/>
      <c r="H372" s="154"/>
      <c r="I372" s="154"/>
      <c r="J372" s="154"/>
      <c r="K372" s="154"/>
      <c r="L372" s="154"/>
      <c r="M372" s="154"/>
      <c r="N372" s="153"/>
      <c r="O372" s="153"/>
      <c r="P372" s="153"/>
      <c r="Q372" s="153"/>
      <c r="R372" s="154"/>
      <c r="S372" s="154"/>
      <c r="T372" s="154"/>
      <c r="U372" s="154"/>
      <c r="V372" s="154"/>
      <c r="W372" s="154"/>
      <c r="X372" s="154"/>
      <c r="Y372" s="154"/>
      <c r="Z372" s="145"/>
      <c r="AA372" s="145"/>
      <c r="AB372" s="145"/>
      <c r="AC372" s="145"/>
      <c r="AD372" s="145"/>
      <c r="AE372" s="145"/>
      <c r="AF372" s="145"/>
      <c r="AG372" s="145" t="s">
        <v>206</v>
      </c>
      <c r="AH372" s="145">
        <v>0</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3">
      <c r="A373" s="151"/>
      <c r="B373" s="152"/>
      <c r="C373" s="172" t="s">
        <v>589</v>
      </c>
      <c r="D373" s="156"/>
      <c r="E373" s="1215">
        <v>13.8</v>
      </c>
      <c r="F373" s="1209"/>
      <c r="G373" s="1209"/>
      <c r="H373" s="154"/>
      <c r="I373" s="154"/>
      <c r="J373" s="154"/>
      <c r="K373" s="154"/>
      <c r="L373" s="154"/>
      <c r="M373" s="154"/>
      <c r="N373" s="153"/>
      <c r="O373" s="153"/>
      <c r="P373" s="153"/>
      <c r="Q373" s="153"/>
      <c r="R373" s="154"/>
      <c r="S373" s="154"/>
      <c r="T373" s="154"/>
      <c r="U373" s="154"/>
      <c r="V373" s="154"/>
      <c r="W373" s="154"/>
      <c r="X373" s="154"/>
      <c r="Y373" s="154"/>
      <c r="Z373" s="145"/>
      <c r="AA373" s="145"/>
      <c r="AB373" s="145"/>
      <c r="AC373" s="145"/>
      <c r="AD373" s="145"/>
      <c r="AE373" s="145"/>
      <c r="AF373" s="145"/>
      <c r="AG373" s="145" t="s">
        <v>206</v>
      </c>
      <c r="AH373" s="145">
        <v>0</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3">
      <c r="A374" s="151"/>
      <c r="B374" s="152"/>
      <c r="C374" s="172" t="s">
        <v>590</v>
      </c>
      <c r="D374" s="156"/>
      <c r="E374" s="1215">
        <v>10.505000000000001</v>
      </c>
      <c r="F374" s="1209"/>
      <c r="G374" s="1209"/>
      <c r="H374" s="154"/>
      <c r="I374" s="154"/>
      <c r="J374" s="154"/>
      <c r="K374" s="154"/>
      <c r="L374" s="154"/>
      <c r="M374" s="154"/>
      <c r="N374" s="153"/>
      <c r="O374" s="153"/>
      <c r="P374" s="153"/>
      <c r="Q374" s="153"/>
      <c r="R374" s="154"/>
      <c r="S374" s="154"/>
      <c r="T374" s="154"/>
      <c r="U374" s="154"/>
      <c r="V374" s="154"/>
      <c r="W374" s="154"/>
      <c r="X374" s="154"/>
      <c r="Y374" s="154"/>
      <c r="Z374" s="145"/>
      <c r="AA374" s="145"/>
      <c r="AB374" s="145"/>
      <c r="AC374" s="145"/>
      <c r="AD374" s="145"/>
      <c r="AE374" s="145"/>
      <c r="AF374" s="145"/>
      <c r="AG374" s="145" t="s">
        <v>206</v>
      </c>
      <c r="AH374" s="145">
        <v>0</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ht="22.5" outlineLevel="1">
      <c r="A375" s="164">
        <v>83</v>
      </c>
      <c r="B375" s="165" t="s">
        <v>591</v>
      </c>
      <c r="C375" s="171" t="s">
        <v>592</v>
      </c>
      <c r="D375" s="166" t="s">
        <v>217</v>
      </c>
      <c r="E375" s="1214">
        <v>58.51</v>
      </c>
      <c r="F375" s="1207"/>
      <c r="G375" s="1208">
        <f>ROUND(E375*F375,2)</f>
        <v>0</v>
      </c>
      <c r="H375" s="155">
        <v>0</v>
      </c>
      <c r="I375" s="154">
        <f>ROUND(E375*H375,2)</f>
        <v>0</v>
      </c>
      <c r="J375" s="155">
        <v>183.31</v>
      </c>
      <c r="K375" s="154">
        <f>ROUND(E375*J375,2)</f>
        <v>10725.47</v>
      </c>
      <c r="L375" s="154">
        <v>21</v>
      </c>
      <c r="M375" s="154">
        <f>G375*(1+L375/100)</f>
        <v>0</v>
      </c>
      <c r="N375" s="153">
        <v>0</v>
      </c>
      <c r="O375" s="153">
        <f>ROUND(E375*N375,2)</f>
        <v>0</v>
      </c>
      <c r="P375" s="153">
        <v>0</v>
      </c>
      <c r="Q375" s="153">
        <f>ROUND(E375*P375,2)</f>
        <v>0</v>
      </c>
      <c r="R375" s="154"/>
      <c r="S375" s="154" t="s">
        <v>200</v>
      </c>
      <c r="T375" s="154" t="s">
        <v>201</v>
      </c>
      <c r="U375" s="154">
        <v>0.33800000000000002</v>
      </c>
      <c r="V375" s="154">
        <f>ROUND(E375*U375,2)</f>
        <v>19.78</v>
      </c>
      <c r="W375" s="154"/>
      <c r="X375" s="154" t="s">
        <v>202</v>
      </c>
      <c r="Y375" s="154" t="s">
        <v>203</v>
      </c>
      <c r="Z375" s="145"/>
      <c r="AA375" s="145"/>
      <c r="AB375" s="145"/>
      <c r="AC375" s="145"/>
      <c r="AD375" s="145"/>
      <c r="AE375" s="145"/>
      <c r="AF375" s="145"/>
      <c r="AG375" s="145" t="s">
        <v>204</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2">
      <c r="A376" s="151"/>
      <c r="B376" s="152"/>
      <c r="C376" s="172" t="s">
        <v>586</v>
      </c>
      <c r="D376" s="156"/>
      <c r="E376" s="1215">
        <v>9.7650000000000006</v>
      </c>
      <c r="F376" s="1209"/>
      <c r="G376" s="1209"/>
      <c r="H376" s="154"/>
      <c r="I376" s="154"/>
      <c r="J376" s="154"/>
      <c r="K376" s="154"/>
      <c r="L376" s="154"/>
      <c r="M376" s="154"/>
      <c r="N376" s="153"/>
      <c r="O376" s="153"/>
      <c r="P376" s="153"/>
      <c r="Q376" s="153"/>
      <c r="R376" s="154"/>
      <c r="S376" s="154"/>
      <c r="T376" s="154"/>
      <c r="U376" s="154"/>
      <c r="V376" s="154"/>
      <c r="W376" s="154"/>
      <c r="X376" s="154"/>
      <c r="Y376" s="154"/>
      <c r="Z376" s="145"/>
      <c r="AA376" s="145"/>
      <c r="AB376" s="145"/>
      <c r="AC376" s="145"/>
      <c r="AD376" s="145"/>
      <c r="AE376" s="145"/>
      <c r="AF376" s="145"/>
      <c r="AG376" s="145" t="s">
        <v>206</v>
      </c>
      <c r="AH376" s="145">
        <v>0</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3">
      <c r="A377" s="151"/>
      <c r="B377" s="152"/>
      <c r="C377" s="172" t="s">
        <v>587</v>
      </c>
      <c r="D377" s="156"/>
      <c r="E377" s="1215">
        <v>14.1</v>
      </c>
      <c r="F377" s="1209"/>
      <c r="G377" s="1209"/>
      <c r="H377" s="154"/>
      <c r="I377" s="154"/>
      <c r="J377" s="154"/>
      <c r="K377" s="154"/>
      <c r="L377" s="154"/>
      <c r="M377" s="154"/>
      <c r="N377" s="153"/>
      <c r="O377" s="153"/>
      <c r="P377" s="153"/>
      <c r="Q377" s="153"/>
      <c r="R377" s="154"/>
      <c r="S377" s="154"/>
      <c r="T377" s="154"/>
      <c r="U377" s="154"/>
      <c r="V377" s="154"/>
      <c r="W377" s="154"/>
      <c r="X377" s="154"/>
      <c r="Y377" s="154"/>
      <c r="Z377" s="145"/>
      <c r="AA377" s="145"/>
      <c r="AB377" s="145"/>
      <c r="AC377" s="145"/>
      <c r="AD377" s="145"/>
      <c r="AE377" s="145"/>
      <c r="AF377" s="145"/>
      <c r="AG377" s="145" t="s">
        <v>206</v>
      </c>
      <c r="AH377" s="145">
        <v>0</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3">
      <c r="A378" s="151"/>
      <c r="B378" s="152"/>
      <c r="C378" s="172" t="s">
        <v>588</v>
      </c>
      <c r="D378" s="156"/>
      <c r="E378" s="1215">
        <v>10.34</v>
      </c>
      <c r="F378" s="1209"/>
      <c r="G378" s="1209"/>
      <c r="H378" s="154"/>
      <c r="I378" s="154"/>
      <c r="J378" s="154"/>
      <c r="K378" s="154"/>
      <c r="L378" s="154"/>
      <c r="M378" s="154"/>
      <c r="N378" s="153"/>
      <c r="O378" s="153"/>
      <c r="P378" s="153"/>
      <c r="Q378" s="153"/>
      <c r="R378" s="154"/>
      <c r="S378" s="154"/>
      <c r="T378" s="154"/>
      <c r="U378" s="154"/>
      <c r="V378" s="154"/>
      <c r="W378" s="154"/>
      <c r="X378" s="154"/>
      <c r="Y378" s="154"/>
      <c r="Z378" s="145"/>
      <c r="AA378" s="145"/>
      <c r="AB378" s="145"/>
      <c r="AC378" s="145"/>
      <c r="AD378" s="145"/>
      <c r="AE378" s="145"/>
      <c r="AF378" s="145"/>
      <c r="AG378" s="145" t="s">
        <v>206</v>
      </c>
      <c r="AH378" s="145">
        <v>0</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3">
      <c r="A379" s="151"/>
      <c r="B379" s="152"/>
      <c r="C379" s="172" t="s">
        <v>589</v>
      </c>
      <c r="D379" s="156"/>
      <c r="E379" s="1215">
        <v>13.8</v>
      </c>
      <c r="F379" s="1209"/>
      <c r="G379" s="1209"/>
      <c r="H379" s="154"/>
      <c r="I379" s="154"/>
      <c r="J379" s="154"/>
      <c r="K379" s="154"/>
      <c r="L379" s="154"/>
      <c r="M379" s="154"/>
      <c r="N379" s="153"/>
      <c r="O379" s="153"/>
      <c r="P379" s="153"/>
      <c r="Q379" s="153"/>
      <c r="R379" s="154"/>
      <c r="S379" s="154"/>
      <c r="T379" s="154"/>
      <c r="U379" s="154"/>
      <c r="V379" s="154"/>
      <c r="W379" s="154"/>
      <c r="X379" s="154"/>
      <c r="Y379" s="154"/>
      <c r="Z379" s="145"/>
      <c r="AA379" s="145"/>
      <c r="AB379" s="145"/>
      <c r="AC379" s="145"/>
      <c r="AD379" s="145"/>
      <c r="AE379" s="145"/>
      <c r="AF379" s="145"/>
      <c r="AG379" s="145" t="s">
        <v>206</v>
      </c>
      <c r="AH379" s="145">
        <v>0</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3">
      <c r="A380" s="151"/>
      <c r="B380" s="152"/>
      <c r="C380" s="172" t="s">
        <v>590</v>
      </c>
      <c r="D380" s="156"/>
      <c r="E380" s="1215">
        <v>10.505000000000001</v>
      </c>
      <c r="F380" s="1209"/>
      <c r="G380" s="1209"/>
      <c r="H380" s="154"/>
      <c r="I380" s="154"/>
      <c r="J380" s="154"/>
      <c r="K380" s="154"/>
      <c r="L380" s="154"/>
      <c r="M380" s="154"/>
      <c r="N380" s="153"/>
      <c r="O380" s="153"/>
      <c r="P380" s="153"/>
      <c r="Q380" s="153"/>
      <c r="R380" s="154"/>
      <c r="S380" s="154"/>
      <c r="T380" s="154"/>
      <c r="U380" s="154"/>
      <c r="V380" s="154"/>
      <c r="W380" s="154"/>
      <c r="X380" s="154"/>
      <c r="Y380" s="154"/>
      <c r="Z380" s="145"/>
      <c r="AA380" s="145"/>
      <c r="AB380" s="145"/>
      <c r="AC380" s="145"/>
      <c r="AD380" s="145"/>
      <c r="AE380" s="145"/>
      <c r="AF380" s="145"/>
      <c r="AG380" s="145" t="s">
        <v>206</v>
      </c>
      <c r="AH380" s="145">
        <v>0</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c r="A381" s="164">
        <v>84</v>
      </c>
      <c r="B381" s="165" t="s">
        <v>593</v>
      </c>
      <c r="C381" s="171" t="s">
        <v>594</v>
      </c>
      <c r="D381" s="166" t="s">
        <v>241</v>
      </c>
      <c r="E381" s="1214">
        <v>95.34</v>
      </c>
      <c r="F381" s="1207"/>
      <c r="G381" s="1208">
        <f>ROUND(E381*F381,2)</f>
        <v>0</v>
      </c>
      <c r="H381" s="155">
        <v>121.27</v>
      </c>
      <c r="I381" s="154">
        <f>ROUND(E381*H381,2)</f>
        <v>11561.88</v>
      </c>
      <c r="J381" s="155">
        <v>734.91</v>
      </c>
      <c r="K381" s="154">
        <f>ROUND(E381*J381,2)</f>
        <v>70066.320000000007</v>
      </c>
      <c r="L381" s="154">
        <v>21</v>
      </c>
      <c r="M381" s="154">
        <f>G381*(1+L381/100)</f>
        <v>0</v>
      </c>
      <c r="N381" s="153">
        <v>3.4610000000000002E-2</v>
      </c>
      <c r="O381" s="153">
        <f>ROUND(E381*N381,2)</f>
        <v>3.3</v>
      </c>
      <c r="P381" s="153">
        <v>0</v>
      </c>
      <c r="Q381" s="153">
        <f>ROUND(E381*P381,2)</f>
        <v>0</v>
      </c>
      <c r="R381" s="154"/>
      <c r="S381" s="154" t="s">
        <v>200</v>
      </c>
      <c r="T381" s="154" t="s">
        <v>201</v>
      </c>
      <c r="U381" s="154">
        <v>1.349</v>
      </c>
      <c r="V381" s="154">
        <f>ROUND(E381*U381,2)</f>
        <v>128.61000000000001</v>
      </c>
      <c r="W381" s="154"/>
      <c r="X381" s="154" t="s">
        <v>202</v>
      </c>
      <c r="Y381" s="154" t="s">
        <v>203</v>
      </c>
      <c r="Z381" s="145"/>
      <c r="AA381" s="145"/>
      <c r="AB381" s="145"/>
      <c r="AC381" s="145"/>
      <c r="AD381" s="145"/>
      <c r="AE381" s="145"/>
      <c r="AF381" s="145"/>
      <c r="AG381" s="145" t="s">
        <v>204</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2">
      <c r="A382" s="151"/>
      <c r="B382" s="152"/>
      <c r="C382" s="172" t="s">
        <v>595</v>
      </c>
      <c r="D382" s="156"/>
      <c r="E382" s="1215">
        <v>71.400000000000006</v>
      </c>
      <c r="F382" s="1209"/>
      <c r="G382" s="1209"/>
      <c r="H382" s="154"/>
      <c r="I382" s="154"/>
      <c r="J382" s="154"/>
      <c r="K382" s="154"/>
      <c r="L382" s="154"/>
      <c r="M382" s="154"/>
      <c r="N382" s="153"/>
      <c r="O382" s="153"/>
      <c r="P382" s="153"/>
      <c r="Q382" s="153"/>
      <c r="R382" s="154"/>
      <c r="S382" s="154"/>
      <c r="T382" s="154"/>
      <c r="U382" s="154"/>
      <c r="V382" s="154"/>
      <c r="W382" s="154"/>
      <c r="X382" s="154"/>
      <c r="Y382" s="154"/>
      <c r="Z382" s="145"/>
      <c r="AA382" s="145"/>
      <c r="AB382" s="145"/>
      <c r="AC382" s="145"/>
      <c r="AD382" s="145"/>
      <c r="AE382" s="145"/>
      <c r="AF382" s="145"/>
      <c r="AG382" s="145" t="s">
        <v>206</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3">
      <c r="A383" s="151"/>
      <c r="B383" s="152"/>
      <c r="C383" s="172" t="s">
        <v>596</v>
      </c>
      <c r="D383" s="156"/>
      <c r="E383" s="1215">
        <v>23.94</v>
      </c>
      <c r="F383" s="1209"/>
      <c r="G383" s="1209"/>
      <c r="H383" s="154"/>
      <c r="I383" s="154"/>
      <c r="J383" s="154"/>
      <c r="K383" s="154"/>
      <c r="L383" s="154"/>
      <c r="M383" s="154"/>
      <c r="N383" s="153"/>
      <c r="O383" s="153"/>
      <c r="P383" s="153"/>
      <c r="Q383" s="153"/>
      <c r="R383" s="154"/>
      <c r="S383" s="154"/>
      <c r="T383" s="154"/>
      <c r="U383" s="154"/>
      <c r="V383" s="154"/>
      <c r="W383" s="154"/>
      <c r="X383" s="154"/>
      <c r="Y383" s="154"/>
      <c r="Z383" s="145"/>
      <c r="AA383" s="145"/>
      <c r="AB383" s="145"/>
      <c r="AC383" s="145"/>
      <c r="AD383" s="145"/>
      <c r="AE383" s="145"/>
      <c r="AF383" s="145"/>
      <c r="AG383" s="145" t="s">
        <v>206</v>
      </c>
      <c r="AH383" s="145">
        <v>0</v>
      </c>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c r="A384" s="164">
        <v>85</v>
      </c>
      <c r="B384" s="165" t="s">
        <v>597</v>
      </c>
      <c r="C384" s="171" t="s">
        <v>598</v>
      </c>
      <c r="D384" s="166" t="s">
        <v>241</v>
      </c>
      <c r="E384" s="1214">
        <v>119.5</v>
      </c>
      <c r="F384" s="1207"/>
      <c r="G384" s="1208">
        <f>ROUND(E384*F384,2)</f>
        <v>0</v>
      </c>
      <c r="H384" s="155">
        <v>143.22999999999999</v>
      </c>
      <c r="I384" s="154">
        <f>ROUND(E384*H384,2)</f>
        <v>17115.990000000002</v>
      </c>
      <c r="J384" s="155">
        <v>288.77</v>
      </c>
      <c r="K384" s="154">
        <f>ROUND(E384*J384,2)</f>
        <v>34508.019999999997</v>
      </c>
      <c r="L384" s="154">
        <v>21</v>
      </c>
      <c r="M384" s="154">
        <f>G384*(1+L384/100)</f>
        <v>0</v>
      </c>
      <c r="N384" s="153">
        <v>0.11369</v>
      </c>
      <c r="O384" s="153">
        <f>ROUND(E384*N384,2)</f>
        <v>13.59</v>
      </c>
      <c r="P384" s="153">
        <v>0</v>
      </c>
      <c r="Q384" s="153">
        <f>ROUND(E384*P384,2)</f>
        <v>0</v>
      </c>
      <c r="R384" s="154"/>
      <c r="S384" s="154" t="s">
        <v>200</v>
      </c>
      <c r="T384" s="154" t="s">
        <v>201</v>
      </c>
      <c r="U384" s="154">
        <v>0.56850000000000001</v>
      </c>
      <c r="V384" s="154">
        <f>ROUND(E384*U384,2)</f>
        <v>67.94</v>
      </c>
      <c r="W384" s="154"/>
      <c r="X384" s="154" t="s">
        <v>202</v>
      </c>
      <c r="Y384" s="154" t="s">
        <v>203</v>
      </c>
      <c r="Z384" s="145"/>
      <c r="AA384" s="145"/>
      <c r="AB384" s="145"/>
      <c r="AC384" s="145"/>
      <c r="AD384" s="145"/>
      <c r="AE384" s="145"/>
      <c r="AF384" s="145"/>
      <c r="AG384" s="145" t="s">
        <v>204</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2">
      <c r="A385" s="151"/>
      <c r="B385" s="152"/>
      <c r="C385" s="172" t="s">
        <v>599</v>
      </c>
      <c r="D385" s="156"/>
      <c r="E385" s="1215">
        <v>18.899999999999999</v>
      </c>
      <c r="F385" s="1209"/>
      <c r="G385" s="1209"/>
      <c r="H385" s="154"/>
      <c r="I385" s="154"/>
      <c r="J385" s="154"/>
      <c r="K385" s="154"/>
      <c r="L385" s="154"/>
      <c r="M385" s="154"/>
      <c r="N385" s="153"/>
      <c r="O385" s="153"/>
      <c r="P385" s="153"/>
      <c r="Q385" s="153"/>
      <c r="R385" s="154"/>
      <c r="S385" s="154"/>
      <c r="T385" s="154"/>
      <c r="U385" s="154"/>
      <c r="V385" s="154"/>
      <c r="W385" s="154"/>
      <c r="X385" s="154"/>
      <c r="Y385" s="154"/>
      <c r="Z385" s="145"/>
      <c r="AA385" s="145"/>
      <c r="AB385" s="145"/>
      <c r="AC385" s="145"/>
      <c r="AD385" s="145"/>
      <c r="AE385" s="145"/>
      <c r="AF385" s="145"/>
      <c r="AG385" s="145" t="s">
        <v>206</v>
      </c>
      <c r="AH385" s="145">
        <v>0</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3">
      <c r="A386" s="151"/>
      <c r="B386" s="152"/>
      <c r="C386" s="172" t="s">
        <v>600</v>
      </c>
      <c r="D386" s="156"/>
      <c r="E386" s="1215">
        <v>24</v>
      </c>
      <c r="F386" s="1209"/>
      <c r="G386" s="1209"/>
      <c r="H386" s="154"/>
      <c r="I386" s="154"/>
      <c r="J386" s="154"/>
      <c r="K386" s="154"/>
      <c r="L386" s="154"/>
      <c r="M386" s="154"/>
      <c r="N386" s="153"/>
      <c r="O386" s="153"/>
      <c r="P386" s="153"/>
      <c r="Q386" s="153"/>
      <c r="R386" s="154"/>
      <c r="S386" s="154"/>
      <c r="T386" s="154"/>
      <c r="U386" s="154"/>
      <c r="V386" s="154"/>
      <c r="W386" s="154"/>
      <c r="X386" s="154"/>
      <c r="Y386" s="154"/>
      <c r="Z386" s="145"/>
      <c r="AA386" s="145"/>
      <c r="AB386" s="145"/>
      <c r="AC386" s="145"/>
      <c r="AD386" s="145"/>
      <c r="AE386" s="145"/>
      <c r="AF386" s="145"/>
      <c r="AG386" s="145" t="s">
        <v>206</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3">
      <c r="A387" s="151"/>
      <c r="B387" s="152"/>
      <c r="C387" s="172" t="s">
        <v>601</v>
      </c>
      <c r="D387" s="156"/>
      <c r="E387" s="1215">
        <v>22</v>
      </c>
      <c r="F387" s="1209"/>
      <c r="G387" s="1209"/>
      <c r="H387" s="154"/>
      <c r="I387" s="154"/>
      <c r="J387" s="154"/>
      <c r="K387" s="154"/>
      <c r="L387" s="154"/>
      <c r="M387" s="154"/>
      <c r="N387" s="153"/>
      <c r="O387" s="153"/>
      <c r="P387" s="153"/>
      <c r="Q387" s="153"/>
      <c r="R387" s="154"/>
      <c r="S387" s="154"/>
      <c r="T387" s="154"/>
      <c r="U387" s="154"/>
      <c r="V387" s="154"/>
      <c r="W387" s="154"/>
      <c r="X387" s="154"/>
      <c r="Y387" s="154"/>
      <c r="Z387" s="145"/>
      <c r="AA387" s="145"/>
      <c r="AB387" s="145"/>
      <c r="AC387" s="145"/>
      <c r="AD387" s="145"/>
      <c r="AE387" s="145"/>
      <c r="AF387" s="145"/>
      <c r="AG387" s="145" t="s">
        <v>206</v>
      </c>
      <c r="AH387" s="145">
        <v>0</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3">
      <c r="A388" s="151"/>
      <c r="B388" s="152"/>
      <c r="C388" s="172" t="s">
        <v>602</v>
      </c>
      <c r="D388" s="156"/>
      <c r="E388" s="1215">
        <v>20.399999999999999</v>
      </c>
      <c r="F388" s="1209"/>
      <c r="G388" s="1209"/>
      <c r="H388" s="154"/>
      <c r="I388" s="154"/>
      <c r="J388" s="154"/>
      <c r="K388" s="154"/>
      <c r="L388" s="154"/>
      <c r="M388" s="154"/>
      <c r="N388" s="153"/>
      <c r="O388" s="153"/>
      <c r="P388" s="153"/>
      <c r="Q388" s="153"/>
      <c r="R388" s="154"/>
      <c r="S388" s="154"/>
      <c r="T388" s="154"/>
      <c r="U388" s="154"/>
      <c r="V388" s="154"/>
      <c r="W388" s="154"/>
      <c r="X388" s="154"/>
      <c r="Y388" s="154"/>
      <c r="Z388" s="145"/>
      <c r="AA388" s="145"/>
      <c r="AB388" s="145"/>
      <c r="AC388" s="145"/>
      <c r="AD388" s="145"/>
      <c r="AE388" s="145"/>
      <c r="AF388" s="145"/>
      <c r="AG388" s="145" t="s">
        <v>206</v>
      </c>
      <c r="AH388" s="145">
        <v>0</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3">
      <c r="A389" s="151"/>
      <c r="B389" s="152"/>
      <c r="C389" s="172" t="s">
        <v>603</v>
      </c>
      <c r="D389" s="156"/>
      <c r="E389" s="1215">
        <v>18.7</v>
      </c>
      <c r="F389" s="1209"/>
      <c r="G389" s="1209"/>
      <c r="H389" s="154"/>
      <c r="I389" s="154"/>
      <c r="J389" s="154"/>
      <c r="K389" s="154"/>
      <c r="L389" s="154"/>
      <c r="M389" s="154"/>
      <c r="N389" s="153"/>
      <c r="O389" s="153"/>
      <c r="P389" s="153"/>
      <c r="Q389" s="153"/>
      <c r="R389" s="154"/>
      <c r="S389" s="154"/>
      <c r="T389" s="154"/>
      <c r="U389" s="154"/>
      <c r="V389" s="154"/>
      <c r="W389" s="154"/>
      <c r="X389" s="154"/>
      <c r="Y389" s="154"/>
      <c r="Z389" s="145"/>
      <c r="AA389" s="145"/>
      <c r="AB389" s="145"/>
      <c r="AC389" s="145"/>
      <c r="AD389" s="145"/>
      <c r="AE389" s="145"/>
      <c r="AF389" s="145"/>
      <c r="AG389" s="145" t="s">
        <v>206</v>
      </c>
      <c r="AH389" s="145">
        <v>0</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3">
      <c r="A390" s="151"/>
      <c r="B390" s="152"/>
      <c r="C390" s="172" t="s">
        <v>604</v>
      </c>
      <c r="D390" s="156"/>
      <c r="E390" s="1215">
        <v>6</v>
      </c>
      <c r="F390" s="1209"/>
      <c r="G390" s="1209"/>
      <c r="H390" s="154"/>
      <c r="I390" s="154"/>
      <c r="J390" s="154"/>
      <c r="K390" s="154"/>
      <c r="L390" s="154"/>
      <c r="M390" s="154"/>
      <c r="N390" s="153"/>
      <c r="O390" s="153"/>
      <c r="P390" s="153"/>
      <c r="Q390" s="153"/>
      <c r="R390" s="154"/>
      <c r="S390" s="154"/>
      <c r="T390" s="154"/>
      <c r="U390" s="154"/>
      <c r="V390" s="154"/>
      <c r="W390" s="154"/>
      <c r="X390" s="154"/>
      <c r="Y390" s="154"/>
      <c r="Z390" s="145"/>
      <c r="AA390" s="145"/>
      <c r="AB390" s="145"/>
      <c r="AC390" s="145"/>
      <c r="AD390" s="145"/>
      <c r="AE390" s="145"/>
      <c r="AF390" s="145"/>
      <c r="AG390" s="145" t="s">
        <v>206</v>
      </c>
      <c r="AH390" s="145">
        <v>0</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3">
      <c r="A391" s="151"/>
      <c r="B391" s="152"/>
      <c r="C391" s="172" t="s">
        <v>605</v>
      </c>
      <c r="D391" s="156"/>
      <c r="E391" s="1215">
        <v>9.5</v>
      </c>
      <c r="F391" s="1209"/>
      <c r="G391" s="1209"/>
      <c r="H391" s="154"/>
      <c r="I391" s="154"/>
      <c r="J391" s="154"/>
      <c r="K391" s="154"/>
      <c r="L391" s="154"/>
      <c r="M391" s="154"/>
      <c r="N391" s="153"/>
      <c r="O391" s="153"/>
      <c r="P391" s="153"/>
      <c r="Q391" s="153"/>
      <c r="R391" s="154"/>
      <c r="S391" s="154"/>
      <c r="T391" s="154"/>
      <c r="U391" s="154"/>
      <c r="V391" s="154"/>
      <c r="W391" s="154"/>
      <c r="X391" s="154"/>
      <c r="Y391" s="154"/>
      <c r="Z391" s="145"/>
      <c r="AA391" s="145"/>
      <c r="AB391" s="145"/>
      <c r="AC391" s="145"/>
      <c r="AD391" s="145"/>
      <c r="AE391" s="145"/>
      <c r="AF391" s="145"/>
      <c r="AG391" s="145" t="s">
        <v>206</v>
      </c>
      <c r="AH391" s="145">
        <v>0</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c r="A392" s="164">
        <v>86</v>
      </c>
      <c r="B392" s="165" t="s">
        <v>606</v>
      </c>
      <c r="C392" s="171" t="s">
        <v>607</v>
      </c>
      <c r="D392" s="166" t="s">
        <v>217</v>
      </c>
      <c r="E392" s="1214">
        <v>53.135590000000001</v>
      </c>
      <c r="F392" s="1207"/>
      <c r="G392" s="1208">
        <f>ROUND(E392*F392,2)</f>
        <v>0</v>
      </c>
      <c r="H392" s="155">
        <v>1418.16</v>
      </c>
      <c r="I392" s="154">
        <f>ROUND(E392*H392,2)</f>
        <v>75354.77</v>
      </c>
      <c r="J392" s="155">
        <v>872.2</v>
      </c>
      <c r="K392" s="154">
        <f>ROUND(E392*J392,2)</f>
        <v>46344.86</v>
      </c>
      <c r="L392" s="154">
        <v>21</v>
      </c>
      <c r="M392" s="154">
        <f>G392*(1+L392/100)</f>
        <v>0</v>
      </c>
      <c r="N392" s="153">
        <v>1.6930000000000001E-2</v>
      </c>
      <c r="O392" s="153">
        <f>ROUND(E392*N392,2)</f>
        <v>0.9</v>
      </c>
      <c r="P392" s="153">
        <v>0</v>
      </c>
      <c r="Q392" s="153">
        <f>ROUND(E392*P392,2)</f>
        <v>0</v>
      </c>
      <c r="R392" s="154"/>
      <c r="S392" s="154" t="s">
        <v>200</v>
      </c>
      <c r="T392" s="154" t="s">
        <v>201</v>
      </c>
      <c r="U392" s="154">
        <v>1.5396000000000001</v>
      </c>
      <c r="V392" s="154">
        <f>ROUND(E392*U392,2)</f>
        <v>81.81</v>
      </c>
      <c r="W392" s="154"/>
      <c r="X392" s="154" t="s">
        <v>202</v>
      </c>
      <c r="Y392" s="154" t="s">
        <v>203</v>
      </c>
      <c r="Z392" s="145"/>
      <c r="AA392" s="145"/>
      <c r="AB392" s="145"/>
      <c r="AC392" s="145"/>
      <c r="AD392" s="145"/>
      <c r="AE392" s="145"/>
      <c r="AF392" s="145"/>
      <c r="AG392" s="145" t="s">
        <v>204</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2">
      <c r="A393" s="151"/>
      <c r="B393" s="152"/>
      <c r="C393" s="172" t="s">
        <v>608</v>
      </c>
      <c r="D393" s="156"/>
      <c r="E393" s="1215">
        <v>8.22133</v>
      </c>
      <c r="F393" s="1209"/>
      <c r="G393" s="1209"/>
      <c r="H393" s="154"/>
      <c r="I393" s="154"/>
      <c r="J393" s="154"/>
      <c r="K393" s="154"/>
      <c r="L393" s="154"/>
      <c r="M393" s="154"/>
      <c r="N393" s="153"/>
      <c r="O393" s="153"/>
      <c r="P393" s="153"/>
      <c r="Q393" s="153"/>
      <c r="R393" s="154"/>
      <c r="S393" s="154"/>
      <c r="T393" s="154"/>
      <c r="U393" s="154"/>
      <c r="V393" s="154"/>
      <c r="W393" s="154"/>
      <c r="X393" s="154"/>
      <c r="Y393" s="154"/>
      <c r="Z393" s="145"/>
      <c r="AA393" s="145"/>
      <c r="AB393" s="145"/>
      <c r="AC393" s="145"/>
      <c r="AD393" s="145"/>
      <c r="AE393" s="145"/>
      <c r="AF393" s="145"/>
      <c r="AG393" s="145" t="s">
        <v>206</v>
      </c>
      <c r="AH393" s="145">
        <v>0</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3">
      <c r="A394" s="151"/>
      <c r="B394" s="152"/>
      <c r="C394" s="172" t="s">
        <v>609</v>
      </c>
      <c r="D394" s="156"/>
      <c r="E394" s="1215">
        <v>9.4036200000000001</v>
      </c>
      <c r="F394" s="1209"/>
      <c r="G394" s="1209"/>
      <c r="H394" s="154"/>
      <c r="I394" s="154"/>
      <c r="J394" s="154"/>
      <c r="K394" s="154"/>
      <c r="L394" s="154"/>
      <c r="M394" s="154"/>
      <c r="N394" s="153"/>
      <c r="O394" s="153"/>
      <c r="P394" s="153"/>
      <c r="Q394" s="153"/>
      <c r="R394" s="154"/>
      <c r="S394" s="154"/>
      <c r="T394" s="154"/>
      <c r="U394" s="154"/>
      <c r="V394" s="154"/>
      <c r="W394" s="154"/>
      <c r="X394" s="154"/>
      <c r="Y394" s="154"/>
      <c r="Z394" s="145"/>
      <c r="AA394" s="145"/>
      <c r="AB394" s="145"/>
      <c r="AC394" s="145"/>
      <c r="AD394" s="145"/>
      <c r="AE394" s="145"/>
      <c r="AF394" s="145"/>
      <c r="AG394" s="145" t="s">
        <v>206</v>
      </c>
      <c r="AH394" s="145">
        <v>0</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3">
      <c r="A395" s="151"/>
      <c r="B395" s="152"/>
      <c r="C395" s="172" t="s">
        <v>610</v>
      </c>
      <c r="D395" s="156"/>
      <c r="E395" s="1215">
        <v>7.70763</v>
      </c>
      <c r="F395" s="1209"/>
      <c r="G395" s="1209"/>
      <c r="H395" s="154"/>
      <c r="I395" s="154"/>
      <c r="J395" s="154"/>
      <c r="K395" s="154"/>
      <c r="L395" s="154"/>
      <c r="M395" s="154"/>
      <c r="N395" s="153"/>
      <c r="O395" s="153"/>
      <c r="P395" s="153"/>
      <c r="Q395" s="153"/>
      <c r="R395" s="154"/>
      <c r="S395" s="154"/>
      <c r="T395" s="154"/>
      <c r="U395" s="154"/>
      <c r="V395" s="154"/>
      <c r="W395" s="154"/>
      <c r="X395" s="154"/>
      <c r="Y395" s="154"/>
      <c r="Z395" s="145"/>
      <c r="AA395" s="145"/>
      <c r="AB395" s="145"/>
      <c r="AC395" s="145"/>
      <c r="AD395" s="145"/>
      <c r="AE395" s="145"/>
      <c r="AF395" s="145"/>
      <c r="AG395" s="145" t="s">
        <v>206</v>
      </c>
      <c r="AH395" s="145">
        <v>0</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3">
      <c r="A396" s="151"/>
      <c r="B396" s="152"/>
      <c r="C396" s="172" t="s">
        <v>611</v>
      </c>
      <c r="D396" s="156"/>
      <c r="E396" s="1215">
        <v>10.548</v>
      </c>
      <c r="F396" s="1209"/>
      <c r="G396" s="1209"/>
      <c r="H396" s="154"/>
      <c r="I396" s="154"/>
      <c r="J396" s="154"/>
      <c r="K396" s="154"/>
      <c r="L396" s="154"/>
      <c r="M396" s="154"/>
      <c r="N396" s="153"/>
      <c r="O396" s="153"/>
      <c r="P396" s="153"/>
      <c r="Q396" s="153"/>
      <c r="R396" s="154"/>
      <c r="S396" s="154"/>
      <c r="T396" s="154"/>
      <c r="U396" s="154"/>
      <c r="V396" s="154"/>
      <c r="W396" s="154"/>
      <c r="X396" s="154"/>
      <c r="Y396" s="154"/>
      <c r="Z396" s="145"/>
      <c r="AA396" s="145"/>
      <c r="AB396" s="145"/>
      <c r="AC396" s="145"/>
      <c r="AD396" s="145"/>
      <c r="AE396" s="145"/>
      <c r="AF396" s="145"/>
      <c r="AG396" s="145" t="s">
        <v>206</v>
      </c>
      <c r="AH396" s="145">
        <v>0</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3">
      <c r="A397" s="151"/>
      <c r="B397" s="152"/>
      <c r="C397" s="172" t="s">
        <v>612</v>
      </c>
      <c r="D397" s="156"/>
      <c r="E397" s="1215">
        <v>9.1875</v>
      </c>
      <c r="F397" s="1209"/>
      <c r="G397" s="1209"/>
      <c r="H397" s="154"/>
      <c r="I397" s="154"/>
      <c r="J397" s="154"/>
      <c r="K397" s="154"/>
      <c r="L397" s="154"/>
      <c r="M397" s="154"/>
      <c r="N397" s="153"/>
      <c r="O397" s="153"/>
      <c r="P397" s="153"/>
      <c r="Q397" s="153"/>
      <c r="R397" s="154"/>
      <c r="S397" s="154"/>
      <c r="T397" s="154"/>
      <c r="U397" s="154"/>
      <c r="V397" s="154"/>
      <c r="W397" s="154"/>
      <c r="X397" s="154"/>
      <c r="Y397" s="154"/>
      <c r="Z397" s="145"/>
      <c r="AA397" s="145"/>
      <c r="AB397" s="145"/>
      <c r="AC397" s="145"/>
      <c r="AD397" s="145"/>
      <c r="AE397" s="145"/>
      <c r="AF397" s="145"/>
      <c r="AG397" s="145" t="s">
        <v>206</v>
      </c>
      <c r="AH397" s="145">
        <v>0</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3">
      <c r="A398" s="151"/>
      <c r="B398" s="152"/>
      <c r="C398" s="172" t="s">
        <v>613</v>
      </c>
      <c r="D398" s="156"/>
      <c r="E398" s="1215">
        <v>2.4750000000000001</v>
      </c>
      <c r="F398" s="1209"/>
      <c r="G398" s="1209"/>
      <c r="H398" s="154"/>
      <c r="I398" s="154"/>
      <c r="J398" s="154"/>
      <c r="K398" s="154"/>
      <c r="L398" s="154"/>
      <c r="M398" s="154"/>
      <c r="N398" s="153"/>
      <c r="O398" s="153"/>
      <c r="P398" s="153"/>
      <c r="Q398" s="153"/>
      <c r="R398" s="154"/>
      <c r="S398" s="154"/>
      <c r="T398" s="154"/>
      <c r="U398" s="154"/>
      <c r="V398" s="154"/>
      <c r="W398" s="154"/>
      <c r="X398" s="154"/>
      <c r="Y398" s="154"/>
      <c r="Z398" s="145"/>
      <c r="AA398" s="145"/>
      <c r="AB398" s="145"/>
      <c r="AC398" s="145"/>
      <c r="AD398" s="145"/>
      <c r="AE398" s="145"/>
      <c r="AF398" s="145"/>
      <c r="AG398" s="145" t="s">
        <v>206</v>
      </c>
      <c r="AH398" s="145">
        <v>0</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3">
      <c r="A399" s="151"/>
      <c r="B399" s="152"/>
      <c r="C399" s="172" t="s">
        <v>614</v>
      </c>
      <c r="D399" s="156"/>
      <c r="E399" s="1215">
        <v>1.08</v>
      </c>
      <c r="F399" s="1209"/>
      <c r="G399" s="1209"/>
      <c r="H399" s="154"/>
      <c r="I399" s="154"/>
      <c r="J399" s="154"/>
      <c r="K399" s="154"/>
      <c r="L399" s="154"/>
      <c r="M399" s="154"/>
      <c r="N399" s="153"/>
      <c r="O399" s="153"/>
      <c r="P399" s="153"/>
      <c r="Q399" s="153"/>
      <c r="R399" s="154"/>
      <c r="S399" s="154"/>
      <c r="T399" s="154"/>
      <c r="U399" s="154"/>
      <c r="V399" s="154"/>
      <c r="W399" s="154"/>
      <c r="X399" s="154"/>
      <c r="Y399" s="154"/>
      <c r="Z399" s="145"/>
      <c r="AA399" s="145"/>
      <c r="AB399" s="145"/>
      <c r="AC399" s="145"/>
      <c r="AD399" s="145"/>
      <c r="AE399" s="145"/>
      <c r="AF399" s="145"/>
      <c r="AG399" s="145" t="s">
        <v>206</v>
      </c>
      <c r="AH399" s="145">
        <v>0</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3">
      <c r="A400" s="151"/>
      <c r="B400" s="152"/>
      <c r="C400" s="172" t="s">
        <v>615</v>
      </c>
      <c r="D400" s="156"/>
      <c r="E400" s="1215">
        <v>4.5125000000000002</v>
      </c>
      <c r="F400" s="1209"/>
      <c r="G400" s="1209"/>
      <c r="H400" s="154"/>
      <c r="I400" s="154"/>
      <c r="J400" s="154"/>
      <c r="K400" s="154"/>
      <c r="L400" s="154"/>
      <c r="M400" s="154"/>
      <c r="N400" s="153"/>
      <c r="O400" s="153"/>
      <c r="P400" s="153"/>
      <c r="Q400" s="153"/>
      <c r="R400" s="154"/>
      <c r="S400" s="154"/>
      <c r="T400" s="154"/>
      <c r="U400" s="154"/>
      <c r="V400" s="154"/>
      <c r="W400" s="154"/>
      <c r="X400" s="154"/>
      <c r="Y400" s="154"/>
      <c r="Z400" s="145"/>
      <c r="AA400" s="145"/>
      <c r="AB400" s="145"/>
      <c r="AC400" s="145"/>
      <c r="AD400" s="145"/>
      <c r="AE400" s="145"/>
      <c r="AF400" s="145"/>
      <c r="AG400" s="145" t="s">
        <v>206</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c r="A401" s="164">
        <v>87</v>
      </c>
      <c r="B401" s="165" t="s">
        <v>616</v>
      </c>
      <c r="C401" s="171" t="s">
        <v>617</v>
      </c>
      <c r="D401" s="166" t="s">
        <v>217</v>
      </c>
      <c r="E401" s="1214">
        <v>53.135590000000001</v>
      </c>
      <c r="F401" s="1207"/>
      <c r="G401" s="1208">
        <f>ROUND(E401*F401,2)</f>
        <v>0</v>
      </c>
      <c r="H401" s="155">
        <v>0</v>
      </c>
      <c r="I401" s="154">
        <f>ROUND(E401*H401,2)</f>
        <v>0</v>
      </c>
      <c r="J401" s="155">
        <v>128.78</v>
      </c>
      <c r="K401" s="154">
        <f>ROUND(E401*J401,2)</f>
        <v>6842.8</v>
      </c>
      <c r="L401" s="154">
        <v>21</v>
      </c>
      <c r="M401" s="154">
        <f>G401*(1+L401/100)</f>
        <v>0</v>
      </c>
      <c r="N401" s="153">
        <v>0</v>
      </c>
      <c r="O401" s="153">
        <f>ROUND(E401*N401,2)</f>
        <v>0</v>
      </c>
      <c r="P401" s="153">
        <v>0</v>
      </c>
      <c r="Q401" s="153">
        <f>ROUND(E401*P401,2)</f>
        <v>0</v>
      </c>
      <c r="R401" s="154"/>
      <c r="S401" s="154" t="s">
        <v>200</v>
      </c>
      <c r="T401" s="154" t="s">
        <v>201</v>
      </c>
      <c r="U401" s="154">
        <v>0.26</v>
      </c>
      <c r="V401" s="154">
        <f>ROUND(E401*U401,2)</f>
        <v>13.82</v>
      </c>
      <c r="W401" s="154"/>
      <c r="X401" s="154" t="s">
        <v>202</v>
      </c>
      <c r="Y401" s="154" t="s">
        <v>203</v>
      </c>
      <c r="Z401" s="145"/>
      <c r="AA401" s="145"/>
      <c r="AB401" s="145"/>
      <c r="AC401" s="145"/>
      <c r="AD401" s="145"/>
      <c r="AE401" s="145"/>
      <c r="AF401" s="145"/>
      <c r="AG401" s="145" t="s">
        <v>204</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2">
      <c r="A402" s="151"/>
      <c r="B402" s="152"/>
      <c r="C402" s="172" t="s">
        <v>608</v>
      </c>
      <c r="D402" s="156"/>
      <c r="E402" s="1215">
        <v>8.22133</v>
      </c>
      <c r="F402" s="1209"/>
      <c r="G402" s="1209"/>
      <c r="H402" s="154"/>
      <c r="I402" s="154"/>
      <c r="J402" s="154"/>
      <c r="K402" s="154"/>
      <c r="L402" s="154"/>
      <c r="M402" s="154"/>
      <c r="N402" s="153"/>
      <c r="O402" s="153"/>
      <c r="P402" s="153"/>
      <c r="Q402" s="153"/>
      <c r="R402" s="154"/>
      <c r="S402" s="154"/>
      <c r="T402" s="154"/>
      <c r="U402" s="154"/>
      <c r="V402" s="154"/>
      <c r="W402" s="154"/>
      <c r="X402" s="154"/>
      <c r="Y402" s="154"/>
      <c r="Z402" s="145"/>
      <c r="AA402" s="145"/>
      <c r="AB402" s="145"/>
      <c r="AC402" s="145"/>
      <c r="AD402" s="145"/>
      <c r="AE402" s="145"/>
      <c r="AF402" s="145"/>
      <c r="AG402" s="145" t="s">
        <v>206</v>
      </c>
      <c r="AH402" s="145">
        <v>0</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3">
      <c r="A403" s="151"/>
      <c r="B403" s="152"/>
      <c r="C403" s="172" t="s">
        <v>609</v>
      </c>
      <c r="D403" s="156"/>
      <c r="E403" s="1215">
        <v>9.4036200000000001</v>
      </c>
      <c r="F403" s="1209"/>
      <c r="G403" s="1209"/>
      <c r="H403" s="154"/>
      <c r="I403" s="154"/>
      <c r="J403" s="154"/>
      <c r="K403" s="154"/>
      <c r="L403" s="154"/>
      <c r="M403" s="154"/>
      <c r="N403" s="153"/>
      <c r="O403" s="153"/>
      <c r="P403" s="153"/>
      <c r="Q403" s="153"/>
      <c r="R403" s="154"/>
      <c r="S403" s="154"/>
      <c r="T403" s="154"/>
      <c r="U403" s="154"/>
      <c r="V403" s="154"/>
      <c r="W403" s="154"/>
      <c r="X403" s="154"/>
      <c r="Y403" s="154"/>
      <c r="Z403" s="145"/>
      <c r="AA403" s="145"/>
      <c r="AB403" s="145"/>
      <c r="AC403" s="145"/>
      <c r="AD403" s="145"/>
      <c r="AE403" s="145"/>
      <c r="AF403" s="145"/>
      <c r="AG403" s="145" t="s">
        <v>206</v>
      </c>
      <c r="AH403" s="145">
        <v>0</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3">
      <c r="A404" s="151"/>
      <c r="B404" s="152"/>
      <c r="C404" s="172" t="s">
        <v>610</v>
      </c>
      <c r="D404" s="156"/>
      <c r="E404" s="1215">
        <v>7.70763</v>
      </c>
      <c r="F404" s="1209"/>
      <c r="G404" s="1209"/>
      <c r="H404" s="154"/>
      <c r="I404" s="154"/>
      <c r="J404" s="154"/>
      <c r="K404" s="154"/>
      <c r="L404" s="154"/>
      <c r="M404" s="154"/>
      <c r="N404" s="153"/>
      <c r="O404" s="153"/>
      <c r="P404" s="153"/>
      <c r="Q404" s="153"/>
      <c r="R404" s="154"/>
      <c r="S404" s="154"/>
      <c r="T404" s="154"/>
      <c r="U404" s="154"/>
      <c r="V404" s="154"/>
      <c r="W404" s="154"/>
      <c r="X404" s="154"/>
      <c r="Y404" s="154"/>
      <c r="Z404" s="145"/>
      <c r="AA404" s="145"/>
      <c r="AB404" s="145"/>
      <c r="AC404" s="145"/>
      <c r="AD404" s="145"/>
      <c r="AE404" s="145"/>
      <c r="AF404" s="145"/>
      <c r="AG404" s="145" t="s">
        <v>206</v>
      </c>
      <c r="AH404" s="145">
        <v>0</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3">
      <c r="A405" s="151"/>
      <c r="B405" s="152"/>
      <c r="C405" s="172" t="s">
        <v>611</v>
      </c>
      <c r="D405" s="156"/>
      <c r="E405" s="1215">
        <v>10.548</v>
      </c>
      <c r="F405" s="1209"/>
      <c r="G405" s="1209"/>
      <c r="H405" s="154"/>
      <c r="I405" s="154"/>
      <c r="J405" s="154"/>
      <c r="K405" s="154"/>
      <c r="L405" s="154"/>
      <c r="M405" s="154"/>
      <c r="N405" s="153"/>
      <c r="O405" s="153"/>
      <c r="P405" s="153"/>
      <c r="Q405" s="153"/>
      <c r="R405" s="154"/>
      <c r="S405" s="154"/>
      <c r="T405" s="154"/>
      <c r="U405" s="154"/>
      <c r="V405" s="154"/>
      <c r="W405" s="154"/>
      <c r="X405" s="154"/>
      <c r="Y405" s="154"/>
      <c r="Z405" s="145"/>
      <c r="AA405" s="145"/>
      <c r="AB405" s="145"/>
      <c r="AC405" s="145"/>
      <c r="AD405" s="145"/>
      <c r="AE405" s="145"/>
      <c r="AF405" s="145"/>
      <c r="AG405" s="145" t="s">
        <v>206</v>
      </c>
      <c r="AH405" s="145">
        <v>0</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3">
      <c r="A406" s="151"/>
      <c r="B406" s="152"/>
      <c r="C406" s="172" t="s">
        <v>612</v>
      </c>
      <c r="D406" s="156"/>
      <c r="E406" s="1215">
        <v>9.1875</v>
      </c>
      <c r="F406" s="1209"/>
      <c r="G406" s="1209"/>
      <c r="H406" s="154"/>
      <c r="I406" s="154"/>
      <c r="J406" s="154"/>
      <c r="K406" s="154"/>
      <c r="L406" s="154"/>
      <c r="M406" s="154"/>
      <c r="N406" s="153"/>
      <c r="O406" s="153"/>
      <c r="P406" s="153"/>
      <c r="Q406" s="153"/>
      <c r="R406" s="154"/>
      <c r="S406" s="154"/>
      <c r="T406" s="154"/>
      <c r="U406" s="154"/>
      <c r="V406" s="154"/>
      <c r="W406" s="154"/>
      <c r="X406" s="154"/>
      <c r="Y406" s="154"/>
      <c r="Z406" s="145"/>
      <c r="AA406" s="145"/>
      <c r="AB406" s="145"/>
      <c r="AC406" s="145"/>
      <c r="AD406" s="145"/>
      <c r="AE406" s="145"/>
      <c r="AF406" s="145"/>
      <c r="AG406" s="145" t="s">
        <v>206</v>
      </c>
      <c r="AH406" s="145">
        <v>0</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3">
      <c r="A407" s="151"/>
      <c r="B407" s="152"/>
      <c r="C407" s="172" t="s">
        <v>613</v>
      </c>
      <c r="D407" s="156"/>
      <c r="E407" s="1215">
        <v>2.4750000000000001</v>
      </c>
      <c r="F407" s="1209"/>
      <c r="G407" s="1209"/>
      <c r="H407" s="154"/>
      <c r="I407" s="154"/>
      <c r="J407" s="154"/>
      <c r="K407" s="154"/>
      <c r="L407" s="154"/>
      <c r="M407" s="154"/>
      <c r="N407" s="153"/>
      <c r="O407" s="153"/>
      <c r="P407" s="153"/>
      <c r="Q407" s="153"/>
      <c r="R407" s="154"/>
      <c r="S407" s="154"/>
      <c r="T407" s="154"/>
      <c r="U407" s="154"/>
      <c r="V407" s="154"/>
      <c r="W407" s="154"/>
      <c r="X407" s="154"/>
      <c r="Y407" s="154"/>
      <c r="Z407" s="145"/>
      <c r="AA407" s="145"/>
      <c r="AB407" s="145"/>
      <c r="AC407" s="145"/>
      <c r="AD407" s="145"/>
      <c r="AE407" s="145"/>
      <c r="AF407" s="145"/>
      <c r="AG407" s="145" t="s">
        <v>206</v>
      </c>
      <c r="AH407" s="145">
        <v>0</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3">
      <c r="A408" s="151"/>
      <c r="B408" s="152"/>
      <c r="C408" s="172" t="s">
        <v>614</v>
      </c>
      <c r="D408" s="156"/>
      <c r="E408" s="1215">
        <v>1.08</v>
      </c>
      <c r="F408" s="1209"/>
      <c r="G408" s="1209"/>
      <c r="H408" s="154"/>
      <c r="I408" s="154"/>
      <c r="J408" s="154"/>
      <c r="K408" s="154"/>
      <c r="L408" s="154"/>
      <c r="M408" s="154"/>
      <c r="N408" s="153"/>
      <c r="O408" s="153"/>
      <c r="P408" s="153"/>
      <c r="Q408" s="153"/>
      <c r="R408" s="154"/>
      <c r="S408" s="154"/>
      <c r="T408" s="154"/>
      <c r="U408" s="154"/>
      <c r="V408" s="154"/>
      <c r="W408" s="154"/>
      <c r="X408" s="154"/>
      <c r="Y408" s="154"/>
      <c r="Z408" s="145"/>
      <c r="AA408" s="145"/>
      <c r="AB408" s="145"/>
      <c r="AC408" s="145"/>
      <c r="AD408" s="145"/>
      <c r="AE408" s="145"/>
      <c r="AF408" s="145"/>
      <c r="AG408" s="145" t="s">
        <v>206</v>
      </c>
      <c r="AH408" s="145">
        <v>0</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3">
      <c r="A409" s="151"/>
      <c r="B409" s="152"/>
      <c r="C409" s="172" t="s">
        <v>615</v>
      </c>
      <c r="D409" s="156"/>
      <c r="E409" s="1215">
        <v>4.5125000000000002</v>
      </c>
      <c r="F409" s="1209"/>
      <c r="G409" s="1209"/>
      <c r="H409" s="154"/>
      <c r="I409" s="154"/>
      <c r="J409" s="154"/>
      <c r="K409" s="154"/>
      <c r="L409" s="154"/>
      <c r="M409" s="154"/>
      <c r="N409" s="153"/>
      <c r="O409" s="153"/>
      <c r="P409" s="153"/>
      <c r="Q409" s="153"/>
      <c r="R409" s="154"/>
      <c r="S409" s="154"/>
      <c r="T409" s="154"/>
      <c r="U409" s="154"/>
      <c r="V409" s="154"/>
      <c r="W409" s="154"/>
      <c r="X409" s="154"/>
      <c r="Y409" s="154"/>
      <c r="Z409" s="145"/>
      <c r="AA409" s="145"/>
      <c r="AB409" s="145"/>
      <c r="AC409" s="145"/>
      <c r="AD409" s="145"/>
      <c r="AE409" s="145"/>
      <c r="AF409" s="145"/>
      <c r="AG409" s="145" t="s">
        <v>206</v>
      </c>
      <c r="AH409" s="145">
        <v>0</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c r="A410" s="164">
        <v>88</v>
      </c>
      <c r="B410" s="165" t="s">
        <v>618</v>
      </c>
      <c r="C410" s="171" t="s">
        <v>619</v>
      </c>
      <c r="D410" s="166" t="s">
        <v>246</v>
      </c>
      <c r="E410" s="1214">
        <v>15.39</v>
      </c>
      <c r="F410" s="1207"/>
      <c r="G410" s="1208">
        <f>ROUND(E410*F410,2)</f>
        <v>0</v>
      </c>
      <c r="H410" s="155">
        <v>6052.28</v>
      </c>
      <c r="I410" s="154">
        <f>ROUND(E410*H410,2)</f>
        <v>93144.59</v>
      </c>
      <c r="J410" s="155">
        <v>0</v>
      </c>
      <c r="K410" s="154">
        <f>ROUND(E410*J410,2)</f>
        <v>0</v>
      </c>
      <c r="L410" s="154">
        <v>21</v>
      </c>
      <c r="M410" s="154">
        <f>G410*(1+L410/100)</f>
        <v>0</v>
      </c>
      <c r="N410" s="153">
        <v>0.23599999999999999</v>
      </c>
      <c r="O410" s="153">
        <f>ROUND(E410*N410,2)</f>
        <v>3.63</v>
      </c>
      <c r="P410" s="153">
        <v>0</v>
      </c>
      <c r="Q410" s="153">
        <f>ROUND(E410*P410,2)</f>
        <v>0</v>
      </c>
      <c r="R410" s="154" t="s">
        <v>462</v>
      </c>
      <c r="S410" s="154" t="s">
        <v>200</v>
      </c>
      <c r="T410" s="154" t="s">
        <v>201</v>
      </c>
      <c r="U410" s="154">
        <v>0</v>
      </c>
      <c r="V410" s="154">
        <f>ROUND(E410*U410,2)</f>
        <v>0</v>
      </c>
      <c r="W410" s="154"/>
      <c r="X410" s="154" t="s">
        <v>463</v>
      </c>
      <c r="Y410" s="154" t="s">
        <v>203</v>
      </c>
      <c r="Z410" s="145"/>
      <c r="AA410" s="145"/>
      <c r="AB410" s="145"/>
      <c r="AC410" s="145"/>
      <c r="AD410" s="145"/>
      <c r="AE410" s="145"/>
      <c r="AF410" s="145"/>
      <c r="AG410" s="145" t="s">
        <v>464</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2">
      <c r="A411" s="151"/>
      <c r="B411" s="152"/>
      <c r="C411" s="172" t="s">
        <v>620</v>
      </c>
      <c r="D411" s="156"/>
      <c r="E411" s="1215">
        <v>15.39</v>
      </c>
      <c r="F411" s="1209"/>
      <c r="G411" s="1209"/>
      <c r="H411" s="154"/>
      <c r="I411" s="154"/>
      <c r="J411" s="154"/>
      <c r="K411" s="154"/>
      <c r="L411" s="154"/>
      <c r="M411" s="154"/>
      <c r="N411" s="153"/>
      <c r="O411" s="153"/>
      <c r="P411" s="153"/>
      <c r="Q411" s="153"/>
      <c r="R411" s="154"/>
      <c r="S411" s="154"/>
      <c r="T411" s="154"/>
      <c r="U411" s="154"/>
      <c r="V411" s="154"/>
      <c r="W411" s="154"/>
      <c r="X411" s="154"/>
      <c r="Y411" s="154"/>
      <c r="Z411" s="145"/>
      <c r="AA411" s="145"/>
      <c r="AB411" s="145"/>
      <c r="AC411" s="145"/>
      <c r="AD411" s="145"/>
      <c r="AE411" s="145"/>
      <c r="AF411" s="145"/>
      <c r="AG411" s="145" t="s">
        <v>206</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c r="A412" s="164">
        <v>89</v>
      </c>
      <c r="B412" s="165" t="s">
        <v>621</v>
      </c>
      <c r="C412" s="171" t="s">
        <v>622</v>
      </c>
      <c r="D412" s="166" t="s">
        <v>246</v>
      </c>
      <c r="E412" s="1214">
        <v>5</v>
      </c>
      <c r="F412" s="1207"/>
      <c r="G412" s="1208">
        <f>ROUND(E412*F412,2)</f>
        <v>0</v>
      </c>
      <c r="H412" s="155">
        <v>6860.96</v>
      </c>
      <c r="I412" s="154">
        <f>ROUND(E412*H412,2)</f>
        <v>34304.800000000003</v>
      </c>
      <c r="J412" s="155">
        <v>0</v>
      </c>
      <c r="K412" s="154">
        <f>ROUND(E412*J412,2)</f>
        <v>0</v>
      </c>
      <c r="L412" s="154">
        <v>21</v>
      </c>
      <c r="M412" s="154">
        <f>G412*(1+L412/100)</f>
        <v>0</v>
      </c>
      <c r="N412" s="153">
        <v>0.26750000000000002</v>
      </c>
      <c r="O412" s="153">
        <f>ROUND(E412*N412,2)</f>
        <v>1.34</v>
      </c>
      <c r="P412" s="153">
        <v>0</v>
      </c>
      <c r="Q412" s="153">
        <f>ROUND(E412*P412,2)</f>
        <v>0</v>
      </c>
      <c r="R412" s="154"/>
      <c r="S412" s="154" t="s">
        <v>623</v>
      </c>
      <c r="T412" s="154" t="s">
        <v>201</v>
      </c>
      <c r="U412" s="154">
        <v>0</v>
      </c>
      <c r="V412" s="154">
        <f>ROUND(E412*U412,2)</f>
        <v>0</v>
      </c>
      <c r="W412" s="154"/>
      <c r="X412" s="154" t="s">
        <v>463</v>
      </c>
      <c r="Y412" s="154" t="s">
        <v>203</v>
      </c>
      <c r="Z412" s="145"/>
      <c r="AA412" s="145"/>
      <c r="AB412" s="145"/>
      <c r="AC412" s="145"/>
      <c r="AD412" s="145"/>
      <c r="AE412" s="145"/>
      <c r="AF412" s="145"/>
      <c r="AG412" s="145" t="s">
        <v>464</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2">
      <c r="A413" s="151"/>
      <c r="B413" s="152"/>
      <c r="C413" s="172" t="s">
        <v>624</v>
      </c>
      <c r="D413" s="156"/>
      <c r="E413" s="1215">
        <v>5</v>
      </c>
      <c r="F413" s="1209"/>
      <c r="G413" s="1209"/>
      <c r="H413" s="154"/>
      <c r="I413" s="154"/>
      <c r="J413" s="154"/>
      <c r="K413" s="154"/>
      <c r="L413" s="154"/>
      <c r="M413" s="154"/>
      <c r="N413" s="153"/>
      <c r="O413" s="153"/>
      <c r="P413" s="153"/>
      <c r="Q413" s="153"/>
      <c r="R413" s="154"/>
      <c r="S413" s="154"/>
      <c r="T413" s="154"/>
      <c r="U413" s="154"/>
      <c r="V413" s="154"/>
      <c r="W413" s="154"/>
      <c r="X413" s="154"/>
      <c r="Y413" s="154"/>
      <c r="Z413" s="145"/>
      <c r="AA413" s="145"/>
      <c r="AB413" s="145"/>
      <c r="AC413" s="145"/>
      <c r="AD413" s="145"/>
      <c r="AE413" s="145"/>
      <c r="AF413" s="145"/>
      <c r="AG413" s="145" t="s">
        <v>206</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c r="A414" s="161" t="s">
        <v>195</v>
      </c>
      <c r="B414" s="162" t="s">
        <v>94</v>
      </c>
      <c r="C414" s="170" t="s">
        <v>95</v>
      </c>
      <c r="D414" s="163"/>
      <c r="E414" s="1213"/>
      <c r="F414" s="1201"/>
      <c r="G414" s="1206">
        <f>SUMIF(AG415:AG420,"&lt;&gt;NOR",G415:G420)</f>
        <v>0</v>
      </c>
      <c r="H414" s="160"/>
      <c r="I414" s="160">
        <f>SUM(I415:I420)</f>
        <v>2610.71</v>
      </c>
      <c r="J414" s="160"/>
      <c r="K414" s="160">
        <f>SUM(K415:K420)</f>
        <v>737.51</v>
      </c>
      <c r="L414" s="160"/>
      <c r="M414" s="160">
        <f>SUM(M415:M420)</f>
        <v>0</v>
      </c>
      <c r="N414" s="159"/>
      <c r="O414" s="159">
        <f>SUM(O415:O420)</f>
        <v>1.76</v>
      </c>
      <c r="P414" s="159"/>
      <c r="Q414" s="159">
        <f>SUM(Q415:Q420)</f>
        <v>0</v>
      </c>
      <c r="R414" s="160"/>
      <c r="S414" s="160"/>
      <c r="T414" s="160"/>
      <c r="U414" s="160"/>
      <c r="V414" s="160">
        <f>SUM(V415:V420)</f>
        <v>1.26</v>
      </c>
      <c r="W414" s="160"/>
      <c r="X414" s="160"/>
      <c r="Y414" s="160"/>
      <c r="AG414" t="s">
        <v>196</v>
      </c>
    </row>
    <row r="415" spans="1:60" ht="22.5" outlineLevel="1">
      <c r="A415" s="164">
        <v>90</v>
      </c>
      <c r="B415" s="165" t="s">
        <v>625</v>
      </c>
      <c r="C415" s="171" t="s">
        <v>626</v>
      </c>
      <c r="D415" s="166" t="s">
        <v>217</v>
      </c>
      <c r="E415" s="1214">
        <v>3.15</v>
      </c>
      <c r="F415" s="1207"/>
      <c r="G415" s="1208">
        <f>ROUND(E415*F415,2)</f>
        <v>0</v>
      </c>
      <c r="H415" s="155">
        <v>205.59</v>
      </c>
      <c r="I415" s="154">
        <f>ROUND(E415*H415,2)</f>
        <v>647.61</v>
      </c>
      <c r="J415" s="155">
        <v>32.4</v>
      </c>
      <c r="K415" s="154">
        <f>ROUND(E415*J415,2)</f>
        <v>102.06</v>
      </c>
      <c r="L415" s="154">
        <v>21</v>
      </c>
      <c r="M415" s="154">
        <f>G415*(1+L415/100)</f>
        <v>0</v>
      </c>
      <c r="N415" s="153">
        <v>0.3528</v>
      </c>
      <c r="O415" s="153">
        <f>ROUND(E415*N415,2)</f>
        <v>1.1100000000000001</v>
      </c>
      <c r="P415" s="153">
        <v>0</v>
      </c>
      <c r="Q415" s="153">
        <f>ROUND(E415*P415,2)</f>
        <v>0</v>
      </c>
      <c r="R415" s="154"/>
      <c r="S415" s="154" t="s">
        <v>200</v>
      </c>
      <c r="T415" s="154" t="s">
        <v>201</v>
      </c>
      <c r="U415" s="154">
        <v>2.5999999999999999E-2</v>
      </c>
      <c r="V415" s="154">
        <f>ROUND(E415*U415,2)</f>
        <v>0.08</v>
      </c>
      <c r="W415" s="154"/>
      <c r="X415" s="154" t="s">
        <v>202</v>
      </c>
      <c r="Y415" s="154" t="s">
        <v>203</v>
      </c>
      <c r="Z415" s="145"/>
      <c r="AA415" s="145"/>
      <c r="AB415" s="145"/>
      <c r="AC415" s="145"/>
      <c r="AD415" s="145"/>
      <c r="AE415" s="145"/>
      <c r="AF415" s="145"/>
      <c r="AG415" s="145" t="s">
        <v>204</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2">
      <c r="A416" s="151"/>
      <c r="B416" s="152"/>
      <c r="C416" s="172" t="s">
        <v>627</v>
      </c>
      <c r="D416" s="156"/>
      <c r="E416" s="1215">
        <v>3.15</v>
      </c>
      <c r="F416" s="1209"/>
      <c r="G416" s="1209"/>
      <c r="H416" s="154"/>
      <c r="I416" s="154"/>
      <c r="J416" s="154"/>
      <c r="K416" s="154"/>
      <c r="L416" s="154"/>
      <c r="M416" s="154"/>
      <c r="N416" s="153"/>
      <c r="O416" s="153"/>
      <c r="P416" s="153"/>
      <c r="Q416" s="153"/>
      <c r="R416" s="154"/>
      <c r="S416" s="154"/>
      <c r="T416" s="154"/>
      <c r="U416" s="154"/>
      <c r="V416" s="154"/>
      <c r="W416" s="154"/>
      <c r="X416" s="154"/>
      <c r="Y416" s="154"/>
      <c r="Z416" s="145"/>
      <c r="AA416" s="145"/>
      <c r="AB416" s="145"/>
      <c r="AC416" s="145"/>
      <c r="AD416" s="145"/>
      <c r="AE416" s="145"/>
      <c r="AF416" s="145"/>
      <c r="AG416" s="145" t="s">
        <v>206</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c r="A417" s="164">
        <v>91</v>
      </c>
      <c r="B417" s="165" t="s">
        <v>628</v>
      </c>
      <c r="C417" s="171" t="s">
        <v>629</v>
      </c>
      <c r="D417" s="166" t="s">
        <v>217</v>
      </c>
      <c r="E417" s="1214">
        <v>3.15</v>
      </c>
      <c r="F417" s="1207"/>
      <c r="G417" s="1208">
        <f>ROUND(E417*F417,2)</f>
        <v>0</v>
      </c>
      <c r="H417" s="155">
        <v>23.31</v>
      </c>
      <c r="I417" s="154">
        <f>ROUND(E417*H417,2)</f>
        <v>73.430000000000007</v>
      </c>
      <c r="J417" s="155">
        <v>201.73</v>
      </c>
      <c r="K417" s="154">
        <f>ROUND(E417*J417,2)</f>
        <v>635.45000000000005</v>
      </c>
      <c r="L417" s="154">
        <v>21</v>
      </c>
      <c r="M417" s="154">
        <f>G417*(1+L417/100)</f>
        <v>0</v>
      </c>
      <c r="N417" s="153">
        <v>7.1999999999999995E-2</v>
      </c>
      <c r="O417" s="153">
        <f>ROUND(E417*N417,2)</f>
        <v>0.23</v>
      </c>
      <c r="P417" s="153">
        <v>0</v>
      </c>
      <c r="Q417" s="153">
        <f>ROUND(E417*P417,2)</f>
        <v>0</v>
      </c>
      <c r="R417" s="154"/>
      <c r="S417" s="154" t="s">
        <v>200</v>
      </c>
      <c r="T417" s="154" t="s">
        <v>201</v>
      </c>
      <c r="U417" s="154">
        <v>0.375</v>
      </c>
      <c r="V417" s="154">
        <f>ROUND(E417*U417,2)</f>
        <v>1.18</v>
      </c>
      <c r="W417" s="154"/>
      <c r="X417" s="154" t="s">
        <v>202</v>
      </c>
      <c r="Y417" s="154" t="s">
        <v>203</v>
      </c>
      <c r="Z417" s="145"/>
      <c r="AA417" s="145"/>
      <c r="AB417" s="145"/>
      <c r="AC417" s="145"/>
      <c r="AD417" s="145"/>
      <c r="AE417" s="145"/>
      <c r="AF417" s="145"/>
      <c r="AG417" s="145" t="s">
        <v>204</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2">
      <c r="A418" s="151"/>
      <c r="B418" s="152"/>
      <c r="C418" s="172" t="s">
        <v>627</v>
      </c>
      <c r="D418" s="156"/>
      <c r="E418" s="1215">
        <v>3.15</v>
      </c>
      <c r="F418" s="1209"/>
      <c r="G418" s="1209"/>
      <c r="H418" s="154"/>
      <c r="I418" s="154"/>
      <c r="J418" s="154"/>
      <c r="K418" s="154"/>
      <c r="L418" s="154"/>
      <c r="M418" s="154"/>
      <c r="N418" s="153"/>
      <c r="O418" s="153"/>
      <c r="P418" s="153"/>
      <c r="Q418" s="153"/>
      <c r="R418" s="154"/>
      <c r="S418" s="154"/>
      <c r="T418" s="154"/>
      <c r="U418" s="154"/>
      <c r="V418" s="154"/>
      <c r="W418" s="154"/>
      <c r="X418" s="154"/>
      <c r="Y418" s="154"/>
      <c r="Z418" s="145"/>
      <c r="AA418" s="145"/>
      <c r="AB418" s="145"/>
      <c r="AC418" s="145"/>
      <c r="AD418" s="145"/>
      <c r="AE418" s="145"/>
      <c r="AF418" s="145"/>
      <c r="AG418" s="145" t="s">
        <v>206</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c r="A419" s="164">
        <v>92</v>
      </c>
      <c r="B419" s="165" t="s">
        <v>630</v>
      </c>
      <c r="C419" s="171" t="s">
        <v>631</v>
      </c>
      <c r="D419" s="166" t="s">
        <v>217</v>
      </c>
      <c r="E419" s="1214">
        <v>3.4649999999999999</v>
      </c>
      <c r="F419" s="1207"/>
      <c r="G419" s="1208">
        <f>ROUND(E419*F419,2)</f>
        <v>0</v>
      </c>
      <c r="H419" s="155">
        <v>545.36</v>
      </c>
      <c r="I419" s="154">
        <f>ROUND(E419*H419,2)</f>
        <v>1889.67</v>
      </c>
      <c r="J419" s="155">
        <v>0</v>
      </c>
      <c r="K419" s="154">
        <f>ROUND(E419*J419,2)</f>
        <v>0</v>
      </c>
      <c r="L419" s="154">
        <v>21</v>
      </c>
      <c r="M419" s="154">
        <f>G419*(1+L419/100)</f>
        <v>0</v>
      </c>
      <c r="N419" s="153">
        <v>0.12</v>
      </c>
      <c r="O419" s="153">
        <f>ROUND(E419*N419,2)</f>
        <v>0.42</v>
      </c>
      <c r="P419" s="153">
        <v>0</v>
      </c>
      <c r="Q419" s="153">
        <f>ROUND(E419*P419,2)</f>
        <v>0</v>
      </c>
      <c r="R419" s="154" t="s">
        <v>462</v>
      </c>
      <c r="S419" s="154" t="s">
        <v>200</v>
      </c>
      <c r="T419" s="154" t="s">
        <v>201</v>
      </c>
      <c r="U419" s="154">
        <v>0</v>
      </c>
      <c r="V419" s="154">
        <f>ROUND(E419*U419,2)</f>
        <v>0</v>
      </c>
      <c r="W419" s="154"/>
      <c r="X419" s="154" t="s">
        <v>463</v>
      </c>
      <c r="Y419" s="154" t="s">
        <v>203</v>
      </c>
      <c r="Z419" s="145"/>
      <c r="AA419" s="145"/>
      <c r="AB419" s="145"/>
      <c r="AC419" s="145"/>
      <c r="AD419" s="145"/>
      <c r="AE419" s="145"/>
      <c r="AF419" s="145"/>
      <c r="AG419" s="145" t="s">
        <v>464</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2">
      <c r="A420" s="151"/>
      <c r="B420" s="152"/>
      <c r="C420" s="172" t="s">
        <v>632</v>
      </c>
      <c r="D420" s="156"/>
      <c r="E420" s="1215">
        <v>3.4649999999999999</v>
      </c>
      <c r="F420" s="1209"/>
      <c r="G420" s="1209"/>
      <c r="H420" s="154"/>
      <c r="I420" s="154"/>
      <c r="J420" s="154"/>
      <c r="K420" s="154"/>
      <c r="L420" s="154"/>
      <c r="M420" s="154"/>
      <c r="N420" s="153"/>
      <c r="O420" s="153"/>
      <c r="P420" s="153"/>
      <c r="Q420" s="153"/>
      <c r="R420" s="154"/>
      <c r="S420" s="154"/>
      <c r="T420" s="154"/>
      <c r="U420" s="154"/>
      <c r="V420" s="154"/>
      <c r="W420" s="154"/>
      <c r="X420" s="154"/>
      <c r="Y420" s="154"/>
      <c r="Z420" s="145"/>
      <c r="AA420" s="145"/>
      <c r="AB420" s="145"/>
      <c r="AC420" s="145"/>
      <c r="AD420" s="145"/>
      <c r="AE420" s="145"/>
      <c r="AF420" s="145"/>
      <c r="AG420" s="145" t="s">
        <v>206</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c r="A421" s="161" t="s">
        <v>195</v>
      </c>
      <c r="B421" s="162" t="s">
        <v>96</v>
      </c>
      <c r="C421" s="170" t="s">
        <v>97</v>
      </c>
      <c r="D421" s="163"/>
      <c r="E421" s="1213"/>
      <c r="F421" s="1201"/>
      <c r="G421" s="1206">
        <f>SUMIF(AG422:AG508,"&lt;&gt;NOR",G422:G508)</f>
        <v>0</v>
      </c>
      <c r="H421" s="160"/>
      <c r="I421" s="160">
        <f>SUM(I422:I508)</f>
        <v>186365.06</v>
      </c>
      <c r="J421" s="160"/>
      <c r="K421" s="160">
        <f>SUM(K422:K508)</f>
        <v>300075.92000000004</v>
      </c>
      <c r="L421" s="160"/>
      <c r="M421" s="160">
        <f>SUM(M422:M508)</f>
        <v>0</v>
      </c>
      <c r="N421" s="159"/>
      <c r="O421" s="159">
        <f>SUM(O422:O508)</f>
        <v>28.14</v>
      </c>
      <c r="P421" s="159"/>
      <c r="Q421" s="159">
        <f>SUM(Q422:Q508)</f>
        <v>0</v>
      </c>
      <c r="R421" s="160"/>
      <c r="S421" s="160"/>
      <c r="T421" s="160"/>
      <c r="U421" s="160"/>
      <c r="V421" s="160">
        <f>SUM(V422:V508)</f>
        <v>522.79999999999995</v>
      </c>
      <c r="W421" s="160"/>
      <c r="X421" s="160"/>
      <c r="Y421" s="160"/>
      <c r="AG421" t="s">
        <v>196</v>
      </c>
    </row>
    <row r="422" spans="1:60" outlineLevel="1">
      <c r="A422" s="164">
        <v>93</v>
      </c>
      <c r="B422" s="165" t="s">
        <v>633</v>
      </c>
      <c r="C422" s="171" t="s">
        <v>634</v>
      </c>
      <c r="D422" s="166" t="s">
        <v>217</v>
      </c>
      <c r="E422" s="1214">
        <v>4.1446500000000004</v>
      </c>
      <c r="F422" s="1207"/>
      <c r="G422" s="1208">
        <f>ROUND(E422*F422,2)</f>
        <v>0</v>
      </c>
      <c r="H422" s="155">
        <v>1137.55</v>
      </c>
      <c r="I422" s="154">
        <f>ROUND(E422*H422,2)</f>
        <v>4714.75</v>
      </c>
      <c r="J422" s="155">
        <v>1233.8499999999999</v>
      </c>
      <c r="K422" s="154">
        <f>ROUND(E422*J422,2)</f>
        <v>5113.88</v>
      </c>
      <c r="L422" s="154">
        <v>21</v>
      </c>
      <c r="M422" s="154">
        <f>G422*(1+L422/100)</f>
        <v>0</v>
      </c>
      <c r="N422" s="153">
        <v>0.47738000000000003</v>
      </c>
      <c r="O422" s="153">
        <f>ROUND(E422*N422,2)</f>
        <v>1.98</v>
      </c>
      <c r="P422" s="153">
        <v>0</v>
      </c>
      <c r="Q422" s="153">
        <f>ROUND(E422*P422,2)</f>
        <v>0</v>
      </c>
      <c r="R422" s="154"/>
      <c r="S422" s="154" t="s">
        <v>200</v>
      </c>
      <c r="T422" s="154" t="s">
        <v>201</v>
      </c>
      <c r="U422" s="154">
        <v>2.2360000000000002</v>
      </c>
      <c r="V422" s="154">
        <f>ROUND(E422*U422,2)</f>
        <v>9.27</v>
      </c>
      <c r="W422" s="154"/>
      <c r="X422" s="154" t="s">
        <v>202</v>
      </c>
      <c r="Y422" s="154" t="s">
        <v>203</v>
      </c>
      <c r="Z422" s="145"/>
      <c r="AA422" s="145"/>
      <c r="AB422" s="145"/>
      <c r="AC422" s="145"/>
      <c r="AD422" s="145"/>
      <c r="AE422" s="145"/>
      <c r="AF422" s="145"/>
      <c r="AG422" s="145" t="s">
        <v>204</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2">
      <c r="A423" s="151"/>
      <c r="B423" s="152"/>
      <c r="C423" s="172" t="s">
        <v>635</v>
      </c>
      <c r="D423" s="156"/>
      <c r="E423" s="1215">
        <v>4.1446500000000004</v>
      </c>
      <c r="F423" s="1209"/>
      <c r="G423" s="1209"/>
      <c r="H423" s="154"/>
      <c r="I423" s="154"/>
      <c r="J423" s="154"/>
      <c r="K423" s="154"/>
      <c r="L423" s="154"/>
      <c r="M423" s="154"/>
      <c r="N423" s="153"/>
      <c r="O423" s="153"/>
      <c r="P423" s="153"/>
      <c r="Q423" s="153"/>
      <c r="R423" s="154"/>
      <c r="S423" s="154"/>
      <c r="T423" s="154"/>
      <c r="U423" s="154"/>
      <c r="V423" s="154"/>
      <c r="W423" s="154"/>
      <c r="X423" s="154"/>
      <c r="Y423" s="154"/>
      <c r="Z423" s="145"/>
      <c r="AA423" s="145"/>
      <c r="AB423" s="145"/>
      <c r="AC423" s="145"/>
      <c r="AD423" s="145"/>
      <c r="AE423" s="145"/>
      <c r="AF423" s="145"/>
      <c r="AG423" s="145" t="s">
        <v>206</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c r="A424" s="164">
        <v>94</v>
      </c>
      <c r="B424" s="165" t="s">
        <v>636</v>
      </c>
      <c r="C424" s="171" t="s">
        <v>637</v>
      </c>
      <c r="D424" s="166" t="s">
        <v>217</v>
      </c>
      <c r="E424" s="1214">
        <v>246.63114999999999</v>
      </c>
      <c r="F424" s="1207"/>
      <c r="G424" s="1208">
        <f>ROUND(E424*F424,2)</f>
        <v>0</v>
      </c>
      <c r="H424" s="155">
        <v>30.27</v>
      </c>
      <c r="I424" s="154">
        <f>ROUND(E424*H424,2)</f>
        <v>7465.52</v>
      </c>
      <c r="J424" s="155">
        <v>46.65</v>
      </c>
      <c r="K424" s="154">
        <f>ROUND(E424*J424,2)</f>
        <v>11505.34</v>
      </c>
      <c r="L424" s="154">
        <v>21</v>
      </c>
      <c r="M424" s="154">
        <f>G424*(1+L424/100)</f>
        <v>0</v>
      </c>
      <c r="N424" s="153">
        <v>2.8900000000000002E-3</v>
      </c>
      <c r="O424" s="153">
        <f>ROUND(E424*N424,2)</f>
        <v>0.71</v>
      </c>
      <c r="P424" s="153">
        <v>0</v>
      </c>
      <c r="Q424" s="153">
        <f>ROUND(E424*P424,2)</f>
        <v>0</v>
      </c>
      <c r="R424" s="154"/>
      <c r="S424" s="154" t="s">
        <v>200</v>
      </c>
      <c r="T424" s="154" t="s">
        <v>201</v>
      </c>
      <c r="U424" s="154">
        <v>9.0999999999999998E-2</v>
      </c>
      <c r="V424" s="154">
        <f>ROUND(E424*U424,2)</f>
        <v>22.44</v>
      </c>
      <c r="W424" s="154"/>
      <c r="X424" s="154" t="s">
        <v>202</v>
      </c>
      <c r="Y424" s="154" t="s">
        <v>203</v>
      </c>
      <c r="Z424" s="145"/>
      <c r="AA424" s="145"/>
      <c r="AB424" s="145"/>
      <c r="AC424" s="145"/>
      <c r="AD424" s="145"/>
      <c r="AE424" s="145"/>
      <c r="AF424" s="145"/>
      <c r="AG424" s="145" t="s">
        <v>204</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2">
      <c r="A425" s="151"/>
      <c r="B425" s="152"/>
      <c r="C425" s="172" t="s">
        <v>638</v>
      </c>
      <c r="D425" s="156"/>
      <c r="E425" s="1215">
        <v>18.353400000000001</v>
      </c>
      <c r="F425" s="1209"/>
      <c r="G425" s="1209"/>
      <c r="H425" s="154"/>
      <c r="I425" s="154"/>
      <c r="J425" s="154"/>
      <c r="K425" s="154"/>
      <c r="L425" s="154"/>
      <c r="M425" s="154"/>
      <c r="N425" s="153"/>
      <c r="O425" s="153"/>
      <c r="P425" s="153"/>
      <c r="Q425" s="153"/>
      <c r="R425" s="154"/>
      <c r="S425" s="154"/>
      <c r="T425" s="154"/>
      <c r="U425" s="154"/>
      <c r="V425" s="154"/>
      <c r="W425" s="154"/>
      <c r="X425" s="154"/>
      <c r="Y425" s="154"/>
      <c r="Z425" s="145"/>
      <c r="AA425" s="145"/>
      <c r="AB425" s="145"/>
      <c r="AC425" s="145"/>
      <c r="AD425" s="145"/>
      <c r="AE425" s="145"/>
      <c r="AF425" s="145"/>
      <c r="AG425" s="145" t="s">
        <v>206</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3">
      <c r="A426" s="151"/>
      <c r="B426" s="152"/>
      <c r="C426" s="172" t="s">
        <v>639</v>
      </c>
      <c r="D426" s="156"/>
      <c r="E426" s="1215">
        <v>17.68</v>
      </c>
      <c r="F426" s="1209"/>
      <c r="G426" s="1209"/>
      <c r="H426" s="154"/>
      <c r="I426" s="154"/>
      <c r="J426" s="154"/>
      <c r="K426" s="154"/>
      <c r="L426" s="154"/>
      <c r="M426" s="154"/>
      <c r="N426" s="153"/>
      <c r="O426" s="153"/>
      <c r="P426" s="153"/>
      <c r="Q426" s="153"/>
      <c r="R426" s="154"/>
      <c r="S426" s="154"/>
      <c r="T426" s="154"/>
      <c r="U426" s="154"/>
      <c r="V426" s="154"/>
      <c r="W426" s="154"/>
      <c r="X426" s="154"/>
      <c r="Y426" s="154"/>
      <c r="Z426" s="145"/>
      <c r="AA426" s="145"/>
      <c r="AB426" s="145"/>
      <c r="AC426" s="145"/>
      <c r="AD426" s="145"/>
      <c r="AE426" s="145"/>
      <c r="AF426" s="145"/>
      <c r="AG426" s="145" t="s">
        <v>206</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3">
      <c r="A427" s="151"/>
      <c r="B427" s="152"/>
      <c r="C427" s="172" t="s">
        <v>640</v>
      </c>
      <c r="D427" s="156"/>
      <c r="E427" s="1215">
        <v>16.25</v>
      </c>
      <c r="F427" s="1209"/>
      <c r="G427" s="1209"/>
      <c r="H427" s="154"/>
      <c r="I427" s="154"/>
      <c r="J427" s="154"/>
      <c r="K427" s="154"/>
      <c r="L427" s="154"/>
      <c r="M427" s="154"/>
      <c r="N427" s="153"/>
      <c r="O427" s="153"/>
      <c r="P427" s="153"/>
      <c r="Q427" s="153"/>
      <c r="R427" s="154"/>
      <c r="S427" s="154"/>
      <c r="T427" s="154"/>
      <c r="U427" s="154"/>
      <c r="V427" s="154"/>
      <c r="W427" s="154"/>
      <c r="X427" s="154"/>
      <c r="Y427" s="154"/>
      <c r="Z427" s="145"/>
      <c r="AA427" s="145"/>
      <c r="AB427" s="145"/>
      <c r="AC427" s="145"/>
      <c r="AD427" s="145"/>
      <c r="AE427" s="145"/>
      <c r="AF427" s="145"/>
      <c r="AG427" s="145" t="s">
        <v>206</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3">
      <c r="A428" s="151"/>
      <c r="B428" s="152"/>
      <c r="C428" s="172" t="s">
        <v>641</v>
      </c>
      <c r="D428" s="156"/>
      <c r="E428" s="1215">
        <v>9.8249999999999993</v>
      </c>
      <c r="F428" s="1209"/>
      <c r="G428" s="1209"/>
      <c r="H428" s="154"/>
      <c r="I428" s="154"/>
      <c r="J428" s="154"/>
      <c r="K428" s="154"/>
      <c r="L428" s="154"/>
      <c r="M428" s="154"/>
      <c r="N428" s="153"/>
      <c r="O428" s="153"/>
      <c r="P428" s="153"/>
      <c r="Q428" s="153"/>
      <c r="R428" s="154"/>
      <c r="S428" s="154"/>
      <c r="T428" s="154"/>
      <c r="U428" s="154"/>
      <c r="V428" s="154"/>
      <c r="W428" s="154"/>
      <c r="X428" s="154"/>
      <c r="Y428" s="154"/>
      <c r="Z428" s="145"/>
      <c r="AA428" s="145"/>
      <c r="AB428" s="145"/>
      <c r="AC428" s="145"/>
      <c r="AD428" s="145"/>
      <c r="AE428" s="145"/>
      <c r="AF428" s="145"/>
      <c r="AG428" s="145" t="s">
        <v>206</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3">
      <c r="A429" s="151"/>
      <c r="B429" s="152"/>
      <c r="C429" s="172" t="s">
        <v>642</v>
      </c>
      <c r="D429" s="156"/>
      <c r="E429" s="1215">
        <v>10.76</v>
      </c>
      <c r="F429" s="1209"/>
      <c r="G429" s="1209"/>
      <c r="H429" s="154"/>
      <c r="I429" s="154"/>
      <c r="J429" s="154"/>
      <c r="K429" s="154"/>
      <c r="L429" s="154"/>
      <c r="M429" s="154"/>
      <c r="N429" s="153"/>
      <c r="O429" s="153"/>
      <c r="P429" s="153"/>
      <c r="Q429" s="153"/>
      <c r="R429" s="154"/>
      <c r="S429" s="154"/>
      <c r="T429" s="154"/>
      <c r="U429" s="154"/>
      <c r="V429" s="154"/>
      <c r="W429" s="154"/>
      <c r="X429" s="154"/>
      <c r="Y429" s="154"/>
      <c r="Z429" s="145"/>
      <c r="AA429" s="145"/>
      <c r="AB429" s="145"/>
      <c r="AC429" s="145"/>
      <c r="AD429" s="145"/>
      <c r="AE429" s="145"/>
      <c r="AF429" s="145"/>
      <c r="AG429" s="145" t="s">
        <v>206</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3">
      <c r="A430" s="151"/>
      <c r="B430" s="152"/>
      <c r="C430" s="172" t="s">
        <v>643</v>
      </c>
      <c r="D430" s="156"/>
      <c r="E430" s="1215">
        <v>2.7440000000000002</v>
      </c>
      <c r="F430" s="1209"/>
      <c r="G430" s="1209"/>
      <c r="H430" s="154"/>
      <c r="I430" s="154"/>
      <c r="J430" s="154"/>
      <c r="K430" s="154"/>
      <c r="L430" s="154"/>
      <c r="M430" s="154"/>
      <c r="N430" s="153"/>
      <c r="O430" s="153"/>
      <c r="P430" s="153"/>
      <c r="Q430" s="153"/>
      <c r="R430" s="154"/>
      <c r="S430" s="154"/>
      <c r="T430" s="154"/>
      <c r="U430" s="154"/>
      <c r="V430" s="154"/>
      <c r="W430" s="154"/>
      <c r="X430" s="154"/>
      <c r="Y430" s="154"/>
      <c r="Z430" s="145"/>
      <c r="AA430" s="145"/>
      <c r="AB430" s="145"/>
      <c r="AC430" s="145"/>
      <c r="AD430" s="145"/>
      <c r="AE430" s="145"/>
      <c r="AF430" s="145"/>
      <c r="AG430" s="145" t="s">
        <v>206</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3">
      <c r="A431" s="151"/>
      <c r="B431" s="152"/>
      <c r="C431" s="172" t="s">
        <v>644</v>
      </c>
      <c r="D431" s="156"/>
      <c r="E431" s="1215">
        <v>15.816000000000001</v>
      </c>
      <c r="F431" s="1209"/>
      <c r="G431" s="1209"/>
      <c r="H431" s="154"/>
      <c r="I431" s="154"/>
      <c r="J431" s="154"/>
      <c r="K431" s="154"/>
      <c r="L431" s="154"/>
      <c r="M431" s="154"/>
      <c r="N431" s="153"/>
      <c r="O431" s="153"/>
      <c r="P431" s="153"/>
      <c r="Q431" s="153"/>
      <c r="R431" s="154"/>
      <c r="S431" s="154"/>
      <c r="T431" s="154"/>
      <c r="U431" s="154"/>
      <c r="V431" s="154"/>
      <c r="W431" s="154"/>
      <c r="X431" s="154"/>
      <c r="Y431" s="154"/>
      <c r="Z431" s="145"/>
      <c r="AA431" s="145"/>
      <c r="AB431" s="145"/>
      <c r="AC431" s="145"/>
      <c r="AD431" s="145"/>
      <c r="AE431" s="145"/>
      <c r="AF431" s="145"/>
      <c r="AG431" s="145" t="s">
        <v>206</v>
      </c>
      <c r="AH431" s="145">
        <v>0</v>
      </c>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3">
      <c r="A432" s="151"/>
      <c r="B432" s="152"/>
      <c r="C432" s="172" t="s">
        <v>645</v>
      </c>
      <c r="D432" s="156"/>
      <c r="E432" s="1215">
        <v>9.6530000000000005</v>
      </c>
      <c r="F432" s="1209"/>
      <c r="G432" s="1209"/>
      <c r="H432" s="154"/>
      <c r="I432" s="154"/>
      <c r="J432" s="154"/>
      <c r="K432" s="154"/>
      <c r="L432" s="154"/>
      <c r="M432" s="154"/>
      <c r="N432" s="153"/>
      <c r="O432" s="153"/>
      <c r="P432" s="153"/>
      <c r="Q432" s="153"/>
      <c r="R432" s="154"/>
      <c r="S432" s="154"/>
      <c r="T432" s="154"/>
      <c r="U432" s="154"/>
      <c r="V432" s="154"/>
      <c r="W432" s="154"/>
      <c r="X432" s="154"/>
      <c r="Y432" s="154"/>
      <c r="Z432" s="145"/>
      <c r="AA432" s="145"/>
      <c r="AB432" s="145"/>
      <c r="AC432" s="145"/>
      <c r="AD432" s="145"/>
      <c r="AE432" s="145"/>
      <c r="AF432" s="145"/>
      <c r="AG432" s="145" t="s">
        <v>206</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3">
      <c r="A433" s="151"/>
      <c r="B433" s="152"/>
      <c r="C433" s="172" t="s">
        <v>646</v>
      </c>
      <c r="D433" s="156"/>
      <c r="E433" s="1215">
        <v>15.763999999999999</v>
      </c>
      <c r="F433" s="1209"/>
      <c r="G433" s="1209"/>
      <c r="H433" s="154"/>
      <c r="I433" s="154"/>
      <c r="J433" s="154"/>
      <c r="K433" s="154"/>
      <c r="L433" s="154"/>
      <c r="M433" s="154"/>
      <c r="N433" s="153"/>
      <c r="O433" s="153"/>
      <c r="P433" s="153"/>
      <c r="Q433" s="153"/>
      <c r="R433" s="154"/>
      <c r="S433" s="154"/>
      <c r="T433" s="154"/>
      <c r="U433" s="154"/>
      <c r="V433" s="154"/>
      <c r="W433" s="154"/>
      <c r="X433" s="154"/>
      <c r="Y433" s="154"/>
      <c r="Z433" s="145"/>
      <c r="AA433" s="145"/>
      <c r="AB433" s="145"/>
      <c r="AC433" s="145"/>
      <c r="AD433" s="145"/>
      <c r="AE433" s="145"/>
      <c r="AF433" s="145"/>
      <c r="AG433" s="145" t="s">
        <v>206</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3">
      <c r="A434" s="151"/>
      <c r="B434" s="152"/>
      <c r="C434" s="172" t="s">
        <v>647</v>
      </c>
      <c r="D434" s="156"/>
      <c r="E434" s="1215">
        <v>7.0679999999999996</v>
      </c>
      <c r="F434" s="1209"/>
      <c r="G434" s="1209"/>
      <c r="H434" s="154"/>
      <c r="I434" s="154"/>
      <c r="J434" s="154"/>
      <c r="K434" s="154"/>
      <c r="L434" s="154"/>
      <c r="M434" s="154"/>
      <c r="N434" s="153"/>
      <c r="O434" s="153"/>
      <c r="P434" s="153"/>
      <c r="Q434" s="153"/>
      <c r="R434" s="154"/>
      <c r="S434" s="154"/>
      <c r="T434" s="154"/>
      <c r="U434" s="154"/>
      <c r="V434" s="154"/>
      <c r="W434" s="154"/>
      <c r="X434" s="154"/>
      <c r="Y434" s="154"/>
      <c r="Z434" s="145"/>
      <c r="AA434" s="145"/>
      <c r="AB434" s="145"/>
      <c r="AC434" s="145"/>
      <c r="AD434" s="145"/>
      <c r="AE434" s="145"/>
      <c r="AF434" s="145"/>
      <c r="AG434" s="145" t="s">
        <v>206</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ht="22.5" outlineLevel="3">
      <c r="A435" s="151"/>
      <c r="B435" s="152"/>
      <c r="C435" s="172" t="s">
        <v>648</v>
      </c>
      <c r="D435" s="156"/>
      <c r="E435" s="1215">
        <v>17.477</v>
      </c>
      <c r="F435" s="1209"/>
      <c r="G435" s="1209"/>
      <c r="H435" s="154"/>
      <c r="I435" s="154"/>
      <c r="J435" s="154"/>
      <c r="K435" s="154"/>
      <c r="L435" s="154"/>
      <c r="M435" s="154"/>
      <c r="N435" s="153"/>
      <c r="O435" s="153"/>
      <c r="P435" s="153"/>
      <c r="Q435" s="153"/>
      <c r="R435" s="154"/>
      <c r="S435" s="154"/>
      <c r="T435" s="154"/>
      <c r="U435" s="154"/>
      <c r="V435" s="154"/>
      <c r="W435" s="154"/>
      <c r="X435" s="154"/>
      <c r="Y435" s="154"/>
      <c r="Z435" s="145"/>
      <c r="AA435" s="145"/>
      <c r="AB435" s="145"/>
      <c r="AC435" s="145"/>
      <c r="AD435" s="145"/>
      <c r="AE435" s="145"/>
      <c r="AF435" s="145"/>
      <c r="AG435" s="145" t="s">
        <v>206</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3">
      <c r="A436" s="151"/>
      <c r="B436" s="152"/>
      <c r="C436" s="172" t="s">
        <v>649</v>
      </c>
      <c r="D436" s="156"/>
      <c r="E436" s="1215">
        <v>7.7759999999999998</v>
      </c>
      <c r="F436" s="1209"/>
      <c r="G436" s="1209"/>
      <c r="H436" s="154"/>
      <c r="I436" s="154"/>
      <c r="J436" s="154"/>
      <c r="K436" s="154"/>
      <c r="L436" s="154"/>
      <c r="M436" s="154"/>
      <c r="N436" s="153"/>
      <c r="O436" s="153"/>
      <c r="P436" s="153"/>
      <c r="Q436" s="153"/>
      <c r="R436" s="154"/>
      <c r="S436" s="154"/>
      <c r="T436" s="154"/>
      <c r="U436" s="154"/>
      <c r="V436" s="154"/>
      <c r="W436" s="154"/>
      <c r="X436" s="154"/>
      <c r="Y436" s="154"/>
      <c r="Z436" s="145"/>
      <c r="AA436" s="145"/>
      <c r="AB436" s="145"/>
      <c r="AC436" s="145"/>
      <c r="AD436" s="145"/>
      <c r="AE436" s="145"/>
      <c r="AF436" s="145"/>
      <c r="AG436" s="145" t="s">
        <v>206</v>
      </c>
      <c r="AH436" s="145">
        <v>0</v>
      </c>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3">
      <c r="A437" s="151"/>
      <c r="B437" s="152"/>
      <c r="C437" s="172" t="s">
        <v>650</v>
      </c>
      <c r="D437" s="156"/>
      <c r="E437" s="1215"/>
      <c r="F437" s="1209"/>
      <c r="G437" s="1209"/>
      <c r="H437" s="154"/>
      <c r="I437" s="154"/>
      <c r="J437" s="154"/>
      <c r="K437" s="154"/>
      <c r="L437" s="154"/>
      <c r="M437" s="154"/>
      <c r="N437" s="153"/>
      <c r="O437" s="153"/>
      <c r="P437" s="153"/>
      <c r="Q437" s="153"/>
      <c r="R437" s="154"/>
      <c r="S437" s="154"/>
      <c r="T437" s="154"/>
      <c r="U437" s="154"/>
      <c r="V437" s="154"/>
      <c r="W437" s="154"/>
      <c r="X437" s="154"/>
      <c r="Y437" s="154"/>
      <c r="Z437" s="145"/>
      <c r="AA437" s="145"/>
      <c r="AB437" s="145"/>
      <c r="AC437" s="145"/>
      <c r="AD437" s="145"/>
      <c r="AE437" s="145"/>
      <c r="AF437" s="145"/>
      <c r="AG437" s="145" t="s">
        <v>206</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3">
      <c r="A438" s="151"/>
      <c r="B438" s="152"/>
      <c r="C438" s="172" t="s">
        <v>651</v>
      </c>
      <c r="D438" s="156"/>
      <c r="E438" s="1215">
        <v>2.7071999999999998</v>
      </c>
      <c r="F438" s="1209"/>
      <c r="G438" s="1209"/>
      <c r="H438" s="154"/>
      <c r="I438" s="154"/>
      <c r="J438" s="154"/>
      <c r="K438" s="154"/>
      <c r="L438" s="154"/>
      <c r="M438" s="154"/>
      <c r="N438" s="153"/>
      <c r="O438" s="153"/>
      <c r="P438" s="153"/>
      <c r="Q438" s="153"/>
      <c r="R438" s="154"/>
      <c r="S438" s="154"/>
      <c r="T438" s="154"/>
      <c r="U438" s="154"/>
      <c r="V438" s="154"/>
      <c r="W438" s="154"/>
      <c r="X438" s="154"/>
      <c r="Y438" s="154"/>
      <c r="Z438" s="145"/>
      <c r="AA438" s="145"/>
      <c r="AB438" s="145"/>
      <c r="AC438" s="145"/>
      <c r="AD438" s="145"/>
      <c r="AE438" s="145"/>
      <c r="AF438" s="145"/>
      <c r="AG438" s="145" t="s">
        <v>206</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3">
      <c r="A439" s="151"/>
      <c r="B439" s="152"/>
      <c r="C439" s="172" t="s">
        <v>652</v>
      </c>
      <c r="D439" s="156"/>
      <c r="E439" s="1215">
        <v>2.4</v>
      </c>
      <c r="F439" s="1209"/>
      <c r="G439" s="1209"/>
      <c r="H439" s="154"/>
      <c r="I439" s="154"/>
      <c r="J439" s="154"/>
      <c r="K439" s="154"/>
      <c r="L439" s="154"/>
      <c r="M439" s="154"/>
      <c r="N439" s="153"/>
      <c r="O439" s="153"/>
      <c r="P439" s="153"/>
      <c r="Q439" s="153"/>
      <c r="R439" s="154"/>
      <c r="S439" s="154"/>
      <c r="T439" s="154"/>
      <c r="U439" s="154"/>
      <c r="V439" s="154"/>
      <c r="W439" s="154"/>
      <c r="X439" s="154"/>
      <c r="Y439" s="154"/>
      <c r="Z439" s="145"/>
      <c r="AA439" s="145"/>
      <c r="AB439" s="145"/>
      <c r="AC439" s="145"/>
      <c r="AD439" s="145"/>
      <c r="AE439" s="145"/>
      <c r="AF439" s="145"/>
      <c r="AG439" s="145" t="s">
        <v>206</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ht="22.5" outlineLevel="3">
      <c r="A440" s="151"/>
      <c r="B440" s="152"/>
      <c r="C440" s="172" t="s">
        <v>653</v>
      </c>
      <c r="D440" s="156"/>
      <c r="E440" s="1215">
        <v>13.31165</v>
      </c>
      <c r="F440" s="1209"/>
      <c r="G440" s="1209"/>
      <c r="H440" s="154"/>
      <c r="I440" s="154"/>
      <c r="J440" s="154"/>
      <c r="K440" s="154"/>
      <c r="L440" s="154"/>
      <c r="M440" s="154"/>
      <c r="N440" s="153"/>
      <c r="O440" s="153"/>
      <c r="P440" s="153"/>
      <c r="Q440" s="153"/>
      <c r="R440" s="154"/>
      <c r="S440" s="154"/>
      <c r="T440" s="154"/>
      <c r="U440" s="154"/>
      <c r="V440" s="154"/>
      <c r="W440" s="154"/>
      <c r="X440" s="154"/>
      <c r="Y440" s="154"/>
      <c r="Z440" s="145"/>
      <c r="AA440" s="145"/>
      <c r="AB440" s="145"/>
      <c r="AC440" s="145"/>
      <c r="AD440" s="145"/>
      <c r="AE440" s="145"/>
      <c r="AF440" s="145"/>
      <c r="AG440" s="145" t="s">
        <v>206</v>
      </c>
      <c r="AH440" s="145">
        <v>0</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ht="22.5" outlineLevel="3">
      <c r="A441" s="151"/>
      <c r="B441" s="152"/>
      <c r="C441" s="172" t="s">
        <v>654</v>
      </c>
      <c r="D441" s="156"/>
      <c r="E441" s="1215">
        <v>79.045900000000003</v>
      </c>
      <c r="F441" s="1209"/>
      <c r="G441" s="1209"/>
      <c r="H441" s="154"/>
      <c r="I441" s="154"/>
      <c r="J441" s="154"/>
      <c r="K441" s="154"/>
      <c r="L441" s="154"/>
      <c r="M441" s="154"/>
      <c r="N441" s="153"/>
      <c r="O441" s="153"/>
      <c r="P441" s="153"/>
      <c r="Q441" s="153"/>
      <c r="R441" s="154"/>
      <c r="S441" s="154"/>
      <c r="T441" s="154"/>
      <c r="U441" s="154"/>
      <c r="V441" s="154"/>
      <c r="W441" s="154"/>
      <c r="X441" s="154"/>
      <c r="Y441" s="154"/>
      <c r="Z441" s="145"/>
      <c r="AA441" s="145"/>
      <c r="AB441" s="145"/>
      <c r="AC441" s="145"/>
      <c r="AD441" s="145"/>
      <c r="AE441" s="145"/>
      <c r="AF441" s="145"/>
      <c r="AG441" s="145" t="s">
        <v>206</v>
      </c>
      <c r="AH441" s="145">
        <v>0</v>
      </c>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c r="A442" s="164">
        <v>95</v>
      </c>
      <c r="B442" s="165" t="s">
        <v>655</v>
      </c>
      <c r="C442" s="171" t="s">
        <v>656</v>
      </c>
      <c r="D442" s="166" t="s">
        <v>217</v>
      </c>
      <c r="E442" s="1214">
        <v>246.63114999999999</v>
      </c>
      <c r="F442" s="1207"/>
      <c r="G442" s="1208">
        <f>ROUND(E442*F442,2)</f>
        <v>0</v>
      </c>
      <c r="H442" s="155">
        <v>536.19000000000005</v>
      </c>
      <c r="I442" s="154">
        <f>ROUND(E442*H442,2)</f>
        <v>132241.16</v>
      </c>
      <c r="J442" s="155">
        <v>277.3</v>
      </c>
      <c r="K442" s="154">
        <f>ROUND(E442*J442,2)</f>
        <v>68390.820000000007</v>
      </c>
      <c r="L442" s="154">
        <v>21</v>
      </c>
      <c r="M442" s="154">
        <f>G442*(1+L442/100)</f>
        <v>0</v>
      </c>
      <c r="N442" s="153">
        <v>3.3079999999999998E-2</v>
      </c>
      <c r="O442" s="153">
        <f>ROUND(E442*N442,2)</f>
        <v>8.16</v>
      </c>
      <c r="P442" s="153">
        <v>0</v>
      </c>
      <c r="Q442" s="153">
        <f>ROUND(E442*P442,2)</f>
        <v>0</v>
      </c>
      <c r="R442" s="154"/>
      <c r="S442" s="154" t="s">
        <v>200</v>
      </c>
      <c r="T442" s="154" t="s">
        <v>201</v>
      </c>
      <c r="U442" s="154">
        <v>0.5</v>
      </c>
      <c r="V442" s="154">
        <f>ROUND(E442*U442,2)</f>
        <v>123.32</v>
      </c>
      <c r="W442" s="154"/>
      <c r="X442" s="154" t="s">
        <v>202</v>
      </c>
      <c r="Y442" s="154" t="s">
        <v>203</v>
      </c>
      <c r="Z442" s="145"/>
      <c r="AA442" s="145"/>
      <c r="AB442" s="145"/>
      <c r="AC442" s="145"/>
      <c r="AD442" s="145"/>
      <c r="AE442" s="145"/>
      <c r="AF442" s="145"/>
      <c r="AG442" s="145" t="s">
        <v>204</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2">
      <c r="A443" s="151"/>
      <c r="B443" s="152"/>
      <c r="C443" s="172" t="s">
        <v>638</v>
      </c>
      <c r="D443" s="156"/>
      <c r="E443" s="1215">
        <v>18.353400000000001</v>
      </c>
      <c r="F443" s="1209"/>
      <c r="G443" s="1209"/>
      <c r="H443" s="154"/>
      <c r="I443" s="154"/>
      <c r="J443" s="154"/>
      <c r="K443" s="154"/>
      <c r="L443" s="154"/>
      <c r="M443" s="154"/>
      <c r="N443" s="153"/>
      <c r="O443" s="153"/>
      <c r="P443" s="153"/>
      <c r="Q443" s="153"/>
      <c r="R443" s="154"/>
      <c r="S443" s="154"/>
      <c r="T443" s="154"/>
      <c r="U443" s="154"/>
      <c r="V443" s="154"/>
      <c r="W443" s="154"/>
      <c r="X443" s="154"/>
      <c r="Y443" s="154"/>
      <c r="Z443" s="145"/>
      <c r="AA443" s="145"/>
      <c r="AB443" s="145"/>
      <c r="AC443" s="145"/>
      <c r="AD443" s="145"/>
      <c r="AE443" s="145"/>
      <c r="AF443" s="145"/>
      <c r="AG443" s="145" t="s">
        <v>206</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3">
      <c r="A444" s="151"/>
      <c r="B444" s="152"/>
      <c r="C444" s="172" t="s">
        <v>639</v>
      </c>
      <c r="D444" s="156"/>
      <c r="E444" s="1215">
        <v>17.68</v>
      </c>
      <c r="F444" s="1209"/>
      <c r="G444" s="1209"/>
      <c r="H444" s="154"/>
      <c r="I444" s="154"/>
      <c r="J444" s="154"/>
      <c r="K444" s="154"/>
      <c r="L444" s="154"/>
      <c r="M444" s="154"/>
      <c r="N444" s="153"/>
      <c r="O444" s="153"/>
      <c r="P444" s="153"/>
      <c r="Q444" s="153"/>
      <c r="R444" s="154"/>
      <c r="S444" s="154"/>
      <c r="T444" s="154"/>
      <c r="U444" s="154"/>
      <c r="V444" s="154"/>
      <c r="W444" s="154"/>
      <c r="X444" s="154"/>
      <c r="Y444" s="154"/>
      <c r="Z444" s="145"/>
      <c r="AA444" s="145"/>
      <c r="AB444" s="145"/>
      <c r="AC444" s="145"/>
      <c r="AD444" s="145"/>
      <c r="AE444" s="145"/>
      <c r="AF444" s="145"/>
      <c r="AG444" s="145" t="s">
        <v>206</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3">
      <c r="A445" s="151"/>
      <c r="B445" s="152"/>
      <c r="C445" s="172" t="s">
        <v>640</v>
      </c>
      <c r="D445" s="156"/>
      <c r="E445" s="1215">
        <v>16.25</v>
      </c>
      <c r="F445" s="1209"/>
      <c r="G445" s="1209"/>
      <c r="H445" s="154"/>
      <c r="I445" s="154"/>
      <c r="J445" s="154"/>
      <c r="K445" s="154"/>
      <c r="L445" s="154"/>
      <c r="M445" s="154"/>
      <c r="N445" s="153"/>
      <c r="O445" s="153"/>
      <c r="P445" s="153"/>
      <c r="Q445" s="153"/>
      <c r="R445" s="154"/>
      <c r="S445" s="154"/>
      <c r="T445" s="154"/>
      <c r="U445" s="154"/>
      <c r="V445" s="154"/>
      <c r="W445" s="154"/>
      <c r="X445" s="154"/>
      <c r="Y445" s="154"/>
      <c r="Z445" s="145"/>
      <c r="AA445" s="145"/>
      <c r="AB445" s="145"/>
      <c r="AC445" s="145"/>
      <c r="AD445" s="145"/>
      <c r="AE445" s="145"/>
      <c r="AF445" s="145"/>
      <c r="AG445" s="145" t="s">
        <v>206</v>
      </c>
      <c r="AH445" s="145">
        <v>0</v>
      </c>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3">
      <c r="A446" s="151"/>
      <c r="B446" s="152"/>
      <c r="C446" s="172" t="s">
        <v>641</v>
      </c>
      <c r="D446" s="156"/>
      <c r="E446" s="1215">
        <v>9.8249999999999993</v>
      </c>
      <c r="F446" s="1209"/>
      <c r="G446" s="1209"/>
      <c r="H446" s="154"/>
      <c r="I446" s="154"/>
      <c r="J446" s="154"/>
      <c r="K446" s="154"/>
      <c r="L446" s="154"/>
      <c r="M446" s="154"/>
      <c r="N446" s="153"/>
      <c r="O446" s="153"/>
      <c r="P446" s="153"/>
      <c r="Q446" s="153"/>
      <c r="R446" s="154"/>
      <c r="S446" s="154"/>
      <c r="T446" s="154"/>
      <c r="U446" s="154"/>
      <c r="V446" s="154"/>
      <c r="W446" s="154"/>
      <c r="X446" s="154"/>
      <c r="Y446" s="154"/>
      <c r="Z446" s="145"/>
      <c r="AA446" s="145"/>
      <c r="AB446" s="145"/>
      <c r="AC446" s="145"/>
      <c r="AD446" s="145"/>
      <c r="AE446" s="145"/>
      <c r="AF446" s="145"/>
      <c r="AG446" s="145" t="s">
        <v>206</v>
      </c>
      <c r="AH446" s="145">
        <v>0</v>
      </c>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3">
      <c r="A447" s="151"/>
      <c r="B447" s="152"/>
      <c r="C447" s="172" t="s">
        <v>642</v>
      </c>
      <c r="D447" s="156"/>
      <c r="E447" s="1215">
        <v>10.76</v>
      </c>
      <c r="F447" s="1209"/>
      <c r="G447" s="1209"/>
      <c r="H447" s="154"/>
      <c r="I447" s="154"/>
      <c r="J447" s="154"/>
      <c r="K447" s="154"/>
      <c r="L447" s="154"/>
      <c r="M447" s="154"/>
      <c r="N447" s="153"/>
      <c r="O447" s="153"/>
      <c r="P447" s="153"/>
      <c r="Q447" s="153"/>
      <c r="R447" s="154"/>
      <c r="S447" s="154"/>
      <c r="T447" s="154"/>
      <c r="U447" s="154"/>
      <c r="V447" s="154"/>
      <c r="W447" s="154"/>
      <c r="X447" s="154"/>
      <c r="Y447" s="154"/>
      <c r="Z447" s="145"/>
      <c r="AA447" s="145"/>
      <c r="AB447" s="145"/>
      <c r="AC447" s="145"/>
      <c r="AD447" s="145"/>
      <c r="AE447" s="145"/>
      <c r="AF447" s="145"/>
      <c r="AG447" s="145" t="s">
        <v>206</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3">
      <c r="A448" s="151"/>
      <c r="B448" s="152"/>
      <c r="C448" s="172" t="s">
        <v>643</v>
      </c>
      <c r="D448" s="156"/>
      <c r="E448" s="1215">
        <v>2.7440000000000002</v>
      </c>
      <c r="F448" s="1209"/>
      <c r="G448" s="1209"/>
      <c r="H448" s="154"/>
      <c r="I448" s="154"/>
      <c r="J448" s="154"/>
      <c r="K448" s="154"/>
      <c r="L448" s="154"/>
      <c r="M448" s="154"/>
      <c r="N448" s="153"/>
      <c r="O448" s="153"/>
      <c r="P448" s="153"/>
      <c r="Q448" s="153"/>
      <c r="R448" s="154"/>
      <c r="S448" s="154"/>
      <c r="T448" s="154"/>
      <c r="U448" s="154"/>
      <c r="V448" s="154"/>
      <c r="W448" s="154"/>
      <c r="X448" s="154"/>
      <c r="Y448" s="154"/>
      <c r="Z448" s="145"/>
      <c r="AA448" s="145"/>
      <c r="AB448" s="145"/>
      <c r="AC448" s="145"/>
      <c r="AD448" s="145"/>
      <c r="AE448" s="145"/>
      <c r="AF448" s="145"/>
      <c r="AG448" s="145" t="s">
        <v>206</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3">
      <c r="A449" s="151"/>
      <c r="B449" s="152"/>
      <c r="C449" s="172" t="s">
        <v>644</v>
      </c>
      <c r="D449" s="156"/>
      <c r="E449" s="1215">
        <v>15.816000000000001</v>
      </c>
      <c r="F449" s="1209"/>
      <c r="G449" s="1209"/>
      <c r="H449" s="154"/>
      <c r="I449" s="154"/>
      <c r="J449" s="154"/>
      <c r="K449" s="154"/>
      <c r="L449" s="154"/>
      <c r="M449" s="154"/>
      <c r="N449" s="153"/>
      <c r="O449" s="153"/>
      <c r="P449" s="153"/>
      <c r="Q449" s="153"/>
      <c r="R449" s="154"/>
      <c r="S449" s="154"/>
      <c r="T449" s="154"/>
      <c r="U449" s="154"/>
      <c r="V449" s="154"/>
      <c r="W449" s="154"/>
      <c r="X449" s="154"/>
      <c r="Y449" s="154"/>
      <c r="Z449" s="145"/>
      <c r="AA449" s="145"/>
      <c r="AB449" s="145"/>
      <c r="AC449" s="145"/>
      <c r="AD449" s="145"/>
      <c r="AE449" s="145"/>
      <c r="AF449" s="145"/>
      <c r="AG449" s="145" t="s">
        <v>206</v>
      </c>
      <c r="AH449" s="145">
        <v>0</v>
      </c>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3">
      <c r="A450" s="151"/>
      <c r="B450" s="152"/>
      <c r="C450" s="172" t="s">
        <v>645</v>
      </c>
      <c r="D450" s="156"/>
      <c r="E450" s="1215">
        <v>9.6530000000000005</v>
      </c>
      <c r="F450" s="1209"/>
      <c r="G450" s="1209"/>
      <c r="H450" s="154"/>
      <c r="I450" s="154"/>
      <c r="J450" s="154"/>
      <c r="K450" s="154"/>
      <c r="L450" s="154"/>
      <c r="M450" s="154"/>
      <c r="N450" s="153"/>
      <c r="O450" s="153"/>
      <c r="P450" s="153"/>
      <c r="Q450" s="153"/>
      <c r="R450" s="154"/>
      <c r="S450" s="154"/>
      <c r="T450" s="154"/>
      <c r="U450" s="154"/>
      <c r="V450" s="154"/>
      <c r="W450" s="154"/>
      <c r="X450" s="154"/>
      <c r="Y450" s="154"/>
      <c r="Z450" s="145"/>
      <c r="AA450" s="145"/>
      <c r="AB450" s="145"/>
      <c r="AC450" s="145"/>
      <c r="AD450" s="145"/>
      <c r="AE450" s="145"/>
      <c r="AF450" s="145"/>
      <c r="AG450" s="145" t="s">
        <v>206</v>
      </c>
      <c r="AH450" s="145">
        <v>0</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3">
      <c r="A451" s="151"/>
      <c r="B451" s="152"/>
      <c r="C451" s="172" t="s">
        <v>646</v>
      </c>
      <c r="D451" s="156"/>
      <c r="E451" s="1215">
        <v>15.763999999999999</v>
      </c>
      <c r="F451" s="1209"/>
      <c r="G451" s="1209"/>
      <c r="H451" s="154"/>
      <c r="I451" s="154"/>
      <c r="J451" s="154"/>
      <c r="K451" s="154"/>
      <c r="L451" s="154"/>
      <c r="M451" s="154"/>
      <c r="N451" s="153"/>
      <c r="O451" s="153"/>
      <c r="P451" s="153"/>
      <c r="Q451" s="153"/>
      <c r="R451" s="154"/>
      <c r="S451" s="154"/>
      <c r="T451" s="154"/>
      <c r="U451" s="154"/>
      <c r="V451" s="154"/>
      <c r="W451" s="154"/>
      <c r="X451" s="154"/>
      <c r="Y451" s="154"/>
      <c r="Z451" s="145"/>
      <c r="AA451" s="145"/>
      <c r="AB451" s="145"/>
      <c r="AC451" s="145"/>
      <c r="AD451" s="145"/>
      <c r="AE451" s="145"/>
      <c r="AF451" s="145"/>
      <c r="AG451" s="145" t="s">
        <v>206</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3">
      <c r="A452" s="151"/>
      <c r="B452" s="152"/>
      <c r="C452" s="172" t="s">
        <v>647</v>
      </c>
      <c r="D452" s="156"/>
      <c r="E452" s="1215">
        <v>7.0679999999999996</v>
      </c>
      <c r="F452" s="1209"/>
      <c r="G452" s="1209"/>
      <c r="H452" s="154"/>
      <c r="I452" s="154"/>
      <c r="J452" s="154"/>
      <c r="K452" s="154"/>
      <c r="L452" s="154"/>
      <c r="M452" s="154"/>
      <c r="N452" s="153"/>
      <c r="O452" s="153"/>
      <c r="P452" s="153"/>
      <c r="Q452" s="153"/>
      <c r="R452" s="154"/>
      <c r="S452" s="154"/>
      <c r="T452" s="154"/>
      <c r="U452" s="154"/>
      <c r="V452" s="154"/>
      <c r="W452" s="154"/>
      <c r="X452" s="154"/>
      <c r="Y452" s="154"/>
      <c r="Z452" s="145"/>
      <c r="AA452" s="145"/>
      <c r="AB452" s="145"/>
      <c r="AC452" s="145"/>
      <c r="AD452" s="145"/>
      <c r="AE452" s="145"/>
      <c r="AF452" s="145"/>
      <c r="AG452" s="145" t="s">
        <v>206</v>
      </c>
      <c r="AH452" s="145">
        <v>0</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ht="22.5" outlineLevel="3">
      <c r="A453" s="151"/>
      <c r="B453" s="152"/>
      <c r="C453" s="172" t="s">
        <v>648</v>
      </c>
      <c r="D453" s="156"/>
      <c r="E453" s="1215">
        <v>17.477</v>
      </c>
      <c r="F453" s="1209"/>
      <c r="G453" s="1209"/>
      <c r="H453" s="154"/>
      <c r="I453" s="154"/>
      <c r="J453" s="154"/>
      <c r="K453" s="154"/>
      <c r="L453" s="154"/>
      <c r="M453" s="154"/>
      <c r="N453" s="153"/>
      <c r="O453" s="153"/>
      <c r="P453" s="153"/>
      <c r="Q453" s="153"/>
      <c r="R453" s="154"/>
      <c r="S453" s="154"/>
      <c r="T453" s="154"/>
      <c r="U453" s="154"/>
      <c r="V453" s="154"/>
      <c r="W453" s="154"/>
      <c r="X453" s="154"/>
      <c r="Y453" s="154"/>
      <c r="Z453" s="145"/>
      <c r="AA453" s="145"/>
      <c r="AB453" s="145"/>
      <c r="AC453" s="145"/>
      <c r="AD453" s="145"/>
      <c r="AE453" s="145"/>
      <c r="AF453" s="145"/>
      <c r="AG453" s="145" t="s">
        <v>206</v>
      </c>
      <c r="AH453" s="145">
        <v>0</v>
      </c>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3">
      <c r="A454" s="151"/>
      <c r="B454" s="152"/>
      <c r="C454" s="172" t="s">
        <v>649</v>
      </c>
      <c r="D454" s="156"/>
      <c r="E454" s="1215">
        <v>7.7759999999999998</v>
      </c>
      <c r="F454" s="1209"/>
      <c r="G454" s="1209"/>
      <c r="H454" s="154"/>
      <c r="I454" s="154"/>
      <c r="J454" s="154"/>
      <c r="K454" s="154"/>
      <c r="L454" s="154"/>
      <c r="M454" s="154"/>
      <c r="N454" s="153"/>
      <c r="O454" s="153"/>
      <c r="P454" s="153"/>
      <c r="Q454" s="153"/>
      <c r="R454" s="154"/>
      <c r="S454" s="154"/>
      <c r="T454" s="154"/>
      <c r="U454" s="154"/>
      <c r="V454" s="154"/>
      <c r="W454" s="154"/>
      <c r="X454" s="154"/>
      <c r="Y454" s="154"/>
      <c r="Z454" s="145"/>
      <c r="AA454" s="145"/>
      <c r="AB454" s="145"/>
      <c r="AC454" s="145"/>
      <c r="AD454" s="145"/>
      <c r="AE454" s="145"/>
      <c r="AF454" s="145"/>
      <c r="AG454" s="145" t="s">
        <v>206</v>
      </c>
      <c r="AH454" s="145">
        <v>0</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3">
      <c r="A455" s="151"/>
      <c r="B455" s="152"/>
      <c r="C455" s="172" t="s">
        <v>650</v>
      </c>
      <c r="D455" s="156"/>
      <c r="E455" s="1215"/>
      <c r="F455" s="1209"/>
      <c r="G455" s="1209"/>
      <c r="H455" s="154"/>
      <c r="I455" s="154"/>
      <c r="J455" s="154"/>
      <c r="K455" s="154"/>
      <c r="L455" s="154"/>
      <c r="M455" s="154"/>
      <c r="N455" s="153"/>
      <c r="O455" s="153"/>
      <c r="P455" s="153"/>
      <c r="Q455" s="153"/>
      <c r="R455" s="154"/>
      <c r="S455" s="154"/>
      <c r="T455" s="154"/>
      <c r="U455" s="154"/>
      <c r="V455" s="154"/>
      <c r="W455" s="154"/>
      <c r="X455" s="154"/>
      <c r="Y455" s="154"/>
      <c r="Z455" s="145"/>
      <c r="AA455" s="145"/>
      <c r="AB455" s="145"/>
      <c r="AC455" s="145"/>
      <c r="AD455" s="145"/>
      <c r="AE455" s="145"/>
      <c r="AF455" s="145"/>
      <c r="AG455" s="145" t="s">
        <v>206</v>
      </c>
      <c r="AH455" s="145">
        <v>0</v>
      </c>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3">
      <c r="A456" s="151"/>
      <c r="B456" s="152"/>
      <c r="C456" s="172" t="s">
        <v>651</v>
      </c>
      <c r="D456" s="156"/>
      <c r="E456" s="1215">
        <v>2.7071999999999998</v>
      </c>
      <c r="F456" s="1209"/>
      <c r="G456" s="1209"/>
      <c r="H456" s="154"/>
      <c r="I456" s="154"/>
      <c r="J456" s="154"/>
      <c r="K456" s="154"/>
      <c r="L456" s="154"/>
      <c r="M456" s="154"/>
      <c r="N456" s="153"/>
      <c r="O456" s="153"/>
      <c r="P456" s="153"/>
      <c r="Q456" s="153"/>
      <c r="R456" s="154"/>
      <c r="S456" s="154"/>
      <c r="T456" s="154"/>
      <c r="U456" s="154"/>
      <c r="V456" s="154"/>
      <c r="W456" s="154"/>
      <c r="X456" s="154"/>
      <c r="Y456" s="154"/>
      <c r="Z456" s="145"/>
      <c r="AA456" s="145"/>
      <c r="AB456" s="145"/>
      <c r="AC456" s="145"/>
      <c r="AD456" s="145"/>
      <c r="AE456" s="145"/>
      <c r="AF456" s="145"/>
      <c r="AG456" s="145" t="s">
        <v>206</v>
      </c>
      <c r="AH456" s="145">
        <v>0</v>
      </c>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3">
      <c r="A457" s="151"/>
      <c r="B457" s="152"/>
      <c r="C457" s="172" t="s">
        <v>652</v>
      </c>
      <c r="D457" s="156"/>
      <c r="E457" s="1215">
        <v>2.4</v>
      </c>
      <c r="F457" s="1209"/>
      <c r="G457" s="1209"/>
      <c r="H457" s="154"/>
      <c r="I457" s="154"/>
      <c r="J457" s="154"/>
      <c r="K457" s="154"/>
      <c r="L457" s="154"/>
      <c r="M457" s="154"/>
      <c r="N457" s="153"/>
      <c r="O457" s="153"/>
      <c r="P457" s="153"/>
      <c r="Q457" s="153"/>
      <c r="R457" s="154"/>
      <c r="S457" s="154"/>
      <c r="T457" s="154"/>
      <c r="U457" s="154"/>
      <c r="V457" s="154"/>
      <c r="W457" s="154"/>
      <c r="X457" s="154"/>
      <c r="Y457" s="154"/>
      <c r="Z457" s="145"/>
      <c r="AA457" s="145"/>
      <c r="AB457" s="145"/>
      <c r="AC457" s="145"/>
      <c r="AD457" s="145"/>
      <c r="AE457" s="145"/>
      <c r="AF457" s="145"/>
      <c r="AG457" s="145" t="s">
        <v>206</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ht="22.5" outlineLevel="3">
      <c r="A458" s="151"/>
      <c r="B458" s="152"/>
      <c r="C458" s="172" t="s">
        <v>653</v>
      </c>
      <c r="D458" s="156"/>
      <c r="E458" s="1215">
        <v>13.31165</v>
      </c>
      <c r="F458" s="1209"/>
      <c r="G458" s="1209"/>
      <c r="H458" s="154"/>
      <c r="I458" s="154"/>
      <c r="J458" s="154"/>
      <c r="K458" s="154"/>
      <c r="L458" s="154"/>
      <c r="M458" s="154"/>
      <c r="N458" s="153"/>
      <c r="O458" s="153"/>
      <c r="P458" s="153"/>
      <c r="Q458" s="153"/>
      <c r="R458" s="154"/>
      <c r="S458" s="154"/>
      <c r="T458" s="154"/>
      <c r="U458" s="154"/>
      <c r="V458" s="154"/>
      <c r="W458" s="154"/>
      <c r="X458" s="154"/>
      <c r="Y458" s="154"/>
      <c r="Z458" s="145"/>
      <c r="AA458" s="145"/>
      <c r="AB458" s="145"/>
      <c r="AC458" s="145"/>
      <c r="AD458" s="145"/>
      <c r="AE458" s="145"/>
      <c r="AF458" s="145"/>
      <c r="AG458" s="145" t="s">
        <v>206</v>
      </c>
      <c r="AH458" s="145">
        <v>0</v>
      </c>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ht="22.5" outlineLevel="3">
      <c r="A459" s="151"/>
      <c r="B459" s="152"/>
      <c r="C459" s="172" t="s">
        <v>654</v>
      </c>
      <c r="D459" s="156"/>
      <c r="E459" s="1215">
        <v>79.045900000000003</v>
      </c>
      <c r="F459" s="1209"/>
      <c r="G459" s="1209"/>
      <c r="H459" s="154"/>
      <c r="I459" s="154"/>
      <c r="J459" s="154"/>
      <c r="K459" s="154"/>
      <c r="L459" s="154"/>
      <c r="M459" s="154"/>
      <c r="N459" s="153"/>
      <c r="O459" s="153"/>
      <c r="P459" s="153"/>
      <c r="Q459" s="153"/>
      <c r="R459" s="154"/>
      <c r="S459" s="154"/>
      <c r="T459" s="154"/>
      <c r="U459" s="154"/>
      <c r="V459" s="154"/>
      <c r="W459" s="154"/>
      <c r="X459" s="154"/>
      <c r="Y459" s="154"/>
      <c r="Z459" s="145"/>
      <c r="AA459" s="145"/>
      <c r="AB459" s="145"/>
      <c r="AC459" s="145"/>
      <c r="AD459" s="145"/>
      <c r="AE459" s="145"/>
      <c r="AF459" s="145"/>
      <c r="AG459" s="145" t="s">
        <v>206</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c r="A460" s="164">
        <v>96</v>
      </c>
      <c r="B460" s="165" t="s">
        <v>657</v>
      </c>
      <c r="C460" s="171" t="s">
        <v>658</v>
      </c>
      <c r="D460" s="166" t="s">
        <v>217</v>
      </c>
      <c r="E460" s="1214">
        <v>67.365170000000006</v>
      </c>
      <c r="F460" s="1207"/>
      <c r="G460" s="1208">
        <f>ROUND(E460*F460,2)</f>
        <v>0</v>
      </c>
      <c r="H460" s="155">
        <v>69.94</v>
      </c>
      <c r="I460" s="154">
        <f>ROUND(E460*H460,2)</f>
        <v>4711.5200000000004</v>
      </c>
      <c r="J460" s="155">
        <v>136.35</v>
      </c>
      <c r="K460" s="154">
        <f>ROUND(E460*J460,2)</f>
        <v>9185.24</v>
      </c>
      <c r="L460" s="154">
        <v>21</v>
      </c>
      <c r="M460" s="154">
        <f>G460*(1+L460/100)</f>
        <v>0</v>
      </c>
      <c r="N460" s="153">
        <v>4.7299999999999998E-3</v>
      </c>
      <c r="O460" s="153">
        <f>ROUND(E460*N460,2)</f>
        <v>0.32</v>
      </c>
      <c r="P460" s="153">
        <v>0</v>
      </c>
      <c r="Q460" s="153">
        <f>ROUND(E460*P460,2)</f>
        <v>0</v>
      </c>
      <c r="R460" s="154"/>
      <c r="S460" s="154" t="s">
        <v>200</v>
      </c>
      <c r="T460" s="154" t="s">
        <v>201</v>
      </c>
      <c r="U460" s="154">
        <v>0.245</v>
      </c>
      <c r="V460" s="154">
        <f>ROUND(E460*U460,2)</f>
        <v>16.5</v>
      </c>
      <c r="W460" s="154"/>
      <c r="X460" s="154" t="s">
        <v>202</v>
      </c>
      <c r="Y460" s="154" t="s">
        <v>203</v>
      </c>
      <c r="Z460" s="145"/>
      <c r="AA460" s="145"/>
      <c r="AB460" s="145"/>
      <c r="AC460" s="145"/>
      <c r="AD460" s="145"/>
      <c r="AE460" s="145"/>
      <c r="AF460" s="145"/>
      <c r="AG460" s="145" t="s">
        <v>204</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2">
      <c r="A461" s="151"/>
      <c r="B461" s="152"/>
      <c r="C461" s="172" t="s">
        <v>659</v>
      </c>
      <c r="D461" s="156"/>
      <c r="E461" s="1215">
        <v>5.2013999999999996</v>
      </c>
      <c r="F461" s="1209"/>
      <c r="G461" s="1209"/>
      <c r="H461" s="154"/>
      <c r="I461" s="154"/>
      <c r="J461" s="154"/>
      <c r="K461" s="154"/>
      <c r="L461" s="154"/>
      <c r="M461" s="154"/>
      <c r="N461" s="153"/>
      <c r="O461" s="153"/>
      <c r="P461" s="153"/>
      <c r="Q461" s="153"/>
      <c r="R461" s="154"/>
      <c r="S461" s="154"/>
      <c r="T461" s="154"/>
      <c r="U461" s="154"/>
      <c r="V461" s="154"/>
      <c r="W461" s="154"/>
      <c r="X461" s="154"/>
      <c r="Y461" s="154"/>
      <c r="Z461" s="145"/>
      <c r="AA461" s="145"/>
      <c r="AB461" s="145"/>
      <c r="AC461" s="145"/>
      <c r="AD461" s="145"/>
      <c r="AE461" s="145"/>
      <c r="AF461" s="145"/>
      <c r="AG461" s="145" t="s">
        <v>206</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3">
      <c r="A462" s="151"/>
      <c r="B462" s="152"/>
      <c r="C462" s="172" t="s">
        <v>639</v>
      </c>
      <c r="D462" s="156"/>
      <c r="E462" s="1215">
        <v>17.68</v>
      </c>
      <c r="F462" s="1209"/>
      <c r="G462" s="1209"/>
      <c r="H462" s="154"/>
      <c r="I462" s="154"/>
      <c r="J462" s="154"/>
      <c r="K462" s="154"/>
      <c r="L462" s="154"/>
      <c r="M462" s="154"/>
      <c r="N462" s="153"/>
      <c r="O462" s="153"/>
      <c r="P462" s="153"/>
      <c r="Q462" s="153"/>
      <c r="R462" s="154"/>
      <c r="S462" s="154"/>
      <c r="T462" s="154"/>
      <c r="U462" s="154"/>
      <c r="V462" s="154"/>
      <c r="W462" s="154"/>
      <c r="X462" s="154"/>
      <c r="Y462" s="154"/>
      <c r="Z462" s="145"/>
      <c r="AA462" s="145"/>
      <c r="AB462" s="145"/>
      <c r="AC462" s="145"/>
      <c r="AD462" s="145"/>
      <c r="AE462" s="145"/>
      <c r="AF462" s="145"/>
      <c r="AG462" s="145" t="s">
        <v>206</v>
      </c>
      <c r="AH462" s="145">
        <v>0</v>
      </c>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ht="22.5" outlineLevel="3">
      <c r="A463" s="151"/>
      <c r="B463" s="152"/>
      <c r="C463" s="172" t="s">
        <v>660</v>
      </c>
      <c r="D463" s="156"/>
      <c r="E463" s="1215">
        <v>13.205</v>
      </c>
      <c r="F463" s="1209"/>
      <c r="G463" s="1209"/>
      <c r="H463" s="154"/>
      <c r="I463" s="154"/>
      <c r="J463" s="154"/>
      <c r="K463" s="154"/>
      <c r="L463" s="154"/>
      <c r="M463" s="154"/>
      <c r="N463" s="153"/>
      <c r="O463" s="153"/>
      <c r="P463" s="153"/>
      <c r="Q463" s="153"/>
      <c r="R463" s="154"/>
      <c r="S463" s="154"/>
      <c r="T463" s="154"/>
      <c r="U463" s="154"/>
      <c r="V463" s="154"/>
      <c r="W463" s="154"/>
      <c r="X463" s="154"/>
      <c r="Y463" s="154"/>
      <c r="Z463" s="145"/>
      <c r="AA463" s="145"/>
      <c r="AB463" s="145"/>
      <c r="AC463" s="145"/>
      <c r="AD463" s="145"/>
      <c r="AE463" s="145"/>
      <c r="AF463" s="145"/>
      <c r="AG463" s="145" t="s">
        <v>206</v>
      </c>
      <c r="AH463" s="145">
        <v>0</v>
      </c>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ht="22.5" outlineLevel="3">
      <c r="A464" s="151"/>
      <c r="B464" s="152"/>
      <c r="C464" s="172" t="s">
        <v>661</v>
      </c>
      <c r="D464" s="156"/>
      <c r="E464" s="1215">
        <v>1.9330000000000001</v>
      </c>
      <c r="F464" s="1209"/>
      <c r="G464" s="1209"/>
      <c r="H464" s="154"/>
      <c r="I464" s="154"/>
      <c r="J464" s="154"/>
      <c r="K464" s="154"/>
      <c r="L464" s="154"/>
      <c r="M464" s="154"/>
      <c r="N464" s="153"/>
      <c r="O464" s="153"/>
      <c r="P464" s="153"/>
      <c r="Q464" s="153"/>
      <c r="R464" s="154"/>
      <c r="S464" s="154"/>
      <c r="T464" s="154"/>
      <c r="U464" s="154"/>
      <c r="V464" s="154"/>
      <c r="W464" s="154"/>
      <c r="X464" s="154"/>
      <c r="Y464" s="154"/>
      <c r="Z464" s="145"/>
      <c r="AA464" s="145"/>
      <c r="AB464" s="145"/>
      <c r="AC464" s="145"/>
      <c r="AD464" s="145"/>
      <c r="AE464" s="145"/>
      <c r="AF464" s="145"/>
      <c r="AG464" s="145" t="s">
        <v>206</v>
      </c>
      <c r="AH464" s="145">
        <v>0</v>
      </c>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ht="22.5" outlineLevel="3">
      <c r="A465" s="151"/>
      <c r="B465" s="152"/>
      <c r="C465" s="172" t="s">
        <v>648</v>
      </c>
      <c r="D465" s="156"/>
      <c r="E465" s="1215">
        <v>17.477</v>
      </c>
      <c r="F465" s="1209"/>
      <c r="G465" s="1209"/>
      <c r="H465" s="154"/>
      <c r="I465" s="154"/>
      <c r="J465" s="154"/>
      <c r="K465" s="154"/>
      <c r="L465" s="154"/>
      <c r="M465" s="154"/>
      <c r="N465" s="153"/>
      <c r="O465" s="153"/>
      <c r="P465" s="153"/>
      <c r="Q465" s="153"/>
      <c r="R465" s="154"/>
      <c r="S465" s="154"/>
      <c r="T465" s="154"/>
      <c r="U465" s="154"/>
      <c r="V465" s="154"/>
      <c r="W465" s="154"/>
      <c r="X465" s="154"/>
      <c r="Y465" s="154"/>
      <c r="Z465" s="145"/>
      <c r="AA465" s="145"/>
      <c r="AB465" s="145"/>
      <c r="AC465" s="145"/>
      <c r="AD465" s="145"/>
      <c r="AE465" s="145"/>
      <c r="AF465" s="145"/>
      <c r="AG465" s="145" t="s">
        <v>206</v>
      </c>
      <c r="AH465" s="145">
        <v>0</v>
      </c>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ht="22.5" outlineLevel="3">
      <c r="A466" s="151"/>
      <c r="B466" s="152"/>
      <c r="C466" s="172" t="s">
        <v>662</v>
      </c>
      <c r="D466" s="156"/>
      <c r="E466" s="1215">
        <v>11.86877</v>
      </c>
      <c r="F466" s="1209"/>
      <c r="G466" s="1209"/>
      <c r="H466" s="154"/>
      <c r="I466" s="154"/>
      <c r="J466" s="154"/>
      <c r="K466" s="154"/>
      <c r="L466" s="154"/>
      <c r="M466" s="154"/>
      <c r="N466" s="153"/>
      <c r="O466" s="153"/>
      <c r="P466" s="153"/>
      <c r="Q466" s="153"/>
      <c r="R466" s="154"/>
      <c r="S466" s="154"/>
      <c r="T466" s="154"/>
      <c r="U466" s="154"/>
      <c r="V466" s="154"/>
      <c r="W466" s="154"/>
      <c r="X466" s="154"/>
      <c r="Y466" s="154"/>
      <c r="Z466" s="145"/>
      <c r="AA466" s="145"/>
      <c r="AB466" s="145"/>
      <c r="AC466" s="145"/>
      <c r="AD466" s="145"/>
      <c r="AE466" s="145"/>
      <c r="AF466" s="145"/>
      <c r="AG466" s="145" t="s">
        <v>206</v>
      </c>
      <c r="AH466" s="145">
        <v>0</v>
      </c>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c r="A467" s="164">
        <v>97</v>
      </c>
      <c r="B467" s="165" t="s">
        <v>663</v>
      </c>
      <c r="C467" s="171" t="s">
        <v>664</v>
      </c>
      <c r="D467" s="166" t="s">
        <v>217</v>
      </c>
      <c r="E467" s="1214">
        <v>23.05</v>
      </c>
      <c r="F467" s="1207"/>
      <c r="G467" s="1208">
        <f>ROUND(E467*F467,2)</f>
        <v>0</v>
      </c>
      <c r="H467" s="155">
        <v>101.9</v>
      </c>
      <c r="I467" s="154">
        <f>ROUND(E467*H467,2)</f>
        <v>2348.8000000000002</v>
      </c>
      <c r="J467" s="155">
        <v>575.92999999999995</v>
      </c>
      <c r="K467" s="154">
        <f>ROUND(E467*J467,2)</f>
        <v>13275.19</v>
      </c>
      <c r="L467" s="154">
        <v>21</v>
      </c>
      <c r="M467" s="154">
        <f>G467*(1+L467/100)</f>
        <v>0</v>
      </c>
      <c r="N467" s="153">
        <v>5.1229999999999998E-2</v>
      </c>
      <c r="O467" s="153">
        <f>ROUND(E467*N467,2)</f>
        <v>1.18</v>
      </c>
      <c r="P467" s="153">
        <v>0</v>
      </c>
      <c r="Q467" s="153">
        <f>ROUND(E467*P467,2)</f>
        <v>0</v>
      </c>
      <c r="R467" s="154"/>
      <c r="S467" s="154" t="s">
        <v>200</v>
      </c>
      <c r="T467" s="154" t="s">
        <v>201</v>
      </c>
      <c r="U467" s="154">
        <v>0.97299999999999998</v>
      </c>
      <c r="V467" s="154">
        <f>ROUND(E467*U467,2)</f>
        <v>22.43</v>
      </c>
      <c r="W467" s="154"/>
      <c r="X467" s="154" t="s">
        <v>202</v>
      </c>
      <c r="Y467" s="154" t="s">
        <v>203</v>
      </c>
      <c r="Z467" s="145"/>
      <c r="AA467" s="145"/>
      <c r="AB467" s="145"/>
      <c r="AC467" s="145"/>
      <c r="AD467" s="145"/>
      <c r="AE467" s="145"/>
      <c r="AF467" s="145"/>
      <c r="AG467" s="145" t="s">
        <v>204</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2">
      <c r="A468" s="151"/>
      <c r="B468" s="152"/>
      <c r="C468" s="172" t="s">
        <v>665</v>
      </c>
      <c r="D468" s="156"/>
      <c r="E468" s="1215">
        <v>13.48</v>
      </c>
      <c r="F468" s="1209"/>
      <c r="G468" s="1209"/>
      <c r="H468" s="154"/>
      <c r="I468" s="154"/>
      <c r="J468" s="154"/>
      <c r="K468" s="154"/>
      <c r="L468" s="154"/>
      <c r="M468" s="154"/>
      <c r="N468" s="153"/>
      <c r="O468" s="153"/>
      <c r="P468" s="153"/>
      <c r="Q468" s="153"/>
      <c r="R468" s="154"/>
      <c r="S468" s="154"/>
      <c r="T468" s="154"/>
      <c r="U468" s="154"/>
      <c r="V468" s="154"/>
      <c r="W468" s="154"/>
      <c r="X468" s="154"/>
      <c r="Y468" s="154"/>
      <c r="Z468" s="145"/>
      <c r="AA468" s="145"/>
      <c r="AB468" s="145"/>
      <c r="AC468" s="145"/>
      <c r="AD468" s="145"/>
      <c r="AE468" s="145"/>
      <c r="AF468" s="145"/>
      <c r="AG468" s="145" t="s">
        <v>206</v>
      </c>
      <c r="AH468" s="145">
        <v>0</v>
      </c>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3">
      <c r="A469" s="151"/>
      <c r="B469" s="152"/>
      <c r="C469" s="172" t="s">
        <v>666</v>
      </c>
      <c r="D469" s="156"/>
      <c r="E469" s="1215">
        <v>9.57</v>
      </c>
      <c r="F469" s="1209"/>
      <c r="G469" s="1209"/>
      <c r="H469" s="154"/>
      <c r="I469" s="154"/>
      <c r="J469" s="154"/>
      <c r="K469" s="154"/>
      <c r="L469" s="154"/>
      <c r="M469" s="154"/>
      <c r="N469" s="153"/>
      <c r="O469" s="153"/>
      <c r="P469" s="153"/>
      <c r="Q469" s="153"/>
      <c r="R469" s="154"/>
      <c r="S469" s="154"/>
      <c r="T469" s="154"/>
      <c r="U469" s="154"/>
      <c r="V469" s="154"/>
      <c r="W469" s="154"/>
      <c r="X469" s="154"/>
      <c r="Y469" s="154"/>
      <c r="Z469" s="145"/>
      <c r="AA469" s="145"/>
      <c r="AB469" s="145"/>
      <c r="AC469" s="145"/>
      <c r="AD469" s="145"/>
      <c r="AE469" s="145"/>
      <c r="AF469" s="145"/>
      <c r="AG469" s="145" t="s">
        <v>206</v>
      </c>
      <c r="AH469" s="145">
        <v>0</v>
      </c>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ht="22.5" outlineLevel="1">
      <c r="A470" s="164">
        <v>98</v>
      </c>
      <c r="B470" s="165" t="s">
        <v>667</v>
      </c>
      <c r="C470" s="171" t="s">
        <v>668</v>
      </c>
      <c r="D470" s="166" t="s">
        <v>217</v>
      </c>
      <c r="E470" s="1214">
        <v>395.96</v>
      </c>
      <c r="F470" s="1207"/>
      <c r="G470" s="1208">
        <f>ROUND(E470*F470,2)</f>
        <v>0</v>
      </c>
      <c r="H470" s="155">
        <v>18.77</v>
      </c>
      <c r="I470" s="154">
        <f>ROUND(E470*H470,2)</f>
        <v>7432.17</v>
      </c>
      <c r="J470" s="155">
        <v>111.81</v>
      </c>
      <c r="K470" s="154">
        <f>ROUND(E470*J470,2)</f>
        <v>44272.29</v>
      </c>
      <c r="L470" s="154">
        <v>21</v>
      </c>
      <c r="M470" s="154">
        <f>G470*(1+L470/100)</f>
        <v>0</v>
      </c>
      <c r="N470" s="153">
        <v>6.0899999999999999E-3</v>
      </c>
      <c r="O470" s="153">
        <f>ROUND(E470*N470,2)</f>
        <v>2.41</v>
      </c>
      <c r="P470" s="153">
        <v>0</v>
      </c>
      <c r="Q470" s="153">
        <f>ROUND(E470*P470,2)</f>
        <v>0</v>
      </c>
      <c r="R470" s="154"/>
      <c r="S470" s="154" t="s">
        <v>200</v>
      </c>
      <c r="T470" s="154" t="s">
        <v>201</v>
      </c>
      <c r="U470" s="154">
        <v>0.19273999999999999</v>
      </c>
      <c r="V470" s="154">
        <f>ROUND(E470*U470,2)</f>
        <v>76.319999999999993</v>
      </c>
      <c r="W470" s="154"/>
      <c r="X470" s="154" t="s">
        <v>202</v>
      </c>
      <c r="Y470" s="154" t="s">
        <v>203</v>
      </c>
      <c r="Z470" s="145"/>
      <c r="AA470" s="145"/>
      <c r="AB470" s="145"/>
      <c r="AC470" s="145"/>
      <c r="AD470" s="145"/>
      <c r="AE470" s="145"/>
      <c r="AF470" s="145"/>
      <c r="AG470" s="145" t="s">
        <v>204</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2">
      <c r="A471" s="151"/>
      <c r="B471" s="152"/>
      <c r="C471" s="172" t="s">
        <v>669</v>
      </c>
      <c r="D471" s="156"/>
      <c r="E471" s="1215">
        <v>180.68</v>
      </c>
      <c r="F471" s="1209"/>
      <c r="G471" s="1209"/>
      <c r="H471" s="154"/>
      <c r="I471" s="154"/>
      <c r="J471" s="154"/>
      <c r="K471" s="154"/>
      <c r="L471" s="154"/>
      <c r="M471" s="154"/>
      <c r="N471" s="153"/>
      <c r="O471" s="153"/>
      <c r="P471" s="153"/>
      <c r="Q471" s="153"/>
      <c r="R471" s="154"/>
      <c r="S471" s="154"/>
      <c r="T471" s="154"/>
      <c r="U471" s="154"/>
      <c r="V471" s="154"/>
      <c r="W471" s="154"/>
      <c r="X471" s="154"/>
      <c r="Y471" s="154"/>
      <c r="Z471" s="145"/>
      <c r="AA471" s="145"/>
      <c r="AB471" s="145"/>
      <c r="AC471" s="145"/>
      <c r="AD471" s="145"/>
      <c r="AE471" s="145"/>
      <c r="AF471" s="145"/>
      <c r="AG471" s="145" t="s">
        <v>206</v>
      </c>
      <c r="AH471" s="145">
        <v>0</v>
      </c>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outlineLevel="3">
      <c r="A472" s="151"/>
      <c r="B472" s="152"/>
      <c r="C472" s="172" t="s">
        <v>670</v>
      </c>
      <c r="D472" s="156"/>
      <c r="E472" s="1215">
        <v>84.64</v>
      </c>
      <c r="F472" s="1209"/>
      <c r="G472" s="1209"/>
      <c r="H472" s="154"/>
      <c r="I472" s="154"/>
      <c r="J472" s="154"/>
      <c r="K472" s="154"/>
      <c r="L472" s="154"/>
      <c r="M472" s="154"/>
      <c r="N472" s="153"/>
      <c r="O472" s="153"/>
      <c r="P472" s="153"/>
      <c r="Q472" s="153"/>
      <c r="R472" s="154"/>
      <c r="S472" s="154"/>
      <c r="T472" s="154"/>
      <c r="U472" s="154"/>
      <c r="V472" s="154"/>
      <c r="W472" s="154"/>
      <c r="X472" s="154"/>
      <c r="Y472" s="154"/>
      <c r="Z472" s="145"/>
      <c r="AA472" s="145"/>
      <c r="AB472" s="145"/>
      <c r="AC472" s="145"/>
      <c r="AD472" s="145"/>
      <c r="AE472" s="145"/>
      <c r="AF472" s="145"/>
      <c r="AG472" s="145" t="s">
        <v>206</v>
      </c>
      <c r="AH472" s="145">
        <v>0</v>
      </c>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3">
      <c r="A473" s="151"/>
      <c r="B473" s="152"/>
      <c r="C473" s="172" t="s">
        <v>671</v>
      </c>
      <c r="D473" s="156"/>
      <c r="E473" s="1215">
        <v>111.4</v>
      </c>
      <c r="F473" s="1209"/>
      <c r="G473" s="1209"/>
      <c r="H473" s="154"/>
      <c r="I473" s="154"/>
      <c r="J473" s="154"/>
      <c r="K473" s="154"/>
      <c r="L473" s="154"/>
      <c r="M473" s="154"/>
      <c r="N473" s="153"/>
      <c r="O473" s="153"/>
      <c r="P473" s="153"/>
      <c r="Q473" s="153"/>
      <c r="R473" s="154"/>
      <c r="S473" s="154"/>
      <c r="T473" s="154"/>
      <c r="U473" s="154"/>
      <c r="V473" s="154"/>
      <c r="W473" s="154"/>
      <c r="X473" s="154"/>
      <c r="Y473" s="154"/>
      <c r="Z473" s="145"/>
      <c r="AA473" s="145"/>
      <c r="AB473" s="145"/>
      <c r="AC473" s="145"/>
      <c r="AD473" s="145"/>
      <c r="AE473" s="145"/>
      <c r="AF473" s="145"/>
      <c r="AG473" s="145" t="s">
        <v>206</v>
      </c>
      <c r="AH473" s="145">
        <v>0</v>
      </c>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3">
      <c r="A474" s="151"/>
      <c r="B474" s="152"/>
      <c r="C474" s="172" t="s">
        <v>672</v>
      </c>
      <c r="D474" s="156"/>
      <c r="E474" s="1215">
        <v>19.239999999999998</v>
      </c>
      <c r="F474" s="1209"/>
      <c r="G474" s="1209"/>
      <c r="H474" s="154"/>
      <c r="I474" s="154"/>
      <c r="J474" s="154"/>
      <c r="K474" s="154"/>
      <c r="L474" s="154"/>
      <c r="M474" s="154"/>
      <c r="N474" s="153"/>
      <c r="O474" s="153"/>
      <c r="P474" s="153"/>
      <c r="Q474" s="153"/>
      <c r="R474" s="154"/>
      <c r="S474" s="154"/>
      <c r="T474" s="154"/>
      <c r="U474" s="154"/>
      <c r="V474" s="154"/>
      <c r="W474" s="154"/>
      <c r="X474" s="154"/>
      <c r="Y474" s="154"/>
      <c r="Z474" s="145"/>
      <c r="AA474" s="145"/>
      <c r="AB474" s="145"/>
      <c r="AC474" s="145"/>
      <c r="AD474" s="145"/>
      <c r="AE474" s="145"/>
      <c r="AF474" s="145"/>
      <c r="AG474" s="145" t="s">
        <v>206</v>
      </c>
      <c r="AH474" s="145">
        <v>0</v>
      </c>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c r="A475" s="164">
        <v>99</v>
      </c>
      <c r="B475" s="165" t="s">
        <v>673</v>
      </c>
      <c r="C475" s="171" t="s">
        <v>674</v>
      </c>
      <c r="D475" s="166" t="s">
        <v>217</v>
      </c>
      <c r="E475" s="1214">
        <v>75.330500000000001</v>
      </c>
      <c r="F475" s="1207"/>
      <c r="G475" s="1208">
        <f>ROUND(E475*F475,2)</f>
        <v>0</v>
      </c>
      <c r="H475" s="155">
        <v>45.74</v>
      </c>
      <c r="I475" s="154">
        <f>ROUND(E475*H475,2)</f>
        <v>3445.62</v>
      </c>
      <c r="J475" s="155">
        <v>237.47</v>
      </c>
      <c r="K475" s="154">
        <f>ROUND(E475*J475,2)</f>
        <v>17888.73</v>
      </c>
      <c r="L475" s="154">
        <v>21</v>
      </c>
      <c r="M475" s="154">
        <f>G475*(1+L475/100)</f>
        <v>0</v>
      </c>
      <c r="N475" s="153">
        <v>3.9210000000000002E-2</v>
      </c>
      <c r="O475" s="153">
        <f>ROUND(E475*N475,2)</f>
        <v>2.95</v>
      </c>
      <c r="P475" s="153">
        <v>0</v>
      </c>
      <c r="Q475" s="153">
        <f>ROUND(E475*P475,2)</f>
        <v>0</v>
      </c>
      <c r="R475" s="154"/>
      <c r="S475" s="154" t="s">
        <v>200</v>
      </c>
      <c r="T475" s="154" t="s">
        <v>201</v>
      </c>
      <c r="U475" s="154">
        <v>0.39600000000000002</v>
      </c>
      <c r="V475" s="154">
        <f>ROUND(E475*U475,2)</f>
        <v>29.83</v>
      </c>
      <c r="W475" s="154"/>
      <c r="X475" s="154" t="s">
        <v>202</v>
      </c>
      <c r="Y475" s="154" t="s">
        <v>203</v>
      </c>
      <c r="Z475" s="145"/>
      <c r="AA475" s="145"/>
      <c r="AB475" s="145"/>
      <c r="AC475" s="145"/>
      <c r="AD475" s="145"/>
      <c r="AE475" s="145"/>
      <c r="AF475" s="145"/>
      <c r="AG475" s="145" t="s">
        <v>204</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ht="22.5" outlineLevel="2">
      <c r="A476" s="151"/>
      <c r="B476" s="152"/>
      <c r="C476" s="172" t="s">
        <v>675</v>
      </c>
      <c r="D476" s="156"/>
      <c r="E476" s="1215">
        <v>24.489000000000001</v>
      </c>
      <c r="F476" s="1209"/>
      <c r="G476" s="1209"/>
      <c r="H476" s="154"/>
      <c r="I476" s="154"/>
      <c r="J476" s="154"/>
      <c r="K476" s="154"/>
      <c r="L476" s="154"/>
      <c r="M476" s="154"/>
      <c r="N476" s="153"/>
      <c r="O476" s="153"/>
      <c r="P476" s="153"/>
      <c r="Q476" s="153"/>
      <c r="R476" s="154"/>
      <c r="S476" s="154"/>
      <c r="T476" s="154"/>
      <c r="U476" s="154"/>
      <c r="V476" s="154"/>
      <c r="W476" s="154"/>
      <c r="X476" s="154"/>
      <c r="Y476" s="154"/>
      <c r="Z476" s="145"/>
      <c r="AA476" s="145"/>
      <c r="AB476" s="145"/>
      <c r="AC476" s="145"/>
      <c r="AD476" s="145"/>
      <c r="AE476" s="145"/>
      <c r="AF476" s="145"/>
      <c r="AG476" s="145" t="s">
        <v>206</v>
      </c>
      <c r="AH476" s="145">
        <v>0</v>
      </c>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3">
      <c r="A477" s="151"/>
      <c r="B477" s="152"/>
      <c r="C477" s="172" t="s">
        <v>676</v>
      </c>
      <c r="D477" s="156"/>
      <c r="E477" s="1215">
        <v>2.1840000000000002</v>
      </c>
      <c r="F477" s="1209"/>
      <c r="G477" s="1209"/>
      <c r="H477" s="154"/>
      <c r="I477" s="154"/>
      <c r="J477" s="154"/>
      <c r="K477" s="154"/>
      <c r="L477" s="154"/>
      <c r="M477" s="154"/>
      <c r="N477" s="153"/>
      <c r="O477" s="153"/>
      <c r="P477" s="153"/>
      <c r="Q477" s="153"/>
      <c r="R477" s="154"/>
      <c r="S477" s="154"/>
      <c r="T477" s="154"/>
      <c r="U477" s="154"/>
      <c r="V477" s="154"/>
      <c r="W477" s="154"/>
      <c r="X477" s="154"/>
      <c r="Y477" s="154"/>
      <c r="Z477" s="145"/>
      <c r="AA477" s="145"/>
      <c r="AB477" s="145"/>
      <c r="AC477" s="145"/>
      <c r="AD477" s="145"/>
      <c r="AE477" s="145"/>
      <c r="AF477" s="145"/>
      <c r="AG477" s="145" t="s">
        <v>206</v>
      </c>
      <c r="AH477" s="145">
        <v>0</v>
      </c>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3">
      <c r="A478" s="151"/>
      <c r="B478" s="152"/>
      <c r="C478" s="172" t="s">
        <v>677</v>
      </c>
      <c r="D478" s="156"/>
      <c r="E478" s="1215">
        <v>5.9039999999999999</v>
      </c>
      <c r="F478" s="1209"/>
      <c r="G478" s="1209"/>
      <c r="H478" s="154"/>
      <c r="I478" s="154"/>
      <c r="J478" s="154"/>
      <c r="K478" s="154"/>
      <c r="L478" s="154"/>
      <c r="M478" s="154"/>
      <c r="N478" s="153"/>
      <c r="O478" s="153"/>
      <c r="P478" s="153"/>
      <c r="Q478" s="153"/>
      <c r="R478" s="154"/>
      <c r="S478" s="154"/>
      <c r="T478" s="154"/>
      <c r="U478" s="154"/>
      <c r="V478" s="154"/>
      <c r="W478" s="154"/>
      <c r="X478" s="154"/>
      <c r="Y478" s="154"/>
      <c r="Z478" s="145"/>
      <c r="AA478" s="145"/>
      <c r="AB478" s="145"/>
      <c r="AC478" s="145"/>
      <c r="AD478" s="145"/>
      <c r="AE478" s="145"/>
      <c r="AF478" s="145"/>
      <c r="AG478" s="145" t="s">
        <v>206</v>
      </c>
      <c r="AH478" s="145">
        <v>0</v>
      </c>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3">
      <c r="A479" s="151"/>
      <c r="B479" s="152"/>
      <c r="C479" s="172" t="s">
        <v>678</v>
      </c>
      <c r="D479" s="156"/>
      <c r="E479" s="1215">
        <v>12.252000000000001</v>
      </c>
      <c r="F479" s="1209"/>
      <c r="G479" s="1209"/>
      <c r="H479" s="154"/>
      <c r="I479" s="154"/>
      <c r="J479" s="154"/>
      <c r="K479" s="154"/>
      <c r="L479" s="154"/>
      <c r="M479" s="154"/>
      <c r="N479" s="153"/>
      <c r="O479" s="153"/>
      <c r="P479" s="153"/>
      <c r="Q479" s="153"/>
      <c r="R479" s="154"/>
      <c r="S479" s="154"/>
      <c r="T479" s="154"/>
      <c r="U479" s="154"/>
      <c r="V479" s="154"/>
      <c r="W479" s="154"/>
      <c r="X479" s="154"/>
      <c r="Y479" s="154"/>
      <c r="Z479" s="145"/>
      <c r="AA479" s="145"/>
      <c r="AB479" s="145"/>
      <c r="AC479" s="145"/>
      <c r="AD479" s="145"/>
      <c r="AE479" s="145"/>
      <c r="AF479" s="145"/>
      <c r="AG479" s="145" t="s">
        <v>206</v>
      </c>
      <c r="AH479" s="145">
        <v>0</v>
      </c>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3">
      <c r="A480" s="151"/>
      <c r="B480" s="152"/>
      <c r="C480" s="172" t="s">
        <v>679</v>
      </c>
      <c r="D480" s="156"/>
      <c r="E480" s="1215">
        <v>11.304</v>
      </c>
      <c r="F480" s="1209"/>
      <c r="G480" s="1209"/>
      <c r="H480" s="154"/>
      <c r="I480" s="154"/>
      <c r="J480" s="154"/>
      <c r="K480" s="154"/>
      <c r="L480" s="154"/>
      <c r="M480" s="154"/>
      <c r="N480" s="153"/>
      <c r="O480" s="153"/>
      <c r="P480" s="153"/>
      <c r="Q480" s="153"/>
      <c r="R480" s="154"/>
      <c r="S480" s="154"/>
      <c r="T480" s="154"/>
      <c r="U480" s="154"/>
      <c r="V480" s="154"/>
      <c r="W480" s="154"/>
      <c r="X480" s="154"/>
      <c r="Y480" s="154"/>
      <c r="Z480" s="145"/>
      <c r="AA480" s="145"/>
      <c r="AB480" s="145"/>
      <c r="AC480" s="145"/>
      <c r="AD480" s="145"/>
      <c r="AE480" s="145"/>
      <c r="AF480" s="145"/>
      <c r="AG480" s="145" t="s">
        <v>206</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3">
      <c r="A481" s="151"/>
      <c r="B481" s="152"/>
      <c r="C481" s="172" t="s">
        <v>680</v>
      </c>
      <c r="D481" s="156"/>
      <c r="E481" s="1215">
        <v>8.2799999999999994</v>
      </c>
      <c r="F481" s="1209"/>
      <c r="G481" s="1209"/>
      <c r="H481" s="154"/>
      <c r="I481" s="154"/>
      <c r="J481" s="154"/>
      <c r="K481" s="154"/>
      <c r="L481" s="154"/>
      <c r="M481" s="154"/>
      <c r="N481" s="153"/>
      <c r="O481" s="153"/>
      <c r="P481" s="153"/>
      <c r="Q481" s="153"/>
      <c r="R481" s="154"/>
      <c r="S481" s="154"/>
      <c r="T481" s="154"/>
      <c r="U481" s="154"/>
      <c r="V481" s="154"/>
      <c r="W481" s="154"/>
      <c r="X481" s="154"/>
      <c r="Y481" s="154"/>
      <c r="Z481" s="145"/>
      <c r="AA481" s="145"/>
      <c r="AB481" s="145"/>
      <c r="AC481" s="145"/>
      <c r="AD481" s="145"/>
      <c r="AE481" s="145"/>
      <c r="AF481" s="145"/>
      <c r="AG481" s="145" t="s">
        <v>206</v>
      </c>
      <c r="AH481" s="145">
        <v>0</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3">
      <c r="A482" s="151"/>
      <c r="B482" s="152"/>
      <c r="C482" s="172" t="s">
        <v>681</v>
      </c>
      <c r="D482" s="156"/>
      <c r="E482" s="1215">
        <v>3.8759999999999999</v>
      </c>
      <c r="F482" s="1209"/>
      <c r="G482" s="1209"/>
      <c r="H482" s="154"/>
      <c r="I482" s="154"/>
      <c r="J482" s="154"/>
      <c r="K482" s="154"/>
      <c r="L482" s="154"/>
      <c r="M482" s="154"/>
      <c r="N482" s="153"/>
      <c r="O482" s="153"/>
      <c r="P482" s="153"/>
      <c r="Q482" s="153"/>
      <c r="R482" s="154"/>
      <c r="S482" s="154"/>
      <c r="T482" s="154"/>
      <c r="U482" s="154"/>
      <c r="V482" s="154"/>
      <c r="W482" s="154"/>
      <c r="X482" s="154"/>
      <c r="Y482" s="154"/>
      <c r="Z482" s="145"/>
      <c r="AA482" s="145"/>
      <c r="AB482" s="145"/>
      <c r="AC482" s="145"/>
      <c r="AD482" s="145"/>
      <c r="AE482" s="145"/>
      <c r="AF482" s="145"/>
      <c r="AG482" s="145" t="s">
        <v>206</v>
      </c>
      <c r="AH482" s="145">
        <v>0</v>
      </c>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3">
      <c r="A483" s="151"/>
      <c r="B483" s="152"/>
      <c r="C483" s="172" t="s">
        <v>682</v>
      </c>
      <c r="D483" s="156"/>
      <c r="E483" s="1215">
        <v>3.8759999999999999</v>
      </c>
      <c r="F483" s="1209"/>
      <c r="G483" s="1209"/>
      <c r="H483" s="154"/>
      <c r="I483" s="154"/>
      <c r="J483" s="154"/>
      <c r="K483" s="154"/>
      <c r="L483" s="154"/>
      <c r="M483" s="154"/>
      <c r="N483" s="153"/>
      <c r="O483" s="153"/>
      <c r="P483" s="153"/>
      <c r="Q483" s="153"/>
      <c r="R483" s="154"/>
      <c r="S483" s="154"/>
      <c r="T483" s="154"/>
      <c r="U483" s="154"/>
      <c r="V483" s="154"/>
      <c r="W483" s="154"/>
      <c r="X483" s="154"/>
      <c r="Y483" s="154"/>
      <c r="Z483" s="145"/>
      <c r="AA483" s="145"/>
      <c r="AB483" s="145"/>
      <c r="AC483" s="145"/>
      <c r="AD483" s="145"/>
      <c r="AE483" s="145"/>
      <c r="AF483" s="145"/>
      <c r="AG483" s="145" t="s">
        <v>206</v>
      </c>
      <c r="AH483" s="145">
        <v>0</v>
      </c>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3">
      <c r="A484" s="151"/>
      <c r="B484" s="152"/>
      <c r="C484" s="172" t="s">
        <v>683</v>
      </c>
      <c r="D484" s="156"/>
      <c r="E484" s="1215">
        <v>3.1655000000000002</v>
      </c>
      <c r="F484" s="1209"/>
      <c r="G484" s="1209"/>
      <c r="H484" s="154"/>
      <c r="I484" s="154"/>
      <c r="J484" s="154"/>
      <c r="K484" s="154"/>
      <c r="L484" s="154"/>
      <c r="M484" s="154"/>
      <c r="N484" s="153"/>
      <c r="O484" s="153"/>
      <c r="P484" s="153"/>
      <c r="Q484" s="153"/>
      <c r="R484" s="154"/>
      <c r="S484" s="154"/>
      <c r="T484" s="154"/>
      <c r="U484" s="154"/>
      <c r="V484" s="154"/>
      <c r="W484" s="154"/>
      <c r="X484" s="154"/>
      <c r="Y484" s="154"/>
      <c r="Z484" s="145"/>
      <c r="AA484" s="145"/>
      <c r="AB484" s="145"/>
      <c r="AC484" s="145"/>
      <c r="AD484" s="145"/>
      <c r="AE484" s="145"/>
      <c r="AF484" s="145"/>
      <c r="AG484" s="145" t="s">
        <v>206</v>
      </c>
      <c r="AH484" s="145">
        <v>0</v>
      </c>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c r="A485" s="164">
        <v>100</v>
      </c>
      <c r="B485" s="165" t="s">
        <v>684</v>
      </c>
      <c r="C485" s="171" t="s">
        <v>685</v>
      </c>
      <c r="D485" s="166" t="s">
        <v>217</v>
      </c>
      <c r="E485" s="1214">
        <v>7.3250000000000002</v>
      </c>
      <c r="F485" s="1207"/>
      <c r="G485" s="1208">
        <f>ROUND(E485*F485,2)</f>
        <v>0</v>
      </c>
      <c r="H485" s="155">
        <v>60.36</v>
      </c>
      <c r="I485" s="154">
        <f>ROUND(E485*H485,2)</f>
        <v>442.14</v>
      </c>
      <c r="J485" s="155">
        <v>470.47</v>
      </c>
      <c r="K485" s="154">
        <f>ROUND(E485*J485,2)</f>
        <v>3446.19</v>
      </c>
      <c r="L485" s="154">
        <v>21</v>
      </c>
      <c r="M485" s="154">
        <f>G485*(1+L485/100)</f>
        <v>0</v>
      </c>
      <c r="N485" s="153">
        <v>4.7660000000000001E-2</v>
      </c>
      <c r="O485" s="153">
        <f>ROUND(E485*N485,2)</f>
        <v>0.35</v>
      </c>
      <c r="P485" s="153">
        <v>0</v>
      </c>
      <c r="Q485" s="153">
        <f>ROUND(E485*P485,2)</f>
        <v>0</v>
      </c>
      <c r="R485" s="154"/>
      <c r="S485" s="154" t="s">
        <v>200</v>
      </c>
      <c r="T485" s="154" t="s">
        <v>201</v>
      </c>
      <c r="U485" s="154">
        <v>0.84</v>
      </c>
      <c r="V485" s="154">
        <f>ROUND(E485*U485,2)</f>
        <v>6.15</v>
      </c>
      <c r="W485" s="154"/>
      <c r="X485" s="154" t="s">
        <v>202</v>
      </c>
      <c r="Y485" s="154" t="s">
        <v>203</v>
      </c>
      <c r="Z485" s="145"/>
      <c r="AA485" s="145"/>
      <c r="AB485" s="145"/>
      <c r="AC485" s="145"/>
      <c r="AD485" s="145"/>
      <c r="AE485" s="145"/>
      <c r="AF485" s="145"/>
      <c r="AG485" s="145" t="s">
        <v>204</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2">
      <c r="A486" s="151"/>
      <c r="B486" s="152"/>
      <c r="C486" s="172" t="s">
        <v>686</v>
      </c>
      <c r="D486" s="156"/>
      <c r="E486" s="1215">
        <v>7.3250000000000002</v>
      </c>
      <c r="F486" s="1209"/>
      <c r="G486" s="1209"/>
      <c r="H486" s="154"/>
      <c r="I486" s="154"/>
      <c r="J486" s="154"/>
      <c r="K486" s="154"/>
      <c r="L486" s="154"/>
      <c r="M486" s="154"/>
      <c r="N486" s="153"/>
      <c r="O486" s="153"/>
      <c r="P486" s="153"/>
      <c r="Q486" s="153"/>
      <c r="R486" s="154"/>
      <c r="S486" s="154"/>
      <c r="T486" s="154"/>
      <c r="U486" s="154"/>
      <c r="V486" s="154"/>
      <c r="W486" s="154"/>
      <c r="X486" s="154"/>
      <c r="Y486" s="154"/>
      <c r="Z486" s="145"/>
      <c r="AA486" s="145"/>
      <c r="AB486" s="145"/>
      <c r="AC486" s="145"/>
      <c r="AD486" s="145"/>
      <c r="AE486" s="145"/>
      <c r="AF486" s="145"/>
      <c r="AG486" s="145" t="s">
        <v>206</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c r="A487" s="164">
        <v>101</v>
      </c>
      <c r="B487" s="165" t="s">
        <v>687</v>
      </c>
      <c r="C487" s="171" t="s">
        <v>688</v>
      </c>
      <c r="D487" s="166" t="s">
        <v>217</v>
      </c>
      <c r="E487" s="1214">
        <v>447.46026000000001</v>
      </c>
      <c r="F487" s="1207"/>
      <c r="G487" s="1208">
        <f>ROUND(E487*F487,2)</f>
        <v>0</v>
      </c>
      <c r="H487" s="155">
        <v>37.07</v>
      </c>
      <c r="I487" s="154">
        <f>ROUND(E487*H487,2)</f>
        <v>16587.349999999999</v>
      </c>
      <c r="J487" s="155">
        <v>196.34</v>
      </c>
      <c r="K487" s="154">
        <f>ROUND(E487*J487,2)</f>
        <v>87854.35</v>
      </c>
      <c r="L487" s="154">
        <v>21</v>
      </c>
      <c r="M487" s="154">
        <f>G487*(1+L487/100)</f>
        <v>0</v>
      </c>
      <c r="N487" s="153">
        <v>1.5740000000000001E-2</v>
      </c>
      <c r="O487" s="153">
        <f>ROUND(E487*N487,2)</f>
        <v>7.04</v>
      </c>
      <c r="P487" s="153">
        <v>0</v>
      </c>
      <c r="Q487" s="153">
        <f>ROUND(E487*P487,2)</f>
        <v>0</v>
      </c>
      <c r="R487" s="154"/>
      <c r="S487" s="154" t="s">
        <v>200</v>
      </c>
      <c r="T487" s="154" t="s">
        <v>201</v>
      </c>
      <c r="U487" s="154">
        <v>0.33481</v>
      </c>
      <c r="V487" s="154">
        <f>ROUND(E487*U487,2)</f>
        <v>149.81</v>
      </c>
      <c r="W487" s="154"/>
      <c r="X487" s="154" t="s">
        <v>202</v>
      </c>
      <c r="Y487" s="154" t="s">
        <v>203</v>
      </c>
      <c r="Z487" s="145"/>
      <c r="AA487" s="145"/>
      <c r="AB487" s="145"/>
      <c r="AC487" s="145"/>
      <c r="AD487" s="145"/>
      <c r="AE487" s="145"/>
      <c r="AF487" s="145"/>
      <c r="AG487" s="145" t="s">
        <v>204</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2">
      <c r="A488" s="151"/>
      <c r="B488" s="152"/>
      <c r="C488" s="172" t="s">
        <v>689</v>
      </c>
      <c r="D488" s="156"/>
      <c r="E488" s="1215">
        <v>1.04209</v>
      </c>
      <c r="F488" s="1209"/>
      <c r="G488" s="1209"/>
      <c r="H488" s="154"/>
      <c r="I488" s="154"/>
      <c r="J488" s="154"/>
      <c r="K488" s="154"/>
      <c r="L488" s="154"/>
      <c r="M488" s="154"/>
      <c r="N488" s="153"/>
      <c r="O488" s="153"/>
      <c r="P488" s="153"/>
      <c r="Q488" s="153"/>
      <c r="R488" s="154"/>
      <c r="S488" s="154"/>
      <c r="T488" s="154"/>
      <c r="U488" s="154"/>
      <c r="V488" s="154"/>
      <c r="W488" s="154"/>
      <c r="X488" s="154"/>
      <c r="Y488" s="154"/>
      <c r="Z488" s="145"/>
      <c r="AA488" s="145"/>
      <c r="AB488" s="145"/>
      <c r="AC488" s="145"/>
      <c r="AD488" s="145"/>
      <c r="AE488" s="145"/>
      <c r="AF488" s="145"/>
      <c r="AG488" s="145" t="s">
        <v>206</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ht="22.5" outlineLevel="3">
      <c r="A489" s="151"/>
      <c r="B489" s="152"/>
      <c r="C489" s="172" t="s">
        <v>690</v>
      </c>
      <c r="D489" s="156"/>
      <c r="E489" s="1215">
        <v>48.570430000000002</v>
      </c>
      <c r="F489" s="1209"/>
      <c r="G489" s="1209"/>
      <c r="H489" s="154"/>
      <c r="I489" s="154"/>
      <c r="J489" s="154"/>
      <c r="K489" s="154"/>
      <c r="L489" s="154"/>
      <c r="M489" s="154"/>
      <c r="N489" s="153"/>
      <c r="O489" s="153"/>
      <c r="P489" s="153"/>
      <c r="Q489" s="153"/>
      <c r="R489" s="154"/>
      <c r="S489" s="154"/>
      <c r="T489" s="154"/>
      <c r="U489" s="154"/>
      <c r="V489" s="154"/>
      <c r="W489" s="154"/>
      <c r="X489" s="154"/>
      <c r="Y489" s="154"/>
      <c r="Z489" s="145"/>
      <c r="AA489" s="145"/>
      <c r="AB489" s="145"/>
      <c r="AC489" s="145"/>
      <c r="AD489" s="145"/>
      <c r="AE489" s="145"/>
      <c r="AF489" s="145"/>
      <c r="AG489" s="145" t="s">
        <v>206</v>
      </c>
      <c r="AH489" s="145">
        <v>0</v>
      </c>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ht="22.5" outlineLevel="3">
      <c r="A490" s="151"/>
      <c r="B490" s="152"/>
      <c r="C490" s="172" t="s">
        <v>691</v>
      </c>
      <c r="D490" s="156"/>
      <c r="E490" s="1215">
        <v>145.2105</v>
      </c>
      <c r="F490" s="1209"/>
      <c r="G490" s="1209"/>
      <c r="H490" s="154"/>
      <c r="I490" s="154"/>
      <c r="J490" s="154"/>
      <c r="K490" s="154"/>
      <c r="L490" s="154"/>
      <c r="M490" s="154"/>
      <c r="N490" s="153"/>
      <c r="O490" s="153"/>
      <c r="P490" s="153"/>
      <c r="Q490" s="153"/>
      <c r="R490" s="154"/>
      <c r="S490" s="154"/>
      <c r="T490" s="154"/>
      <c r="U490" s="154"/>
      <c r="V490" s="154"/>
      <c r="W490" s="154"/>
      <c r="X490" s="154"/>
      <c r="Y490" s="154"/>
      <c r="Z490" s="145"/>
      <c r="AA490" s="145"/>
      <c r="AB490" s="145"/>
      <c r="AC490" s="145"/>
      <c r="AD490" s="145"/>
      <c r="AE490" s="145"/>
      <c r="AF490" s="145"/>
      <c r="AG490" s="145" t="s">
        <v>206</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3">
      <c r="A491" s="151"/>
      <c r="B491" s="152"/>
      <c r="C491" s="172" t="s">
        <v>692</v>
      </c>
      <c r="D491" s="156"/>
      <c r="E491" s="1215">
        <v>-45.337499999999999</v>
      </c>
      <c r="F491" s="1209"/>
      <c r="G491" s="1209"/>
      <c r="H491" s="154"/>
      <c r="I491" s="154"/>
      <c r="J491" s="154"/>
      <c r="K491" s="154"/>
      <c r="L491" s="154"/>
      <c r="M491" s="154"/>
      <c r="N491" s="153"/>
      <c r="O491" s="153"/>
      <c r="P491" s="153"/>
      <c r="Q491" s="153"/>
      <c r="R491" s="154"/>
      <c r="S491" s="154"/>
      <c r="T491" s="154"/>
      <c r="U491" s="154"/>
      <c r="V491" s="154"/>
      <c r="W491" s="154"/>
      <c r="X491" s="154"/>
      <c r="Y491" s="154"/>
      <c r="Z491" s="145"/>
      <c r="AA491" s="145"/>
      <c r="AB491" s="145"/>
      <c r="AC491" s="145"/>
      <c r="AD491" s="145"/>
      <c r="AE491" s="145"/>
      <c r="AF491" s="145"/>
      <c r="AG491" s="145" t="s">
        <v>206</v>
      </c>
      <c r="AH491" s="145">
        <v>0</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ht="22.5" outlineLevel="3">
      <c r="A492" s="151"/>
      <c r="B492" s="152"/>
      <c r="C492" s="172" t="s">
        <v>693</v>
      </c>
      <c r="D492" s="156"/>
      <c r="E492" s="1215">
        <v>104.0457</v>
      </c>
      <c r="F492" s="1209"/>
      <c r="G492" s="1209"/>
      <c r="H492" s="154"/>
      <c r="I492" s="154"/>
      <c r="J492" s="154"/>
      <c r="K492" s="154"/>
      <c r="L492" s="154"/>
      <c r="M492" s="154"/>
      <c r="N492" s="153"/>
      <c r="O492" s="153"/>
      <c r="P492" s="153"/>
      <c r="Q492" s="153"/>
      <c r="R492" s="154"/>
      <c r="S492" s="154"/>
      <c r="T492" s="154"/>
      <c r="U492" s="154"/>
      <c r="V492" s="154"/>
      <c r="W492" s="154"/>
      <c r="X492" s="154"/>
      <c r="Y492" s="154"/>
      <c r="Z492" s="145"/>
      <c r="AA492" s="145"/>
      <c r="AB492" s="145"/>
      <c r="AC492" s="145"/>
      <c r="AD492" s="145"/>
      <c r="AE492" s="145"/>
      <c r="AF492" s="145"/>
      <c r="AG492" s="145" t="s">
        <v>206</v>
      </c>
      <c r="AH492" s="145">
        <v>0</v>
      </c>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3">
      <c r="A493" s="151"/>
      <c r="B493" s="152"/>
      <c r="C493" s="172" t="s">
        <v>694</v>
      </c>
      <c r="D493" s="156"/>
      <c r="E493" s="1215">
        <v>9.2073</v>
      </c>
      <c r="F493" s="1209"/>
      <c r="G493" s="1209"/>
      <c r="H493" s="154"/>
      <c r="I493" s="154"/>
      <c r="J493" s="154"/>
      <c r="K493" s="154"/>
      <c r="L493" s="154"/>
      <c r="M493" s="154"/>
      <c r="N493" s="153"/>
      <c r="O493" s="153"/>
      <c r="P493" s="153"/>
      <c r="Q493" s="153"/>
      <c r="R493" s="154"/>
      <c r="S493" s="154"/>
      <c r="T493" s="154"/>
      <c r="U493" s="154"/>
      <c r="V493" s="154"/>
      <c r="W493" s="154"/>
      <c r="X493" s="154"/>
      <c r="Y493" s="154"/>
      <c r="Z493" s="145"/>
      <c r="AA493" s="145"/>
      <c r="AB493" s="145"/>
      <c r="AC493" s="145"/>
      <c r="AD493" s="145"/>
      <c r="AE493" s="145"/>
      <c r="AF493" s="145"/>
      <c r="AG493" s="145" t="s">
        <v>206</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3">
      <c r="A494" s="151"/>
      <c r="B494" s="152"/>
      <c r="C494" s="172" t="s">
        <v>695</v>
      </c>
      <c r="D494" s="156"/>
      <c r="E494" s="1215">
        <v>27.175699999999999</v>
      </c>
      <c r="F494" s="1209"/>
      <c r="G494" s="1209"/>
      <c r="H494" s="154"/>
      <c r="I494" s="154"/>
      <c r="J494" s="154"/>
      <c r="K494" s="154"/>
      <c r="L494" s="154"/>
      <c r="M494" s="154"/>
      <c r="N494" s="153"/>
      <c r="O494" s="153"/>
      <c r="P494" s="153"/>
      <c r="Q494" s="153"/>
      <c r="R494" s="154"/>
      <c r="S494" s="154"/>
      <c r="T494" s="154"/>
      <c r="U494" s="154"/>
      <c r="V494" s="154"/>
      <c r="W494" s="154"/>
      <c r="X494" s="154"/>
      <c r="Y494" s="154"/>
      <c r="Z494" s="145"/>
      <c r="AA494" s="145"/>
      <c r="AB494" s="145"/>
      <c r="AC494" s="145"/>
      <c r="AD494" s="145"/>
      <c r="AE494" s="145"/>
      <c r="AF494" s="145"/>
      <c r="AG494" s="145" t="s">
        <v>206</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ht="22.5" outlineLevel="3">
      <c r="A495" s="151"/>
      <c r="B495" s="152"/>
      <c r="C495" s="172" t="s">
        <v>696</v>
      </c>
      <c r="D495" s="156"/>
      <c r="E495" s="1215">
        <v>28.748100000000001</v>
      </c>
      <c r="F495" s="1209"/>
      <c r="G495" s="1209"/>
      <c r="H495" s="154"/>
      <c r="I495" s="154"/>
      <c r="J495" s="154"/>
      <c r="K495" s="154"/>
      <c r="L495" s="154"/>
      <c r="M495" s="154"/>
      <c r="N495" s="153"/>
      <c r="O495" s="153"/>
      <c r="P495" s="153"/>
      <c r="Q495" s="153"/>
      <c r="R495" s="154"/>
      <c r="S495" s="154"/>
      <c r="T495" s="154"/>
      <c r="U495" s="154"/>
      <c r="V495" s="154"/>
      <c r="W495" s="154"/>
      <c r="X495" s="154"/>
      <c r="Y495" s="154"/>
      <c r="Z495" s="145"/>
      <c r="AA495" s="145"/>
      <c r="AB495" s="145"/>
      <c r="AC495" s="145"/>
      <c r="AD495" s="145"/>
      <c r="AE495" s="145"/>
      <c r="AF495" s="145"/>
      <c r="AG495" s="145" t="s">
        <v>206</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ht="33.75" outlineLevel="3">
      <c r="A496" s="151"/>
      <c r="B496" s="152"/>
      <c r="C496" s="172" t="s">
        <v>697</v>
      </c>
      <c r="D496" s="156"/>
      <c r="E496" s="1215">
        <v>91.258349999999993</v>
      </c>
      <c r="F496" s="1209"/>
      <c r="G496" s="1209"/>
      <c r="H496" s="154"/>
      <c r="I496" s="154"/>
      <c r="J496" s="154"/>
      <c r="K496" s="154"/>
      <c r="L496" s="154"/>
      <c r="M496" s="154"/>
      <c r="N496" s="153"/>
      <c r="O496" s="153"/>
      <c r="P496" s="153"/>
      <c r="Q496" s="153"/>
      <c r="R496" s="154"/>
      <c r="S496" s="154"/>
      <c r="T496" s="154"/>
      <c r="U496" s="154"/>
      <c r="V496" s="154"/>
      <c r="W496" s="154"/>
      <c r="X496" s="154"/>
      <c r="Y496" s="154"/>
      <c r="Z496" s="145"/>
      <c r="AA496" s="145"/>
      <c r="AB496" s="145"/>
      <c r="AC496" s="145"/>
      <c r="AD496" s="145"/>
      <c r="AE496" s="145"/>
      <c r="AF496" s="145"/>
      <c r="AG496" s="145" t="s">
        <v>206</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3">
      <c r="A497" s="151"/>
      <c r="B497" s="152"/>
      <c r="C497" s="172" t="s">
        <v>698</v>
      </c>
      <c r="D497" s="156"/>
      <c r="E497" s="1215">
        <v>-18.873999999999999</v>
      </c>
      <c r="F497" s="1209"/>
      <c r="G497" s="1209"/>
      <c r="H497" s="154"/>
      <c r="I497" s="154"/>
      <c r="J497" s="154"/>
      <c r="K497" s="154"/>
      <c r="L497" s="154"/>
      <c r="M497" s="154"/>
      <c r="N497" s="153"/>
      <c r="O497" s="153"/>
      <c r="P497" s="153"/>
      <c r="Q497" s="153"/>
      <c r="R497" s="154"/>
      <c r="S497" s="154"/>
      <c r="T497" s="154"/>
      <c r="U497" s="154"/>
      <c r="V497" s="154"/>
      <c r="W497" s="154"/>
      <c r="X497" s="154"/>
      <c r="Y497" s="154"/>
      <c r="Z497" s="145"/>
      <c r="AA497" s="145"/>
      <c r="AB497" s="145"/>
      <c r="AC497" s="145"/>
      <c r="AD497" s="145"/>
      <c r="AE497" s="145"/>
      <c r="AF497" s="145"/>
      <c r="AG497" s="145" t="s">
        <v>206</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3">
      <c r="A498" s="151"/>
      <c r="B498" s="152"/>
      <c r="C498" s="172" t="s">
        <v>699</v>
      </c>
      <c r="D498" s="156"/>
      <c r="E498" s="1215">
        <v>33.216299999999997</v>
      </c>
      <c r="F498" s="1209"/>
      <c r="G498" s="1209"/>
      <c r="H498" s="154"/>
      <c r="I498" s="154"/>
      <c r="J498" s="154"/>
      <c r="K498" s="154"/>
      <c r="L498" s="154"/>
      <c r="M498" s="154"/>
      <c r="N498" s="153"/>
      <c r="O498" s="153"/>
      <c r="P498" s="153"/>
      <c r="Q498" s="153"/>
      <c r="R498" s="154"/>
      <c r="S498" s="154"/>
      <c r="T498" s="154"/>
      <c r="U498" s="154"/>
      <c r="V498" s="154"/>
      <c r="W498" s="154"/>
      <c r="X498" s="154"/>
      <c r="Y498" s="154"/>
      <c r="Z498" s="145"/>
      <c r="AA498" s="145"/>
      <c r="AB498" s="145"/>
      <c r="AC498" s="145"/>
      <c r="AD498" s="145"/>
      <c r="AE498" s="145"/>
      <c r="AF498" s="145"/>
      <c r="AG498" s="145" t="s">
        <v>206</v>
      </c>
      <c r="AH498" s="145">
        <v>0</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3">
      <c r="A499" s="151"/>
      <c r="B499" s="152"/>
      <c r="C499" s="172" t="s">
        <v>700</v>
      </c>
      <c r="D499" s="156"/>
      <c r="E499" s="1215">
        <v>23.197299999999998</v>
      </c>
      <c r="F499" s="1209"/>
      <c r="G499" s="1209"/>
      <c r="H499" s="154"/>
      <c r="I499" s="154"/>
      <c r="J499" s="154"/>
      <c r="K499" s="154"/>
      <c r="L499" s="154"/>
      <c r="M499" s="154"/>
      <c r="N499" s="153"/>
      <c r="O499" s="153"/>
      <c r="P499" s="153"/>
      <c r="Q499" s="153"/>
      <c r="R499" s="154"/>
      <c r="S499" s="154"/>
      <c r="T499" s="154"/>
      <c r="U499" s="154"/>
      <c r="V499" s="154"/>
      <c r="W499" s="154"/>
      <c r="X499" s="154"/>
      <c r="Y499" s="154"/>
      <c r="Z499" s="145"/>
      <c r="AA499" s="145"/>
      <c r="AB499" s="145"/>
      <c r="AC499" s="145"/>
      <c r="AD499" s="145"/>
      <c r="AE499" s="145"/>
      <c r="AF499" s="145"/>
      <c r="AG499" s="145" t="s">
        <v>206</v>
      </c>
      <c r="AH499" s="145">
        <v>0</v>
      </c>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c r="A500" s="164">
        <v>102</v>
      </c>
      <c r="B500" s="165" t="s">
        <v>701</v>
      </c>
      <c r="C500" s="171" t="s">
        <v>702</v>
      </c>
      <c r="D500" s="166" t="s">
        <v>217</v>
      </c>
      <c r="E500" s="1214">
        <v>56.683450000000001</v>
      </c>
      <c r="F500" s="1207"/>
      <c r="G500" s="1208">
        <f>ROUND(E500*F500,2)</f>
        <v>0</v>
      </c>
      <c r="H500" s="155">
        <v>123.07</v>
      </c>
      <c r="I500" s="154">
        <f>ROUND(E500*H500,2)</f>
        <v>6976.03</v>
      </c>
      <c r="J500" s="155">
        <v>690.57</v>
      </c>
      <c r="K500" s="154">
        <f>ROUND(E500*J500,2)</f>
        <v>39143.89</v>
      </c>
      <c r="L500" s="154">
        <v>21</v>
      </c>
      <c r="M500" s="154">
        <f>G500*(1+L500/100)</f>
        <v>0</v>
      </c>
      <c r="N500" s="153">
        <v>5.3690000000000002E-2</v>
      </c>
      <c r="O500" s="153">
        <f>ROUND(E500*N500,2)</f>
        <v>3.04</v>
      </c>
      <c r="P500" s="153">
        <v>0</v>
      </c>
      <c r="Q500" s="153">
        <f>ROUND(E500*P500,2)</f>
        <v>0</v>
      </c>
      <c r="R500" s="154"/>
      <c r="S500" s="154" t="s">
        <v>200</v>
      </c>
      <c r="T500" s="154" t="s">
        <v>201</v>
      </c>
      <c r="U500" s="154">
        <v>1.17717</v>
      </c>
      <c r="V500" s="154">
        <f>ROUND(E500*U500,2)</f>
        <v>66.73</v>
      </c>
      <c r="W500" s="154"/>
      <c r="X500" s="154" t="s">
        <v>202</v>
      </c>
      <c r="Y500" s="154" t="s">
        <v>203</v>
      </c>
      <c r="Z500" s="145"/>
      <c r="AA500" s="145"/>
      <c r="AB500" s="145"/>
      <c r="AC500" s="145"/>
      <c r="AD500" s="145"/>
      <c r="AE500" s="145"/>
      <c r="AF500" s="145"/>
      <c r="AG500" s="145" t="s">
        <v>204</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2">
      <c r="A501" s="151"/>
      <c r="B501" s="152"/>
      <c r="C501" s="172" t="s">
        <v>703</v>
      </c>
      <c r="D501" s="156"/>
      <c r="E501" s="1215">
        <v>4.2519499999999999</v>
      </c>
      <c r="F501" s="1209"/>
      <c r="G501" s="1209"/>
      <c r="H501" s="154"/>
      <c r="I501" s="154"/>
      <c r="J501" s="154"/>
      <c r="K501" s="154"/>
      <c r="L501" s="154"/>
      <c r="M501" s="154"/>
      <c r="N501" s="153"/>
      <c r="O501" s="153"/>
      <c r="P501" s="153"/>
      <c r="Q501" s="153"/>
      <c r="R501" s="154"/>
      <c r="S501" s="154"/>
      <c r="T501" s="154"/>
      <c r="U501" s="154"/>
      <c r="V501" s="154"/>
      <c r="W501" s="154"/>
      <c r="X501" s="154"/>
      <c r="Y501" s="154"/>
      <c r="Z501" s="145"/>
      <c r="AA501" s="145"/>
      <c r="AB501" s="145"/>
      <c r="AC501" s="145"/>
      <c r="AD501" s="145"/>
      <c r="AE501" s="145"/>
      <c r="AF501" s="145"/>
      <c r="AG501" s="145" t="s">
        <v>206</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3">
      <c r="A502" s="151"/>
      <c r="B502" s="152"/>
      <c r="C502" s="172" t="s">
        <v>704</v>
      </c>
      <c r="D502" s="156"/>
      <c r="E502" s="1215">
        <v>5.2015000000000002</v>
      </c>
      <c r="F502" s="1209"/>
      <c r="G502" s="1209"/>
      <c r="H502" s="154"/>
      <c r="I502" s="154"/>
      <c r="J502" s="154"/>
      <c r="K502" s="154"/>
      <c r="L502" s="154"/>
      <c r="M502" s="154"/>
      <c r="N502" s="153"/>
      <c r="O502" s="153"/>
      <c r="P502" s="153"/>
      <c r="Q502" s="153"/>
      <c r="R502" s="154"/>
      <c r="S502" s="154"/>
      <c r="T502" s="154"/>
      <c r="U502" s="154"/>
      <c r="V502" s="154"/>
      <c r="W502" s="154"/>
      <c r="X502" s="154"/>
      <c r="Y502" s="154"/>
      <c r="Z502" s="145"/>
      <c r="AA502" s="145"/>
      <c r="AB502" s="145"/>
      <c r="AC502" s="145"/>
      <c r="AD502" s="145"/>
      <c r="AE502" s="145"/>
      <c r="AF502" s="145"/>
      <c r="AG502" s="145" t="s">
        <v>206</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3">
      <c r="A503" s="151"/>
      <c r="B503" s="152"/>
      <c r="C503" s="172" t="s">
        <v>705</v>
      </c>
      <c r="D503" s="156"/>
      <c r="E503" s="1215">
        <v>1.6879999999999999</v>
      </c>
      <c r="F503" s="1209"/>
      <c r="G503" s="1209"/>
      <c r="H503" s="154"/>
      <c r="I503" s="154"/>
      <c r="J503" s="154"/>
      <c r="K503" s="154"/>
      <c r="L503" s="154"/>
      <c r="M503" s="154"/>
      <c r="N503" s="153"/>
      <c r="O503" s="153"/>
      <c r="P503" s="153"/>
      <c r="Q503" s="153"/>
      <c r="R503" s="154"/>
      <c r="S503" s="154"/>
      <c r="T503" s="154"/>
      <c r="U503" s="154"/>
      <c r="V503" s="154"/>
      <c r="W503" s="154"/>
      <c r="X503" s="154"/>
      <c r="Y503" s="154"/>
      <c r="Z503" s="145"/>
      <c r="AA503" s="145"/>
      <c r="AB503" s="145"/>
      <c r="AC503" s="145"/>
      <c r="AD503" s="145"/>
      <c r="AE503" s="145"/>
      <c r="AF503" s="145"/>
      <c r="AG503" s="145" t="s">
        <v>206</v>
      </c>
      <c r="AH503" s="145">
        <v>0</v>
      </c>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3">
      <c r="A504" s="151"/>
      <c r="B504" s="152"/>
      <c r="C504" s="172" t="s">
        <v>706</v>
      </c>
      <c r="D504" s="156"/>
      <c r="E504" s="1215">
        <v>3.4803500000000001</v>
      </c>
      <c r="F504" s="1209"/>
      <c r="G504" s="1209"/>
      <c r="H504" s="154"/>
      <c r="I504" s="154"/>
      <c r="J504" s="154"/>
      <c r="K504" s="154"/>
      <c r="L504" s="154"/>
      <c r="M504" s="154"/>
      <c r="N504" s="153"/>
      <c r="O504" s="153"/>
      <c r="P504" s="153"/>
      <c r="Q504" s="153"/>
      <c r="R504" s="154"/>
      <c r="S504" s="154"/>
      <c r="T504" s="154"/>
      <c r="U504" s="154"/>
      <c r="V504" s="154"/>
      <c r="W504" s="154"/>
      <c r="X504" s="154"/>
      <c r="Y504" s="154"/>
      <c r="Z504" s="145"/>
      <c r="AA504" s="145"/>
      <c r="AB504" s="145"/>
      <c r="AC504" s="145"/>
      <c r="AD504" s="145"/>
      <c r="AE504" s="145"/>
      <c r="AF504" s="145"/>
      <c r="AG504" s="145" t="s">
        <v>206</v>
      </c>
      <c r="AH504" s="145">
        <v>0</v>
      </c>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ht="22.5" outlineLevel="3">
      <c r="A505" s="151"/>
      <c r="B505" s="152"/>
      <c r="C505" s="172" t="s">
        <v>707</v>
      </c>
      <c r="D505" s="156"/>
      <c r="E505" s="1215">
        <v>31.09965</v>
      </c>
      <c r="F505" s="1209"/>
      <c r="G505" s="1209"/>
      <c r="H505" s="154"/>
      <c r="I505" s="154"/>
      <c r="J505" s="154"/>
      <c r="K505" s="154"/>
      <c r="L505" s="154"/>
      <c r="M505" s="154"/>
      <c r="N505" s="153"/>
      <c r="O505" s="153"/>
      <c r="P505" s="153"/>
      <c r="Q505" s="153"/>
      <c r="R505" s="154"/>
      <c r="S505" s="154"/>
      <c r="T505" s="154"/>
      <c r="U505" s="154"/>
      <c r="V505" s="154"/>
      <c r="W505" s="154"/>
      <c r="X505" s="154"/>
      <c r="Y505" s="154"/>
      <c r="Z505" s="145"/>
      <c r="AA505" s="145"/>
      <c r="AB505" s="145"/>
      <c r="AC505" s="145"/>
      <c r="AD505" s="145"/>
      <c r="AE505" s="145"/>
      <c r="AF505" s="145"/>
      <c r="AG505" s="145" t="s">
        <v>206</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3">
      <c r="A506" s="151"/>
      <c r="B506" s="152"/>
      <c r="C506" s="172" t="s">
        <v>708</v>
      </c>
      <c r="D506" s="156"/>
      <c r="E506" s="1215">
        <v>2.3490000000000002</v>
      </c>
      <c r="F506" s="1209"/>
      <c r="G506" s="1209"/>
      <c r="H506" s="154"/>
      <c r="I506" s="154"/>
      <c r="J506" s="154"/>
      <c r="K506" s="154"/>
      <c r="L506" s="154"/>
      <c r="M506" s="154"/>
      <c r="N506" s="153"/>
      <c r="O506" s="153"/>
      <c r="P506" s="153"/>
      <c r="Q506" s="153"/>
      <c r="R506" s="154"/>
      <c r="S506" s="154"/>
      <c r="T506" s="154"/>
      <c r="U506" s="154"/>
      <c r="V506" s="154"/>
      <c r="W506" s="154"/>
      <c r="X506" s="154"/>
      <c r="Y506" s="154"/>
      <c r="Z506" s="145"/>
      <c r="AA506" s="145"/>
      <c r="AB506" s="145"/>
      <c r="AC506" s="145"/>
      <c r="AD506" s="145"/>
      <c r="AE506" s="145"/>
      <c r="AF506" s="145"/>
      <c r="AG506" s="145" t="s">
        <v>206</v>
      </c>
      <c r="AH506" s="145">
        <v>0</v>
      </c>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3">
      <c r="A507" s="151"/>
      <c r="B507" s="152"/>
      <c r="C507" s="172" t="s">
        <v>709</v>
      </c>
      <c r="D507" s="156"/>
      <c r="E507" s="1215">
        <v>6.5339999999999998</v>
      </c>
      <c r="F507" s="1209"/>
      <c r="G507" s="1209"/>
      <c r="H507" s="154"/>
      <c r="I507" s="154"/>
      <c r="J507" s="154"/>
      <c r="K507" s="154"/>
      <c r="L507" s="154"/>
      <c r="M507" s="154"/>
      <c r="N507" s="153"/>
      <c r="O507" s="153"/>
      <c r="P507" s="153"/>
      <c r="Q507" s="153"/>
      <c r="R507" s="154"/>
      <c r="S507" s="154"/>
      <c r="T507" s="154"/>
      <c r="U507" s="154"/>
      <c r="V507" s="154"/>
      <c r="W507" s="154"/>
      <c r="X507" s="154"/>
      <c r="Y507" s="154"/>
      <c r="Z507" s="145"/>
      <c r="AA507" s="145"/>
      <c r="AB507" s="145"/>
      <c r="AC507" s="145"/>
      <c r="AD507" s="145"/>
      <c r="AE507" s="145"/>
      <c r="AF507" s="145"/>
      <c r="AG507" s="145" t="s">
        <v>206</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3">
      <c r="A508" s="151"/>
      <c r="B508" s="152"/>
      <c r="C508" s="172" t="s">
        <v>710</v>
      </c>
      <c r="D508" s="156"/>
      <c r="E508" s="1215">
        <v>2.0790000000000002</v>
      </c>
      <c r="F508" s="1209"/>
      <c r="G508" s="1209"/>
      <c r="H508" s="154"/>
      <c r="I508" s="154"/>
      <c r="J508" s="154"/>
      <c r="K508" s="154"/>
      <c r="L508" s="154"/>
      <c r="M508" s="154"/>
      <c r="N508" s="153"/>
      <c r="O508" s="153"/>
      <c r="P508" s="153"/>
      <c r="Q508" s="153"/>
      <c r="R508" s="154"/>
      <c r="S508" s="154"/>
      <c r="T508" s="154"/>
      <c r="U508" s="154"/>
      <c r="V508" s="154"/>
      <c r="W508" s="154"/>
      <c r="X508" s="154"/>
      <c r="Y508" s="154"/>
      <c r="Z508" s="145"/>
      <c r="AA508" s="145"/>
      <c r="AB508" s="145"/>
      <c r="AC508" s="145"/>
      <c r="AD508" s="145"/>
      <c r="AE508" s="145"/>
      <c r="AF508" s="145"/>
      <c r="AG508" s="145" t="s">
        <v>206</v>
      </c>
      <c r="AH508" s="145">
        <v>0</v>
      </c>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c r="A509" s="161" t="s">
        <v>195</v>
      </c>
      <c r="B509" s="162" t="s">
        <v>98</v>
      </c>
      <c r="C509" s="170" t="s">
        <v>99</v>
      </c>
      <c r="D509" s="163"/>
      <c r="E509" s="1213"/>
      <c r="F509" s="1201"/>
      <c r="G509" s="1206">
        <f>SUMIF(AG510:AG540,"&lt;&gt;NOR",G510:G540)</f>
        <v>0</v>
      </c>
      <c r="H509" s="160"/>
      <c r="I509" s="160">
        <f>SUM(I510:I540)</f>
        <v>225173.55999999997</v>
      </c>
      <c r="J509" s="160"/>
      <c r="K509" s="160">
        <f>SUM(K510:K540)</f>
        <v>367832.64</v>
      </c>
      <c r="L509" s="160"/>
      <c r="M509" s="160">
        <f>SUM(M510:M540)</f>
        <v>0</v>
      </c>
      <c r="N509" s="159"/>
      <c r="O509" s="159">
        <f>SUM(O510:O540)</f>
        <v>10.679999999999996</v>
      </c>
      <c r="P509" s="159"/>
      <c r="Q509" s="159">
        <f>SUM(Q510:Q540)</f>
        <v>0</v>
      </c>
      <c r="R509" s="160"/>
      <c r="S509" s="160"/>
      <c r="T509" s="160"/>
      <c r="U509" s="160"/>
      <c r="V509" s="160">
        <f>SUM(V510:V540)</f>
        <v>635.69999999999993</v>
      </c>
      <c r="W509" s="160"/>
      <c r="X509" s="160"/>
      <c r="Y509" s="160"/>
      <c r="AG509" t="s">
        <v>196</v>
      </c>
    </row>
    <row r="510" spans="1:60" outlineLevel="1">
      <c r="A510" s="164">
        <v>103</v>
      </c>
      <c r="B510" s="165" t="s">
        <v>636</v>
      </c>
      <c r="C510" s="171" t="s">
        <v>637</v>
      </c>
      <c r="D510" s="166" t="s">
        <v>217</v>
      </c>
      <c r="E510" s="1214">
        <v>122.21599999999999</v>
      </c>
      <c r="F510" s="1207"/>
      <c r="G510" s="1208">
        <f>ROUND(E510*F510,2)</f>
        <v>0</v>
      </c>
      <c r="H510" s="155">
        <v>30.27</v>
      </c>
      <c r="I510" s="154">
        <f>ROUND(E510*H510,2)</f>
        <v>3699.48</v>
      </c>
      <c r="J510" s="155">
        <v>46.65</v>
      </c>
      <c r="K510" s="154">
        <f>ROUND(E510*J510,2)</f>
        <v>5701.38</v>
      </c>
      <c r="L510" s="154">
        <v>21</v>
      </c>
      <c r="M510" s="154">
        <f>G510*(1+L510/100)</f>
        <v>0</v>
      </c>
      <c r="N510" s="153">
        <v>2.8900000000000002E-3</v>
      </c>
      <c r="O510" s="153">
        <f>ROUND(E510*N510,2)</f>
        <v>0.35</v>
      </c>
      <c r="P510" s="153">
        <v>0</v>
      </c>
      <c r="Q510" s="153">
        <f>ROUND(E510*P510,2)</f>
        <v>0</v>
      </c>
      <c r="R510" s="154"/>
      <c r="S510" s="154" t="s">
        <v>200</v>
      </c>
      <c r="T510" s="154" t="s">
        <v>201</v>
      </c>
      <c r="U510" s="154">
        <v>9.0999999999999998E-2</v>
      </c>
      <c r="V510" s="154">
        <f>ROUND(E510*U510,2)</f>
        <v>11.12</v>
      </c>
      <c r="W510" s="154"/>
      <c r="X510" s="154" t="s">
        <v>202</v>
      </c>
      <c r="Y510" s="154" t="s">
        <v>203</v>
      </c>
      <c r="Z510" s="145"/>
      <c r="AA510" s="145"/>
      <c r="AB510" s="145"/>
      <c r="AC510" s="145"/>
      <c r="AD510" s="145"/>
      <c r="AE510" s="145"/>
      <c r="AF510" s="145"/>
      <c r="AG510" s="145" t="s">
        <v>204</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2">
      <c r="A511" s="151"/>
      <c r="B511" s="152"/>
      <c r="C511" s="172" t="s">
        <v>711</v>
      </c>
      <c r="D511" s="156"/>
      <c r="E511" s="1215">
        <v>122.21599999999999</v>
      </c>
      <c r="F511" s="1209"/>
      <c r="G511" s="1209"/>
      <c r="H511" s="154"/>
      <c r="I511" s="154"/>
      <c r="J511" s="154"/>
      <c r="K511" s="154"/>
      <c r="L511" s="154"/>
      <c r="M511" s="154"/>
      <c r="N511" s="153"/>
      <c r="O511" s="153"/>
      <c r="P511" s="153"/>
      <c r="Q511" s="153"/>
      <c r="R511" s="154"/>
      <c r="S511" s="154"/>
      <c r="T511" s="154"/>
      <c r="U511" s="154"/>
      <c r="V511" s="154"/>
      <c r="W511" s="154"/>
      <c r="X511" s="154"/>
      <c r="Y511" s="154"/>
      <c r="Z511" s="145"/>
      <c r="AA511" s="145"/>
      <c r="AB511" s="145"/>
      <c r="AC511" s="145"/>
      <c r="AD511" s="145"/>
      <c r="AE511" s="145"/>
      <c r="AF511" s="145"/>
      <c r="AG511" s="145" t="s">
        <v>206</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ht="22.5" outlineLevel="1">
      <c r="A512" s="164">
        <v>104</v>
      </c>
      <c r="B512" s="165" t="s">
        <v>712</v>
      </c>
      <c r="C512" s="171" t="s">
        <v>713</v>
      </c>
      <c r="D512" s="166" t="s">
        <v>217</v>
      </c>
      <c r="E512" s="1214">
        <v>122.21599999999999</v>
      </c>
      <c r="F512" s="1207"/>
      <c r="G512" s="1208">
        <f>ROUND(E512*F512,2)</f>
        <v>0</v>
      </c>
      <c r="H512" s="155">
        <v>521.73</v>
      </c>
      <c r="I512" s="154">
        <f>ROUND(E512*H512,2)</f>
        <v>63763.75</v>
      </c>
      <c r="J512" s="155">
        <v>277.3</v>
      </c>
      <c r="K512" s="154">
        <f>ROUND(E512*J512,2)</f>
        <v>33890.5</v>
      </c>
      <c r="L512" s="154">
        <v>21</v>
      </c>
      <c r="M512" s="154">
        <f>G512*(1+L512/100)</f>
        <v>0</v>
      </c>
      <c r="N512" s="153">
        <v>3.9379999999999998E-2</v>
      </c>
      <c r="O512" s="153">
        <f>ROUND(E512*N512,2)</f>
        <v>4.8099999999999996</v>
      </c>
      <c r="P512" s="153">
        <v>0</v>
      </c>
      <c r="Q512" s="153">
        <f>ROUND(E512*P512,2)</f>
        <v>0</v>
      </c>
      <c r="R512" s="154"/>
      <c r="S512" s="154" t="s">
        <v>200</v>
      </c>
      <c r="T512" s="154" t="s">
        <v>201</v>
      </c>
      <c r="U512" s="154">
        <v>0.5</v>
      </c>
      <c r="V512" s="154">
        <f>ROUND(E512*U512,2)</f>
        <v>61.11</v>
      </c>
      <c r="W512" s="154"/>
      <c r="X512" s="154" t="s">
        <v>202</v>
      </c>
      <c r="Y512" s="154" t="s">
        <v>203</v>
      </c>
      <c r="Z512" s="145"/>
      <c r="AA512" s="145"/>
      <c r="AB512" s="145"/>
      <c r="AC512" s="145"/>
      <c r="AD512" s="145"/>
      <c r="AE512" s="145"/>
      <c r="AF512" s="145"/>
      <c r="AG512" s="145" t="s">
        <v>204</v>
      </c>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2">
      <c r="A513" s="151"/>
      <c r="B513" s="152"/>
      <c r="C513" s="172" t="s">
        <v>711</v>
      </c>
      <c r="D513" s="156"/>
      <c r="E513" s="1215">
        <v>122.21599999999999</v>
      </c>
      <c r="F513" s="1209"/>
      <c r="G513" s="1209"/>
      <c r="H513" s="154"/>
      <c r="I513" s="154"/>
      <c r="J513" s="154"/>
      <c r="K513" s="154"/>
      <c r="L513" s="154"/>
      <c r="M513" s="154"/>
      <c r="N513" s="153"/>
      <c r="O513" s="153"/>
      <c r="P513" s="153"/>
      <c r="Q513" s="153"/>
      <c r="R513" s="154"/>
      <c r="S513" s="154"/>
      <c r="T513" s="154"/>
      <c r="U513" s="154"/>
      <c r="V513" s="154"/>
      <c r="W513" s="154"/>
      <c r="X513" s="154"/>
      <c r="Y513" s="154"/>
      <c r="Z513" s="145"/>
      <c r="AA513" s="145"/>
      <c r="AB513" s="145"/>
      <c r="AC513" s="145"/>
      <c r="AD513" s="145"/>
      <c r="AE513" s="145"/>
      <c r="AF513" s="145"/>
      <c r="AG513" s="145" t="s">
        <v>206</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ht="22.5" outlineLevel="1">
      <c r="A514" s="164">
        <v>105</v>
      </c>
      <c r="B514" s="165" t="s">
        <v>714</v>
      </c>
      <c r="C514" s="171" t="s">
        <v>715</v>
      </c>
      <c r="D514" s="166" t="s">
        <v>217</v>
      </c>
      <c r="E514" s="1214">
        <v>117.15</v>
      </c>
      <c r="F514" s="1207"/>
      <c r="G514" s="1208">
        <f>ROUND(E514*F514,2)</f>
        <v>0</v>
      </c>
      <c r="H514" s="155">
        <v>57.24</v>
      </c>
      <c r="I514" s="154">
        <f>ROUND(E514*H514,2)</f>
        <v>6705.67</v>
      </c>
      <c r="J514" s="155">
        <v>180.46</v>
      </c>
      <c r="K514" s="154">
        <f>ROUND(E514*J514,2)</f>
        <v>21140.89</v>
      </c>
      <c r="L514" s="154">
        <v>21</v>
      </c>
      <c r="M514" s="154">
        <f>G514*(1+L514/100)</f>
        <v>0</v>
      </c>
      <c r="N514" s="153">
        <v>8.4600000000000005E-3</v>
      </c>
      <c r="O514" s="153">
        <f>ROUND(E514*N514,2)</f>
        <v>0.99</v>
      </c>
      <c r="P514" s="153">
        <v>0</v>
      </c>
      <c r="Q514" s="153">
        <f>ROUND(E514*P514,2)</f>
        <v>0</v>
      </c>
      <c r="R514" s="154"/>
      <c r="S514" s="154" t="s">
        <v>200</v>
      </c>
      <c r="T514" s="154" t="s">
        <v>201</v>
      </c>
      <c r="U514" s="154">
        <v>0.31</v>
      </c>
      <c r="V514" s="154">
        <f>ROUND(E514*U514,2)</f>
        <v>36.32</v>
      </c>
      <c r="W514" s="154"/>
      <c r="X514" s="154" t="s">
        <v>202</v>
      </c>
      <c r="Y514" s="154" t="s">
        <v>203</v>
      </c>
      <c r="Z514" s="145"/>
      <c r="AA514" s="145"/>
      <c r="AB514" s="145"/>
      <c r="AC514" s="145"/>
      <c r="AD514" s="145"/>
      <c r="AE514" s="145"/>
      <c r="AF514" s="145"/>
      <c r="AG514" s="145" t="s">
        <v>204</v>
      </c>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2">
      <c r="A515" s="151"/>
      <c r="B515" s="152"/>
      <c r="C515" s="172" t="s">
        <v>716</v>
      </c>
      <c r="D515" s="156"/>
      <c r="E515" s="1215"/>
      <c r="F515" s="1209"/>
      <c r="G515" s="1209"/>
      <c r="H515" s="154"/>
      <c r="I515" s="154"/>
      <c r="J515" s="154"/>
      <c r="K515" s="154"/>
      <c r="L515" s="154"/>
      <c r="M515" s="154"/>
      <c r="N515" s="153"/>
      <c r="O515" s="153"/>
      <c r="P515" s="153"/>
      <c r="Q515" s="153"/>
      <c r="R515" s="154"/>
      <c r="S515" s="154"/>
      <c r="T515" s="154"/>
      <c r="U515" s="154"/>
      <c r="V515" s="154"/>
      <c r="W515" s="154"/>
      <c r="X515" s="154"/>
      <c r="Y515" s="154"/>
      <c r="Z515" s="145"/>
      <c r="AA515" s="145"/>
      <c r="AB515" s="145"/>
      <c r="AC515" s="145"/>
      <c r="AD515" s="145"/>
      <c r="AE515" s="145"/>
      <c r="AF515" s="145"/>
      <c r="AG515" s="145" t="s">
        <v>206</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3">
      <c r="A516" s="151"/>
      <c r="B516" s="152"/>
      <c r="C516" s="172" t="s">
        <v>717</v>
      </c>
      <c r="D516" s="156"/>
      <c r="E516" s="1215">
        <v>35.700000000000003</v>
      </c>
      <c r="F516" s="1209"/>
      <c r="G516" s="1209"/>
      <c r="H516" s="154"/>
      <c r="I516" s="154"/>
      <c r="J516" s="154"/>
      <c r="K516" s="154"/>
      <c r="L516" s="154"/>
      <c r="M516" s="154"/>
      <c r="N516" s="153"/>
      <c r="O516" s="153"/>
      <c r="P516" s="153"/>
      <c r="Q516" s="153"/>
      <c r="R516" s="154"/>
      <c r="S516" s="154"/>
      <c r="T516" s="154"/>
      <c r="U516" s="154"/>
      <c r="V516" s="154"/>
      <c r="W516" s="154"/>
      <c r="X516" s="154"/>
      <c r="Y516" s="154"/>
      <c r="Z516" s="145"/>
      <c r="AA516" s="145"/>
      <c r="AB516" s="145"/>
      <c r="AC516" s="145"/>
      <c r="AD516" s="145"/>
      <c r="AE516" s="145"/>
      <c r="AF516" s="145"/>
      <c r="AG516" s="145" t="s">
        <v>206</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3">
      <c r="A517" s="151"/>
      <c r="B517" s="152"/>
      <c r="C517" s="172" t="s">
        <v>718</v>
      </c>
      <c r="D517" s="156"/>
      <c r="E517" s="1215">
        <v>34.85</v>
      </c>
      <c r="F517" s="1209"/>
      <c r="G517" s="1209"/>
      <c r="H517" s="154"/>
      <c r="I517" s="154"/>
      <c r="J517" s="154"/>
      <c r="K517" s="154"/>
      <c r="L517" s="154"/>
      <c r="M517" s="154"/>
      <c r="N517" s="153"/>
      <c r="O517" s="153"/>
      <c r="P517" s="153"/>
      <c r="Q517" s="153"/>
      <c r="R517" s="154"/>
      <c r="S517" s="154"/>
      <c r="T517" s="154"/>
      <c r="U517" s="154"/>
      <c r="V517" s="154"/>
      <c r="W517" s="154"/>
      <c r="X517" s="154"/>
      <c r="Y517" s="154"/>
      <c r="Z517" s="145"/>
      <c r="AA517" s="145"/>
      <c r="AB517" s="145"/>
      <c r="AC517" s="145"/>
      <c r="AD517" s="145"/>
      <c r="AE517" s="145"/>
      <c r="AF517" s="145"/>
      <c r="AG517" s="145" t="s">
        <v>206</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3">
      <c r="A518" s="151"/>
      <c r="B518" s="152"/>
      <c r="C518" s="172" t="s">
        <v>719</v>
      </c>
      <c r="D518" s="156"/>
      <c r="E518" s="1215">
        <v>30.2</v>
      </c>
      <c r="F518" s="1209"/>
      <c r="G518" s="1209"/>
      <c r="H518" s="154"/>
      <c r="I518" s="154"/>
      <c r="J518" s="154"/>
      <c r="K518" s="154"/>
      <c r="L518" s="154"/>
      <c r="M518" s="154"/>
      <c r="N518" s="153"/>
      <c r="O518" s="153"/>
      <c r="P518" s="153"/>
      <c r="Q518" s="153"/>
      <c r="R518" s="154"/>
      <c r="S518" s="154"/>
      <c r="T518" s="154"/>
      <c r="U518" s="154"/>
      <c r="V518" s="154"/>
      <c r="W518" s="154"/>
      <c r="X518" s="154"/>
      <c r="Y518" s="154"/>
      <c r="Z518" s="145"/>
      <c r="AA518" s="145"/>
      <c r="AB518" s="145"/>
      <c r="AC518" s="145"/>
      <c r="AD518" s="145"/>
      <c r="AE518" s="145"/>
      <c r="AF518" s="145"/>
      <c r="AG518" s="145" t="s">
        <v>206</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3">
      <c r="A519" s="151"/>
      <c r="B519" s="152"/>
      <c r="C519" s="172" t="s">
        <v>720</v>
      </c>
      <c r="D519" s="156"/>
      <c r="E519" s="1215">
        <v>16.399999999999999</v>
      </c>
      <c r="F519" s="1209"/>
      <c r="G519" s="1209"/>
      <c r="H519" s="154"/>
      <c r="I519" s="154"/>
      <c r="J519" s="154"/>
      <c r="K519" s="154"/>
      <c r="L519" s="154"/>
      <c r="M519" s="154"/>
      <c r="N519" s="153"/>
      <c r="O519" s="153"/>
      <c r="P519" s="153"/>
      <c r="Q519" s="153"/>
      <c r="R519" s="154"/>
      <c r="S519" s="154"/>
      <c r="T519" s="154"/>
      <c r="U519" s="154"/>
      <c r="V519" s="154"/>
      <c r="W519" s="154"/>
      <c r="X519" s="154"/>
      <c r="Y519" s="154"/>
      <c r="Z519" s="145"/>
      <c r="AA519" s="145"/>
      <c r="AB519" s="145"/>
      <c r="AC519" s="145"/>
      <c r="AD519" s="145"/>
      <c r="AE519" s="145"/>
      <c r="AF519" s="145"/>
      <c r="AG519" s="145" t="s">
        <v>206</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c r="A520" s="164">
        <v>106</v>
      </c>
      <c r="B520" s="165" t="s">
        <v>721</v>
      </c>
      <c r="C520" s="171" t="s">
        <v>722</v>
      </c>
      <c r="D520" s="166" t="s">
        <v>217</v>
      </c>
      <c r="E520" s="1214">
        <v>545.1</v>
      </c>
      <c r="F520" s="1207"/>
      <c r="G520" s="1208">
        <f>ROUND(E520*F520,2)</f>
        <v>0</v>
      </c>
      <c r="H520" s="155">
        <v>0.97</v>
      </c>
      <c r="I520" s="154">
        <f>ROUND(E520*H520,2)</f>
        <v>528.75</v>
      </c>
      <c r="J520" s="155">
        <v>6.17</v>
      </c>
      <c r="K520" s="154">
        <f>ROUND(E520*J520,2)</f>
        <v>3363.27</v>
      </c>
      <c r="L520" s="154">
        <v>21</v>
      </c>
      <c r="M520" s="154">
        <f>G520*(1+L520/100)</f>
        <v>0</v>
      </c>
      <c r="N520" s="153">
        <v>1E-4</v>
      </c>
      <c r="O520" s="153">
        <f>ROUND(E520*N520,2)</f>
        <v>0.05</v>
      </c>
      <c r="P520" s="153">
        <v>0</v>
      </c>
      <c r="Q520" s="153">
        <f>ROUND(E520*P520,2)</f>
        <v>0</v>
      </c>
      <c r="R520" s="154"/>
      <c r="S520" s="154" t="s">
        <v>200</v>
      </c>
      <c r="T520" s="154" t="s">
        <v>201</v>
      </c>
      <c r="U520" s="154">
        <v>1.0999999999999999E-2</v>
      </c>
      <c r="V520" s="154">
        <f>ROUND(E520*U520,2)</f>
        <v>6</v>
      </c>
      <c r="W520" s="154"/>
      <c r="X520" s="154" t="s">
        <v>202</v>
      </c>
      <c r="Y520" s="154" t="s">
        <v>203</v>
      </c>
      <c r="Z520" s="145"/>
      <c r="AA520" s="145"/>
      <c r="AB520" s="145"/>
      <c r="AC520" s="145"/>
      <c r="AD520" s="145"/>
      <c r="AE520" s="145"/>
      <c r="AF520" s="145"/>
      <c r="AG520" s="145" t="s">
        <v>204</v>
      </c>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2">
      <c r="A521" s="151"/>
      <c r="B521" s="152"/>
      <c r="C521" s="172" t="s">
        <v>723</v>
      </c>
      <c r="D521" s="156"/>
      <c r="E521" s="1215">
        <v>545.1</v>
      </c>
      <c r="F521" s="1209"/>
      <c r="G521" s="1209"/>
      <c r="H521" s="154"/>
      <c r="I521" s="154"/>
      <c r="J521" s="154"/>
      <c r="K521" s="154"/>
      <c r="L521" s="154"/>
      <c r="M521" s="154"/>
      <c r="N521" s="153"/>
      <c r="O521" s="153"/>
      <c r="P521" s="153"/>
      <c r="Q521" s="153"/>
      <c r="R521" s="154"/>
      <c r="S521" s="154"/>
      <c r="T521" s="154"/>
      <c r="U521" s="154"/>
      <c r="V521" s="154"/>
      <c r="W521" s="154"/>
      <c r="X521" s="154"/>
      <c r="Y521" s="154"/>
      <c r="Z521" s="145"/>
      <c r="AA521" s="145"/>
      <c r="AB521" s="145"/>
      <c r="AC521" s="145"/>
      <c r="AD521" s="145"/>
      <c r="AE521" s="145"/>
      <c r="AF521" s="145"/>
      <c r="AG521" s="145" t="s">
        <v>206</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c r="A522" s="164">
        <v>107</v>
      </c>
      <c r="B522" s="165" t="s">
        <v>724</v>
      </c>
      <c r="C522" s="171" t="s">
        <v>725</v>
      </c>
      <c r="D522" s="166" t="s">
        <v>217</v>
      </c>
      <c r="E522" s="1214">
        <v>351.8</v>
      </c>
      <c r="F522" s="1207"/>
      <c r="G522" s="1208">
        <f>ROUND(E522*F522,2)</f>
        <v>0</v>
      </c>
      <c r="H522" s="155">
        <v>141.51</v>
      </c>
      <c r="I522" s="154">
        <f>ROUND(E522*H522,2)</f>
        <v>49783.22</v>
      </c>
      <c r="J522" s="155">
        <v>126.3</v>
      </c>
      <c r="K522" s="154">
        <f>ROUND(E522*J522,2)</f>
        <v>44432.34</v>
      </c>
      <c r="L522" s="154">
        <v>21</v>
      </c>
      <c r="M522" s="154">
        <f>G522*(1+L522/100)</f>
        <v>0</v>
      </c>
      <c r="N522" s="153">
        <v>7.6000000000000004E-4</v>
      </c>
      <c r="O522" s="153">
        <f>ROUND(E522*N522,2)</f>
        <v>0.27</v>
      </c>
      <c r="P522" s="153">
        <v>0</v>
      </c>
      <c r="Q522" s="153">
        <f>ROUND(E522*P522,2)</f>
        <v>0</v>
      </c>
      <c r="R522" s="154"/>
      <c r="S522" s="154" t="s">
        <v>200</v>
      </c>
      <c r="T522" s="154" t="s">
        <v>201</v>
      </c>
      <c r="U522" s="154">
        <v>0.23</v>
      </c>
      <c r="V522" s="154">
        <f>ROUND(E522*U522,2)</f>
        <v>80.91</v>
      </c>
      <c r="W522" s="154"/>
      <c r="X522" s="154" t="s">
        <v>202</v>
      </c>
      <c r="Y522" s="154" t="s">
        <v>203</v>
      </c>
      <c r="Z522" s="145"/>
      <c r="AA522" s="145"/>
      <c r="AB522" s="145"/>
      <c r="AC522" s="145"/>
      <c r="AD522" s="145"/>
      <c r="AE522" s="145"/>
      <c r="AF522" s="145"/>
      <c r="AG522" s="145" t="s">
        <v>204</v>
      </c>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2">
      <c r="A523" s="151"/>
      <c r="B523" s="152"/>
      <c r="C523" s="172" t="s">
        <v>726</v>
      </c>
      <c r="D523" s="156"/>
      <c r="E523" s="1215">
        <v>351.8</v>
      </c>
      <c r="F523" s="1209"/>
      <c r="G523" s="1209"/>
      <c r="H523" s="154"/>
      <c r="I523" s="154"/>
      <c r="J523" s="154"/>
      <c r="K523" s="154"/>
      <c r="L523" s="154"/>
      <c r="M523" s="154"/>
      <c r="N523" s="153"/>
      <c r="O523" s="153"/>
      <c r="P523" s="153"/>
      <c r="Q523" s="153"/>
      <c r="R523" s="154"/>
      <c r="S523" s="154"/>
      <c r="T523" s="154"/>
      <c r="U523" s="154"/>
      <c r="V523" s="154"/>
      <c r="W523" s="154"/>
      <c r="X523" s="154"/>
      <c r="Y523" s="154"/>
      <c r="Z523" s="145"/>
      <c r="AA523" s="145"/>
      <c r="AB523" s="145"/>
      <c r="AC523" s="145"/>
      <c r="AD523" s="145"/>
      <c r="AE523" s="145"/>
      <c r="AF523" s="145"/>
      <c r="AG523" s="145" t="s">
        <v>206</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c r="A524" s="164">
        <v>108</v>
      </c>
      <c r="B524" s="165" t="s">
        <v>727</v>
      </c>
      <c r="C524" s="171" t="s">
        <v>728</v>
      </c>
      <c r="D524" s="166" t="s">
        <v>217</v>
      </c>
      <c r="E524" s="1214">
        <v>310.45</v>
      </c>
      <c r="F524" s="1207"/>
      <c r="G524" s="1208">
        <f>ROUND(E524*F524,2)</f>
        <v>0</v>
      </c>
      <c r="H524" s="155">
        <v>182.41</v>
      </c>
      <c r="I524" s="154">
        <f>ROUND(E524*H524,2)</f>
        <v>56629.18</v>
      </c>
      <c r="J524" s="155">
        <v>178.63</v>
      </c>
      <c r="K524" s="154">
        <f>ROUND(E524*J524,2)</f>
        <v>55455.68</v>
      </c>
      <c r="L524" s="154">
        <v>21</v>
      </c>
      <c r="M524" s="154">
        <f>G524*(1+L524/100)</f>
        <v>0</v>
      </c>
      <c r="N524" s="153">
        <v>1.01E-3</v>
      </c>
      <c r="O524" s="153">
        <f>ROUND(E524*N524,2)</f>
        <v>0.31</v>
      </c>
      <c r="P524" s="153">
        <v>0</v>
      </c>
      <c r="Q524" s="153">
        <f>ROUND(E524*P524,2)</f>
        <v>0</v>
      </c>
      <c r="R524" s="154"/>
      <c r="S524" s="154" t="s">
        <v>200</v>
      </c>
      <c r="T524" s="154" t="s">
        <v>201</v>
      </c>
      <c r="U524" s="154">
        <v>0.32528000000000001</v>
      </c>
      <c r="V524" s="154">
        <f>ROUND(E524*U524,2)</f>
        <v>100.98</v>
      </c>
      <c r="W524" s="154"/>
      <c r="X524" s="154" t="s">
        <v>202</v>
      </c>
      <c r="Y524" s="154" t="s">
        <v>203</v>
      </c>
      <c r="Z524" s="145"/>
      <c r="AA524" s="145"/>
      <c r="AB524" s="145"/>
      <c r="AC524" s="145"/>
      <c r="AD524" s="145"/>
      <c r="AE524" s="145"/>
      <c r="AF524" s="145"/>
      <c r="AG524" s="145" t="s">
        <v>204</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2">
      <c r="A525" s="151"/>
      <c r="B525" s="152"/>
      <c r="C525" s="172" t="s">
        <v>729</v>
      </c>
      <c r="D525" s="156"/>
      <c r="E525" s="1215">
        <v>193.3</v>
      </c>
      <c r="F525" s="1209"/>
      <c r="G525" s="1209"/>
      <c r="H525" s="154"/>
      <c r="I525" s="154"/>
      <c r="J525" s="154"/>
      <c r="K525" s="154"/>
      <c r="L525" s="154"/>
      <c r="M525" s="154"/>
      <c r="N525" s="153"/>
      <c r="O525" s="153"/>
      <c r="P525" s="153"/>
      <c r="Q525" s="153"/>
      <c r="R525" s="154"/>
      <c r="S525" s="154"/>
      <c r="T525" s="154"/>
      <c r="U525" s="154"/>
      <c r="V525" s="154"/>
      <c r="W525" s="154"/>
      <c r="X525" s="154"/>
      <c r="Y525" s="154"/>
      <c r="Z525" s="145"/>
      <c r="AA525" s="145"/>
      <c r="AB525" s="145"/>
      <c r="AC525" s="145"/>
      <c r="AD525" s="145"/>
      <c r="AE525" s="145"/>
      <c r="AF525" s="145"/>
      <c r="AG525" s="145" t="s">
        <v>206</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3">
      <c r="A526" s="151"/>
      <c r="B526" s="152"/>
      <c r="C526" s="172" t="s">
        <v>716</v>
      </c>
      <c r="D526" s="156"/>
      <c r="E526" s="1215"/>
      <c r="F526" s="1209"/>
      <c r="G526" s="1209"/>
      <c r="H526" s="154"/>
      <c r="I526" s="154"/>
      <c r="J526" s="154"/>
      <c r="K526" s="154"/>
      <c r="L526" s="154"/>
      <c r="M526" s="154"/>
      <c r="N526" s="153"/>
      <c r="O526" s="153"/>
      <c r="P526" s="153"/>
      <c r="Q526" s="153"/>
      <c r="R526" s="154"/>
      <c r="S526" s="154"/>
      <c r="T526" s="154"/>
      <c r="U526" s="154"/>
      <c r="V526" s="154"/>
      <c r="W526" s="154"/>
      <c r="X526" s="154"/>
      <c r="Y526" s="154"/>
      <c r="Z526" s="145"/>
      <c r="AA526" s="145"/>
      <c r="AB526" s="145"/>
      <c r="AC526" s="145"/>
      <c r="AD526" s="145"/>
      <c r="AE526" s="145"/>
      <c r="AF526" s="145"/>
      <c r="AG526" s="145" t="s">
        <v>206</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3">
      <c r="A527" s="151"/>
      <c r="B527" s="152"/>
      <c r="C527" s="172" t="s">
        <v>717</v>
      </c>
      <c r="D527" s="156"/>
      <c r="E527" s="1215">
        <v>35.700000000000003</v>
      </c>
      <c r="F527" s="1209"/>
      <c r="G527" s="1209"/>
      <c r="H527" s="154"/>
      <c r="I527" s="154"/>
      <c r="J527" s="154"/>
      <c r="K527" s="154"/>
      <c r="L527" s="154"/>
      <c r="M527" s="154"/>
      <c r="N527" s="153"/>
      <c r="O527" s="153"/>
      <c r="P527" s="153"/>
      <c r="Q527" s="153"/>
      <c r="R527" s="154"/>
      <c r="S527" s="154"/>
      <c r="T527" s="154"/>
      <c r="U527" s="154"/>
      <c r="V527" s="154"/>
      <c r="W527" s="154"/>
      <c r="X527" s="154"/>
      <c r="Y527" s="154"/>
      <c r="Z527" s="145"/>
      <c r="AA527" s="145"/>
      <c r="AB527" s="145"/>
      <c r="AC527" s="145"/>
      <c r="AD527" s="145"/>
      <c r="AE527" s="145"/>
      <c r="AF527" s="145"/>
      <c r="AG527" s="145" t="s">
        <v>206</v>
      </c>
      <c r="AH527" s="145">
        <v>0</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3">
      <c r="A528" s="151"/>
      <c r="B528" s="152"/>
      <c r="C528" s="172" t="s">
        <v>718</v>
      </c>
      <c r="D528" s="156"/>
      <c r="E528" s="1215">
        <v>34.85</v>
      </c>
      <c r="F528" s="1209"/>
      <c r="G528" s="1209"/>
      <c r="H528" s="154"/>
      <c r="I528" s="154"/>
      <c r="J528" s="154"/>
      <c r="K528" s="154"/>
      <c r="L528" s="154"/>
      <c r="M528" s="154"/>
      <c r="N528" s="153"/>
      <c r="O528" s="153"/>
      <c r="P528" s="153"/>
      <c r="Q528" s="153"/>
      <c r="R528" s="154"/>
      <c r="S528" s="154"/>
      <c r="T528" s="154"/>
      <c r="U528" s="154"/>
      <c r="V528" s="154"/>
      <c r="W528" s="154"/>
      <c r="X528" s="154"/>
      <c r="Y528" s="154"/>
      <c r="Z528" s="145"/>
      <c r="AA528" s="145"/>
      <c r="AB528" s="145"/>
      <c r="AC528" s="145"/>
      <c r="AD528" s="145"/>
      <c r="AE528" s="145"/>
      <c r="AF528" s="145"/>
      <c r="AG528" s="145" t="s">
        <v>206</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3">
      <c r="A529" s="151"/>
      <c r="B529" s="152"/>
      <c r="C529" s="172" t="s">
        <v>719</v>
      </c>
      <c r="D529" s="156"/>
      <c r="E529" s="1215">
        <v>30.2</v>
      </c>
      <c r="F529" s="1209"/>
      <c r="G529" s="1209"/>
      <c r="H529" s="154"/>
      <c r="I529" s="154"/>
      <c r="J529" s="154"/>
      <c r="K529" s="154"/>
      <c r="L529" s="154"/>
      <c r="M529" s="154"/>
      <c r="N529" s="153"/>
      <c r="O529" s="153"/>
      <c r="P529" s="153"/>
      <c r="Q529" s="153"/>
      <c r="R529" s="154"/>
      <c r="S529" s="154"/>
      <c r="T529" s="154"/>
      <c r="U529" s="154"/>
      <c r="V529" s="154"/>
      <c r="W529" s="154"/>
      <c r="X529" s="154"/>
      <c r="Y529" s="154"/>
      <c r="Z529" s="145"/>
      <c r="AA529" s="145"/>
      <c r="AB529" s="145"/>
      <c r="AC529" s="145"/>
      <c r="AD529" s="145"/>
      <c r="AE529" s="145"/>
      <c r="AF529" s="145"/>
      <c r="AG529" s="145" t="s">
        <v>206</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3">
      <c r="A530" s="151"/>
      <c r="B530" s="152"/>
      <c r="C530" s="172" t="s">
        <v>720</v>
      </c>
      <c r="D530" s="156"/>
      <c r="E530" s="1215">
        <v>16.399999999999999</v>
      </c>
      <c r="F530" s="1209"/>
      <c r="G530" s="1209"/>
      <c r="H530" s="154"/>
      <c r="I530" s="154"/>
      <c r="J530" s="154"/>
      <c r="K530" s="154"/>
      <c r="L530" s="154"/>
      <c r="M530" s="154"/>
      <c r="N530" s="153"/>
      <c r="O530" s="153"/>
      <c r="P530" s="153"/>
      <c r="Q530" s="153"/>
      <c r="R530" s="154"/>
      <c r="S530" s="154"/>
      <c r="T530" s="154"/>
      <c r="U530" s="154"/>
      <c r="V530" s="154"/>
      <c r="W530" s="154"/>
      <c r="X530" s="154"/>
      <c r="Y530" s="154"/>
      <c r="Z530" s="145"/>
      <c r="AA530" s="145"/>
      <c r="AB530" s="145"/>
      <c r="AC530" s="145"/>
      <c r="AD530" s="145"/>
      <c r="AE530" s="145"/>
      <c r="AF530" s="145"/>
      <c r="AG530" s="145" t="s">
        <v>206</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c r="A531" s="164">
        <v>109</v>
      </c>
      <c r="B531" s="165" t="s">
        <v>730</v>
      </c>
      <c r="C531" s="171" t="s">
        <v>731</v>
      </c>
      <c r="D531" s="166" t="s">
        <v>217</v>
      </c>
      <c r="E531" s="1214">
        <v>351.8</v>
      </c>
      <c r="F531" s="1207"/>
      <c r="G531" s="1208">
        <f>ROUND(E531*F531,2)</f>
        <v>0</v>
      </c>
      <c r="H531" s="155">
        <v>30.18</v>
      </c>
      <c r="I531" s="154">
        <f>ROUND(E531*H531,2)</f>
        <v>10617.32</v>
      </c>
      <c r="J531" s="155">
        <v>120.52</v>
      </c>
      <c r="K531" s="154">
        <f>ROUND(E531*J531,2)</f>
        <v>42398.94</v>
      </c>
      <c r="L531" s="154">
        <v>21</v>
      </c>
      <c r="M531" s="154">
        <f>G531*(1+L531/100)</f>
        <v>0</v>
      </c>
      <c r="N531" s="153">
        <v>4.2199999999999998E-3</v>
      </c>
      <c r="O531" s="153">
        <f>ROUND(E531*N531,2)</f>
        <v>1.48</v>
      </c>
      <c r="P531" s="153">
        <v>0</v>
      </c>
      <c r="Q531" s="153">
        <f>ROUND(E531*P531,2)</f>
        <v>0</v>
      </c>
      <c r="R531" s="154"/>
      <c r="S531" s="154" t="s">
        <v>200</v>
      </c>
      <c r="T531" s="154" t="s">
        <v>201</v>
      </c>
      <c r="U531" s="154">
        <v>0.20635999999999999</v>
      </c>
      <c r="V531" s="154">
        <f>ROUND(E531*U531,2)</f>
        <v>72.599999999999994</v>
      </c>
      <c r="W531" s="154"/>
      <c r="X531" s="154" t="s">
        <v>202</v>
      </c>
      <c r="Y531" s="154" t="s">
        <v>203</v>
      </c>
      <c r="Z531" s="145"/>
      <c r="AA531" s="145"/>
      <c r="AB531" s="145"/>
      <c r="AC531" s="145"/>
      <c r="AD531" s="145"/>
      <c r="AE531" s="145"/>
      <c r="AF531" s="145"/>
      <c r="AG531" s="145" t="s">
        <v>204</v>
      </c>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2">
      <c r="A532" s="151"/>
      <c r="B532" s="152"/>
      <c r="C532" s="172" t="s">
        <v>726</v>
      </c>
      <c r="D532" s="156"/>
      <c r="E532" s="1215">
        <v>351.8</v>
      </c>
      <c r="F532" s="1209"/>
      <c r="G532" s="1209"/>
      <c r="H532" s="154"/>
      <c r="I532" s="154"/>
      <c r="J532" s="154"/>
      <c r="K532" s="154"/>
      <c r="L532" s="154"/>
      <c r="M532" s="154"/>
      <c r="N532" s="153"/>
      <c r="O532" s="153"/>
      <c r="P532" s="153"/>
      <c r="Q532" s="153"/>
      <c r="R532" s="154"/>
      <c r="S532" s="154"/>
      <c r="T532" s="154"/>
      <c r="U532" s="154"/>
      <c r="V532" s="154"/>
      <c r="W532" s="154"/>
      <c r="X532" s="154"/>
      <c r="Y532" s="154"/>
      <c r="Z532" s="145"/>
      <c r="AA532" s="145"/>
      <c r="AB532" s="145"/>
      <c r="AC532" s="145"/>
      <c r="AD532" s="145"/>
      <c r="AE532" s="145"/>
      <c r="AF532" s="145"/>
      <c r="AG532" s="145" t="s">
        <v>206</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c r="A533" s="164">
        <v>110</v>
      </c>
      <c r="B533" s="165" t="s">
        <v>732</v>
      </c>
      <c r="C533" s="171" t="s">
        <v>733</v>
      </c>
      <c r="D533" s="166" t="s">
        <v>217</v>
      </c>
      <c r="E533" s="1214">
        <v>193.3</v>
      </c>
      <c r="F533" s="1207"/>
      <c r="G533" s="1208">
        <f>ROUND(E533*F533,2)</f>
        <v>0</v>
      </c>
      <c r="H533" s="155">
        <v>34.200000000000003</v>
      </c>
      <c r="I533" s="154">
        <f>ROUND(E533*H533,2)</f>
        <v>6610.86</v>
      </c>
      <c r="J533" s="155">
        <v>210.43</v>
      </c>
      <c r="K533" s="154">
        <f>ROUND(E533*J533,2)</f>
        <v>40676.120000000003</v>
      </c>
      <c r="L533" s="154">
        <v>21</v>
      </c>
      <c r="M533" s="154">
        <f>G533*(1+L533/100)</f>
        <v>0</v>
      </c>
      <c r="N533" s="153">
        <v>4.8799999999999998E-3</v>
      </c>
      <c r="O533" s="153">
        <f>ROUND(E533*N533,2)</f>
        <v>0.94</v>
      </c>
      <c r="P533" s="153">
        <v>0</v>
      </c>
      <c r="Q533" s="153">
        <f>ROUND(E533*P533,2)</f>
        <v>0</v>
      </c>
      <c r="R533" s="154"/>
      <c r="S533" s="154" t="s">
        <v>200</v>
      </c>
      <c r="T533" s="154" t="s">
        <v>201</v>
      </c>
      <c r="U533" s="154">
        <v>0.35283999999999999</v>
      </c>
      <c r="V533" s="154">
        <f>ROUND(E533*U533,2)</f>
        <v>68.2</v>
      </c>
      <c r="W533" s="154"/>
      <c r="X533" s="154" t="s">
        <v>202</v>
      </c>
      <c r="Y533" s="154" t="s">
        <v>203</v>
      </c>
      <c r="Z533" s="145"/>
      <c r="AA533" s="145"/>
      <c r="AB533" s="145"/>
      <c r="AC533" s="145"/>
      <c r="AD533" s="145"/>
      <c r="AE533" s="145"/>
      <c r="AF533" s="145"/>
      <c r="AG533" s="145" t="s">
        <v>204</v>
      </c>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2">
      <c r="A534" s="151"/>
      <c r="B534" s="152"/>
      <c r="C534" s="172" t="s">
        <v>729</v>
      </c>
      <c r="D534" s="156"/>
      <c r="E534" s="1215">
        <v>193.3</v>
      </c>
      <c r="F534" s="1209"/>
      <c r="G534" s="1209"/>
      <c r="H534" s="154"/>
      <c r="I534" s="154"/>
      <c r="J534" s="154"/>
      <c r="K534" s="154"/>
      <c r="L534" s="154"/>
      <c r="M534" s="154"/>
      <c r="N534" s="153"/>
      <c r="O534" s="153"/>
      <c r="P534" s="153"/>
      <c r="Q534" s="153"/>
      <c r="R534" s="154"/>
      <c r="S534" s="154"/>
      <c r="T534" s="154"/>
      <c r="U534" s="154"/>
      <c r="V534" s="154"/>
      <c r="W534" s="154"/>
      <c r="X534" s="154"/>
      <c r="Y534" s="154"/>
      <c r="Z534" s="145"/>
      <c r="AA534" s="145"/>
      <c r="AB534" s="145"/>
      <c r="AC534" s="145"/>
      <c r="AD534" s="145"/>
      <c r="AE534" s="145"/>
      <c r="AF534" s="145"/>
      <c r="AG534" s="145" t="s">
        <v>206</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c r="A535" s="164">
        <v>111</v>
      </c>
      <c r="B535" s="165" t="s">
        <v>734</v>
      </c>
      <c r="C535" s="171" t="s">
        <v>735</v>
      </c>
      <c r="D535" s="166" t="s">
        <v>217</v>
      </c>
      <c r="E535" s="1214">
        <v>649.1</v>
      </c>
      <c r="F535" s="1207"/>
      <c r="G535" s="1208">
        <f>ROUND(E535*F535,2)</f>
        <v>0</v>
      </c>
      <c r="H535" s="155">
        <v>4.62</v>
      </c>
      <c r="I535" s="154">
        <f>ROUND(E535*H535,2)</f>
        <v>2998.84</v>
      </c>
      <c r="J535" s="155">
        <v>65.86</v>
      </c>
      <c r="K535" s="154">
        <f>ROUND(E535*J535,2)</f>
        <v>42749.73</v>
      </c>
      <c r="L535" s="154">
        <v>21</v>
      </c>
      <c r="M535" s="154">
        <f>G535*(1+L535/100)</f>
        <v>0</v>
      </c>
      <c r="N535" s="153">
        <v>2.0000000000000002E-5</v>
      </c>
      <c r="O535" s="153">
        <f>ROUND(E535*N535,2)</f>
        <v>0.01</v>
      </c>
      <c r="P535" s="153">
        <v>0</v>
      </c>
      <c r="Q535" s="153">
        <f>ROUND(E535*P535,2)</f>
        <v>0</v>
      </c>
      <c r="R535" s="154"/>
      <c r="S535" s="154" t="s">
        <v>200</v>
      </c>
      <c r="T535" s="154" t="s">
        <v>201</v>
      </c>
      <c r="U535" s="154">
        <v>0.11</v>
      </c>
      <c r="V535" s="154">
        <f>ROUND(E535*U535,2)</f>
        <v>71.400000000000006</v>
      </c>
      <c r="W535" s="154"/>
      <c r="X535" s="154" t="s">
        <v>202</v>
      </c>
      <c r="Y535" s="154" t="s">
        <v>203</v>
      </c>
      <c r="Z535" s="145"/>
      <c r="AA535" s="145"/>
      <c r="AB535" s="145"/>
      <c r="AC535" s="145"/>
      <c r="AD535" s="145"/>
      <c r="AE535" s="145"/>
      <c r="AF535" s="145"/>
      <c r="AG535" s="145" t="s">
        <v>204</v>
      </c>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2">
      <c r="A536" s="151"/>
      <c r="B536" s="152"/>
      <c r="C536" s="172" t="s">
        <v>736</v>
      </c>
      <c r="D536" s="156"/>
      <c r="E536" s="1215">
        <v>649.1</v>
      </c>
      <c r="F536" s="1209"/>
      <c r="G536" s="1209"/>
      <c r="H536" s="154"/>
      <c r="I536" s="154"/>
      <c r="J536" s="154"/>
      <c r="K536" s="154"/>
      <c r="L536" s="154"/>
      <c r="M536" s="154"/>
      <c r="N536" s="153"/>
      <c r="O536" s="153"/>
      <c r="P536" s="153"/>
      <c r="Q536" s="153"/>
      <c r="R536" s="154"/>
      <c r="S536" s="154"/>
      <c r="T536" s="154"/>
      <c r="U536" s="154"/>
      <c r="V536" s="154"/>
      <c r="W536" s="154"/>
      <c r="X536" s="154"/>
      <c r="Y536" s="154"/>
      <c r="Z536" s="145"/>
      <c r="AA536" s="145"/>
      <c r="AB536" s="145"/>
      <c r="AC536" s="145"/>
      <c r="AD536" s="145"/>
      <c r="AE536" s="145"/>
      <c r="AF536" s="145"/>
      <c r="AG536" s="145" t="s">
        <v>206</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ht="22.5" outlineLevel="1">
      <c r="A537" s="164">
        <v>112</v>
      </c>
      <c r="B537" s="165" t="s">
        <v>737</v>
      </c>
      <c r="C537" s="171" t="s">
        <v>738</v>
      </c>
      <c r="D537" s="166" t="s">
        <v>217</v>
      </c>
      <c r="E537" s="1214">
        <v>99.6</v>
      </c>
      <c r="F537" s="1207"/>
      <c r="G537" s="1208">
        <f>ROUND(E537*F537,2)</f>
        <v>0</v>
      </c>
      <c r="H537" s="155">
        <v>234.4</v>
      </c>
      <c r="I537" s="154">
        <f>ROUND(E537*H537,2)</f>
        <v>23346.240000000002</v>
      </c>
      <c r="J537" s="155">
        <v>766.34</v>
      </c>
      <c r="K537" s="154">
        <f>ROUND(E537*J537,2)</f>
        <v>76327.460000000006</v>
      </c>
      <c r="L537" s="154">
        <v>21</v>
      </c>
      <c r="M537" s="154">
        <f>G537*(1+L537/100)</f>
        <v>0</v>
      </c>
      <c r="N537" s="153">
        <v>1.44E-2</v>
      </c>
      <c r="O537" s="153">
        <f>ROUND(E537*N537,2)</f>
        <v>1.43</v>
      </c>
      <c r="P537" s="153">
        <v>0</v>
      </c>
      <c r="Q537" s="153">
        <f>ROUND(E537*P537,2)</f>
        <v>0</v>
      </c>
      <c r="R537" s="154"/>
      <c r="S537" s="154" t="s">
        <v>200</v>
      </c>
      <c r="T537" s="154" t="s">
        <v>201</v>
      </c>
      <c r="U537" s="154">
        <v>1.248</v>
      </c>
      <c r="V537" s="154">
        <f>ROUND(E537*U537,2)</f>
        <v>124.3</v>
      </c>
      <c r="W537" s="154"/>
      <c r="X537" s="154" t="s">
        <v>202</v>
      </c>
      <c r="Y537" s="154" t="s">
        <v>203</v>
      </c>
      <c r="Z537" s="145"/>
      <c r="AA537" s="145"/>
      <c r="AB537" s="145"/>
      <c r="AC537" s="145"/>
      <c r="AD537" s="145"/>
      <c r="AE537" s="145"/>
      <c r="AF537" s="145"/>
      <c r="AG537" s="145" t="s">
        <v>204</v>
      </c>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2">
      <c r="A538" s="151"/>
      <c r="B538" s="152"/>
      <c r="C538" s="172" t="s">
        <v>739</v>
      </c>
      <c r="D538" s="156"/>
      <c r="E538" s="1215">
        <v>99.6</v>
      </c>
      <c r="F538" s="1209"/>
      <c r="G538" s="1209"/>
      <c r="H538" s="154"/>
      <c r="I538" s="154"/>
      <c r="J538" s="154"/>
      <c r="K538" s="154"/>
      <c r="L538" s="154"/>
      <c r="M538" s="154"/>
      <c r="N538" s="153"/>
      <c r="O538" s="153"/>
      <c r="P538" s="153"/>
      <c r="Q538" s="153"/>
      <c r="R538" s="154"/>
      <c r="S538" s="154"/>
      <c r="T538" s="154"/>
      <c r="U538" s="154"/>
      <c r="V538" s="154"/>
      <c r="W538" s="154"/>
      <c r="X538" s="154"/>
      <c r="Y538" s="154"/>
      <c r="Z538" s="145"/>
      <c r="AA538" s="145"/>
      <c r="AB538" s="145"/>
      <c r="AC538" s="145"/>
      <c r="AD538" s="145"/>
      <c r="AE538" s="145"/>
      <c r="AF538" s="145"/>
      <c r="AG538" s="145" t="s">
        <v>206</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c r="A539" s="164">
        <v>113</v>
      </c>
      <c r="B539" s="165" t="s">
        <v>740</v>
      </c>
      <c r="C539" s="171" t="s">
        <v>741</v>
      </c>
      <c r="D539" s="166" t="s">
        <v>217</v>
      </c>
      <c r="E539" s="1214">
        <v>4.4000000000000004</v>
      </c>
      <c r="F539" s="1207"/>
      <c r="G539" s="1208">
        <f>ROUND(E539*F539,2)</f>
        <v>0</v>
      </c>
      <c r="H539" s="155">
        <v>111.42</v>
      </c>
      <c r="I539" s="154">
        <f>ROUND(E539*H539,2)</f>
        <v>490.25</v>
      </c>
      <c r="J539" s="155">
        <v>385.53</v>
      </c>
      <c r="K539" s="154">
        <f>ROUND(E539*J539,2)</f>
        <v>1696.33</v>
      </c>
      <c r="L539" s="154">
        <v>21</v>
      </c>
      <c r="M539" s="154">
        <f>G539*(1+L539/100)</f>
        <v>0</v>
      </c>
      <c r="N539" s="153">
        <v>1.0149999999999999E-2</v>
      </c>
      <c r="O539" s="153">
        <f>ROUND(E539*N539,2)</f>
        <v>0.04</v>
      </c>
      <c r="P539" s="153">
        <v>0</v>
      </c>
      <c r="Q539" s="153">
        <f>ROUND(E539*P539,2)</f>
        <v>0</v>
      </c>
      <c r="R539" s="154"/>
      <c r="S539" s="154" t="s">
        <v>200</v>
      </c>
      <c r="T539" s="154" t="s">
        <v>201</v>
      </c>
      <c r="U539" s="154">
        <v>0.628</v>
      </c>
      <c r="V539" s="154">
        <f>ROUND(E539*U539,2)</f>
        <v>2.76</v>
      </c>
      <c r="W539" s="154"/>
      <c r="X539" s="154" t="s">
        <v>202</v>
      </c>
      <c r="Y539" s="154" t="s">
        <v>203</v>
      </c>
      <c r="Z539" s="145"/>
      <c r="AA539" s="145"/>
      <c r="AB539" s="145"/>
      <c r="AC539" s="145"/>
      <c r="AD539" s="145"/>
      <c r="AE539" s="145"/>
      <c r="AF539" s="145"/>
      <c r="AG539" s="145" t="s">
        <v>204</v>
      </c>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2">
      <c r="A540" s="151"/>
      <c r="B540" s="152"/>
      <c r="C540" s="172" t="s">
        <v>742</v>
      </c>
      <c r="D540" s="156"/>
      <c r="E540" s="1215">
        <v>4.4000000000000004</v>
      </c>
      <c r="F540" s="1209"/>
      <c r="G540" s="1209"/>
      <c r="H540" s="154"/>
      <c r="I540" s="154"/>
      <c r="J540" s="154"/>
      <c r="K540" s="154"/>
      <c r="L540" s="154"/>
      <c r="M540" s="154"/>
      <c r="N540" s="153"/>
      <c r="O540" s="153"/>
      <c r="P540" s="153"/>
      <c r="Q540" s="153"/>
      <c r="R540" s="154"/>
      <c r="S540" s="154"/>
      <c r="T540" s="154"/>
      <c r="U540" s="154"/>
      <c r="V540" s="154"/>
      <c r="W540" s="154"/>
      <c r="X540" s="154"/>
      <c r="Y540" s="154"/>
      <c r="Z540" s="145"/>
      <c r="AA540" s="145"/>
      <c r="AB540" s="145"/>
      <c r="AC540" s="145"/>
      <c r="AD540" s="145"/>
      <c r="AE540" s="145"/>
      <c r="AF540" s="145"/>
      <c r="AG540" s="145" t="s">
        <v>206</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c r="A541" s="161" t="s">
        <v>195</v>
      </c>
      <c r="B541" s="162" t="s">
        <v>100</v>
      </c>
      <c r="C541" s="170" t="s">
        <v>101</v>
      </c>
      <c r="D541" s="163"/>
      <c r="E541" s="1213"/>
      <c r="F541" s="1201"/>
      <c r="G541" s="1206">
        <f>SUMIF(AG542:AG558,"&lt;&gt;NOR",G542:G558)</f>
        <v>0</v>
      </c>
      <c r="H541" s="160"/>
      <c r="I541" s="160">
        <f>SUM(I542:I558)</f>
        <v>380100.33</v>
      </c>
      <c r="J541" s="160"/>
      <c r="K541" s="160">
        <f>SUM(K542:K558)</f>
        <v>158417.44</v>
      </c>
      <c r="L541" s="160"/>
      <c r="M541" s="160">
        <f>SUM(M542:M558)</f>
        <v>0</v>
      </c>
      <c r="N541" s="159"/>
      <c r="O541" s="159">
        <f>SUM(O542:O558)</f>
        <v>183.97000000000003</v>
      </c>
      <c r="P541" s="159"/>
      <c r="Q541" s="159">
        <f>SUM(Q542:Q558)</f>
        <v>0</v>
      </c>
      <c r="R541" s="160"/>
      <c r="S541" s="160"/>
      <c r="T541" s="160"/>
      <c r="U541" s="160"/>
      <c r="V541" s="160">
        <f>SUM(V542:V558)</f>
        <v>253.45000000000002</v>
      </c>
      <c r="W541" s="160"/>
      <c r="X541" s="160"/>
      <c r="Y541" s="160"/>
      <c r="AG541" t="s">
        <v>196</v>
      </c>
    </row>
    <row r="542" spans="1:60" ht="22.5" outlineLevel="1">
      <c r="A542" s="164">
        <v>114</v>
      </c>
      <c r="B542" s="165" t="s">
        <v>743</v>
      </c>
      <c r="C542" s="171" t="s">
        <v>744</v>
      </c>
      <c r="D542" s="166" t="s">
        <v>199</v>
      </c>
      <c r="E542" s="1214">
        <v>20.8415</v>
      </c>
      <c r="F542" s="1207"/>
      <c r="G542" s="1208">
        <f>ROUND(E542*F542,2)</f>
        <v>0</v>
      </c>
      <c r="H542" s="155">
        <v>2752.25</v>
      </c>
      <c r="I542" s="154">
        <f>ROUND(E542*H542,2)</f>
        <v>57361.02</v>
      </c>
      <c r="J542" s="155">
        <v>1561.8</v>
      </c>
      <c r="K542" s="154">
        <f>ROUND(E542*J542,2)</f>
        <v>32550.25</v>
      </c>
      <c r="L542" s="154">
        <v>21</v>
      </c>
      <c r="M542" s="154">
        <f>G542*(1+L542/100)</f>
        <v>0</v>
      </c>
      <c r="N542" s="153">
        <v>2.5249999999999999</v>
      </c>
      <c r="O542" s="153">
        <f>ROUND(E542*N542,2)</f>
        <v>52.62</v>
      </c>
      <c r="P542" s="153">
        <v>0</v>
      </c>
      <c r="Q542" s="153">
        <f>ROUND(E542*P542,2)</f>
        <v>0</v>
      </c>
      <c r="R542" s="154"/>
      <c r="S542" s="154" t="s">
        <v>200</v>
      </c>
      <c r="T542" s="154" t="s">
        <v>201</v>
      </c>
      <c r="U542" s="154">
        <v>3.2130000000000001</v>
      </c>
      <c r="V542" s="154">
        <f>ROUND(E542*U542,2)</f>
        <v>66.959999999999994</v>
      </c>
      <c r="W542" s="154"/>
      <c r="X542" s="154" t="s">
        <v>202</v>
      </c>
      <c r="Y542" s="154" t="s">
        <v>203</v>
      </c>
      <c r="Z542" s="145"/>
      <c r="AA542" s="145"/>
      <c r="AB542" s="145"/>
      <c r="AC542" s="145"/>
      <c r="AD542" s="145"/>
      <c r="AE542" s="145"/>
      <c r="AF542" s="145"/>
      <c r="AG542" s="145" t="s">
        <v>204</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2">
      <c r="A543" s="151"/>
      <c r="B543" s="152"/>
      <c r="C543" s="172" t="s">
        <v>745</v>
      </c>
      <c r="D543" s="156"/>
      <c r="E543" s="1215">
        <v>20.8415</v>
      </c>
      <c r="F543" s="1209"/>
      <c r="G543" s="1209"/>
      <c r="H543" s="154"/>
      <c r="I543" s="154"/>
      <c r="J543" s="154"/>
      <c r="K543" s="154"/>
      <c r="L543" s="154"/>
      <c r="M543" s="154"/>
      <c r="N543" s="153"/>
      <c r="O543" s="153"/>
      <c r="P543" s="153"/>
      <c r="Q543" s="153"/>
      <c r="R543" s="154"/>
      <c r="S543" s="154"/>
      <c r="T543" s="154"/>
      <c r="U543" s="154"/>
      <c r="V543" s="154"/>
      <c r="W543" s="154"/>
      <c r="X543" s="154"/>
      <c r="Y543" s="154"/>
      <c r="Z543" s="145"/>
      <c r="AA543" s="145"/>
      <c r="AB543" s="145"/>
      <c r="AC543" s="145"/>
      <c r="AD543" s="145"/>
      <c r="AE543" s="145"/>
      <c r="AF543" s="145"/>
      <c r="AG543" s="145" t="s">
        <v>206</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c r="A544" s="164">
        <v>115</v>
      </c>
      <c r="B544" s="165" t="s">
        <v>746</v>
      </c>
      <c r="C544" s="171" t="s">
        <v>747</v>
      </c>
      <c r="D544" s="166" t="s">
        <v>199</v>
      </c>
      <c r="E544" s="1214">
        <v>10.8408</v>
      </c>
      <c r="F544" s="1207"/>
      <c r="G544" s="1208">
        <f>ROUND(E544*F544,2)</f>
        <v>0</v>
      </c>
      <c r="H544" s="155">
        <v>2964.35</v>
      </c>
      <c r="I544" s="154">
        <f>ROUND(E544*H544,2)</f>
        <v>32135.93</v>
      </c>
      <c r="J544" s="155">
        <v>1561.8</v>
      </c>
      <c r="K544" s="154">
        <f>ROUND(E544*J544,2)</f>
        <v>16931.16</v>
      </c>
      <c r="L544" s="154">
        <v>21</v>
      </c>
      <c r="M544" s="154">
        <f>G544*(1+L544/100)</f>
        <v>0</v>
      </c>
      <c r="N544" s="153">
        <v>2.5249999999999999</v>
      </c>
      <c r="O544" s="153">
        <f>ROUND(E544*N544,2)</f>
        <v>27.37</v>
      </c>
      <c r="P544" s="153">
        <v>0</v>
      </c>
      <c r="Q544" s="153">
        <f>ROUND(E544*P544,2)</f>
        <v>0</v>
      </c>
      <c r="R544" s="154"/>
      <c r="S544" s="154" t="s">
        <v>200</v>
      </c>
      <c r="T544" s="154" t="s">
        <v>201</v>
      </c>
      <c r="U544" s="154">
        <v>3.2130000000000001</v>
      </c>
      <c r="V544" s="154">
        <f>ROUND(E544*U544,2)</f>
        <v>34.83</v>
      </c>
      <c r="W544" s="154"/>
      <c r="X544" s="154" t="s">
        <v>202</v>
      </c>
      <c r="Y544" s="154" t="s">
        <v>203</v>
      </c>
      <c r="Z544" s="145"/>
      <c r="AA544" s="145"/>
      <c r="AB544" s="145"/>
      <c r="AC544" s="145"/>
      <c r="AD544" s="145"/>
      <c r="AE544" s="145"/>
      <c r="AF544" s="145"/>
      <c r="AG544" s="145" t="s">
        <v>204</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2">
      <c r="A545" s="151"/>
      <c r="B545" s="152"/>
      <c r="C545" s="172" t="s">
        <v>748</v>
      </c>
      <c r="D545" s="156"/>
      <c r="E545" s="1215">
        <v>10.8408</v>
      </c>
      <c r="F545" s="1209"/>
      <c r="G545" s="1209"/>
      <c r="H545" s="154"/>
      <c r="I545" s="154"/>
      <c r="J545" s="154"/>
      <c r="K545" s="154"/>
      <c r="L545" s="154"/>
      <c r="M545" s="154"/>
      <c r="N545" s="153"/>
      <c r="O545" s="153"/>
      <c r="P545" s="153"/>
      <c r="Q545" s="153"/>
      <c r="R545" s="154"/>
      <c r="S545" s="154"/>
      <c r="T545" s="154"/>
      <c r="U545" s="154"/>
      <c r="V545" s="154"/>
      <c r="W545" s="154"/>
      <c r="X545" s="154"/>
      <c r="Y545" s="154"/>
      <c r="Z545" s="145"/>
      <c r="AA545" s="145"/>
      <c r="AB545" s="145"/>
      <c r="AC545" s="145"/>
      <c r="AD545" s="145"/>
      <c r="AE545" s="145"/>
      <c r="AF545" s="145"/>
      <c r="AG545" s="145" t="s">
        <v>206</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c r="A546" s="164">
        <v>116</v>
      </c>
      <c r="B546" s="165" t="s">
        <v>749</v>
      </c>
      <c r="C546" s="171" t="s">
        <v>750</v>
      </c>
      <c r="D546" s="166" t="s">
        <v>199</v>
      </c>
      <c r="E546" s="1214">
        <v>10.8408</v>
      </c>
      <c r="F546" s="1207"/>
      <c r="G546" s="1208">
        <f>ROUND(E546*F546,2)</f>
        <v>0</v>
      </c>
      <c r="H546" s="155">
        <v>0</v>
      </c>
      <c r="I546" s="154">
        <f>ROUND(E546*H546,2)</f>
        <v>0</v>
      </c>
      <c r="J546" s="155">
        <v>463.36</v>
      </c>
      <c r="K546" s="154">
        <f>ROUND(E546*J546,2)</f>
        <v>5023.1899999999996</v>
      </c>
      <c r="L546" s="154">
        <v>21</v>
      </c>
      <c r="M546" s="154">
        <f>G546*(1+L546/100)</f>
        <v>0</v>
      </c>
      <c r="N546" s="153">
        <v>0</v>
      </c>
      <c r="O546" s="153">
        <f>ROUND(E546*N546,2)</f>
        <v>0</v>
      </c>
      <c r="P546" s="153">
        <v>0</v>
      </c>
      <c r="Q546" s="153">
        <f>ROUND(E546*P546,2)</f>
        <v>0</v>
      </c>
      <c r="R546" s="154"/>
      <c r="S546" s="154" t="s">
        <v>200</v>
      </c>
      <c r="T546" s="154" t="s">
        <v>201</v>
      </c>
      <c r="U546" s="154">
        <v>0.82</v>
      </c>
      <c r="V546" s="154">
        <f>ROUND(E546*U546,2)</f>
        <v>8.89</v>
      </c>
      <c r="W546" s="154"/>
      <c r="X546" s="154" t="s">
        <v>202</v>
      </c>
      <c r="Y546" s="154" t="s">
        <v>203</v>
      </c>
      <c r="Z546" s="145"/>
      <c r="AA546" s="145"/>
      <c r="AB546" s="145"/>
      <c r="AC546" s="145"/>
      <c r="AD546" s="145"/>
      <c r="AE546" s="145"/>
      <c r="AF546" s="145"/>
      <c r="AG546" s="145" t="s">
        <v>204</v>
      </c>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2">
      <c r="A547" s="151"/>
      <c r="B547" s="152"/>
      <c r="C547" s="172" t="s">
        <v>748</v>
      </c>
      <c r="D547" s="156"/>
      <c r="E547" s="1215">
        <v>10.8408</v>
      </c>
      <c r="F547" s="1209"/>
      <c r="G547" s="1209"/>
      <c r="H547" s="154"/>
      <c r="I547" s="154"/>
      <c r="J547" s="154"/>
      <c r="K547" s="154"/>
      <c r="L547" s="154"/>
      <c r="M547" s="154"/>
      <c r="N547" s="153"/>
      <c r="O547" s="153"/>
      <c r="P547" s="153"/>
      <c r="Q547" s="153"/>
      <c r="R547" s="154"/>
      <c r="S547" s="154"/>
      <c r="T547" s="154"/>
      <c r="U547" s="154"/>
      <c r="V547" s="154"/>
      <c r="W547" s="154"/>
      <c r="X547" s="154"/>
      <c r="Y547" s="154"/>
      <c r="Z547" s="145"/>
      <c r="AA547" s="145"/>
      <c r="AB547" s="145"/>
      <c r="AC547" s="145"/>
      <c r="AD547" s="145"/>
      <c r="AE547" s="145"/>
      <c r="AF547" s="145"/>
      <c r="AG547" s="145" t="s">
        <v>206</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ht="22.5" outlineLevel="1">
      <c r="A548" s="164">
        <v>117</v>
      </c>
      <c r="B548" s="165" t="s">
        <v>751</v>
      </c>
      <c r="C548" s="171" t="s">
        <v>752</v>
      </c>
      <c r="D548" s="166" t="s">
        <v>275</v>
      </c>
      <c r="E548" s="1214">
        <v>0.96265999999999996</v>
      </c>
      <c r="F548" s="1207"/>
      <c r="G548" s="1208">
        <f>ROUND(E548*F548,2)</f>
        <v>0</v>
      </c>
      <c r="H548" s="155">
        <v>42377.17</v>
      </c>
      <c r="I548" s="154">
        <f>ROUND(E548*H548,2)</f>
        <v>40794.81</v>
      </c>
      <c r="J548" s="155">
        <v>8529.7199999999993</v>
      </c>
      <c r="K548" s="154">
        <f>ROUND(E548*J548,2)</f>
        <v>8211.2199999999993</v>
      </c>
      <c r="L548" s="154">
        <v>21</v>
      </c>
      <c r="M548" s="154">
        <f>G548*(1+L548/100)</f>
        <v>0</v>
      </c>
      <c r="N548" s="153">
        <v>1.0662499999999999</v>
      </c>
      <c r="O548" s="153">
        <f>ROUND(E548*N548,2)</f>
        <v>1.03</v>
      </c>
      <c r="P548" s="153">
        <v>0</v>
      </c>
      <c r="Q548" s="153">
        <f>ROUND(E548*P548,2)</f>
        <v>0</v>
      </c>
      <c r="R548" s="154"/>
      <c r="S548" s="154" t="s">
        <v>200</v>
      </c>
      <c r="T548" s="154" t="s">
        <v>201</v>
      </c>
      <c r="U548" s="154">
        <v>15.231</v>
      </c>
      <c r="V548" s="154">
        <f>ROUND(E548*U548,2)</f>
        <v>14.66</v>
      </c>
      <c r="W548" s="154"/>
      <c r="X548" s="154" t="s">
        <v>202</v>
      </c>
      <c r="Y548" s="154" t="s">
        <v>203</v>
      </c>
      <c r="Z548" s="145"/>
      <c r="AA548" s="145"/>
      <c r="AB548" s="145"/>
      <c r="AC548" s="145"/>
      <c r="AD548" s="145"/>
      <c r="AE548" s="145"/>
      <c r="AF548" s="145"/>
      <c r="AG548" s="145" t="s">
        <v>204</v>
      </c>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2">
      <c r="A549" s="151"/>
      <c r="B549" s="152"/>
      <c r="C549" s="172" t="s">
        <v>753</v>
      </c>
      <c r="D549" s="156"/>
      <c r="E549" s="1215">
        <v>0.96265999999999996</v>
      </c>
      <c r="F549" s="1209"/>
      <c r="G549" s="1209"/>
      <c r="H549" s="154"/>
      <c r="I549" s="154"/>
      <c r="J549" s="154"/>
      <c r="K549" s="154"/>
      <c r="L549" s="154"/>
      <c r="M549" s="154"/>
      <c r="N549" s="153"/>
      <c r="O549" s="153"/>
      <c r="P549" s="153"/>
      <c r="Q549" s="153"/>
      <c r="R549" s="154"/>
      <c r="S549" s="154"/>
      <c r="T549" s="154"/>
      <c r="U549" s="154"/>
      <c r="V549" s="154"/>
      <c r="W549" s="154"/>
      <c r="X549" s="154"/>
      <c r="Y549" s="154"/>
      <c r="Z549" s="145"/>
      <c r="AA549" s="145"/>
      <c r="AB549" s="145"/>
      <c r="AC549" s="145"/>
      <c r="AD549" s="145"/>
      <c r="AE549" s="145"/>
      <c r="AF549" s="145"/>
      <c r="AG549" s="145" t="s">
        <v>206</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ht="22.5" outlineLevel="1">
      <c r="A550" s="164">
        <v>118</v>
      </c>
      <c r="B550" s="165" t="s">
        <v>754</v>
      </c>
      <c r="C550" s="171" t="s">
        <v>3393</v>
      </c>
      <c r="D550" s="166" t="s">
        <v>217</v>
      </c>
      <c r="E550" s="1214">
        <v>682.66</v>
      </c>
      <c r="F550" s="1207"/>
      <c r="G550" s="1208">
        <f>ROUND(E550*F550,2)</f>
        <v>0</v>
      </c>
      <c r="H550" s="155">
        <v>282.25</v>
      </c>
      <c r="I550" s="154">
        <f>ROUND(E550*H550,2)</f>
        <v>192680.79</v>
      </c>
      <c r="J550" s="155">
        <v>120.45</v>
      </c>
      <c r="K550" s="154">
        <f>ROUND(E550*J550,2)</f>
        <v>82226.399999999994</v>
      </c>
      <c r="L550" s="154">
        <v>21</v>
      </c>
      <c r="M550" s="154">
        <f>G550*(1+L550/100)</f>
        <v>0</v>
      </c>
      <c r="N550" s="153">
        <v>0.1111</v>
      </c>
      <c r="O550" s="153">
        <f>ROUND(E550*N550,2)</f>
        <v>75.84</v>
      </c>
      <c r="P550" s="153">
        <v>0</v>
      </c>
      <c r="Q550" s="153">
        <f>ROUND(E550*P550,2)</f>
        <v>0</v>
      </c>
      <c r="R550" s="154"/>
      <c r="S550" s="154" t="s">
        <v>200</v>
      </c>
      <c r="T550" s="154" t="s">
        <v>201</v>
      </c>
      <c r="U550" s="154">
        <v>0.153</v>
      </c>
      <c r="V550" s="154">
        <f>ROUND(E550*U550,2)</f>
        <v>104.45</v>
      </c>
      <c r="W550" s="154"/>
      <c r="X550" s="154" t="s">
        <v>202</v>
      </c>
      <c r="Y550" s="154" t="s">
        <v>203</v>
      </c>
      <c r="Z550" s="145"/>
      <c r="AA550" s="145"/>
      <c r="AB550" s="145"/>
      <c r="AC550" s="145"/>
      <c r="AD550" s="145"/>
      <c r="AE550" s="145"/>
      <c r="AF550" s="145"/>
      <c r="AG550" s="145" t="s">
        <v>204</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2">
      <c r="A551" s="151"/>
      <c r="B551" s="152"/>
      <c r="C551" s="172" t="s">
        <v>755</v>
      </c>
      <c r="D551" s="156"/>
      <c r="E551" s="1215">
        <v>265.83</v>
      </c>
      <c r="F551" s="1209"/>
      <c r="G551" s="1209"/>
      <c r="H551" s="154"/>
      <c r="I551" s="154"/>
      <c r="J551" s="154"/>
      <c r="K551" s="154"/>
      <c r="L551" s="154"/>
      <c r="M551" s="154"/>
      <c r="N551" s="153"/>
      <c r="O551" s="153"/>
      <c r="P551" s="153"/>
      <c r="Q551" s="153"/>
      <c r="R551" s="154"/>
      <c r="S551" s="154"/>
      <c r="T551" s="154"/>
      <c r="U551" s="154"/>
      <c r="V551" s="154"/>
      <c r="W551" s="154"/>
      <c r="X551" s="154"/>
      <c r="Y551" s="154"/>
      <c r="Z551" s="145"/>
      <c r="AA551" s="145"/>
      <c r="AB551" s="145"/>
      <c r="AC551" s="145"/>
      <c r="AD551" s="145"/>
      <c r="AE551" s="145"/>
      <c r="AF551" s="145"/>
      <c r="AG551" s="145" t="s">
        <v>206</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3">
      <c r="A552" s="151"/>
      <c r="B552" s="152"/>
      <c r="C552" s="172" t="s">
        <v>756</v>
      </c>
      <c r="D552" s="156"/>
      <c r="E552" s="1215">
        <v>416.83</v>
      </c>
      <c r="F552" s="1209"/>
      <c r="G552" s="1209"/>
      <c r="H552" s="154"/>
      <c r="I552" s="154"/>
      <c r="J552" s="154"/>
      <c r="K552" s="154"/>
      <c r="L552" s="154"/>
      <c r="M552" s="154"/>
      <c r="N552" s="153"/>
      <c r="O552" s="153"/>
      <c r="P552" s="153"/>
      <c r="Q552" s="153"/>
      <c r="R552" s="154"/>
      <c r="S552" s="154"/>
      <c r="T552" s="154"/>
      <c r="U552" s="154"/>
      <c r="V552" s="154"/>
      <c r="W552" s="154"/>
      <c r="X552" s="154"/>
      <c r="Y552" s="154"/>
      <c r="Z552" s="145"/>
      <c r="AA552" s="145"/>
      <c r="AB552" s="145"/>
      <c r="AC552" s="145"/>
      <c r="AD552" s="145"/>
      <c r="AE552" s="145"/>
      <c r="AF552" s="145"/>
      <c r="AG552" s="145" t="s">
        <v>206</v>
      </c>
      <c r="AH552" s="145">
        <v>0</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ht="22.5" outlineLevel="1">
      <c r="A553" s="164">
        <v>119</v>
      </c>
      <c r="B553" s="165" t="s">
        <v>757</v>
      </c>
      <c r="C553" s="171" t="s">
        <v>3394</v>
      </c>
      <c r="D553" s="166" t="s">
        <v>217</v>
      </c>
      <c r="E553" s="1214">
        <v>1203.94</v>
      </c>
      <c r="F553" s="1207"/>
      <c r="G553" s="1208">
        <f>ROUND(E553*F553,2)</f>
        <v>0</v>
      </c>
      <c r="H553" s="155">
        <v>28</v>
      </c>
      <c r="I553" s="154">
        <f>ROUND(E553*H553,2)</f>
        <v>33710.32</v>
      </c>
      <c r="J553" s="155">
        <v>4.42</v>
      </c>
      <c r="K553" s="154">
        <f>ROUND(E553*J553,2)</f>
        <v>5321.41</v>
      </c>
      <c r="L553" s="154">
        <v>21</v>
      </c>
      <c r="M553" s="154">
        <f>G553*(1+L553/100)</f>
        <v>0</v>
      </c>
      <c r="N553" s="153">
        <v>1.111E-2</v>
      </c>
      <c r="O553" s="153">
        <f>ROUND(E553*N553,2)</f>
        <v>13.38</v>
      </c>
      <c r="P553" s="153">
        <v>0</v>
      </c>
      <c r="Q553" s="153">
        <f>ROUND(E553*P553,2)</f>
        <v>0</v>
      </c>
      <c r="R553" s="154"/>
      <c r="S553" s="154" t="s">
        <v>200</v>
      </c>
      <c r="T553" s="154" t="s">
        <v>201</v>
      </c>
      <c r="U553" s="154">
        <v>5.0000000000000001E-3</v>
      </c>
      <c r="V553" s="154">
        <f>ROUND(E553*U553,2)</f>
        <v>6.02</v>
      </c>
      <c r="W553" s="154"/>
      <c r="X553" s="154" t="s">
        <v>202</v>
      </c>
      <c r="Y553" s="154" t="s">
        <v>203</v>
      </c>
      <c r="Z553" s="145"/>
      <c r="AA553" s="145"/>
      <c r="AB553" s="145"/>
      <c r="AC553" s="145"/>
      <c r="AD553" s="145"/>
      <c r="AE553" s="145"/>
      <c r="AF553" s="145"/>
      <c r="AG553" s="145" t="s">
        <v>204</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2">
      <c r="A554" s="151"/>
      <c r="B554" s="152"/>
      <c r="C554" s="172" t="s">
        <v>758</v>
      </c>
      <c r="D554" s="156"/>
      <c r="E554" s="1215">
        <v>370.28</v>
      </c>
      <c r="F554" s="1209"/>
      <c r="G554" s="1209"/>
      <c r="H554" s="154"/>
      <c r="I554" s="154"/>
      <c r="J554" s="154"/>
      <c r="K554" s="154"/>
      <c r="L554" s="154"/>
      <c r="M554" s="154"/>
      <c r="N554" s="153"/>
      <c r="O554" s="153"/>
      <c r="P554" s="153"/>
      <c r="Q554" s="153"/>
      <c r="R554" s="154"/>
      <c r="S554" s="154"/>
      <c r="T554" s="154"/>
      <c r="U554" s="154"/>
      <c r="V554" s="154"/>
      <c r="W554" s="154"/>
      <c r="X554" s="154"/>
      <c r="Y554" s="154"/>
      <c r="Z554" s="145"/>
      <c r="AA554" s="145"/>
      <c r="AB554" s="145"/>
      <c r="AC554" s="145"/>
      <c r="AD554" s="145"/>
      <c r="AE554" s="145"/>
      <c r="AF554" s="145"/>
      <c r="AG554" s="145" t="s">
        <v>206</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3">
      <c r="A555" s="151"/>
      <c r="B555" s="152"/>
      <c r="C555" s="172" t="s">
        <v>759</v>
      </c>
      <c r="D555" s="156"/>
      <c r="E555" s="1215">
        <v>833.66</v>
      </c>
      <c r="F555" s="1209"/>
      <c r="G555" s="1209"/>
      <c r="H555" s="154"/>
      <c r="I555" s="154"/>
      <c r="J555" s="154"/>
      <c r="K555" s="154"/>
      <c r="L555" s="154"/>
      <c r="M555" s="154"/>
      <c r="N555" s="153"/>
      <c r="O555" s="153"/>
      <c r="P555" s="153"/>
      <c r="Q555" s="153"/>
      <c r="R555" s="154"/>
      <c r="S555" s="154"/>
      <c r="T555" s="154"/>
      <c r="U555" s="154"/>
      <c r="V555" s="154"/>
      <c r="W555" s="154"/>
      <c r="X555" s="154"/>
      <c r="Y555" s="154"/>
      <c r="Z555" s="145"/>
      <c r="AA555" s="145"/>
      <c r="AB555" s="145"/>
      <c r="AC555" s="145"/>
      <c r="AD555" s="145"/>
      <c r="AE555" s="145"/>
      <c r="AF555" s="145"/>
      <c r="AG555" s="145" t="s">
        <v>206</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c r="A556" s="167">
        <v>120</v>
      </c>
      <c r="B556" s="168" t="s">
        <v>760</v>
      </c>
      <c r="C556" s="173" t="s">
        <v>761</v>
      </c>
      <c r="D556" s="169" t="s">
        <v>217</v>
      </c>
      <c r="E556" s="1216">
        <v>31.2</v>
      </c>
      <c r="F556" s="1200"/>
      <c r="G556" s="1210">
        <f>ROUND(E556*F556,2)</f>
        <v>0</v>
      </c>
      <c r="H556" s="155">
        <v>128.57</v>
      </c>
      <c r="I556" s="154">
        <f>ROUND(E556*H556,2)</f>
        <v>4011.38</v>
      </c>
      <c r="J556" s="155">
        <v>117.95</v>
      </c>
      <c r="K556" s="154">
        <f>ROUND(E556*J556,2)</f>
        <v>3680.04</v>
      </c>
      <c r="L556" s="154">
        <v>21</v>
      </c>
      <c r="M556" s="154">
        <f>G556*(1+L556/100)</f>
        <v>0</v>
      </c>
      <c r="N556" s="153">
        <v>0.28000000000000003</v>
      </c>
      <c r="O556" s="153">
        <f>ROUND(E556*N556,2)</f>
        <v>8.74</v>
      </c>
      <c r="P556" s="153">
        <v>0</v>
      </c>
      <c r="Q556" s="153">
        <f>ROUND(E556*P556,2)</f>
        <v>0</v>
      </c>
      <c r="R556" s="154"/>
      <c r="S556" s="154" t="s">
        <v>200</v>
      </c>
      <c r="T556" s="154" t="s">
        <v>201</v>
      </c>
      <c r="U556" s="154">
        <v>0.255</v>
      </c>
      <c r="V556" s="154">
        <f>ROUND(E556*U556,2)</f>
        <v>7.96</v>
      </c>
      <c r="W556" s="154"/>
      <c r="X556" s="154" t="s">
        <v>202</v>
      </c>
      <c r="Y556" s="154" t="s">
        <v>203</v>
      </c>
      <c r="Z556" s="145"/>
      <c r="AA556" s="145"/>
      <c r="AB556" s="145"/>
      <c r="AC556" s="145"/>
      <c r="AD556" s="145"/>
      <c r="AE556" s="145"/>
      <c r="AF556" s="145"/>
      <c r="AG556" s="145" t="s">
        <v>204</v>
      </c>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c r="A557" s="167">
        <v>121</v>
      </c>
      <c r="B557" s="168" t="s">
        <v>762</v>
      </c>
      <c r="C557" s="173" t="s">
        <v>763</v>
      </c>
      <c r="D557" s="169" t="s">
        <v>217</v>
      </c>
      <c r="E557" s="1216">
        <v>31.2</v>
      </c>
      <c r="F557" s="1200"/>
      <c r="G557" s="1210">
        <f>ROUND(E557*F557,2)</f>
        <v>0</v>
      </c>
      <c r="H557" s="155">
        <v>606.87</v>
      </c>
      <c r="I557" s="154">
        <f>ROUND(E557*H557,2)</f>
        <v>18934.34</v>
      </c>
      <c r="J557" s="155">
        <v>83.26</v>
      </c>
      <c r="K557" s="154">
        <f>ROUND(E557*J557,2)</f>
        <v>2597.71</v>
      </c>
      <c r="L557" s="154">
        <v>21</v>
      </c>
      <c r="M557" s="154">
        <f>G557*(1+L557/100)</f>
        <v>0</v>
      </c>
      <c r="N557" s="153">
        <v>0.16</v>
      </c>
      <c r="O557" s="153">
        <f>ROUND(E557*N557,2)</f>
        <v>4.99</v>
      </c>
      <c r="P557" s="153">
        <v>0</v>
      </c>
      <c r="Q557" s="153">
        <f>ROUND(E557*P557,2)</f>
        <v>0</v>
      </c>
      <c r="R557" s="154"/>
      <c r="S557" s="154" t="s">
        <v>200</v>
      </c>
      <c r="T557" s="154" t="s">
        <v>201</v>
      </c>
      <c r="U557" s="154">
        <v>0.18</v>
      </c>
      <c r="V557" s="154">
        <f>ROUND(E557*U557,2)</f>
        <v>5.62</v>
      </c>
      <c r="W557" s="154"/>
      <c r="X557" s="154" t="s">
        <v>202</v>
      </c>
      <c r="Y557" s="154" t="s">
        <v>203</v>
      </c>
      <c r="Z557" s="145"/>
      <c r="AA557" s="145"/>
      <c r="AB557" s="145"/>
      <c r="AC557" s="145"/>
      <c r="AD557" s="145"/>
      <c r="AE557" s="145"/>
      <c r="AF557" s="145"/>
      <c r="AG557" s="145" t="s">
        <v>204</v>
      </c>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c r="A558" s="167">
        <v>122</v>
      </c>
      <c r="B558" s="168" t="s">
        <v>764</v>
      </c>
      <c r="C558" s="173" t="s">
        <v>765</v>
      </c>
      <c r="D558" s="169" t="s">
        <v>217</v>
      </c>
      <c r="E558" s="1216">
        <v>31.2</v>
      </c>
      <c r="F558" s="1200"/>
      <c r="G558" s="1210">
        <f>ROUND(E558*F558,2)</f>
        <v>0</v>
      </c>
      <c r="H558" s="155">
        <v>15.12</v>
      </c>
      <c r="I558" s="154">
        <f>ROUND(E558*H558,2)</f>
        <v>471.74</v>
      </c>
      <c r="J558" s="155">
        <v>60.13</v>
      </c>
      <c r="K558" s="154">
        <f>ROUND(E558*J558,2)</f>
        <v>1876.06</v>
      </c>
      <c r="L558" s="154">
        <v>21</v>
      </c>
      <c r="M558" s="154">
        <f>G558*(1+L558/100)</f>
        <v>0</v>
      </c>
      <c r="N558" s="153">
        <v>0</v>
      </c>
      <c r="O558" s="153">
        <f>ROUND(E558*N558,2)</f>
        <v>0</v>
      </c>
      <c r="P558" s="153">
        <v>0</v>
      </c>
      <c r="Q558" s="153">
        <f>ROUND(E558*P558,2)</f>
        <v>0</v>
      </c>
      <c r="R558" s="154"/>
      <c r="S558" s="154" t="s">
        <v>200</v>
      </c>
      <c r="T558" s="154" t="s">
        <v>201</v>
      </c>
      <c r="U558" s="154">
        <v>0.13</v>
      </c>
      <c r="V558" s="154">
        <f>ROUND(E558*U558,2)</f>
        <v>4.0599999999999996</v>
      </c>
      <c r="W558" s="154"/>
      <c r="X558" s="154" t="s">
        <v>202</v>
      </c>
      <c r="Y558" s="154" t="s">
        <v>203</v>
      </c>
      <c r="Z558" s="145"/>
      <c r="AA558" s="145"/>
      <c r="AB558" s="145"/>
      <c r="AC558" s="145"/>
      <c r="AD558" s="145"/>
      <c r="AE558" s="145"/>
      <c r="AF558" s="145"/>
      <c r="AG558" s="145" t="s">
        <v>204</v>
      </c>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c r="A559" s="161" t="s">
        <v>195</v>
      </c>
      <c r="B559" s="162" t="s">
        <v>102</v>
      </c>
      <c r="C559" s="170" t="s">
        <v>103</v>
      </c>
      <c r="D559" s="163"/>
      <c r="E559" s="1213"/>
      <c r="F559" s="1201"/>
      <c r="G559" s="1206">
        <f>SUMIF(AG560:AG585,"&lt;&gt;NOR",G560:G585)</f>
        <v>0</v>
      </c>
      <c r="H559" s="160"/>
      <c r="I559" s="160">
        <f>SUM(I560:I585)</f>
        <v>216521.76</v>
      </c>
      <c r="J559" s="160"/>
      <c r="K559" s="160">
        <f>SUM(K560:K585)</f>
        <v>45941.360000000008</v>
      </c>
      <c r="L559" s="160"/>
      <c r="M559" s="160">
        <f>SUM(M560:M585)</f>
        <v>0</v>
      </c>
      <c r="N559" s="159"/>
      <c r="O559" s="159">
        <f>SUM(O560:O585)</f>
        <v>1.0100000000000002</v>
      </c>
      <c r="P559" s="159"/>
      <c r="Q559" s="159">
        <f>SUM(Q560:Q585)</f>
        <v>0</v>
      </c>
      <c r="R559" s="160"/>
      <c r="S559" s="160"/>
      <c r="T559" s="160"/>
      <c r="U559" s="160"/>
      <c r="V559" s="160">
        <f>SUM(V560:V585)</f>
        <v>82.4</v>
      </c>
      <c r="W559" s="160"/>
      <c r="X559" s="160"/>
      <c r="Y559" s="160"/>
      <c r="AG559" t="s">
        <v>196</v>
      </c>
    </row>
    <row r="560" spans="1:60" ht="33.75" outlineLevel="1">
      <c r="A560" s="167">
        <v>123</v>
      </c>
      <c r="B560" s="168" t="s">
        <v>766</v>
      </c>
      <c r="C560" s="173" t="s">
        <v>767</v>
      </c>
      <c r="D560" s="169" t="s">
        <v>246</v>
      </c>
      <c r="E560" s="1216">
        <v>5</v>
      </c>
      <c r="F560" s="1200"/>
      <c r="G560" s="1210">
        <f t="shared" ref="G560:G571" si="0">ROUND(E560*F560,2)</f>
        <v>0</v>
      </c>
      <c r="H560" s="155">
        <v>4766.3599999999997</v>
      </c>
      <c r="I560" s="154">
        <f t="shared" ref="I560:I571" si="1">ROUND(E560*H560,2)</f>
        <v>23831.8</v>
      </c>
      <c r="J560" s="155">
        <v>1138.96</v>
      </c>
      <c r="K560" s="154">
        <f t="shared" ref="K560:K571" si="2">ROUND(E560*J560,2)</f>
        <v>5694.8</v>
      </c>
      <c r="L560" s="154">
        <v>21</v>
      </c>
      <c r="M560" s="154">
        <f t="shared" ref="M560:M571" si="3">G560*(1+L560/100)</f>
        <v>0</v>
      </c>
      <c r="N560" s="153">
        <v>2.2669999999999999E-2</v>
      </c>
      <c r="O560" s="153">
        <f t="shared" ref="O560:O571" si="4">ROUND(E560*N560,2)</f>
        <v>0.11</v>
      </c>
      <c r="P560" s="153">
        <v>0</v>
      </c>
      <c r="Q560" s="153">
        <f t="shared" ref="Q560:Q571" si="5">ROUND(E560*P560,2)</f>
        <v>0</v>
      </c>
      <c r="R560" s="154"/>
      <c r="S560" s="154" t="s">
        <v>200</v>
      </c>
      <c r="T560" s="154" t="s">
        <v>201</v>
      </c>
      <c r="U560" s="154">
        <v>2.0550000000000002</v>
      </c>
      <c r="V560" s="154">
        <f t="shared" ref="V560:V571" si="6">ROUND(E560*U560,2)</f>
        <v>10.28</v>
      </c>
      <c r="W560" s="154"/>
      <c r="X560" s="154" t="s">
        <v>202</v>
      </c>
      <c r="Y560" s="154" t="s">
        <v>203</v>
      </c>
      <c r="Z560" s="145"/>
      <c r="AA560" s="145"/>
      <c r="AB560" s="145"/>
      <c r="AC560" s="145"/>
      <c r="AD560" s="145"/>
      <c r="AE560" s="145"/>
      <c r="AF560" s="145"/>
      <c r="AG560" s="145" t="s">
        <v>204</v>
      </c>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ht="33.75" outlineLevel="1">
      <c r="A561" s="167">
        <v>124</v>
      </c>
      <c r="B561" s="168" t="s">
        <v>768</v>
      </c>
      <c r="C561" s="173" t="s">
        <v>769</v>
      </c>
      <c r="D561" s="169" t="s">
        <v>246</v>
      </c>
      <c r="E561" s="1216">
        <v>4</v>
      </c>
      <c r="F561" s="1200"/>
      <c r="G561" s="1210">
        <f t="shared" si="0"/>
        <v>0</v>
      </c>
      <c r="H561" s="155">
        <v>4793.79</v>
      </c>
      <c r="I561" s="154">
        <f t="shared" si="1"/>
        <v>19175.16</v>
      </c>
      <c r="J561" s="155">
        <v>1138.96</v>
      </c>
      <c r="K561" s="154">
        <f t="shared" si="2"/>
        <v>4555.84</v>
      </c>
      <c r="L561" s="154">
        <v>21</v>
      </c>
      <c r="M561" s="154">
        <f t="shared" si="3"/>
        <v>0</v>
      </c>
      <c r="N561" s="153">
        <v>2.3470000000000001E-2</v>
      </c>
      <c r="O561" s="153">
        <f t="shared" si="4"/>
        <v>0.09</v>
      </c>
      <c r="P561" s="153">
        <v>0</v>
      </c>
      <c r="Q561" s="153">
        <f t="shared" si="5"/>
        <v>0</v>
      </c>
      <c r="R561" s="154"/>
      <c r="S561" s="154" t="s">
        <v>200</v>
      </c>
      <c r="T561" s="154" t="s">
        <v>201</v>
      </c>
      <c r="U561" s="154">
        <v>2.0550000000000002</v>
      </c>
      <c r="V561" s="154">
        <f t="shared" si="6"/>
        <v>8.2200000000000006</v>
      </c>
      <c r="W561" s="154"/>
      <c r="X561" s="154" t="s">
        <v>202</v>
      </c>
      <c r="Y561" s="154" t="s">
        <v>203</v>
      </c>
      <c r="Z561" s="145"/>
      <c r="AA561" s="145"/>
      <c r="AB561" s="145"/>
      <c r="AC561" s="145"/>
      <c r="AD561" s="145"/>
      <c r="AE561" s="145"/>
      <c r="AF561" s="145"/>
      <c r="AG561" s="145" t="s">
        <v>204</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ht="33.75" outlineLevel="1">
      <c r="A562" s="167">
        <v>125</v>
      </c>
      <c r="B562" s="168" t="s">
        <v>770</v>
      </c>
      <c r="C562" s="173" t="s">
        <v>771</v>
      </c>
      <c r="D562" s="169" t="s">
        <v>246</v>
      </c>
      <c r="E562" s="1216">
        <v>1</v>
      </c>
      <c r="F562" s="1200"/>
      <c r="G562" s="1210">
        <f t="shared" si="0"/>
        <v>0</v>
      </c>
      <c r="H562" s="155">
        <v>4873.97</v>
      </c>
      <c r="I562" s="154">
        <f t="shared" si="1"/>
        <v>4873.97</v>
      </c>
      <c r="J562" s="155">
        <v>1138.96</v>
      </c>
      <c r="K562" s="154">
        <f t="shared" si="2"/>
        <v>1138.96</v>
      </c>
      <c r="L562" s="154">
        <v>21</v>
      </c>
      <c r="M562" s="154">
        <f t="shared" si="3"/>
        <v>0</v>
      </c>
      <c r="N562" s="153">
        <v>2.4969999999999999E-2</v>
      </c>
      <c r="O562" s="153">
        <f t="shared" si="4"/>
        <v>0.02</v>
      </c>
      <c r="P562" s="153">
        <v>0</v>
      </c>
      <c r="Q562" s="153">
        <f t="shared" si="5"/>
        <v>0</v>
      </c>
      <c r="R562" s="154"/>
      <c r="S562" s="154" t="s">
        <v>200</v>
      </c>
      <c r="T562" s="154" t="s">
        <v>201</v>
      </c>
      <c r="U562" s="154">
        <v>2.0550000000000002</v>
      </c>
      <c r="V562" s="154">
        <f t="shared" si="6"/>
        <v>2.06</v>
      </c>
      <c r="W562" s="154"/>
      <c r="X562" s="154" t="s">
        <v>202</v>
      </c>
      <c r="Y562" s="154" t="s">
        <v>203</v>
      </c>
      <c r="Z562" s="145"/>
      <c r="AA562" s="145"/>
      <c r="AB562" s="145"/>
      <c r="AC562" s="145"/>
      <c r="AD562" s="145"/>
      <c r="AE562" s="145"/>
      <c r="AF562" s="145"/>
      <c r="AG562" s="145" t="s">
        <v>204</v>
      </c>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ht="33.75" outlineLevel="1">
      <c r="A563" s="167">
        <v>126</v>
      </c>
      <c r="B563" s="168" t="s">
        <v>772</v>
      </c>
      <c r="C563" s="173" t="s">
        <v>773</v>
      </c>
      <c r="D563" s="169" t="s">
        <v>246</v>
      </c>
      <c r="E563" s="1216">
        <v>8</v>
      </c>
      <c r="F563" s="1200"/>
      <c r="G563" s="1210">
        <f t="shared" si="0"/>
        <v>0</v>
      </c>
      <c r="H563" s="155">
        <v>4885.32</v>
      </c>
      <c r="I563" s="154">
        <f t="shared" si="1"/>
        <v>39082.559999999998</v>
      </c>
      <c r="J563" s="155">
        <v>1138.96</v>
      </c>
      <c r="K563" s="154">
        <f t="shared" si="2"/>
        <v>9111.68</v>
      </c>
      <c r="L563" s="154">
        <v>21</v>
      </c>
      <c r="M563" s="154">
        <f t="shared" si="3"/>
        <v>0</v>
      </c>
      <c r="N563" s="153">
        <v>2.3570000000000001E-2</v>
      </c>
      <c r="O563" s="153">
        <f t="shared" si="4"/>
        <v>0.19</v>
      </c>
      <c r="P563" s="153">
        <v>0</v>
      </c>
      <c r="Q563" s="153">
        <f t="shared" si="5"/>
        <v>0</v>
      </c>
      <c r="R563" s="154"/>
      <c r="S563" s="154" t="s">
        <v>200</v>
      </c>
      <c r="T563" s="154" t="s">
        <v>201</v>
      </c>
      <c r="U563" s="154">
        <v>2.0550000000000002</v>
      </c>
      <c r="V563" s="154">
        <f t="shared" si="6"/>
        <v>16.440000000000001</v>
      </c>
      <c r="W563" s="154"/>
      <c r="X563" s="154" t="s">
        <v>202</v>
      </c>
      <c r="Y563" s="154" t="s">
        <v>203</v>
      </c>
      <c r="Z563" s="145"/>
      <c r="AA563" s="145"/>
      <c r="AB563" s="145"/>
      <c r="AC563" s="145"/>
      <c r="AD563" s="145"/>
      <c r="AE563" s="145"/>
      <c r="AF563" s="145"/>
      <c r="AG563" s="145" t="s">
        <v>204</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ht="33.75" outlineLevel="1">
      <c r="A564" s="167">
        <v>127</v>
      </c>
      <c r="B564" s="168" t="s">
        <v>774</v>
      </c>
      <c r="C564" s="173" t="s">
        <v>775</v>
      </c>
      <c r="D564" s="169" t="s">
        <v>246</v>
      </c>
      <c r="E564" s="1216">
        <v>1</v>
      </c>
      <c r="F564" s="1200"/>
      <c r="G564" s="1210">
        <f t="shared" si="0"/>
        <v>0</v>
      </c>
      <c r="H564" s="155">
        <v>4913.8</v>
      </c>
      <c r="I564" s="154">
        <f t="shared" si="1"/>
        <v>4913.8</v>
      </c>
      <c r="J564" s="155">
        <v>1138.96</v>
      </c>
      <c r="K564" s="154">
        <f t="shared" si="2"/>
        <v>1138.96</v>
      </c>
      <c r="L564" s="154">
        <v>21</v>
      </c>
      <c r="M564" s="154">
        <f t="shared" si="3"/>
        <v>0</v>
      </c>
      <c r="N564" s="153">
        <v>2.4469999999999999E-2</v>
      </c>
      <c r="O564" s="153">
        <f t="shared" si="4"/>
        <v>0.02</v>
      </c>
      <c r="P564" s="153">
        <v>0</v>
      </c>
      <c r="Q564" s="153">
        <f t="shared" si="5"/>
        <v>0</v>
      </c>
      <c r="R564" s="154"/>
      <c r="S564" s="154" t="s">
        <v>200</v>
      </c>
      <c r="T564" s="154" t="s">
        <v>201</v>
      </c>
      <c r="U564" s="154">
        <v>2.0550000000000002</v>
      </c>
      <c r="V564" s="154">
        <f t="shared" si="6"/>
        <v>2.06</v>
      </c>
      <c r="W564" s="154"/>
      <c r="X564" s="154" t="s">
        <v>202</v>
      </c>
      <c r="Y564" s="154" t="s">
        <v>203</v>
      </c>
      <c r="Z564" s="145"/>
      <c r="AA564" s="145"/>
      <c r="AB564" s="145"/>
      <c r="AC564" s="145"/>
      <c r="AD564" s="145"/>
      <c r="AE564" s="145"/>
      <c r="AF564" s="145"/>
      <c r="AG564" s="145" t="s">
        <v>204</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ht="33.75" outlineLevel="1">
      <c r="A565" s="167">
        <v>128</v>
      </c>
      <c r="B565" s="168" t="s">
        <v>776</v>
      </c>
      <c r="C565" s="173" t="s">
        <v>777</v>
      </c>
      <c r="D565" s="169" t="s">
        <v>246</v>
      </c>
      <c r="E565" s="1216">
        <v>2</v>
      </c>
      <c r="F565" s="1200"/>
      <c r="G565" s="1210">
        <f t="shared" si="0"/>
        <v>0</v>
      </c>
      <c r="H565" s="155">
        <v>5062.22</v>
      </c>
      <c r="I565" s="154">
        <f t="shared" si="1"/>
        <v>10124.44</v>
      </c>
      <c r="J565" s="155">
        <v>1339.13</v>
      </c>
      <c r="K565" s="154">
        <f t="shared" si="2"/>
        <v>2678.26</v>
      </c>
      <c r="L565" s="154">
        <v>21</v>
      </c>
      <c r="M565" s="154">
        <f t="shared" si="3"/>
        <v>0</v>
      </c>
      <c r="N565" s="153">
        <v>2.5559999999999999E-2</v>
      </c>
      <c r="O565" s="153">
        <f t="shared" si="4"/>
        <v>0.05</v>
      </c>
      <c r="P565" s="153">
        <v>0</v>
      </c>
      <c r="Q565" s="153">
        <f t="shared" si="5"/>
        <v>0</v>
      </c>
      <c r="R565" s="154"/>
      <c r="S565" s="154" t="s">
        <v>200</v>
      </c>
      <c r="T565" s="154" t="s">
        <v>201</v>
      </c>
      <c r="U565" s="154">
        <v>2.4249999999999998</v>
      </c>
      <c r="V565" s="154">
        <f t="shared" si="6"/>
        <v>4.8499999999999996</v>
      </c>
      <c r="W565" s="154"/>
      <c r="X565" s="154" t="s">
        <v>202</v>
      </c>
      <c r="Y565" s="154" t="s">
        <v>203</v>
      </c>
      <c r="Z565" s="145"/>
      <c r="AA565" s="145"/>
      <c r="AB565" s="145"/>
      <c r="AC565" s="145"/>
      <c r="AD565" s="145"/>
      <c r="AE565" s="145"/>
      <c r="AF565" s="145"/>
      <c r="AG565" s="145" t="s">
        <v>204</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ht="33.75" outlineLevel="1">
      <c r="A566" s="167">
        <v>129</v>
      </c>
      <c r="B566" s="168" t="s">
        <v>778</v>
      </c>
      <c r="C566" s="173" t="s">
        <v>779</v>
      </c>
      <c r="D566" s="169" t="s">
        <v>246</v>
      </c>
      <c r="E566" s="1216">
        <v>2</v>
      </c>
      <c r="F566" s="1200"/>
      <c r="G566" s="1210">
        <f t="shared" si="0"/>
        <v>0</v>
      </c>
      <c r="H566" s="155">
        <v>5182.2299999999996</v>
      </c>
      <c r="I566" s="154">
        <f t="shared" si="1"/>
        <v>10364.459999999999</v>
      </c>
      <c r="J566" s="155">
        <v>1339.13</v>
      </c>
      <c r="K566" s="154">
        <f t="shared" si="2"/>
        <v>2678.26</v>
      </c>
      <c r="L566" s="154">
        <v>21</v>
      </c>
      <c r="M566" s="154">
        <f t="shared" si="3"/>
        <v>0</v>
      </c>
      <c r="N566" s="153">
        <v>2.656E-2</v>
      </c>
      <c r="O566" s="153">
        <f t="shared" si="4"/>
        <v>0.05</v>
      </c>
      <c r="P566" s="153">
        <v>0</v>
      </c>
      <c r="Q566" s="153">
        <f t="shared" si="5"/>
        <v>0</v>
      </c>
      <c r="R566" s="154"/>
      <c r="S566" s="154" t="s">
        <v>200</v>
      </c>
      <c r="T566" s="154" t="s">
        <v>201</v>
      </c>
      <c r="U566" s="154">
        <v>2.4249999999999998</v>
      </c>
      <c r="V566" s="154">
        <f t="shared" si="6"/>
        <v>4.8499999999999996</v>
      </c>
      <c r="W566" s="154"/>
      <c r="X566" s="154" t="s">
        <v>202</v>
      </c>
      <c r="Y566" s="154" t="s">
        <v>203</v>
      </c>
      <c r="Z566" s="145"/>
      <c r="AA566" s="145"/>
      <c r="AB566" s="145"/>
      <c r="AC566" s="145"/>
      <c r="AD566" s="145"/>
      <c r="AE566" s="145"/>
      <c r="AF566" s="145"/>
      <c r="AG566" s="145" t="s">
        <v>204</v>
      </c>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ht="33.75" outlineLevel="1">
      <c r="A567" s="167">
        <v>130</v>
      </c>
      <c r="B567" s="168" t="s">
        <v>780</v>
      </c>
      <c r="C567" s="173" t="s">
        <v>781</v>
      </c>
      <c r="D567" s="169" t="s">
        <v>246</v>
      </c>
      <c r="E567" s="1216">
        <v>2</v>
      </c>
      <c r="F567" s="1200"/>
      <c r="G567" s="1210">
        <f t="shared" si="0"/>
        <v>0</v>
      </c>
      <c r="H567" s="155">
        <v>5214.9399999999996</v>
      </c>
      <c r="I567" s="154">
        <f t="shared" si="1"/>
        <v>10429.879999999999</v>
      </c>
      <c r="J567" s="155">
        <v>1339.13</v>
      </c>
      <c r="K567" s="154">
        <f t="shared" si="2"/>
        <v>2678.26</v>
      </c>
      <c r="L567" s="154">
        <v>21</v>
      </c>
      <c r="M567" s="154">
        <f t="shared" si="3"/>
        <v>0</v>
      </c>
      <c r="N567" s="153">
        <v>2.7660000000000001E-2</v>
      </c>
      <c r="O567" s="153">
        <f t="shared" si="4"/>
        <v>0.06</v>
      </c>
      <c r="P567" s="153">
        <v>0</v>
      </c>
      <c r="Q567" s="153">
        <f t="shared" si="5"/>
        <v>0</v>
      </c>
      <c r="R567" s="154"/>
      <c r="S567" s="154" t="s">
        <v>200</v>
      </c>
      <c r="T567" s="154" t="s">
        <v>201</v>
      </c>
      <c r="U567" s="154">
        <v>2.4249999999999998</v>
      </c>
      <c r="V567" s="154">
        <f t="shared" si="6"/>
        <v>4.8499999999999996</v>
      </c>
      <c r="W567" s="154"/>
      <c r="X567" s="154" t="s">
        <v>202</v>
      </c>
      <c r="Y567" s="154" t="s">
        <v>203</v>
      </c>
      <c r="Z567" s="145"/>
      <c r="AA567" s="145"/>
      <c r="AB567" s="145"/>
      <c r="AC567" s="145"/>
      <c r="AD567" s="145"/>
      <c r="AE567" s="145"/>
      <c r="AF567" s="145"/>
      <c r="AG567" s="145" t="s">
        <v>204</v>
      </c>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ht="33.75" outlineLevel="1">
      <c r="A568" s="167">
        <v>131</v>
      </c>
      <c r="B568" s="168" t="s">
        <v>782</v>
      </c>
      <c r="C568" s="173" t="s">
        <v>783</v>
      </c>
      <c r="D568" s="169" t="s">
        <v>246</v>
      </c>
      <c r="E568" s="1216">
        <v>1</v>
      </c>
      <c r="F568" s="1200"/>
      <c r="G568" s="1210">
        <f t="shared" si="0"/>
        <v>0</v>
      </c>
      <c r="H568" s="155">
        <v>5281.4</v>
      </c>
      <c r="I568" s="154">
        <f t="shared" si="1"/>
        <v>5281.4</v>
      </c>
      <c r="J568" s="155">
        <v>1339.13</v>
      </c>
      <c r="K568" s="154">
        <f t="shared" si="2"/>
        <v>1339.13</v>
      </c>
      <c r="L568" s="154">
        <v>21</v>
      </c>
      <c r="M568" s="154">
        <f t="shared" si="3"/>
        <v>0</v>
      </c>
      <c r="N568" s="153">
        <v>2.8660000000000001E-2</v>
      </c>
      <c r="O568" s="153">
        <f t="shared" si="4"/>
        <v>0.03</v>
      </c>
      <c r="P568" s="153">
        <v>0</v>
      </c>
      <c r="Q568" s="153">
        <f t="shared" si="5"/>
        <v>0</v>
      </c>
      <c r="R568" s="154"/>
      <c r="S568" s="154" t="s">
        <v>200</v>
      </c>
      <c r="T568" s="154" t="s">
        <v>201</v>
      </c>
      <c r="U568" s="154">
        <v>2.4249999999999998</v>
      </c>
      <c r="V568" s="154">
        <f t="shared" si="6"/>
        <v>2.4300000000000002</v>
      </c>
      <c r="W568" s="154"/>
      <c r="X568" s="154" t="s">
        <v>202</v>
      </c>
      <c r="Y568" s="154" t="s">
        <v>203</v>
      </c>
      <c r="Z568" s="145"/>
      <c r="AA568" s="145"/>
      <c r="AB568" s="145"/>
      <c r="AC568" s="145"/>
      <c r="AD568" s="145"/>
      <c r="AE568" s="145"/>
      <c r="AF568" s="145"/>
      <c r="AG568" s="145" t="s">
        <v>204</v>
      </c>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ht="33.75" outlineLevel="1">
      <c r="A569" s="167">
        <v>132</v>
      </c>
      <c r="B569" s="168" t="s">
        <v>784</v>
      </c>
      <c r="C569" s="173" t="s">
        <v>785</v>
      </c>
      <c r="D569" s="169" t="s">
        <v>246</v>
      </c>
      <c r="E569" s="1216">
        <v>1</v>
      </c>
      <c r="F569" s="1200"/>
      <c r="G569" s="1210">
        <f t="shared" si="0"/>
        <v>0</v>
      </c>
      <c r="H569" s="155">
        <v>5958.69</v>
      </c>
      <c r="I569" s="154">
        <f t="shared" si="1"/>
        <v>5958.69</v>
      </c>
      <c r="J569" s="155">
        <v>1539.3</v>
      </c>
      <c r="K569" s="154">
        <f t="shared" si="2"/>
        <v>1539.3</v>
      </c>
      <c r="L569" s="154">
        <v>21</v>
      </c>
      <c r="M569" s="154">
        <f t="shared" si="3"/>
        <v>0</v>
      </c>
      <c r="N569" s="153">
        <v>2.9440000000000001E-2</v>
      </c>
      <c r="O569" s="153">
        <f t="shared" si="4"/>
        <v>0.03</v>
      </c>
      <c r="P569" s="153">
        <v>0</v>
      </c>
      <c r="Q569" s="153">
        <f t="shared" si="5"/>
        <v>0</v>
      </c>
      <c r="R569" s="154"/>
      <c r="S569" s="154" t="s">
        <v>200</v>
      </c>
      <c r="T569" s="154" t="s">
        <v>201</v>
      </c>
      <c r="U569" s="154">
        <v>2.7949999999999999</v>
      </c>
      <c r="V569" s="154">
        <f t="shared" si="6"/>
        <v>2.8</v>
      </c>
      <c r="W569" s="154"/>
      <c r="X569" s="154" t="s">
        <v>202</v>
      </c>
      <c r="Y569" s="154" t="s">
        <v>203</v>
      </c>
      <c r="Z569" s="145"/>
      <c r="AA569" s="145"/>
      <c r="AB569" s="145"/>
      <c r="AC569" s="145"/>
      <c r="AD569" s="145"/>
      <c r="AE569" s="145"/>
      <c r="AF569" s="145"/>
      <c r="AG569" s="145" t="s">
        <v>204</v>
      </c>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ht="22.5" outlineLevel="1">
      <c r="A570" s="167">
        <v>133</v>
      </c>
      <c r="B570" s="168" t="s">
        <v>786</v>
      </c>
      <c r="C570" s="173" t="s">
        <v>787</v>
      </c>
      <c r="D570" s="169" t="s">
        <v>246</v>
      </c>
      <c r="E570" s="1216">
        <v>4</v>
      </c>
      <c r="F570" s="1200"/>
      <c r="G570" s="1210">
        <f t="shared" si="0"/>
        <v>0</v>
      </c>
      <c r="H570" s="155">
        <v>317.95</v>
      </c>
      <c r="I570" s="154">
        <f t="shared" si="1"/>
        <v>1271.8</v>
      </c>
      <c r="J570" s="155">
        <v>727.99</v>
      </c>
      <c r="K570" s="154">
        <f t="shared" si="2"/>
        <v>2911.96</v>
      </c>
      <c r="L570" s="154">
        <v>21</v>
      </c>
      <c r="M570" s="154">
        <f t="shared" si="3"/>
        <v>0</v>
      </c>
      <c r="N570" s="153">
        <v>1.0000000000000001E-5</v>
      </c>
      <c r="O570" s="153">
        <f t="shared" si="4"/>
        <v>0</v>
      </c>
      <c r="P570" s="153">
        <v>0</v>
      </c>
      <c r="Q570" s="153">
        <f t="shared" si="5"/>
        <v>0</v>
      </c>
      <c r="R570" s="154"/>
      <c r="S570" s="154" t="s">
        <v>200</v>
      </c>
      <c r="T570" s="154" t="s">
        <v>201</v>
      </c>
      <c r="U570" s="154">
        <v>1.2</v>
      </c>
      <c r="V570" s="154">
        <f t="shared" si="6"/>
        <v>4.8</v>
      </c>
      <c r="W570" s="154"/>
      <c r="X570" s="154" t="s">
        <v>202</v>
      </c>
      <c r="Y570" s="154" t="s">
        <v>203</v>
      </c>
      <c r="Z570" s="145"/>
      <c r="AA570" s="145"/>
      <c r="AB570" s="145"/>
      <c r="AC570" s="145"/>
      <c r="AD570" s="145"/>
      <c r="AE570" s="145"/>
      <c r="AF570" s="145"/>
      <c r="AG570" s="145" t="s">
        <v>204</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c r="A571" s="164">
        <v>134</v>
      </c>
      <c r="B571" s="165" t="s">
        <v>788</v>
      </c>
      <c r="C571" s="171" t="s">
        <v>789</v>
      </c>
      <c r="D571" s="166" t="s">
        <v>241</v>
      </c>
      <c r="E571" s="1214">
        <v>17.7</v>
      </c>
      <c r="F571" s="1207"/>
      <c r="G571" s="1208">
        <f t="shared" si="0"/>
        <v>0</v>
      </c>
      <c r="H571" s="155">
        <v>86.56</v>
      </c>
      <c r="I571" s="154">
        <f t="shared" si="1"/>
        <v>1532.11</v>
      </c>
      <c r="J571" s="155">
        <v>97.26</v>
      </c>
      <c r="K571" s="154">
        <f t="shared" si="2"/>
        <v>1721.5</v>
      </c>
      <c r="L571" s="154">
        <v>21</v>
      </c>
      <c r="M571" s="154">
        <f t="shared" si="3"/>
        <v>0</v>
      </c>
      <c r="N571" s="153">
        <v>1.6999999999999999E-3</v>
      </c>
      <c r="O571" s="153">
        <f t="shared" si="4"/>
        <v>0.03</v>
      </c>
      <c r="P571" s="153">
        <v>0</v>
      </c>
      <c r="Q571" s="153">
        <f t="shared" si="5"/>
        <v>0</v>
      </c>
      <c r="R571" s="154"/>
      <c r="S571" s="154" t="s">
        <v>200</v>
      </c>
      <c r="T571" s="154" t="s">
        <v>201</v>
      </c>
      <c r="U571" s="154">
        <v>0.17262</v>
      </c>
      <c r="V571" s="154">
        <f t="shared" si="6"/>
        <v>3.06</v>
      </c>
      <c r="W571" s="154"/>
      <c r="X571" s="154" t="s">
        <v>202</v>
      </c>
      <c r="Y571" s="154" t="s">
        <v>203</v>
      </c>
      <c r="Z571" s="145"/>
      <c r="AA571" s="145"/>
      <c r="AB571" s="145"/>
      <c r="AC571" s="145"/>
      <c r="AD571" s="145"/>
      <c r="AE571" s="145"/>
      <c r="AF571" s="145"/>
      <c r="AG571" s="145" t="s">
        <v>204</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2">
      <c r="A572" s="151"/>
      <c r="B572" s="152"/>
      <c r="C572" s="172" t="s">
        <v>790</v>
      </c>
      <c r="D572" s="156"/>
      <c r="E572" s="1215">
        <v>17.7</v>
      </c>
      <c r="F572" s="1209"/>
      <c r="G572" s="1209"/>
      <c r="H572" s="154"/>
      <c r="I572" s="154"/>
      <c r="J572" s="154"/>
      <c r="K572" s="154"/>
      <c r="L572" s="154"/>
      <c r="M572" s="154"/>
      <c r="N572" s="153"/>
      <c r="O572" s="153"/>
      <c r="P572" s="153"/>
      <c r="Q572" s="153"/>
      <c r="R572" s="154"/>
      <c r="S572" s="154"/>
      <c r="T572" s="154"/>
      <c r="U572" s="154"/>
      <c r="V572" s="154"/>
      <c r="W572" s="154"/>
      <c r="X572" s="154"/>
      <c r="Y572" s="154"/>
      <c r="Z572" s="145"/>
      <c r="AA572" s="145"/>
      <c r="AB572" s="145"/>
      <c r="AC572" s="145"/>
      <c r="AD572" s="145"/>
      <c r="AE572" s="145"/>
      <c r="AF572" s="145"/>
      <c r="AG572" s="145" t="s">
        <v>206</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ht="22.5" outlineLevel="1">
      <c r="A573" s="164">
        <v>135</v>
      </c>
      <c r="B573" s="165" t="s">
        <v>791</v>
      </c>
      <c r="C573" s="171" t="s">
        <v>792</v>
      </c>
      <c r="D573" s="166" t="s">
        <v>241</v>
      </c>
      <c r="E573" s="1214">
        <v>1.01</v>
      </c>
      <c r="F573" s="1207"/>
      <c r="G573" s="1208">
        <f>ROUND(E573*F573,2)</f>
        <v>0</v>
      </c>
      <c r="H573" s="155">
        <v>261.12</v>
      </c>
      <c r="I573" s="154">
        <f>ROUND(E573*H573,2)</f>
        <v>263.73</v>
      </c>
      <c r="J573" s="155">
        <v>198.5</v>
      </c>
      <c r="K573" s="154">
        <f>ROUND(E573*J573,2)</f>
        <v>200.49</v>
      </c>
      <c r="L573" s="154">
        <v>21</v>
      </c>
      <c r="M573" s="154">
        <f>G573*(1+L573/100)</f>
        <v>0</v>
      </c>
      <c r="N573" s="153">
        <v>4.8599999999999997E-3</v>
      </c>
      <c r="O573" s="153">
        <f>ROUND(E573*N573,2)</f>
        <v>0</v>
      </c>
      <c r="P573" s="153">
        <v>0</v>
      </c>
      <c r="Q573" s="153">
        <f>ROUND(E573*P573,2)</f>
        <v>0</v>
      </c>
      <c r="R573" s="154"/>
      <c r="S573" s="154" t="s">
        <v>200</v>
      </c>
      <c r="T573" s="154" t="s">
        <v>201</v>
      </c>
      <c r="U573" s="154">
        <v>0.35599999999999998</v>
      </c>
      <c r="V573" s="154">
        <f>ROUND(E573*U573,2)</f>
        <v>0.36</v>
      </c>
      <c r="W573" s="154"/>
      <c r="X573" s="154" t="s">
        <v>202</v>
      </c>
      <c r="Y573" s="154" t="s">
        <v>203</v>
      </c>
      <c r="Z573" s="145"/>
      <c r="AA573" s="145"/>
      <c r="AB573" s="145"/>
      <c r="AC573" s="145"/>
      <c r="AD573" s="145"/>
      <c r="AE573" s="145"/>
      <c r="AF573" s="145"/>
      <c r="AG573" s="145" t="s">
        <v>204</v>
      </c>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2">
      <c r="A574" s="151"/>
      <c r="B574" s="152"/>
      <c r="C574" s="172" t="s">
        <v>793</v>
      </c>
      <c r="D574" s="156"/>
      <c r="E574" s="1215">
        <v>1.01</v>
      </c>
      <c r="F574" s="1209"/>
      <c r="G574" s="1209"/>
      <c r="H574" s="154"/>
      <c r="I574" s="154"/>
      <c r="J574" s="154"/>
      <c r="K574" s="154"/>
      <c r="L574" s="154"/>
      <c r="M574" s="154"/>
      <c r="N574" s="153"/>
      <c r="O574" s="153"/>
      <c r="P574" s="153"/>
      <c r="Q574" s="153"/>
      <c r="R574" s="154"/>
      <c r="S574" s="154"/>
      <c r="T574" s="154"/>
      <c r="U574" s="154"/>
      <c r="V574" s="154"/>
      <c r="W574" s="154"/>
      <c r="X574" s="154"/>
      <c r="Y574" s="154"/>
      <c r="Z574" s="145"/>
      <c r="AA574" s="145"/>
      <c r="AB574" s="145"/>
      <c r="AC574" s="145"/>
      <c r="AD574" s="145"/>
      <c r="AE574" s="145"/>
      <c r="AF574" s="145"/>
      <c r="AG574" s="145" t="s">
        <v>206</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ht="22.5" outlineLevel="1">
      <c r="A575" s="164">
        <v>136</v>
      </c>
      <c r="B575" s="165" t="s">
        <v>794</v>
      </c>
      <c r="C575" s="171" t="s">
        <v>795</v>
      </c>
      <c r="D575" s="166" t="s">
        <v>241</v>
      </c>
      <c r="E575" s="1214">
        <v>4.09</v>
      </c>
      <c r="F575" s="1207"/>
      <c r="G575" s="1208">
        <f>ROUND(E575*F575,2)</f>
        <v>0</v>
      </c>
      <c r="H575" s="155">
        <v>296.99</v>
      </c>
      <c r="I575" s="154">
        <f>ROUND(E575*H575,2)</f>
        <v>1214.69</v>
      </c>
      <c r="J575" s="155">
        <v>237.02</v>
      </c>
      <c r="K575" s="154">
        <f>ROUND(E575*J575,2)</f>
        <v>969.41</v>
      </c>
      <c r="L575" s="154">
        <v>21</v>
      </c>
      <c r="M575" s="154">
        <f>G575*(1+L575/100)</f>
        <v>0</v>
      </c>
      <c r="N575" s="153">
        <v>5.5100000000000001E-3</v>
      </c>
      <c r="O575" s="153">
        <f>ROUND(E575*N575,2)</f>
        <v>0.02</v>
      </c>
      <c r="P575" s="153">
        <v>0</v>
      </c>
      <c r="Q575" s="153">
        <f>ROUND(E575*P575,2)</f>
        <v>0</v>
      </c>
      <c r="R575" s="154"/>
      <c r="S575" s="154" t="s">
        <v>200</v>
      </c>
      <c r="T575" s="154" t="s">
        <v>201</v>
      </c>
      <c r="U575" s="154">
        <v>0.42499999999999999</v>
      </c>
      <c r="V575" s="154">
        <f>ROUND(E575*U575,2)</f>
        <v>1.74</v>
      </c>
      <c r="W575" s="154"/>
      <c r="X575" s="154" t="s">
        <v>202</v>
      </c>
      <c r="Y575" s="154" t="s">
        <v>203</v>
      </c>
      <c r="Z575" s="145"/>
      <c r="AA575" s="145"/>
      <c r="AB575" s="145"/>
      <c r="AC575" s="145"/>
      <c r="AD575" s="145"/>
      <c r="AE575" s="145"/>
      <c r="AF575" s="145"/>
      <c r="AG575" s="145" t="s">
        <v>204</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2">
      <c r="A576" s="151"/>
      <c r="B576" s="152"/>
      <c r="C576" s="172" t="s">
        <v>796</v>
      </c>
      <c r="D576" s="156"/>
      <c r="E576" s="1215">
        <v>4.09</v>
      </c>
      <c r="F576" s="1209"/>
      <c r="G576" s="1209"/>
      <c r="H576" s="154"/>
      <c r="I576" s="154"/>
      <c r="J576" s="154"/>
      <c r="K576" s="154"/>
      <c r="L576" s="154"/>
      <c r="M576" s="154"/>
      <c r="N576" s="153"/>
      <c r="O576" s="153"/>
      <c r="P576" s="153"/>
      <c r="Q576" s="153"/>
      <c r="R576" s="154"/>
      <c r="S576" s="154"/>
      <c r="T576" s="154"/>
      <c r="U576" s="154"/>
      <c r="V576" s="154"/>
      <c r="W576" s="154"/>
      <c r="X576" s="154"/>
      <c r="Y576" s="154"/>
      <c r="Z576" s="145"/>
      <c r="AA576" s="145"/>
      <c r="AB576" s="145"/>
      <c r="AC576" s="145"/>
      <c r="AD576" s="145"/>
      <c r="AE576" s="145"/>
      <c r="AF576" s="145"/>
      <c r="AG576" s="145" t="s">
        <v>206</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ht="22.5" outlineLevel="1">
      <c r="A577" s="164">
        <v>137</v>
      </c>
      <c r="B577" s="165" t="s">
        <v>797</v>
      </c>
      <c r="C577" s="171" t="s">
        <v>798</v>
      </c>
      <c r="D577" s="166" t="s">
        <v>241</v>
      </c>
      <c r="E577" s="1214">
        <v>23.11</v>
      </c>
      <c r="F577" s="1207"/>
      <c r="G577" s="1208">
        <f>ROUND(E577*F577,2)</f>
        <v>0</v>
      </c>
      <c r="H577" s="155">
        <v>329.61</v>
      </c>
      <c r="I577" s="154">
        <f>ROUND(E577*H577,2)</f>
        <v>7617.29</v>
      </c>
      <c r="J577" s="155">
        <v>237.02</v>
      </c>
      <c r="K577" s="154">
        <f>ROUND(E577*J577,2)</f>
        <v>5477.53</v>
      </c>
      <c r="L577" s="154">
        <v>21</v>
      </c>
      <c r="M577" s="154">
        <f>G577*(1+L577/100)</f>
        <v>0</v>
      </c>
      <c r="N577" s="153">
        <v>6.1599999999999997E-3</v>
      </c>
      <c r="O577" s="153">
        <f>ROUND(E577*N577,2)</f>
        <v>0.14000000000000001</v>
      </c>
      <c r="P577" s="153">
        <v>0</v>
      </c>
      <c r="Q577" s="153">
        <f>ROUND(E577*P577,2)</f>
        <v>0</v>
      </c>
      <c r="R577" s="154"/>
      <c r="S577" s="154" t="s">
        <v>200</v>
      </c>
      <c r="T577" s="154" t="s">
        <v>201</v>
      </c>
      <c r="U577" s="154">
        <v>0.42499999999999999</v>
      </c>
      <c r="V577" s="154">
        <f>ROUND(E577*U577,2)</f>
        <v>9.82</v>
      </c>
      <c r="W577" s="154"/>
      <c r="X577" s="154" t="s">
        <v>202</v>
      </c>
      <c r="Y577" s="154" t="s">
        <v>203</v>
      </c>
      <c r="Z577" s="145"/>
      <c r="AA577" s="145"/>
      <c r="AB577" s="145"/>
      <c r="AC577" s="145"/>
      <c r="AD577" s="145"/>
      <c r="AE577" s="145"/>
      <c r="AF577" s="145"/>
      <c r="AG577" s="145" t="s">
        <v>204</v>
      </c>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2">
      <c r="A578" s="151"/>
      <c r="B578" s="152"/>
      <c r="C578" s="172" t="s">
        <v>799</v>
      </c>
      <c r="D578" s="156"/>
      <c r="E578" s="1215">
        <v>23.11</v>
      </c>
      <c r="F578" s="1209"/>
      <c r="G578" s="1209"/>
      <c r="H578" s="154"/>
      <c r="I578" s="154"/>
      <c r="J578" s="154"/>
      <c r="K578" s="154"/>
      <c r="L578" s="154"/>
      <c r="M578" s="154"/>
      <c r="N578" s="153"/>
      <c r="O578" s="153"/>
      <c r="P578" s="153"/>
      <c r="Q578" s="153"/>
      <c r="R578" s="154"/>
      <c r="S578" s="154"/>
      <c r="T578" s="154"/>
      <c r="U578" s="154"/>
      <c r="V578" s="154"/>
      <c r="W578" s="154"/>
      <c r="X578" s="154"/>
      <c r="Y578" s="154"/>
      <c r="Z578" s="145"/>
      <c r="AA578" s="145"/>
      <c r="AB578" s="145"/>
      <c r="AC578" s="145"/>
      <c r="AD578" s="145"/>
      <c r="AE578" s="145"/>
      <c r="AF578" s="145"/>
      <c r="AG578" s="145" t="s">
        <v>206</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ht="22.5" outlineLevel="1">
      <c r="A579" s="164">
        <v>138</v>
      </c>
      <c r="B579" s="165" t="s">
        <v>800</v>
      </c>
      <c r="C579" s="171" t="s">
        <v>801</v>
      </c>
      <c r="D579" s="166" t="s">
        <v>241</v>
      </c>
      <c r="E579" s="1214">
        <v>3.78</v>
      </c>
      <c r="F579" s="1207"/>
      <c r="G579" s="1208">
        <f>ROUND(E579*F579,2)</f>
        <v>0</v>
      </c>
      <c r="H579" s="155">
        <v>367.65</v>
      </c>
      <c r="I579" s="154">
        <f>ROUND(E579*H579,2)</f>
        <v>1389.72</v>
      </c>
      <c r="J579" s="155">
        <v>237.01</v>
      </c>
      <c r="K579" s="154">
        <f>ROUND(E579*J579,2)</f>
        <v>895.9</v>
      </c>
      <c r="L579" s="154">
        <v>21</v>
      </c>
      <c r="M579" s="154">
        <f>G579*(1+L579/100)</f>
        <v>0</v>
      </c>
      <c r="N579" s="153">
        <v>6.8100000000000001E-3</v>
      </c>
      <c r="O579" s="153">
        <f>ROUND(E579*N579,2)</f>
        <v>0.03</v>
      </c>
      <c r="P579" s="153">
        <v>0</v>
      </c>
      <c r="Q579" s="153">
        <f>ROUND(E579*P579,2)</f>
        <v>0</v>
      </c>
      <c r="R579" s="154"/>
      <c r="S579" s="154" t="s">
        <v>200</v>
      </c>
      <c r="T579" s="154" t="s">
        <v>201</v>
      </c>
      <c r="U579" s="154">
        <v>0.42499999999999999</v>
      </c>
      <c r="V579" s="154">
        <f>ROUND(E579*U579,2)</f>
        <v>1.61</v>
      </c>
      <c r="W579" s="154"/>
      <c r="X579" s="154" t="s">
        <v>202</v>
      </c>
      <c r="Y579" s="154" t="s">
        <v>203</v>
      </c>
      <c r="Z579" s="145"/>
      <c r="AA579" s="145"/>
      <c r="AB579" s="145"/>
      <c r="AC579" s="145"/>
      <c r="AD579" s="145"/>
      <c r="AE579" s="145"/>
      <c r="AF579" s="145"/>
      <c r="AG579" s="145" t="s">
        <v>204</v>
      </c>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2">
      <c r="A580" s="151"/>
      <c r="B580" s="152"/>
      <c r="C580" s="172" t="s">
        <v>802</v>
      </c>
      <c r="D580" s="156"/>
      <c r="E580" s="1215">
        <v>3.78</v>
      </c>
      <c r="F580" s="1209"/>
      <c r="G580" s="1209"/>
      <c r="H580" s="154"/>
      <c r="I580" s="154"/>
      <c r="J580" s="154"/>
      <c r="K580" s="154"/>
      <c r="L580" s="154"/>
      <c r="M580" s="154"/>
      <c r="N580" s="153"/>
      <c r="O580" s="153"/>
      <c r="P580" s="153"/>
      <c r="Q580" s="153"/>
      <c r="R580" s="154"/>
      <c r="S580" s="154"/>
      <c r="T580" s="154"/>
      <c r="U580" s="154"/>
      <c r="V580" s="154"/>
      <c r="W580" s="154"/>
      <c r="X580" s="154"/>
      <c r="Y580" s="154"/>
      <c r="Z580" s="145"/>
      <c r="AA580" s="145"/>
      <c r="AB580" s="145"/>
      <c r="AC580" s="145"/>
      <c r="AD580" s="145"/>
      <c r="AE580" s="145"/>
      <c r="AF580" s="145"/>
      <c r="AG580" s="145" t="s">
        <v>206</v>
      </c>
      <c r="AH580" s="145">
        <v>0</v>
      </c>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ht="22.5" outlineLevel="1">
      <c r="A581" s="164">
        <v>139</v>
      </c>
      <c r="B581" s="165" t="s">
        <v>803</v>
      </c>
      <c r="C581" s="171" t="s">
        <v>804</v>
      </c>
      <c r="D581" s="166" t="s">
        <v>241</v>
      </c>
      <c r="E581" s="1214">
        <v>0.85</v>
      </c>
      <c r="F581" s="1207"/>
      <c r="G581" s="1208">
        <f>ROUND(E581*F581,2)</f>
        <v>0</v>
      </c>
      <c r="H581" s="155">
        <v>410.01</v>
      </c>
      <c r="I581" s="154">
        <f>ROUND(E581*H581,2)</f>
        <v>348.51</v>
      </c>
      <c r="J581" s="155">
        <v>237.01</v>
      </c>
      <c r="K581" s="154">
        <f>ROUND(E581*J581,2)</f>
        <v>201.46</v>
      </c>
      <c r="L581" s="154">
        <v>21</v>
      </c>
      <c r="M581" s="154">
        <f>G581*(1+L581/100)</f>
        <v>0</v>
      </c>
      <c r="N581" s="153">
        <v>7.4599999999999996E-3</v>
      </c>
      <c r="O581" s="153">
        <f>ROUND(E581*N581,2)</f>
        <v>0.01</v>
      </c>
      <c r="P581" s="153">
        <v>0</v>
      </c>
      <c r="Q581" s="153">
        <f>ROUND(E581*P581,2)</f>
        <v>0</v>
      </c>
      <c r="R581" s="154"/>
      <c r="S581" s="154" t="s">
        <v>200</v>
      </c>
      <c r="T581" s="154" t="s">
        <v>201</v>
      </c>
      <c r="U581" s="154">
        <v>0.42499999999999999</v>
      </c>
      <c r="V581" s="154">
        <f>ROUND(E581*U581,2)</f>
        <v>0.36</v>
      </c>
      <c r="W581" s="154"/>
      <c r="X581" s="154" t="s">
        <v>202</v>
      </c>
      <c r="Y581" s="154" t="s">
        <v>203</v>
      </c>
      <c r="Z581" s="145"/>
      <c r="AA581" s="145"/>
      <c r="AB581" s="145"/>
      <c r="AC581" s="145"/>
      <c r="AD581" s="145"/>
      <c r="AE581" s="145"/>
      <c r="AF581" s="145"/>
      <c r="AG581" s="145" t="s">
        <v>204</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2">
      <c r="A582" s="151"/>
      <c r="B582" s="152"/>
      <c r="C582" s="172" t="s">
        <v>805</v>
      </c>
      <c r="D582" s="156"/>
      <c r="E582" s="1215">
        <v>0.85</v>
      </c>
      <c r="F582" s="1209"/>
      <c r="G582" s="1209"/>
      <c r="H582" s="154"/>
      <c r="I582" s="154"/>
      <c r="J582" s="154"/>
      <c r="K582" s="154"/>
      <c r="L582" s="154"/>
      <c r="M582" s="154"/>
      <c r="N582" s="153"/>
      <c r="O582" s="153"/>
      <c r="P582" s="153"/>
      <c r="Q582" s="153"/>
      <c r="R582" s="154"/>
      <c r="S582" s="154"/>
      <c r="T582" s="154"/>
      <c r="U582" s="154"/>
      <c r="V582" s="154"/>
      <c r="W582" s="154"/>
      <c r="X582" s="154"/>
      <c r="Y582" s="154"/>
      <c r="Z582" s="145"/>
      <c r="AA582" s="145"/>
      <c r="AB582" s="145"/>
      <c r="AC582" s="145"/>
      <c r="AD582" s="145"/>
      <c r="AE582" s="145"/>
      <c r="AF582" s="145"/>
      <c r="AG582" s="145" t="s">
        <v>206</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ht="22.5" outlineLevel="1">
      <c r="A583" s="164">
        <v>140</v>
      </c>
      <c r="B583" s="165" t="s">
        <v>806</v>
      </c>
      <c r="C583" s="171" t="s">
        <v>807</v>
      </c>
      <c r="D583" s="166" t="s">
        <v>241</v>
      </c>
      <c r="E583" s="1214">
        <v>4.26</v>
      </c>
      <c r="F583" s="1207"/>
      <c r="G583" s="1208">
        <f>ROUND(E583*F583,2)</f>
        <v>0</v>
      </c>
      <c r="H583" s="155">
        <v>498.9</v>
      </c>
      <c r="I583" s="154">
        <f>ROUND(E583*H583,2)</f>
        <v>2125.31</v>
      </c>
      <c r="J583" s="155">
        <v>237.01</v>
      </c>
      <c r="K583" s="154">
        <f>ROUND(E583*J583,2)</f>
        <v>1009.66</v>
      </c>
      <c r="L583" s="154">
        <v>21</v>
      </c>
      <c r="M583" s="154">
        <f>G583*(1+L583/100)</f>
        <v>0</v>
      </c>
      <c r="N583" s="153">
        <v>8.7600000000000004E-3</v>
      </c>
      <c r="O583" s="153">
        <f>ROUND(E583*N583,2)</f>
        <v>0.04</v>
      </c>
      <c r="P583" s="153">
        <v>0</v>
      </c>
      <c r="Q583" s="153">
        <f>ROUND(E583*P583,2)</f>
        <v>0</v>
      </c>
      <c r="R583" s="154"/>
      <c r="S583" s="154" t="s">
        <v>200</v>
      </c>
      <c r="T583" s="154" t="s">
        <v>201</v>
      </c>
      <c r="U583" s="154">
        <v>0.42499999999999999</v>
      </c>
      <c r="V583" s="154">
        <f>ROUND(E583*U583,2)</f>
        <v>1.81</v>
      </c>
      <c r="W583" s="154"/>
      <c r="X583" s="154" t="s">
        <v>202</v>
      </c>
      <c r="Y583" s="154" t="s">
        <v>203</v>
      </c>
      <c r="Z583" s="145"/>
      <c r="AA583" s="145"/>
      <c r="AB583" s="145"/>
      <c r="AC583" s="145"/>
      <c r="AD583" s="145"/>
      <c r="AE583" s="145"/>
      <c r="AF583" s="145"/>
      <c r="AG583" s="145" t="s">
        <v>204</v>
      </c>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outlineLevel="2">
      <c r="A584" s="151"/>
      <c r="B584" s="152"/>
      <c r="C584" s="172" t="s">
        <v>808</v>
      </c>
      <c r="D584" s="156"/>
      <c r="E584" s="1215">
        <v>4.26</v>
      </c>
      <c r="F584" s="1209"/>
      <c r="G584" s="1209"/>
      <c r="H584" s="154"/>
      <c r="I584" s="154"/>
      <c r="J584" s="154"/>
      <c r="K584" s="154"/>
      <c r="L584" s="154"/>
      <c r="M584" s="154"/>
      <c r="N584" s="153"/>
      <c r="O584" s="153"/>
      <c r="P584" s="153"/>
      <c r="Q584" s="153"/>
      <c r="R584" s="154"/>
      <c r="S584" s="154"/>
      <c r="T584" s="154"/>
      <c r="U584" s="154"/>
      <c r="V584" s="154"/>
      <c r="W584" s="154"/>
      <c r="X584" s="154"/>
      <c r="Y584" s="154"/>
      <c r="Z584" s="145"/>
      <c r="AA584" s="145"/>
      <c r="AB584" s="145"/>
      <c r="AC584" s="145"/>
      <c r="AD584" s="145"/>
      <c r="AE584" s="145"/>
      <c r="AF584" s="145"/>
      <c r="AG584" s="145" t="s">
        <v>206</v>
      </c>
      <c r="AH584" s="145">
        <v>0</v>
      </c>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ht="22.5" outlineLevel="1">
      <c r="A585" s="167">
        <v>141</v>
      </c>
      <c r="B585" s="168" t="s">
        <v>809</v>
      </c>
      <c r="C585" s="173" t="s">
        <v>810</v>
      </c>
      <c r="D585" s="169" t="s">
        <v>246</v>
      </c>
      <c r="E585" s="1216">
        <v>4</v>
      </c>
      <c r="F585" s="1200"/>
      <c r="G585" s="1210">
        <f>ROUND(E585*F585,2)</f>
        <v>0</v>
      </c>
      <c r="H585" s="155">
        <v>16680.61</v>
      </c>
      <c r="I585" s="154">
        <f>ROUND(E585*H585,2)</f>
        <v>66722.44</v>
      </c>
      <c r="J585" s="155">
        <v>0</v>
      </c>
      <c r="K585" s="154">
        <f>ROUND(E585*J585,2)</f>
        <v>0</v>
      </c>
      <c r="L585" s="154">
        <v>21</v>
      </c>
      <c r="M585" s="154">
        <f>G585*(1+L585/100)</f>
        <v>0</v>
      </c>
      <c r="N585" s="153">
        <v>2.1999999999999999E-2</v>
      </c>
      <c r="O585" s="153">
        <f>ROUND(E585*N585,2)</f>
        <v>0.09</v>
      </c>
      <c r="P585" s="153">
        <v>0</v>
      </c>
      <c r="Q585" s="153">
        <f>ROUND(E585*P585,2)</f>
        <v>0</v>
      </c>
      <c r="R585" s="154" t="s">
        <v>462</v>
      </c>
      <c r="S585" s="154" t="s">
        <v>200</v>
      </c>
      <c r="T585" s="154" t="s">
        <v>201</v>
      </c>
      <c r="U585" s="154">
        <v>0</v>
      </c>
      <c r="V585" s="154">
        <f>ROUND(E585*U585,2)</f>
        <v>0</v>
      </c>
      <c r="W585" s="154"/>
      <c r="X585" s="154" t="s">
        <v>463</v>
      </c>
      <c r="Y585" s="154" t="s">
        <v>203</v>
      </c>
      <c r="Z585" s="145"/>
      <c r="AA585" s="145"/>
      <c r="AB585" s="145"/>
      <c r="AC585" s="145"/>
      <c r="AD585" s="145"/>
      <c r="AE585" s="145"/>
      <c r="AF585" s="145"/>
      <c r="AG585" s="145" t="s">
        <v>464</v>
      </c>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c r="A586" s="161" t="s">
        <v>195</v>
      </c>
      <c r="B586" s="162" t="s">
        <v>104</v>
      </c>
      <c r="C586" s="170" t="s">
        <v>105</v>
      </c>
      <c r="D586" s="163"/>
      <c r="E586" s="1213"/>
      <c r="F586" s="1201"/>
      <c r="G586" s="1206">
        <f>SUMIF(AG587:AG589,"&lt;&gt;NOR",G587:G589)</f>
        <v>0</v>
      </c>
      <c r="H586" s="160"/>
      <c r="I586" s="160">
        <f>SUM(I587:I589)</f>
        <v>19551.759999999998</v>
      </c>
      <c r="J586" s="160"/>
      <c r="K586" s="160">
        <f>SUM(K587:K589)</f>
        <v>7060.56</v>
      </c>
      <c r="L586" s="160"/>
      <c r="M586" s="160">
        <f>SUM(M587:M589)</f>
        <v>0</v>
      </c>
      <c r="N586" s="159"/>
      <c r="O586" s="159">
        <f>SUM(O587:O589)</f>
        <v>11.26</v>
      </c>
      <c r="P586" s="159"/>
      <c r="Q586" s="159">
        <f>SUM(Q587:Q589)</f>
        <v>0</v>
      </c>
      <c r="R586" s="160"/>
      <c r="S586" s="160"/>
      <c r="T586" s="160"/>
      <c r="U586" s="160"/>
      <c r="V586" s="160">
        <f>SUM(V587:V589)</f>
        <v>12.64</v>
      </c>
      <c r="W586" s="160"/>
      <c r="X586" s="160"/>
      <c r="Y586" s="160"/>
      <c r="AG586" t="s">
        <v>196</v>
      </c>
    </row>
    <row r="587" spans="1:60" ht="22.5" outlineLevel="1">
      <c r="A587" s="164">
        <v>142</v>
      </c>
      <c r="B587" s="165" t="s">
        <v>811</v>
      </c>
      <c r="C587" s="171" t="s">
        <v>812</v>
      </c>
      <c r="D587" s="166" t="s">
        <v>241</v>
      </c>
      <c r="E587" s="1214">
        <v>90.3</v>
      </c>
      <c r="F587" s="1207"/>
      <c r="G587" s="1208">
        <f>ROUND(E587*F587,2)</f>
        <v>0</v>
      </c>
      <c r="H587" s="155">
        <v>216.52</v>
      </c>
      <c r="I587" s="154">
        <f>ROUND(E587*H587,2)</f>
        <v>19551.759999999998</v>
      </c>
      <c r="J587" s="155">
        <v>78.19</v>
      </c>
      <c r="K587" s="154">
        <f>ROUND(E587*J587,2)</f>
        <v>7060.56</v>
      </c>
      <c r="L587" s="154">
        <v>21</v>
      </c>
      <c r="M587" s="154">
        <f>G587*(1+L587/100)</f>
        <v>0</v>
      </c>
      <c r="N587" s="153">
        <v>0.12472</v>
      </c>
      <c r="O587" s="153">
        <f>ROUND(E587*N587,2)</f>
        <v>11.26</v>
      </c>
      <c r="P587" s="153">
        <v>0</v>
      </c>
      <c r="Q587" s="153">
        <f>ROUND(E587*P587,2)</f>
        <v>0</v>
      </c>
      <c r="R587" s="154"/>
      <c r="S587" s="154" t="s">
        <v>200</v>
      </c>
      <c r="T587" s="154" t="s">
        <v>201</v>
      </c>
      <c r="U587" s="154">
        <v>0.14000000000000001</v>
      </c>
      <c r="V587" s="154">
        <f>ROUND(E587*U587,2)</f>
        <v>12.64</v>
      </c>
      <c r="W587" s="154"/>
      <c r="X587" s="154" t="s">
        <v>202</v>
      </c>
      <c r="Y587" s="154" t="s">
        <v>203</v>
      </c>
      <c r="Z587" s="145"/>
      <c r="AA587" s="145"/>
      <c r="AB587" s="145"/>
      <c r="AC587" s="145"/>
      <c r="AD587" s="145"/>
      <c r="AE587" s="145"/>
      <c r="AF587" s="145"/>
      <c r="AG587" s="145" t="s">
        <v>204</v>
      </c>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2">
      <c r="A588" s="151"/>
      <c r="B588" s="152"/>
      <c r="C588" s="172" t="s">
        <v>813</v>
      </c>
      <c r="D588" s="156"/>
      <c r="E588" s="1215">
        <v>85.2</v>
      </c>
      <c r="F588" s="1209"/>
      <c r="G588" s="1209"/>
      <c r="H588" s="154"/>
      <c r="I588" s="154"/>
      <c r="J588" s="154"/>
      <c r="K588" s="154"/>
      <c r="L588" s="154"/>
      <c r="M588" s="154"/>
      <c r="N588" s="153"/>
      <c r="O588" s="153"/>
      <c r="P588" s="153"/>
      <c r="Q588" s="153"/>
      <c r="R588" s="154"/>
      <c r="S588" s="154"/>
      <c r="T588" s="154"/>
      <c r="U588" s="154"/>
      <c r="V588" s="154"/>
      <c r="W588" s="154"/>
      <c r="X588" s="154"/>
      <c r="Y588" s="154"/>
      <c r="Z588" s="145"/>
      <c r="AA588" s="145"/>
      <c r="AB588" s="145"/>
      <c r="AC588" s="145"/>
      <c r="AD588" s="145"/>
      <c r="AE588" s="145"/>
      <c r="AF588" s="145"/>
      <c r="AG588" s="145" t="s">
        <v>206</v>
      </c>
      <c r="AH588" s="145">
        <v>0</v>
      </c>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3">
      <c r="A589" s="151"/>
      <c r="B589" s="152"/>
      <c r="C589" s="172" t="s">
        <v>814</v>
      </c>
      <c r="D589" s="156"/>
      <c r="E589" s="1215">
        <v>5.0999999999999996</v>
      </c>
      <c r="F589" s="1209"/>
      <c r="G589" s="1209"/>
      <c r="H589" s="154"/>
      <c r="I589" s="154"/>
      <c r="J589" s="154"/>
      <c r="K589" s="154"/>
      <c r="L589" s="154"/>
      <c r="M589" s="154"/>
      <c r="N589" s="153"/>
      <c r="O589" s="153"/>
      <c r="P589" s="153"/>
      <c r="Q589" s="153"/>
      <c r="R589" s="154"/>
      <c r="S589" s="154"/>
      <c r="T589" s="154"/>
      <c r="U589" s="154"/>
      <c r="V589" s="154"/>
      <c r="W589" s="154"/>
      <c r="X589" s="154"/>
      <c r="Y589" s="154"/>
      <c r="Z589" s="145"/>
      <c r="AA589" s="145"/>
      <c r="AB589" s="145"/>
      <c r="AC589" s="145"/>
      <c r="AD589" s="145"/>
      <c r="AE589" s="145"/>
      <c r="AF589" s="145"/>
      <c r="AG589" s="145" t="s">
        <v>206</v>
      </c>
      <c r="AH589" s="145">
        <v>0</v>
      </c>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c r="A590" s="161" t="s">
        <v>195</v>
      </c>
      <c r="B590" s="162" t="s">
        <v>106</v>
      </c>
      <c r="C590" s="170" t="s">
        <v>107</v>
      </c>
      <c r="D590" s="163"/>
      <c r="E590" s="1213"/>
      <c r="F590" s="1201"/>
      <c r="G590" s="1206">
        <f>SUMIF(AG591:AG608,"&lt;&gt;NOR",G591:G608)</f>
        <v>0</v>
      </c>
      <c r="H590" s="160"/>
      <c r="I590" s="160">
        <f>SUM(I591:I608)</f>
        <v>204562.92999999996</v>
      </c>
      <c r="J590" s="160"/>
      <c r="K590" s="160">
        <f>SUM(K591:K608)</f>
        <v>231475.13</v>
      </c>
      <c r="L590" s="160"/>
      <c r="M590" s="160">
        <f>SUM(M591:M608)</f>
        <v>0</v>
      </c>
      <c r="N590" s="159"/>
      <c r="O590" s="159">
        <f>SUM(O591:O608)</f>
        <v>29.230000000000004</v>
      </c>
      <c r="P590" s="159"/>
      <c r="Q590" s="159">
        <f>SUM(Q591:Q608)</f>
        <v>0</v>
      </c>
      <c r="R590" s="160"/>
      <c r="S590" s="160"/>
      <c r="T590" s="160"/>
      <c r="U590" s="160"/>
      <c r="V590" s="160">
        <f>SUM(V591:V608)</f>
        <v>384.3</v>
      </c>
      <c r="W590" s="160"/>
      <c r="X590" s="160"/>
      <c r="Y590" s="160"/>
      <c r="AG590" t="s">
        <v>196</v>
      </c>
    </row>
    <row r="591" spans="1:60" outlineLevel="1">
      <c r="A591" s="164">
        <v>143</v>
      </c>
      <c r="B591" s="165" t="s">
        <v>815</v>
      </c>
      <c r="C591" s="171" t="s">
        <v>816</v>
      </c>
      <c r="D591" s="166" t="s">
        <v>217</v>
      </c>
      <c r="E591" s="1214">
        <v>891.15</v>
      </c>
      <c r="F591" s="1207"/>
      <c r="G591" s="1208">
        <f>ROUND(E591*F591,2)</f>
        <v>0</v>
      </c>
      <c r="H591" s="155">
        <v>0.05</v>
      </c>
      <c r="I591" s="154">
        <f>ROUND(E591*H591,2)</f>
        <v>44.56</v>
      </c>
      <c r="J591" s="155">
        <v>78.33</v>
      </c>
      <c r="K591" s="154">
        <f>ROUND(E591*J591,2)</f>
        <v>69803.78</v>
      </c>
      <c r="L591" s="154">
        <v>21</v>
      </c>
      <c r="M591" s="154">
        <f>G591*(1+L591/100)</f>
        <v>0</v>
      </c>
      <c r="N591" s="153">
        <v>1.8380000000000001E-2</v>
      </c>
      <c r="O591" s="153">
        <f>ROUND(E591*N591,2)</f>
        <v>16.38</v>
      </c>
      <c r="P591" s="153">
        <v>0</v>
      </c>
      <c r="Q591" s="153">
        <f>ROUND(E591*P591,2)</f>
        <v>0</v>
      </c>
      <c r="R591" s="154"/>
      <c r="S591" s="154" t="s">
        <v>200</v>
      </c>
      <c r="T591" s="154" t="s">
        <v>201</v>
      </c>
      <c r="U591" s="154">
        <v>0.13</v>
      </c>
      <c r="V591" s="154">
        <f>ROUND(E591*U591,2)</f>
        <v>115.85</v>
      </c>
      <c r="W591" s="154"/>
      <c r="X591" s="154" t="s">
        <v>202</v>
      </c>
      <c r="Y591" s="154" t="s">
        <v>203</v>
      </c>
      <c r="Z591" s="145"/>
      <c r="AA591" s="145"/>
      <c r="AB591" s="145"/>
      <c r="AC591" s="145"/>
      <c r="AD591" s="145"/>
      <c r="AE591" s="145"/>
      <c r="AF591" s="145"/>
      <c r="AG591" s="145" t="s">
        <v>204</v>
      </c>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2">
      <c r="A592" s="151"/>
      <c r="B592" s="152"/>
      <c r="C592" s="172" t="s">
        <v>817</v>
      </c>
      <c r="D592" s="156"/>
      <c r="E592" s="1215">
        <v>891.15</v>
      </c>
      <c r="F592" s="1209"/>
      <c r="G592" s="1209"/>
      <c r="H592" s="154"/>
      <c r="I592" s="154"/>
      <c r="J592" s="154"/>
      <c r="K592" s="154"/>
      <c r="L592" s="154"/>
      <c r="M592" s="154"/>
      <c r="N592" s="153"/>
      <c r="O592" s="153"/>
      <c r="P592" s="153"/>
      <c r="Q592" s="153"/>
      <c r="R592" s="154"/>
      <c r="S592" s="154"/>
      <c r="T592" s="154"/>
      <c r="U592" s="154"/>
      <c r="V592" s="154"/>
      <c r="W592" s="154"/>
      <c r="X592" s="154"/>
      <c r="Y592" s="154"/>
      <c r="Z592" s="145"/>
      <c r="AA592" s="145"/>
      <c r="AB592" s="145"/>
      <c r="AC592" s="145"/>
      <c r="AD592" s="145"/>
      <c r="AE592" s="145"/>
      <c r="AF592" s="145"/>
      <c r="AG592" s="145" t="s">
        <v>206</v>
      </c>
      <c r="AH592" s="145">
        <v>0</v>
      </c>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ht="22.5" outlineLevel="1">
      <c r="A593" s="164">
        <v>144</v>
      </c>
      <c r="B593" s="165" t="s">
        <v>818</v>
      </c>
      <c r="C593" s="171" t="s">
        <v>819</v>
      </c>
      <c r="D593" s="166" t="s">
        <v>217</v>
      </c>
      <c r="E593" s="1214">
        <v>3564.6</v>
      </c>
      <c r="F593" s="1207"/>
      <c r="G593" s="1208">
        <f>ROUND(E593*F593,2)</f>
        <v>0</v>
      </c>
      <c r="H593" s="155">
        <v>52.93</v>
      </c>
      <c r="I593" s="154">
        <f>ROUND(E593*H593,2)</f>
        <v>188674.28</v>
      </c>
      <c r="J593" s="155">
        <v>3.08</v>
      </c>
      <c r="K593" s="154">
        <f>ROUND(E593*J593,2)</f>
        <v>10978.97</v>
      </c>
      <c r="L593" s="154">
        <v>21</v>
      </c>
      <c r="M593" s="154">
        <f>G593*(1+L593/100)</f>
        <v>0</v>
      </c>
      <c r="N593" s="153">
        <v>8.4999999999999995E-4</v>
      </c>
      <c r="O593" s="153">
        <f>ROUND(E593*N593,2)</f>
        <v>3.03</v>
      </c>
      <c r="P593" s="153">
        <v>0</v>
      </c>
      <c r="Q593" s="153">
        <f>ROUND(E593*P593,2)</f>
        <v>0</v>
      </c>
      <c r="R593" s="154"/>
      <c r="S593" s="154" t="s">
        <v>200</v>
      </c>
      <c r="T593" s="154" t="s">
        <v>201</v>
      </c>
      <c r="U593" s="154">
        <v>6.0000000000000001E-3</v>
      </c>
      <c r="V593" s="154">
        <f>ROUND(E593*U593,2)</f>
        <v>21.39</v>
      </c>
      <c r="W593" s="154"/>
      <c r="X593" s="154" t="s">
        <v>202</v>
      </c>
      <c r="Y593" s="154" t="s">
        <v>203</v>
      </c>
      <c r="Z593" s="145"/>
      <c r="AA593" s="145"/>
      <c r="AB593" s="145"/>
      <c r="AC593" s="145"/>
      <c r="AD593" s="145"/>
      <c r="AE593" s="145"/>
      <c r="AF593" s="145"/>
      <c r="AG593" s="145" t="s">
        <v>204</v>
      </c>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2">
      <c r="A594" s="151"/>
      <c r="B594" s="152"/>
      <c r="C594" s="172" t="s">
        <v>820</v>
      </c>
      <c r="D594" s="156"/>
      <c r="E594" s="1215">
        <v>3564.6</v>
      </c>
      <c r="F594" s="1209"/>
      <c r="G594" s="1209"/>
      <c r="H594" s="154"/>
      <c r="I594" s="154"/>
      <c r="J594" s="154"/>
      <c r="K594" s="154"/>
      <c r="L594" s="154"/>
      <c r="M594" s="154"/>
      <c r="N594" s="153"/>
      <c r="O594" s="153"/>
      <c r="P594" s="153"/>
      <c r="Q594" s="153"/>
      <c r="R594" s="154"/>
      <c r="S594" s="154"/>
      <c r="T594" s="154"/>
      <c r="U594" s="154"/>
      <c r="V594" s="154"/>
      <c r="W594" s="154"/>
      <c r="X594" s="154"/>
      <c r="Y594" s="154"/>
      <c r="Z594" s="145"/>
      <c r="AA594" s="145"/>
      <c r="AB594" s="145"/>
      <c r="AC594" s="145"/>
      <c r="AD594" s="145"/>
      <c r="AE594" s="145"/>
      <c r="AF594" s="145"/>
      <c r="AG594" s="145" t="s">
        <v>206</v>
      </c>
      <c r="AH594" s="145">
        <v>0</v>
      </c>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c r="A595" s="164">
        <v>145</v>
      </c>
      <c r="B595" s="165" t="s">
        <v>821</v>
      </c>
      <c r="C595" s="171" t="s">
        <v>822</v>
      </c>
      <c r="D595" s="166" t="s">
        <v>217</v>
      </c>
      <c r="E595" s="1214">
        <v>891.15</v>
      </c>
      <c r="F595" s="1207"/>
      <c r="G595" s="1208">
        <f>ROUND(E595*F595,2)</f>
        <v>0</v>
      </c>
      <c r="H595" s="155">
        <v>0</v>
      </c>
      <c r="I595" s="154">
        <f>ROUND(E595*H595,2)</f>
        <v>0</v>
      </c>
      <c r="J595" s="155">
        <v>63.98</v>
      </c>
      <c r="K595" s="154">
        <f>ROUND(E595*J595,2)</f>
        <v>57015.78</v>
      </c>
      <c r="L595" s="154">
        <v>21</v>
      </c>
      <c r="M595" s="154">
        <f>G595*(1+L595/100)</f>
        <v>0</v>
      </c>
      <c r="N595" s="153">
        <v>0</v>
      </c>
      <c r="O595" s="153">
        <f>ROUND(E595*N595,2)</f>
        <v>0</v>
      </c>
      <c r="P595" s="153">
        <v>0</v>
      </c>
      <c r="Q595" s="153">
        <f>ROUND(E595*P595,2)</f>
        <v>0</v>
      </c>
      <c r="R595" s="154"/>
      <c r="S595" s="154" t="s">
        <v>200</v>
      </c>
      <c r="T595" s="154" t="s">
        <v>201</v>
      </c>
      <c r="U595" s="154">
        <v>0.10199999999999999</v>
      </c>
      <c r="V595" s="154">
        <f>ROUND(E595*U595,2)</f>
        <v>90.9</v>
      </c>
      <c r="W595" s="154"/>
      <c r="X595" s="154" t="s">
        <v>202</v>
      </c>
      <c r="Y595" s="154" t="s">
        <v>203</v>
      </c>
      <c r="Z595" s="145"/>
      <c r="AA595" s="145"/>
      <c r="AB595" s="145"/>
      <c r="AC595" s="145"/>
      <c r="AD595" s="145"/>
      <c r="AE595" s="145"/>
      <c r="AF595" s="145"/>
      <c r="AG595" s="145" t="s">
        <v>204</v>
      </c>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2">
      <c r="A596" s="151"/>
      <c r="B596" s="152"/>
      <c r="C596" s="172" t="s">
        <v>817</v>
      </c>
      <c r="D596" s="156"/>
      <c r="E596" s="1215">
        <v>891.15</v>
      </c>
      <c r="F596" s="1209"/>
      <c r="G596" s="1209"/>
      <c r="H596" s="154"/>
      <c r="I596" s="154"/>
      <c r="J596" s="154"/>
      <c r="K596" s="154"/>
      <c r="L596" s="154"/>
      <c r="M596" s="154"/>
      <c r="N596" s="153"/>
      <c r="O596" s="153"/>
      <c r="P596" s="153"/>
      <c r="Q596" s="153"/>
      <c r="R596" s="154"/>
      <c r="S596" s="154"/>
      <c r="T596" s="154"/>
      <c r="U596" s="154"/>
      <c r="V596" s="154"/>
      <c r="W596" s="154"/>
      <c r="X596" s="154"/>
      <c r="Y596" s="154"/>
      <c r="Z596" s="145"/>
      <c r="AA596" s="145"/>
      <c r="AB596" s="145"/>
      <c r="AC596" s="145"/>
      <c r="AD596" s="145"/>
      <c r="AE596" s="145"/>
      <c r="AF596" s="145"/>
      <c r="AG596" s="145" t="s">
        <v>206</v>
      </c>
      <c r="AH596" s="145">
        <v>0</v>
      </c>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c r="A597" s="164">
        <v>146</v>
      </c>
      <c r="B597" s="165" t="s">
        <v>823</v>
      </c>
      <c r="C597" s="171" t="s">
        <v>824</v>
      </c>
      <c r="D597" s="166" t="s">
        <v>199</v>
      </c>
      <c r="E597" s="1214">
        <v>895.45</v>
      </c>
      <c r="F597" s="1207"/>
      <c r="G597" s="1208">
        <f>ROUND(E597*F597,2)</f>
        <v>0</v>
      </c>
      <c r="H597" s="155">
        <v>0.03</v>
      </c>
      <c r="I597" s="154">
        <f>ROUND(E597*H597,2)</f>
        <v>26.86</v>
      </c>
      <c r="J597" s="155">
        <v>36.630000000000003</v>
      </c>
      <c r="K597" s="154">
        <f>ROUND(E597*J597,2)</f>
        <v>32800.33</v>
      </c>
      <c r="L597" s="154">
        <v>21</v>
      </c>
      <c r="M597" s="154">
        <f>G597*(1+L597/100)</f>
        <v>0</v>
      </c>
      <c r="N597" s="153">
        <v>7.3499999999999998E-3</v>
      </c>
      <c r="O597" s="153">
        <f>ROUND(E597*N597,2)</f>
        <v>6.58</v>
      </c>
      <c r="P597" s="153">
        <v>0</v>
      </c>
      <c r="Q597" s="153">
        <f>ROUND(E597*P597,2)</f>
        <v>0</v>
      </c>
      <c r="R597" s="154"/>
      <c r="S597" s="154" t="s">
        <v>200</v>
      </c>
      <c r="T597" s="154" t="s">
        <v>201</v>
      </c>
      <c r="U597" s="154">
        <v>6.3E-2</v>
      </c>
      <c r="V597" s="154">
        <f>ROUND(E597*U597,2)</f>
        <v>56.41</v>
      </c>
      <c r="W597" s="154"/>
      <c r="X597" s="154" t="s">
        <v>202</v>
      </c>
      <c r="Y597" s="154" t="s">
        <v>203</v>
      </c>
      <c r="Z597" s="145"/>
      <c r="AA597" s="145"/>
      <c r="AB597" s="145"/>
      <c r="AC597" s="145"/>
      <c r="AD597" s="145"/>
      <c r="AE597" s="145"/>
      <c r="AF597" s="145"/>
      <c r="AG597" s="145" t="s">
        <v>204</v>
      </c>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2">
      <c r="A598" s="151"/>
      <c r="B598" s="152"/>
      <c r="C598" s="172" t="s">
        <v>825</v>
      </c>
      <c r="D598" s="156"/>
      <c r="E598" s="1215">
        <v>895.45</v>
      </c>
      <c r="F598" s="1209"/>
      <c r="G598" s="1209"/>
      <c r="H598" s="154"/>
      <c r="I598" s="154"/>
      <c r="J598" s="154"/>
      <c r="K598" s="154"/>
      <c r="L598" s="154"/>
      <c r="M598" s="154"/>
      <c r="N598" s="153"/>
      <c r="O598" s="153"/>
      <c r="P598" s="153"/>
      <c r="Q598" s="153"/>
      <c r="R598" s="154"/>
      <c r="S598" s="154"/>
      <c r="T598" s="154"/>
      <c r="U598" s="154"/>
      <c r="V598" s="154"/>
      <c r="W598" s="154"/>
      <c r="X598" s="154"/>
      <c r="Y598" s="154"/>
      <c r="Z598" s="145"/>
      <c r="AA598" s="145"/>
      <c r="AB598" s="145"/>
      <c r="AC598" s="145"/>
      <c r="AD598" s="145"/>
      <c r="AE598" s="145"/>
      <c r="AF598" s="145"/>
      <c r="AG598" s="145" t="s">
        <v>206</v>
      </c>
      <c r="AH598" s="145">
        <v>0</v>
      </c>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c r="A599" s="164">
        <v>147</v>
      </c>
      <c r="B599" s="165" t="s">
        <v>826</v>
      </c>
      <c r="C599" s="171" t="s">
        <v>827</v>
      </c>
      <c r="D599" s="166" t="s">
        <v>199</v>
      </c>
      <c r="E599" s="1214">
        <v>1790.9</v>
      </c>
      <c r="F599" s="1207"/>
      <c r="G599" s="1208">
        <f>ROUND(E599*F599,2)</f>
        <v>0</v>
      </c>
      <c r="H599" s="155">
        <v>8.83</v>
      </c>
      <c r="I599" s="154">
        <f>ROUND(E599*H599,2)</f>
        <v>15813.65</v>
      </c>
      <c r="J599" s="155">
        <v>0.56999999999999995</v>
      </c>
      <c r="K599" s="154">
        <f>ROUND(E599*J599,2)</f>
        <v>1020.81</v>
      </c>
      <c r="L599" s="154">
        <v>21</v>
      </c>
      <c r="M599" s="154">
        <f>G599*(1+L599/100)</f>
        <v>0</v>
      </c>
      <c r="N599" s="153">
        <v>1.2E-4</v>
      </c>
      <c r="O599" s="153">
        <f>ROUND(E599*N599,2)</f>
        <v>0.21</v>
      </c>
      <c r="P599" s="153">
        <v>0</v>
      </c>
      <c r="Q599" s="153">
        <f>ROUND(E599*P599,2)</f>
        <v>0</v>
      </c>
      <c r="R599" s="154"/>
      <c r="S599" s="154" t="s">
        <v>200</v>
      </c>
      <c r="T599" s="154" t="s">
        <v>201</v>
      </c>
      <c r="U599" s="154">
        <v>1E-3</v>
      </c>
      <c r="V599" s="154">
        <f>ROUND(E599*U599,2)</f>
        <v>1.79</v>
      </c>
      <c r="W599" s="154"/>
      <c r="X599" s="154" t="s">
        <v>202</v>
      </c>
      <c r="Y599" s="154" t="s">
        <v>203</v>
      </c>
      <c r="Z599" s="145"/>
      <c r="AA599" s="145"/>
      <c r="AB599" s="145"/>
      <c r="AC599" s="145"/>
      <c r="AD599" s="145"/>
      <c r="AE599" s="145"/>
      <c r="AF599" s="145"/>
      <c r="AG599" s="145" t="s">
        <v>204</v>
      </c>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2">
      <c r="A600" s="151"/>
      <c r="B600" s="152"/>
      <c r="C600" s="172" t="s">
        <v>828</v>
      </c>
      <c r="D600" s="156"/>
      <c r="E600" s="1215">
        <v>1790.9</v>
      </c>
      <c r="F600" s="1209"/>
      <c r="G600" s="1209"/>
      <c r="H600" s="154"/>
      <c r="I600" s="154"/>
      <c r="J600" s="154"/>
      <c r="K600" s="154"/>
      <c r="L600" s="154"/>
      <c r="M600" s="154"/>
      <c r="N600" s="153"/>
      <c r="O600" s="153"/>
      <c r="P600" s="153"/>
      <c r="Q600" s="153"/>
      <c r="R600" s="154"/>
      <c r="S600" s="154"/>
      <c r="T600" s="154"/>
      <c r="U600" s="154"/>
      <c r="V600" s="154"/>
      <c r="W600" s="154"/>
      <c r="X600" s="154"/>
      <c r="Y600" s="154"/>
      <c r="Z600" s="145"/>
      <c r="AA600" s="145"/>
      <c r="AB600" s="145"/>
      <c r="AC600" s="145"/>
      <c r="AD600" s="145"/>
      <c r="AE600" s="145"/>
      <c r="AF600" s="145"/>
      <c r="AG600" s="145" t="s">
        <v>206</v>
      </c>
      <c r="AH600" s="145">
        <v>0</v>
      </c>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c r="A601" s="164">
        <v>148</v>
      </c>
      <c r="B601" s="165" t="s">
        <v>829</v>
      </c>
      <c r="C601" s="171" t="s">
        <v>830</v>
      </c>
      <c r="D601" s="166" t="s">
        <v>199</v>
      </c>
      <c r="E601" s="1214">
        <v>895.45</v>
      </c>
      <c r="F601" s="1207"/>
      <c r="G601" s="1208">
        <f>ROUND(E601*F601,2)</f>
        <v>0</v>
      </c>
      <c r="H601" s="155">
        <v>0</v>
      </c>
      <c r="I601" s="154">
        <f>ROUND(E601*H601,2)</f>
        <v>0</v>
      </c>
      <c r="J601" s="155">
        <v>21.47</v>
      </c>
      <c r="K601" s="154">
        <f>ROUND(E601*J601,2)</f>
        <v>19225.310000000001</v>
      </c>
      <c r="L601" s="154">
        <v>21</v>
      </c>
      <c r="M601" s="154">
        <f>G601*(1+L601/100)</f>
        <v>0</v>
      </c>
      <c r="N601" s="153">
        <v>0</v>
      </c>
      <c r="O601" s="153">
        <f>ROUND(E601*N601,2)</f>
        <v>0</v>
      </c>
      <c r="P601" s="153">
        <v>0</v>
      </c>
      <c r="Q601" s="153">
        <f>ROUND(E601*P601,2)</f>
        <v>0</v>
      </c>
      <c r="R601" s="154"/>
      <c r="S601" s="154" t="s">
        <v>200</v>
      </c>
      <c r="T601" s="154" t="s">
        <v>201</v>
      </c>
      <c r="U601" s="154">
        <v>3.7999999999999999E-2</v>
      </c>
      <c r="V601" s="154">
        <f>ROUND(E601*U601,2)</f>
        <v>34.03</v>
      </c>
      <c r="W601" s="154"/>
      <c r="X601" s="154" t="s">
        <v>202</v>
      </c>
      <c r="Y601" s="154" t="s">
        <v>203</v>
      </c>
      <c r="Z601" s="145"/>
      <c r="AA601" s="145"/>
      <c r="AB601" s="145"/>
      <c r="AC601" s="145"/>
      <c r="AD601" s="145"/>
      <c r="AE601" s="145"/>
      <c r="AF601" s="145"/>
      <c r="AG601" s="145" t="s">
        <v>204</v>
      </c>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2">
      <c r="A602" s="151"/>
      <c r="B602" s="152"/>
      <c r="C602" s="172" t="s">
        <v>825</v>
      </c>
      <c r="D602" s="156"/>
      <c r="E602" s="1215">
        <v>895.45</v>
      </c>
      <c r="F602" s="1209"/>
      <c r="G602" s="1209"/>
      <c r="H602" s="154"/>
      <c r="I602" s="154"/>
      <c r="J602" s="154"/>
      <c r="K602" s="154"/>
      <c r="L602" s="154"/>
      <c r="M602" s="154"/>
      <c r="N602" s="153"/>
      <c r="O602" s="153"/>
      <c r="P602" s="153"/>
      <c r="Q602" s="153"/>
      <c r="R602" s="154"/>
      <c r="S602" s="154"/>
      <c r="T602" s="154"/>
      <c r="U602" s="154"/>
      <c r="V602" s="154"/>
      <c r="W602" s="154"/>
      <c r="X602" s="154"/>
      <c r="Y602" s="154"/>
      <c r="Z602" s="145"/>
      <c r="AA602" s="145"/>
      <c r="AB602" s="145"/>
      <c r="AC602" s="145"/>
      <c r="AD602" s="145"/>
      <c r="AE602" s="145"/>
      <c r="AF602" s="145"/>
      <c r="AG602" s="145" t="s">
        <v>206</v>
      </c>
      <c r="AH602" s="145">
        <v>0</v>
      </c>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c r="A603" s="164">
        <v>149</v>
      </c>
      <c r="B603" s="165" t="s">
        <v>831</v>
      </c>
      <c r="C603" s="171" t="s">
        <v>832</v>
      </c>
      <c r="D603" s="166" t="s">
        <v>217</v>
      </c>
      <c r="E603" s="1214">
        <v>179.09</v>
      </c>
      <c r="F603" s="1207"/>
      <c r="G603" s="1208">
        <f>ROUND(E603*F603,2)</f>
        <v>0</v>
      </c>
      <c r="H603" s="155">
        <v>0.02</v>
      </c>
      <c r="I603" s="154">
        <f>ROUND(E603*H603,2)</f>
        <v>3.58</v>
      </c>
      <c r="J603" s="155">
        <v>71.13</v>
      </c>
      <c r="K603" s="154">
        <f>ROUND(E603*J603,2)</f>
        <v>12738.67</v>
      </c>
      <c r="L603" s="154">
        <v>21</v>
      </c>
      <c r="M603" s="154">
        <f>G603*(1+L603/100)</f>
        <v>0</v>
      </c>
      <c r="N603" s="153">
        <v>1.6910000000000001E-2</v>
      </c>
      <c r="O603" s="153">
        <f>ROUND(E603*N603,2)</f>
        <v>3.03</v>
      </c>
      <c r="P603" s="153">
        <v>0</v>
      </c>
      <c r="Q603" s="153">
        <f>ROUND(E603*P603,2)</f>
        <v>0</v>
      </c>
      <c r="R603" s="154"/>
      <c r="S603" s="154" t="s">
        <v>200</v>
      </c>
      <c r="T603" s="154" t="s">
        <v>201</v>
      </c>
      <c r="U603" s="154">
        <v>0.13100000000000001</v>
      </c>
      <c r="V603" s="154">
        <f>ROUND(E603*U603,2)</f>
        <v>23.46</v>
      </c>
      <c r="W603" s="154"/>
      <c r="X603" s="154" t="s">
        <v>202</v>
      </c>
      <c r="Y603" s="154" t="s">
        <v>203</v>
      </c>
      <c r="Z603" s="145"/>
      <c r="AA603" s="145"/>
      <c r="AB603" s="145"/>
      <c r="AC603" s="145"/>
      <c r="AD603" s="145"/>
      <c r="AE603" s="145"/>
      <c r="AF603" s="145"/>
      <c r="AG603" s="145" t="s">
        <v>204</v>
      </c>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2">
      <c r="A604" s="151"/>
      <c r="B604" s="152"/>
      <c r="C604" s="172" t="s">
        <v>833</v>
      </c>
      <c r="D604" s="156"/>
      <c r="E604" s="1215">
        <v>179.09</v>
      </c>
      <c r="F604" s="1209"/>
      <c r="G604" s="1209"/>
      <c r="H604" s="154"/>
      <c r="I604" s="154"/>
      <c r="J604" s="154"/>
      <c r="K604" s="154"/>
      <c r="L604" s="154"/>
      <c r="M604" s="154"/>
      <c r="N604" s="153"/>
      <c r="O604" s="153"/>
      <c r="P604" s="153"/>
      <c r="Q604" s="153"/>
      <c r="R604" s="154"/>
      <c r="S604" s="154"/>
      <c r="T604" s="154"/>
      <c r="U604" s="154"/>
      <c r="V604" s="154"/>
      <c r="W604" s="154"/>
      <c r="X604" s="154"/>
      <c r="Y604" s="154"/>
      <c r="Z604" s="145"/>
      <c r="AA604" s="145"/>
      <c r="AB604" s="145"/>
      <c r="AC604" s="145"/>
      <c r="AD604" s="145"/>
      <c r="AE604" s="145"/>
      <c r="AF604" s="145"/>
      <c r="AG604" s="145" t="s">
        <v>206</v>
      </c>
      <c r="AH604" s="145">
        <v>0</v>
      </c>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c r="A605" s="164">
        <v>150</v>
      </c>
      <c r="B605" s="165" t="s">
        <v>834</v>
      </c>
      <c r="C605" s="171" t="s">
        <v>835</v>
      </c>
      <c r="D605" s="166" t="s">
        <v>217</v>
      </c>
      <c r="E605" s="1214">
        <v>10745.4</v>
      </c>
      <c r="F605" s="1207"/>
      <c r="G605" s="1208">
        <f>ROUND(E605*F605,2)</f>
        <v>0</v>
      </c>
      <c r="H605" s="155">
        <v>0</v>
      </c>
      <c r="I605" s="154">
        <f>ROUND(E605*H605,2)</f>
        <v>0</v>
      </c>
      <c r="J605" s="155">
        <v>1.69</v>
      </c>
      <c r="K605" s="154">
        <f>ROUND(E605*J605,2)</f>
        <v>18159.73</v>
      </c>
      <c r="L605" s="154">
        <v>21</v>
      </c>
      <c r="M605" s="154">
        <f>G605*(1+L605/100)</f>
        <v>0</v>
      </c>
      <c r="N605" s="153">
        <v>0</v>
      </c>
      <c r="O605" s="153">
        <f>ROUND(E605*N605,2)</f>
        <v>0</v>
      </c>
      <c r="P605" s="153">
        <v>0</v>
      </c>
      <c r="Q605" s="153">
        <f>ROUND(E605*P605,2)</f>
        <v>0</v>
      </c>
      <c r="R605" s="154"/>
      <c r="S605" s="154" t="s">
        <v>200</v>
      </c>
      <c r="T605" s="154" t="s">
        <v>201</v>
      </c>
      <c r="U605" s="154">
        <v>2E-3</v>
      </c>
      <c r="V605" s="154">
        <f>ROUND(E605*U605,2)</f>
        <v>21.49</v>
      </c>
      <c r="W605" s="154"/>
      <c r="X605" s="154" t="s">
        <v>202</v>
      </c>
      <c r="Y605" s="154" t="s">
        <v>203</v>
      </c>
      <c r="Z605" s="145"/>
      <c r="AA605" s="145"/>
      <c r="AB605" s="145"/>
      <c r="AC605" s="145"/>
      <c r="AD605" s="145"/>
      <c r="AE605" s="145"/>
      <c r="AF605" s="145"/>
      <c r="AG605" s="145" t="s">
        <v>204</v>
      </c>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2">
      <c r="A606" s="151"/>
      <c r="B606" s="152"/>
      <c r="C606" s="172" t="s">
        <v>836</v>
      </c>
      <c r="D606" s="156"/>
      <c r="E606" s="1215">
        <v>10745.4</v>
      </c>
      <c r="F606" s="1209"/>
      <c r="G606" s="1209"/>
      <c r="H606" s="154"/>
      <c r="I606" s="154"/>
      <c r="J606" s="154"/>
      <c r="K606" s="154"/>
      <c r="L606" s="154"/>
      <c r="M606" s="154"/>
      <c r="N606" s="153"/>
      <c r="O606" s="153"/>
      <c r="P606" s="153"/>
      <c r="Q606" s="153"/>
      <c r="R606" s="154"/>
      <c r="S606" s="154"/>
      <c r="T606" s="154"/>
      <c r="U606" s="154"/>
      <c r="V606" s="154"/>
      <c r="W606" s="154"/>
      <c r="X606" s="154"/>
      <c r="Y606" s="154"/>
      <c r="Z606" s="145"/>
      <c r="AA606" s="145"/>
      <c r="AB606" s="145"/>
      <c r="AC606" s="145"/>
      <c r="AD606" s="145"/>
      <c r="AE606" s="145"/>
      <c r="AF606" s="145"/>
      <c r="AG606" s="145" t="s">
        <v>206</v>
      </c>
      <c r="AH606" s="145">
        <v>0</v>
      </c>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outlineLevel="1">
      <c r="A607" s="164">
        <v>151</v>
      </c>
      <c r="B607" s="165" t="s">
        <v>837</v>
      </c>
      <c r="C607" s="171" t="s">
        <v>838</v>
      </c>
      <c r="D607" s="166" t="s">
        <v>217</v>
      </c>
      <c r="E607" s="1214">
        <v>179.09</v>
      </c>
      <c r="F607" s="1207"/>
      <c r="G607" s="1208">
        <f>ROUND(E607*F607,2)</f>
        <v>0</v>
      </c>
      <c r="H607" s="155">
        <v>0</v>
      </c>
      <c r="I607" s="154">
        <f>ROUND(E607*H607,2)</f>
        <v>0</v>
      </c>
      <c r="J607" s="155">
        <v>54.34</v>
      </c>
      <c r="K607" s="154">
        <f>ROUND(E607*J607,2)</f>
        <v>9731.75</v>
      </c>
      <c r="L607" s="154">
        <v>21</v>
      </c>
      <c r="M607" s="154">
        <f>G607*(1+L607/100)</f>
        <v>0</v>
      </c>
      <c r="N607" s="153">
        <v>0</v>
      </c>
      <c r="O607" s="153">
        <f>ROUND(E607*N607,2)</f>
        <v>0</v>
      </c>
      <c r="P607" s="153">
        <v>0</v>
      </c>
      <c r="Q607" s="153">
        <f>ROUND(E607*P607,2)</f>
        <v>0</v>
      </c>
      <c r="R607" s="154"/>
      <c r="S607" s="154" t="s">
        <v>200</v>
      </c>
      <c r="T607" s="154" t="s">
        <v>201</v>
      </c>
      <c r="U607" s="154">
        <v>0.106</v>
      </c>
      <c r="V607" s="154">
        <f>ROUND(E607*U607,2)</f>
        <v>18.98</v>
      </c>
      <c r="W607" s="154"/>
      <c r="X607" s="154" t="s">
        <v>202</v>
      </c>
      <c r="Y607" s="154" t="s">
        <v>203</v>
      </c>
      <c r="Z607" s="145"/>
      <c r="AA607" s="145"/>
      <c r="AB607" s="145"/>
      <c r="AC607" s="145"/>
      <c r="AD607" s="145"/>
      <c r="AE607" s="145"/>
      <c r="AF607" s="145"/>
      <c r="AG607" s="145" t="s">
        <v>204</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2">
      <c r="A608" s="151"/>
      <c r="B608" s="152"/>
      <c r="C608" s="172" t="s">
        <v>833</v>
      </c>
      <c r="D608" s="156"/>
      <c r="E608" s="1215">
        <v>179.09</v>
      </c>
      <c r="F608" s="1209"/>
      <c r="G608" s="1209"/>
      <c r="H608" s="154"/>
      <c r="I608" s="154"/>
      <c r="J608" s="154"/>
      <c r="K608" s="154"/>
      <c r="L608" s="154"/>
      <c r="M608" s="154"/>
      <c r="N608" s="153"/>
      <c r="O608" s="153"/>
      <c r="P608" s="153"/>
      <c r="Q608" s="153"/>
      <c r="R608" s="154"/>
      <c r="S608" s="154"/>
      <c r="T608" s="154"/>
      <c r="U608" s="154"/>
      <c r="V608" s="154"/>
      <c r="W608" s="154"/>
      <c r="X608" s="154"/>
      <c r="Y608" s="154"/>
      <c r="Z608" s="145"/>
      <c r="AA608" s="145"/>
      <c r="AB608" s="145"/>
      <c r="AC608" s="145"/>
      <c r="AD608" s="145"/>
      <c r="AE608" s="145"/>
      <c r="AF608" s="145"/>
      <c r="AG608" s="145" t="s">
        <v>206</v>
      </c>
      <c r="AH608" s="145">
        <v>0</v>
      </c>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ht="25.5">
      <c r="A609" s="161" t="s">
        <v>195</v>
      </c>
      <c r="B609" s="162" t="s">
        <v>108</v>
      </c>
      <c r="C609" s="170" t="s">
        <v>109</v>
      </c>
      <c r="D609" s="163"/>
      <c r="E609" s="1213"/>
      <c r="F609" s="1201"/>
      <c r="G609" s="1206">
        <f>SUMIF(AG610:AG660,"&lt;&gt;NOR",G610:G660)</f>
        <v>0</v>
      </c>
      <c r="H609" s="160"/>
      <c r="I609" s="160">
        <f>SUM(I610:I660)</f>
        <v>986976.44999999984</v>
      </c>
      <c r="J609" s="160"/>
      <c r="K609" s="160">
        <f>SUM(K610:K660)</f>
        <v>1509014.32</v>
      </c>
      <c r="L609" s="160"/>
      <c r="M609" s="160">
        <f>SUM(M610:M660)</f>
        <v>0</v>
      </c>
      <c r="N609" s="159"/>
      <c r="O609" s="159">
        <f>SUM(O610:O660)</f>
        <v>0.13999999999999999</v>
      </c>
      <c r="P609" s="159"/>
      <c r="Q609" s="159">
        <f>SUM(Q610:Q660)</f>
        <v>0</v>
      </c>
      <c r="R609" s="160"/>
      <c r="S609" s="160"/>
      <c r="T609" s="160"/>
      <c r="U609" s="160"/>
      <c r="V609" s="160">
        <f>SUM(V610:V660)</f>
        <v>276.45</v>
      </c>
      <c r="W609" s="160"/>
      <c r="X609" s="160"/>
      <c r="Y609" s="160"/>
      <c r="AG609" t="s">
        <v>196</v>
      </c>
    </row>
    <row r="610" spans="1:60" outlineLevel="1">
      <c r="A610" s="167">
        <v>152</v>
      </c>
      <c r="B610" s="168" t="s">
        <v>839</v>
      </c>
      <c r="C610" s="173" t="s">
        <v>840</v>
      </c>
      <c r="D610" s="169" t="s">
        <v>217</v>
      </c>
      <c r="E610" s="1216">
        <v>588.75</v>
      </c>
      <c r="F610" s="1200"/>
      <c r="G610" s="1210">
        <f>ROUND(E610*F610,2)</f>
        <v>0</v>
      </c>
      <c r="H610" s="155">
        <v>1.82</v>
      </c>
      <c r="I610" s="154">
        <f>ROUND(E610*H610,2)</f>
        <v>1071.53</v>
      </c>
      <c r="J610" s="155">
        <v>142.46</v>
      </c>
      <c r="K610" s="154">
        <f>ROUND(E610*J610,2)</f>
        <v>83873.33</v>
      </c>
      <c r="L610" s="154">
        <v>21</v>
      </c>
      <c r="M610" s="154">
        <f>G610*(1+L610/100)</f>
        <v>0</v>
      </c>
      <c r="N610" s="153">
        <v>4.0000000000000003E-5</v>
      </c>
      <c r="O610" s="153">
        <f>ROUND(E610*N610,2)</f>
        <v>0.02</v>
      </c>
      <c r="P610" s="153">
        <v>0</v>
      </c>
      <c r="Q610" s="153">
        <f>ROUND(E610*P610,2)</f>
        <v>0</v>
      </c>
      <c r="R610" s="154"/>
      <c r="S610" s="154" t="s">
        <v>200</v>
      </c>
      <c r="T610" s="154" t="s">
        <v>201</v>
      </c>
      <c r="U610" s="154">
        <v>0.308</v>
      </c>
      <c r="V610" s="154">
        <f>ROUND(E610*U610,2)</f>
        <v>181.34</v>
      </c>
      <c r="W610" s="154"/>
      <c r="X610" s="154" t="s">
        <v>202</v>
      </c>
      <c r="Y610" s="154" t="s">
        <v>203</v>
      </c>
      <c r="Z610" s="145"/>
      <c r="AA610" s="145"/>
      <c r="AB610" s="145"/>
      <c r="AC610" s="145"/>
      <c r="AD610" s="145"/>
      <c r="AE610" s="145"/>
      <c r="AF610" s="145"/>
      <c r="AG610" s="145" t="s">
        <v>204</v>
      </c>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c r="A611" s="167">
        <v>153</v>
      </c>
      <c r="B611" s="168" t="s">
        <v>841</v>
      </c>
      <c r="C611" s="173" t="s">
        <v>842</v>
      </c>
      <c r="D611" s="169" t="s">
        <v>217</v>
      </c>
      <c r="E611" s="1216">
        <v>265.32</v>
      </c>
      <c r="F611" s="1200"/>
      <c r="G611" s="1210">
        <f>ROUND(E611*F611,2)</f>
        <v>0</v>
      </c>
      <c r="H611" s="155">
        <v>1.82</v>
      </c>
      <c r="I611" s="154">
        <f>ROUND(E611*H611,2)</f>
        <v>482.88</v>
      </c>
      <c r="J611" s="155">
        <v>163.74</v>
      </c>
      <c r="K611" s="154">
        <f>ROUND(E611*J611,2)</f>
        <v>43443.5</v>
      </c>
      <c r="L611" s="154">
        <v>21</v>
      </c>
      <c r="M611" s="154">
        <f>G611*(1+L611/100)</f>
        <v>0</v>
      </c>
      <c r="N611" s="153">
        <v>4.0000000000000003E-5</v>
      </c>
      <c r="O611" s="153">
        <f>ROUND(E611*N611,2)</f>
        <v>0.01</v>
      </c>
      <c r="P611" s="153">
        <v>0</v>
      </c>
      <c r="Q611" s="153">
        <f>ROUND(E611*P611,2)</f>
        <v>0</v>
      </c>
      <c r="R611" s="154"/>
      <c r="S611" s="154" t="s">
        <v>200</v>
      </c>
      <c r="T611" s="154" t="s">
        <v>201</v>
      </c>
      <c r="U611" s="154">
        <v>0.35399999999999998</v>
      </c>
      <c r="V611" s="154">
        <f>ROUND(E611*U611,2)</f>
        <v>93.92</v>
      </c>
      <c r="W611" s="154"/>
      <c r="X611" s="154" t="s">
        <v>202</v>
      </c>
      <c r="Y611" s="154" t="s">
        <v>203</v>
      </c>
      <c r="Z611" s="145"/>
      <c r="AA611" s="145"/>
      <c r="AB611" s="145"/>
      <c r="AC611" s="145"/>
      <c r="AD611" s="145"/>
      <c r="AE611" s="145"/>
      <c r="AF611" s="145"/>
      <c r="AG611" s="145" t="s">
        <v>204</v>
      </c>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c r="A612" s="164">
        <v>154</v>
      </c>
      <c r="B612" s="165" t="s">
        <v>843</v>
      </c>
      <c r="C612" s="171" t="s">
        <v>844</v>
      </c>
      <c r="D612" s="166" t="s">
        <v>246</v>
      </c>
      <c r="E612" s="1214">
        <v>7</v>
      </c>
      <c r="F612" s="1207"/>
      <c r="G612" s="1208">
        <f>ROUND(E612*F612,2)</f>
        <v>0</v>
      </c>
      <c r="H612" s="155">
        <v>15.54</v>
      </c>
      <c r="I612" s="154">
        <f>ROUND(E612*H612,2)</f>
        <v>108.78</v>
      </c>
      <c r="J612" s="155">
        <v>80.069999999999993</v>
      </c>
      <c r="K612" s="154">
        <f>ROUND(E612*J612,2)</f>
        <v>560.49</v>
      </c>
      <c r="L612" s="154">
        <v>21</v>
      </c>
      <c r="M612" s="154">
        <f>G612*(1+L612/100)</f>
        <v>0</v>
      </c>
      <c r="N612" s="153">
        <v>1.0000000000000001E-5</v>
      </c>
      <c r="O612" s="153">
        <f>ROUND(E612*N612,2)</f>
        <v>0</v>
      </c>
      <c r="P612" s="153">
        <v>0</v>
      </c>
      <c r="Q612" s="153">
        <f>ROUND(E612*P612,2)</f>
        <v>0</v>
      </c>
      <c r="R612" s="154"/>
      <c r="S612" s="154" t="s">
        <v>200</v>
      </c>
      <c r="T612" s="154" t="s">
        <v>201</v>
      </c>
      <c r="U612" s="154">
        <v>0.17</v>
      </c>
      <c r="V612" s="154">
        <f>ROUND(E612*U612,2)</f>
        <v>1.19</v>
      </c>
      <c r="W612" s="154"/>
      <c r="X612" s="154" t="s">
        <v>202</v>
      </c>
      <c r="Y612" s="154" t="s">
        <v>203</v>
      </c>
      <c r="Z612" s="145"/>
      <c r="AA612" s="145"/>
      <c r="AB612" s="145"/>
      <c r="AC612" s="145"/>
      <c r="AD612" s="145"/>
      <c r="AE612" s="145"/>
      <c r="AF612" s="145"/>
      <c r="AG612" s="145" t="s">
        <v>204</v>
      </c>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2">
      <c r="A613" s="151"/>
      <c r="B613" s="152"/>
      <c r="C613" s="172" t="s">
        <v>845</v>
      </c>
      <c r="D613" s="156"/>
      <c r="E613" s="1215">
        <v>1</v>
      </c>
      <c r="F613" s="1209"/>
      <c r="G613" s="1209"/>
      <c r="H613" s="154"/>
      <c r="I613" s="154"/>
      <c r="J613" s="154"/>
      <c r="K613" s="154"/>
      <c r="L613" s="154"/>
      <c r="M613" s="154"/>
      <c r="N613" s="153"/>
      <c r="O613" s="153"/>
      <c r="P613" s="153"/>
      <c r="Q613" s="153"/>
      <c r="R613" s="154"/>
      <c r="S613" s="154"/>
      <c r="T613" s="154"/>
      <c r="U613" s="154"/>
      <c r="V613" s="154"/>
      <c r="W613" s="154"/>
      <c r="X613" s="154"/>
      <c r="Y613" s="154"/>
      <c r="Z613" s="145"/>
      <c r="AA613" s="145"/>
      <c r="AB613" s="145"/>
      <c r="AC613" s="145"/>
      <c r="AD613" s="145"/>
      <c r="AE613" s="145"/>
      <c r="AF613" s="145"/>
      <c r="AG613" s="145" t="s">
        <v>206</v>
      </c>
      <c r="AH613" s="145">
        <v>0</v>
      </c>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3">
      <c r="A614" s="151"/>
      <c r="B614" s="152"/>
      <c r="C614" s="172" t="s">
        <v>846</v>
      </c>
      <c r="D614" s="156"/>
      <c r="E614" s="1215">
        <v>6</v>
      </c>
      <c r="F614" s="1209"/>
      <c r="G614" s="1209"/>
      <c r="H614" s="154"/>
      <c r="I614" s="154"/>
      <c r="J614" s="154"/>
      <c r="K614" s="154"/>
      <c r="L614" s="154"/>
      <c r="M614" s="154"/>
      <c r="N614" s="153"/>
      <c r="O614" s="153"/>
      <c r="P614" s="153"/>
      <c r="Q614" s="153"/>
      <c r="R614" s="154"/>
      <c r="S614" s="154"/>
      <c r="T614" s="154"/>
      <c r="U614" s="154"/>
      <c r="V614" s="154"/>
      <c r="W614" s="154"/>
      <c r="X614" s="154"/>
      <c r="Y614" s="154"/>
      <c r="Z614" s="145"/>
      <c r="AA614" s="145"/>
      <c r="AB614" s="145"/>
      <c r="AC614" s="145"/>
      <c r="AD614" s="145"/>
      <c r="AE614" s="145"/>
      <c r="AF614" s="145"/>
      <c r="AG614" s="145" t="s">
        <v>206</v>
      </c>
      <c r="AH614" s="145">
        <v>0</v>
      </c>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ht="22.5" outlineLevel="1">
      <c r="A615" s="167">
        <v>155</v>
      </c>
      <c r="B615" s="168" t="s">
        <v>847</v>
      </c>
      <c r="C615" s="173" t="s">
        <v>848</v>
      </c>
      <c r="D615" s="169" t="s">
        <v>246</v>
      </c>
      <c r="E615" s="1216">
        <v>0</v>
      </c>
      <c r="F615" s="1200"/>
      <c r="G615" s="1210">
        <f t="shared" ref="G615:G660" si="7">ROUND(E615*F615,2)</f>
        <v>0</v>
      </c>
      <c r="H615" s="155">
        <v>14000</v>
      </c>
      <c r="I615" s="154">
        <f t="shared" ref="I615:I660" si="8">ROUND(E615*H615,2)</f>
        <v>0</v>
      </c>
      <c r="J615" s="155">
        <v>0</v>
      </c>
      <c r="K615" s="154">
        <f t="shared" ref="K615:K660" si="9">ROUND(E615*J615,2)</f>
        <v>0</v>
      </c>
      <c r="L615" s="154">
        <v>21</v>
      </c>
      <c r="M615" s="154">
        <f t="shared" ref="M615:M660" si="10">G615*(1+L615/100)</f>
        <v>0</v>
      </c>
      <c r="N615" s="153">
        <v>0</v>
      </c>
      <c r="O615" s="153">
        <f t="shared" ref="O615:O660" si="11">ROUND(E615*N615,2)</f>
        <v>0</v>
      </c>
      <c r="P615" s="153">
        <v>0</v>
      </c>
      <c r="Q615" s="153">
        <f t="shared" ref="Q615:Q660" si="12">ROUND(E615*P615,2)</f>
        <v>0</v>
      </c>
      <c r="R615" s="154"/>
      <c r="S615" s="154" t="s">
        <v>623</v>
      </c>
      <c r="T615" s="154" t="s">
        <v>849</v>
      </c>
      <c r="U615" s="154">
        <v>0</v>
      </c>
      <c r="V615" s="154">
        <f t="shared" ref="V615:V660" si="13">ROUND(E615*U615,2)</f>
        <v>0</v>
      </c>
      <c r="W615" s="154"/>
      <c r="X615" s="154" t="s">
        <v>202</v>
      </c>
      <c r="Y615" s="154" t="s">
        <v>203</v>
      </c>
      <c r="Z615" s="145"/>
      <c r="AA615" s="145"/>
      <c r="AB615" s="145"/>
      <c r="AC615" s="145"/>
      <c r="AD615" s="145"/>
      <c r="AE615" s="145"/>
      <c r="AF615" s="145"/>
      <c r="AG615" s="145" t="s">
        <v>204</v>
      </c>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c r="A616" s="167">
        <v>156</v>
      </c>
      <c r="B616" s="168" t="s">
        <v>850</v>
      </c>
      <c r="C616" s="173" t="s">
        <v>851</v>
      </c>
      <c r="D616" s="169" t="s">
        <v>246</v>
      </c>
      <c r="E616" s="1216">
        <v>0</v>
      </c>
      <c r="F616" s="1200"/>
      <c r="G616" s="1210">
        <f t="shared" si="7"/>
        <v>0</v>
      </c>
      <c r="H616" s="155">
        <v>3900</v>
      </c>
      <c r="I616" s="154">
        <f t="shared" si="8"/>
        <v>0</v>
      </c>
      <c r="J616" s="155">
        <v>0</v>
      </c>
      <c r="K616" s="154">
        <f t="shared" si="9"/>
        <v>0</v>
      </c>
      <c r="L616" s="154">
        <v>21</v>
      </c>
      <c r="M616" s="154">
        <f t="shared" si="10"/>
        <v>0</v>
      </c>
      <c r="N616" s="153">
        <v>0</v>
      </c>
      <c r="O616" s="153">
        <f t="shared" si="11"/>
        <v>0</v>
      </c>
      <c r="P616" s="153">
        <v>0</v>
      </c>
      <c r="Q616" s="153">
        <f t="shared" si="12"/>
        <v>0</v>
      </c>
      <c r="R616" s="154"/>
      <c r="S616" s="154" t="s">
        <v>623</v>
      </c>
      <c r="T616" s="154" t="s">
        <v>849</v>
      </c>
      <c r="U616" s="154">
        <v>0</v>
      </c>
      <c r="V616" s="154">
        <f t="shared" si="13"/>
        <v>0</v>
      </c>
      <c r="W616" s="154"/>
      <c r="X616" s="154" t="s">
        <v>202</v>
      </c>
      <c r="Y616" s="154" t="s">
        <v>203</v>
      </c>
      <c r="Z616" s="145"/>
      <c r="AA616" s="145"/>
      <c r="AB616" s="145"/>
      <c r="AC616" s="145"/>
      <c r="AD616" s="145"/>
      <c r="AE616" s="145"/>
      <c r="AF616" s="145"/>
      <c r="AG616" s="145" t="s">
        <v>204</v>
      </c>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ht="22.5" outlineLevel="1">
      <c r="A617" s="167">
        <v>157</v>
      </c>
      <c r="B617" s="168" t="s">
        <v>852</v>
      </c>
      <c r="C617" s="173" t="s">
        <v>853</v>
      </c>
      <c r="D617" s="169" t="s">
        <v>246</v>
      </c>
      <c r="E617" s="1216">
        <v>1</v>
      </c>
      <c r="F617" s="1200"/>
      <c r="G617" s="1210">
        <f t="shared" si="7"/>
        <v>0</v>
      </c>
      <c r="H617" s="155">
        <v>0</v>
      </c>
      <c r="I617" s="154">
        <f t="shared" si="8"/>
        <v>0</v>
      </c>
      <c r="J617" s="155">
        <v>111000</v>
      </c>
      <c r="K617" s="154">
        <f t="shared" si="9"/>
        <v>111000</v>
      </c>
      <c r="L617" s="154">
        <v>21</v>
      </c>
      <c r="M617" s="154">
        <f t="shared" si="10"/>
        <v>0</v>
      </c>
      <c r="N617" s="153">
        <v>0</v>
      </c>
      <c r="O617" s="153">
        <f t="shared" si="11"/>
        <v>0</v>
      </c>
      <c r="P617" s="153">
        <v>0</v>
      </c>
      <c r="Q617" s="153">
        <f t="shared" si="12"/>
        <v>0</v>
      </c>
      <c r="R617" s="154"/>
      <c r="S617" s="154" t="s">
        <v>623</v>
      </c>
      <c r="T617" s="154" t="s">
        <v>849</v>
      </c>
      <c r="U617" s="154">
        <v>0</v>
      </c>
      <c r="V617" s="154">
        <f t="shared" si="13"/>
        <v>0</v>
      </c>
      <c r="W617" s="154"/>
      <c r="X617" s="154" t="s">
        <v>202</v>
      </c>
      <c r="Y617" s="154" t="s">
        <v>203</v>
      </c>
      <c r="Z617" s="145"/>
      <c r="AA617" s="145"/>
      <c r="AB617" s="145"/>
      <c r="AC617" s="145"/>
      <c r="AD617" s="145"/>
      <c r="AE617" s="145"/>
      <c r="AF617" s="145"/>
      <c r="AG617" s="145" t="s">
        <v>204</v>
      </c>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c r="A618" s="167">
        <v>158</v>
      </c>
      <c r="B618" s="168" t="s">
        <v>854</v>
      </c>
      <c r="C618" s="173" t="s">
        <v>855</v>
      </c>
      <c r="D618" s="169" t="s">
        <v>246</v>
      </c>
      <c r="E618" s="1216">
        <v>1</v>
      </c>
      <c r="F618" s="1200"/>
      <c r="G618" s="1210">
        <f t="shared" si="7"/>
        <v>0</v>
      </c>
      <c r="H618" s="155">
        <v>10700</v>
      </c>
      <c r="I618" s="154">
        <f t="shared" si="8"/>
        <v>10700</v>
      </c>
      <c r="J618" s="155">
        <v>0</v>
      </c>
      <c r="K618" s="154">
        <f t="shared" si="9"/>
        <v>0</v>
      </c>
      <c r="L618" s="154">
        <v>21</v>
      </c>
      <c r="M618" s="154">
        <f t="shared" si="10"/>
        <v>0</v>
      </c>
      <c r="N618" s="153">
        <v>0</v>
      </c>
      <c r="O618" s="153">
        <f t="shared" si="11"/>
        <v>0</v>
      </c>
      <c r="P618" s="153">
        <v>0</v>
      </c>
      <c r="Q618" s="153">
        <f t="shared" si="12"/>
        <v>0</v>
      </c>
      <c r="R618" s="154"/>
      <c r="S618" s="154" t="s">
        <v>623</v>
      </c>
      <c r="T618" s="154" t="s">
        <v>849</v>
      </c>
      <c r="U618" s="154">
        <v>0</v>
      </c>
      <c r="V618" s="154">
        <f t="shared" si="13"/>
        <v>0</v>
      </c>
      <c r="W618" s="154"/>
      <c r="X618" s="154" t="s">
        <v>202</v>
      </c>
      <c r="Y618" s="154" t="s">
        <v>203</v>
      </c>
      <c r="Z618" s="145"/>
      <c r="AA618" s="145"/>
      <c r="AB618" s="145"/>
      <c r="AC618" s="145"/>
      <c r="AD618" s="145"/>
      <c r="AE618" s="145"/>
      <c r="AF618" s="145"/>
      <c r="AG618" s="145" t="s">
        <v>204</v>
      </c>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ht="22.5" outlineLevel="1">
      <c r="A619" s="167">
        <v>159</v>
      </c>
      <c r="B619" s="168" t="s">
        <v>856</v>
      </c>
      <c r="C619" s="173" t="s">
        <v>857</v>
      </c>
      <c r="D619" s="169" t="s">
        <v>858</v>
      </c>
      <c r="E619" s="1216">
        <v>1</v>
      </c>
      <c r="F619" s="1200"/>
      <c r="G619" s="1210">
        <f t="shared" si="7"/>
        <v>0</v>
      </c>
      <c r="H619" s="155">
        <v>379000</v>
      </c>
      <c r="I619" s="154">
        <f t="shared" si="8"/>
        <v>379000</v>
      </c>
      <c r="J619" s="155">
        <v>0</v>
      </c>
      <c r="K619" s="154">
        <f t="shared" si="9"/>
        <v>0</v>
      </c>
      <c r="L619" s="154">
        <v>21</v>
      </c>
      <c r="M619" s="154">
        <f t="shared" si="10"/>
        <v>0</v>
      </c>
      <c r="N619" s="153">
        <v>0</v>
      </c>
      <c r="O619" s="153">
        <f t="shared" si="11"/>
        <v>0</v>
      </c>
      <c r="P619" s="153">
        <v>0</v>
      </c>
      <c r="Q619" s="153">
        <f t="shared" si="12"/>
        <v>0</v>
      </c>
      <c r="R619" s="154"/>
      <c r="S619" s="154" t="s">
        <v>623</v>
      </c>
      <c r="T619" s="154" t="s">
        <v>849</v>
      </c>
      <c r="U619" s="154">
        <v>0</v>
      </c>
      <c r="V619" s="154">
        <f t="shared" si="13"/>
        <v>0</v>
      </c>
      <c r="W619" s="154"/>
      <c r="X619" s="154" t="s">
        <v>202</v>
      </c>
      <c r="Y619" s="154" t="s">
        <v>203</v>
      </c>
      <c r="Z619" s="145"/>
      <c r="AA619" s="145"/>
      <c r="AB619" s="145"/>
      <c r="AC619" s="145"/>
      <c r="AD619" s="145"/>
      <c r="AE619" s="145"/>
      <c r="AF619" s="145"/>
      <c r="AG619" s="145" t="s">
        <v>204</v>
      </c>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c r="A620" s="167">
        <v>160</v>
      </c>
      <c r="B620" s="168" t="s">
        <v>859</v>
      </c>
      <c r="C620" s="173" t="s">
        <v>860</v>
      </c>
      <c r="D620" s="169" t="s">
        <v>858</v>
      </c>
      <c r="E620" s="1216">
        <v>1</v>
      </c>
      <c r="F620" s="1200"/>
      <c r="G620" s="1210">
        <f t="shared" si="7"/>
        <v>0</v>
      </c>
      <c r="H620" s="155">
        <v>0</v>
      </c>
      <c r="I620" s="154">
        <f t="shared" si="8"/>
        <v>0</v>
      </c>
      <c r="J620" s="155">
        <v>748137</v>
      </c>
      <c r="K620" s="154">
        <f t="shared" si="9"/>
        <v>748137</v>
      </c>
      <c r="L620" s="154">
        <v>21</v>
      </c>
      <c r="M620" s="154">
        <f t="shared" si="10"/>
        <v>0</v>
      </c>
      <c r="N620" s="153">
        <v>0</v>
      </c>
      <c r="O620" s="153">
        <f t="shared" si="11"/>
        <v>0</v>
      </c>
      <c r="P620" s="153">
        <v>0</v>
      </c>
      <c r="Q620" s="153">
        <f t="shared" si="12"/>
        <v>0</v>
      </c>
      <c r="R620" s="154"/>
      <c r="S620" s="154" t="s">
        <v>623</v>
      </c>
      <c r="T620" s="154" t="s">
        <v>849</v>
      </c>
      <c r="U620" s="154">
        <v>0</v>
      </c>
      <c r="V620" s="154">
        <f t="shared" si="13"/>
        <v>0</v>
      </c>
      <c r="W620" s="154"/>
      <c r="X620" s="154" t="s">
        <v>202</v>
      </c>
      <c r="Y620" s="154" t="s">
        <v>203</v>
      </c>
      <c r="Z620" s="145"/>
      <c r="AA620" s="145"/>
      <c r="AB620" s="145"/>
      <c r="AC620" s="145"/>
      <c r="AD620" s="145"/>
      <c r="AE620" s="145"/>
      <c r="AF620" s="145"/>
      <c r="AG620" s="145" t="s">
        <v>204</v>
      </c>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c r="A621" s="167">
        <v>161</v>
      </c>
      <c r="B621" s="168" t="s">
        <v>861</v>
      </c>
      <c r="C621" s="173" t="s">
        <v>862</v>
      </c>
      <c r="D621" s="169" t="s">
        <v>858</v>
      </c>
      <c r="E621" s="1216">
        <v>1</v>
      </c>
      <c r="F621" s="1200"/>
      <c r="G621" s="1210">
        <f t="shared" si="7"/>
        <v>0</v>
      </c>
      <c r="H621" s="155">
        <v>60070</v>
      </c>
      <c r="I621" s="154">
        <f t="shared" si="8"/>
        <v>60070</v>
      </c>
      <c r="J621" s="155">
        <v>0</v>
      </c>
      <c r="K621" s="154">
        <f t="shared" si="9"/>
        <v>0</v>
      </c>
      <c r="L621" s="154">
        <v>21</v>
      </c>
      <c r="M621" s="154">
        <f t="shared" si="10"/>
        <v>0</v>
      </c>
      <c r="N621" s="153">
        <v>0</v>
      </c>
      <c r="O621" s="153">
        <f t="shared" si="11"/>
        <v>0</v>
      </c>
      <c r="P621" s="153">
        <v>0</v>
      </c>
      <c r="Q621" s="153">
        <f t="shared" si="12"/>
        <v>0</v>
      </c>
      <c r="R621" s="154"/>
      <c r="S621" s="154" t="s">
        <v>623</v>
      </c>
      <c r="T621" s="154" t="s">
        <v>849</v>
      </c>
      <c r="U621" s="154">
        <v>0</v>
      </c>
      <c r="V621" s="154">
        <f t="shared" si="13"/>
        <v>0</v>
      </c>
      <c r="W621" s="154"/>
      <c r="X621" s="154" t="s">
        <v>202</v>
      </c>
      <c r="Y621" s="154" t="s">
        <v>203</v>
      </c>
      <c r="Z621" s="145"/>
      <c r="AA621" s="145"/>
      <c r="AB621" s="145"/>
      <c r="AC621" s="145"/>
      <c r="AD621" s="145"/>
      <c r="AE621" s="145"/>
      <c r="AF621" s="145"/>
      <c r="AG621" s="145" t="s">
        <v>204</v>
      </c>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c r="A622" s="167">
        <v>162</v>
      </c>
      <c r="B622" s="168" t="s">
        <v>863</v>
      </c>
      <c r="C622" s="173" t="s">
        <v>864</v>
      </c>
      <c r="D622" s="169" t="s">
        <v>246</v>
      </c>
      <c r="E622" s="1216">
        <v>5</v>
      </c>
      <c r="F622" s="1200"/>
      <c r="G622" s="1210">
        <f t="shared" si="7"/>
        <v>0</v>
      </c>
      <c r="H622" s="155">
        <v>16610</v>
      </c>
      <c r="I622" s="154">
        <f t="shared" si="8"/>
        <v>83050</v>
      </c>
      <c r="J622" s="155">
        <v>0</v>
      </c>
      <c r="K622" s="154">
        <f t="shared" si="9"/>
        <v>0</v>
      </c>
      <c r="L622" s="154">
        <v>21</v>
      </c>
      <c r="M622" s="154">
        <f t="shared" si="10"/>
        <v>0</v>
      </c>
      <c r="N622" s="153">
        <v>0</v>
      </c>
      <c r="O622" s="153">
        <f t="shared" si="11"/>
        <v>0</v>
      </c>
      <c r="P622" s="153">
        <v>0</v>
      </c>
      <c r="Q622" s="153">
        <f t="shared" si="12"/>
        <v>0</v>
      </c>
      <c r="R622" s="154"/>
      <c r="S622" s="154" t="s">
        <v>623</v>
      </c>
      <c r="T622" s="154" t="s">
        <v>849</v>
      </c>
      <c r="U622" s="154">
        <v>0</v>
      </c>
      <c r="V622" s="154">
        <f t="shared" si="13"/>
        <v>0</v>
      </c>
      <c r="W622" s="154"/>
      <c r="X622" s="154" t="s">
        <v>202</v>
      </c>
      <c r="Y622" s="154" t="s">
        <v>203</v>
      </c>
      <c r="Z622" s="145"/>
      <c r="AA622" s="145"/>
      <c r="AB622" s="145"/>
      <c r="AC622" s="145"/>
      <c r="AD622" s="145"/>
      <c r="AE622" s="145"/>
      <c r="AF622" s="145"/>
      <c r="AG622" s="145" t="s">
        <v>204</v>
      </c>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c r="A623" s="167">
        <v>163</v>
      </c>
      <c r="B623" s="168" t="s">
        <v>865</v>
      </c>
      <c r="C623" s="173" t="s">
        <v>866</v>
      </c>
      <c r="D623" s="169" t="s">
        <v>246</v>
      </c>
      <c r="E623" s="1216">
        <v>5</v>
      </c>
      <c r="F623" s="1200"/>
      <c r="G623" s="1210">
        <f t="shared" si="7"/>
        <v>0</v>
      </c>
      <c r="H623" s="155">
        <v>41030</v>
      </c>
      <c r="I623" s="154">
        <f t="shared" si="8"/>
        <v>205150</v>
      </c>
      <c r="J623" s="155">
        <v>0</v>
      </c>
      <c r="K623" s="154">
        <f t="shared" si="9"/>
        <v>0</v>
      </c>
      <c r="L623" s="154">
        <v>21</v>
      </c>
      <c r="M623" s="154">
        <f t="shared" si="10"/>
        <v>0</v>
      </c>
      <c r="N623" s="153">
        <v>0</v>
      </c>
      <c r="O623" s="153">
        <f t="shared" si="11"/>
        <v>0</v>
      </c>
      <c r="P623" s="153">
        <v>0</v>
      </c>
      <c r="Q623" s="153">
        <f t="shared" si="12"/>
        <v>0</v>
      </c>
      <c r="R623" s="154"/>
      <c r="S623" s="154" t="s">
        <v>623</v>
      </c>
      <c r="T623" s="154" t="s">
        <v>849</v>
      </c>
      <c r="U623" s="154">
        <v>0</v>
      </c>
      <c r="V623" s="154">
        <f t="shared" si="13"/>
        <v>0</v>
      </c>
      <c r="W623" s="154"/>
      <c r="X623" s="154" t="s">
        <v>202</v>
      </c>
      <c r="Y623" s="154" t="s">
        <v>203</v>
      </c>
      <c r="Z623" s="145"/>
      <c r="AA623" s="145"/>
      <c r="AB623" s="145"/>
      <c r="AC623" s="145"/>
      <c r="AD623" s="145"/>
      <c r="AE623" s="145"/>
      <c r="AF623" s="145"/>
      <c r="AG623" s="145" t="s">
        <v>204</v>
      </c>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c r="A624" s="167">
        <v>164</v>
      </c>
      <c r="B624" s="168" t="s">
        <v>867</v>
      </c>
      <c r="C624" s="173" t="s">
        <v>868</v>
      </c>
      <c r="D624" s="169" t="s">
        <v>858</v>
      </c>
      <c r="E624" s="1216">
        <v>1</v>
      </c>
      <c r="F624" s="1200"/>
      <c r="G624" s="1210">
        <f t="shared" si="7"/>
        <v>0</v>
      </c>
      <c r="H624" s="155">
        <v>18415</v>
      </c>
      <c r="I624" s="154">
        <f t="shared" si="8"/>
        <v>18415</v>
      </c>
      <c r="J624" s="155">
        <v>0</v>
      </c>
      <c r="K624" s="154">
        <f t="shared" si="9"/>
        <v>0</v>
      </c>
      <c r="L624" s="154">
        <v>21</v>
      </c>
      <c r="M624" s="154">
        <f t="shared" si="10"/>
        <v>0</v>
      </c>
      <c r="N624" s="153">
        <v>0</v>
      </c>
      <c r="O624" s="153">
        <f t="shared" si="11"/>
        <v>0</v>
      </c>
      <c r="P624" s="153">
        <v>0</v>
      </c>
      <c r="Q624" s="153">
        <f t="shared" si="12"/>
        <v>0</v>
      </c>
      <c r="R624" s="154"/>
      <c r="S624" s="154" t="s">
        <v>623</v>
      </c>
      <c r="T624" s="154" t="s">
        <v>849</v>
      </c>
      <c r="U624" s="154">
        <v>0</v>
      </c>
      <c r="V624" s="154">
        <f t="shared" si="13"/>
        <v>0</v>
      </c>
      <c r="W624" s="154"/>
      <c r="X624" s="154" t="s">
        <v>202</v>
      </c>
      <c r="Y624" s="154" t="s">
        <v>203</v>
      </c>
      <c r="Z624" s="145"/>
      <c r="AA624" s="145"/>
      <c r="AB624" s="145"/>
      <c r="AC624" s="145"/>
      <c r="AD624" s="145"/>
      <c r="AE624" s="145"/>
      <c r="AF624" s="145"/>
      <c r="AG624" s="145" t="s">
        <v>204</v>
      </c>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c r="A625" s="167">
        <v>165</v>
      </c>
      <c r="B625" s="168" t="s">
        <v>869</v>
      </c>
      <c r="C625" s="173" t="s">
        <v>870</v>
      </c>
      <c r="D625" s="169" t="s">
        <v>246</v>
      </c>
      <c r="E625" s="1216">
        <v>6</v>
      </c>
      <c r="F625" s="1200"/>
      <c r="G625" s="1210">
        <f t="shared" si="7"/>
        <v>0</v>
      </c>
      <c r="H625" s="155">
        <v>6955</v>
      </c>
      <c r="I625" s="154">
        <f t="shared" si="8"/>
        <v>41730</v>
      </c>
      <c r="J625" s="155">
        <v>0</v>
      </c>
      <c r="K625" s="154">
        <f t="shared" si="9"/>
        <v>0</v>
      </c>
      <c r="L625" s="154">
        <v>21</v>
      </c>
      <c r="M625" s="154">
        <f t="shared" si="10"/>
        <v>0</v>
      </c>
      <c r="N625" s="153">
        <v>0</v>
      </c>
      <c r="O625" s="153">
        <f t="shared" si="11"/>
        <v>0</v>
      </c>
      <c r="P625" s="153">
        <v>0</v>
      </c>
      <c r="Q625" s="153">
        <f t="shared" si="12"/>
        <v>0</v>
      </c>
      <c r="R625" s="154"/>
      <c r="S625" s="154" t="s">
        <v>623</v>
      </c>
      <c r="T625" s="154" t="s">
        <v>849</v>
      </c>
      <c r="U625" s="154">
        <v>0</v>
      </c>
      <c r="V625" s="154">
        <f t="shared" si="13"/>
        <v>0</v>
      </c>
      <c r="W625" s="154"/>
      <c r="X625" s="154" t="s">
        <v>202</v>
      </c>
      <c r="Y625" s="154" t="s">
        <v>203</v>
      </c>
      <c r="Z625" s="145"/>
      <c r="AA625" s="145"/>
      <c r="AB625" s="145"/>
      <c r="AC625" s="145"/>
      <c r="AD625" s="145"/>
      <c r="AE625" s="145"/>
      <c r="AF625" s="145"/>
      <c r="AG625" s="145" t="s">
        <v>204</v>
      </c>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c r="A626" s="167">
        <v>166</v>
      </c>
      <c r="B626" s="168" t="s">
        <v>871</v>
      </c>
      <c r="C626" s="173" t="s">
        <v>872</v>
      </c>
      <c r="D626" s="169" t="s">
        <v>246</v>
      </c>
      <c r="E626" s="1216">
        <v>23</v>
      </c>
      <c r="F626" s="1200"/>
      <c r="G626" s="1210">
        <f t="shared" si="7"/>
        <v>0</v>
      </c>
      <c r="H626" s="155">
        <v>485</v>
      </c>
      <c r="I626" s="154">
        <f t="shared" si="8"/>
        <v>11155</v>
      </c>
      <c r="J626" s="155">
        <v>0</v>
      </c>
      <c r="K626" s="154">
        <f t="shared" si="9"/>
        <v>0</v>
      </c>
      <c r="L626" s="154">
        <v>21</v>
      </c>
      <c r="M626" s="154">
        <f t="shared" si="10"/>
        <v>0</v>
      </c>
      <c r="N626" s="153">
        <v>0</v>
      </c>
      <c r="O626" s="153">
        <f t="shared" si="11"/>
        <v>0</v>
      </c>
      <c r="P626" s="153">
        <v>0</v>
      </c>
      <c r="Q626" s="153">
        <f t="shared" si="12"/>
        <v>0</v>
      </c>
      <c r="R626" s="154"/>
      <c r="S626" s="154" t="s">
        <v>623</v>
      </c>
      <c r="T626" s="154" t="s">
        <v>849</v>
      </c>
      <c r="U626" s="154">
        <v>0</v>
      </c>
      <c r="V626" s="154">
        <f t="shared" si="13"/>
        <v>0</v>
      </c>
      <c r="W626" s="154"/>
      <c r="X626" s="154" t="s">
        <v>202</v>
      </c>
      <c r="Y626" s="154" t="s">
        <v>203</v>
      </c>
      <c r="Z626" s="145"/>
      <c r="AA626" s="145"/>
      <c r="AB626" s="145"/>
      <c r="AC626" s="145"/>
      <c r="AD626" s="145"/>
      <c r="AE626" s="145"/>
      <c r="AF626" s="145"/>
      <c r="AG626" s="145" t="s">
        <v>204</v>
      </c>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ht="22.5" outlineLevel="1">
      <c r="A627" s="167">
        <v>167</v>
      </c>
      <c r="B627" s="168" t="s">
        <v>873</v>
      </c>
      <c r="C627" s="173" t="s">
        <v>874</v>
      </c>
      <c r="D627" s="169" t="s">
        <v>217</v>
      </c>
      <c r="E627" s="1216">
        <v>1.78</v>
      </c>
      <c r="F627" s="1200"/>
      <c r="G627" s="1210">
        <f t="shared" si="7"/>
        <v>0</v>
      </c>
      <c r="H627" s="155">
        <v>4390</v>
      </c>
      <c r="I627" s="154">
        <f t="shared" si="8"/>
        <v>7814.2</v>
      </c>
      <c r="J627" s="155">
        <v>0</v>
      </c>
      <c r="K627" s="154">
        <f t="shared" si="9"/>
        <v>0</v>
      </c>
      <c r="L627" s="154">
        <v>21</v>
      </c>
      <c r="M627" s="154">
        <f t="shared" si="10"/>
        <v>0</v>
      </c>
      <c r="N627" s="153">
        <v>0</v>
      </c>
      <c r="O627" s="153">
        <f t="shared" si="11"/>
        <v>0</v>
      </c>
      <c r="P627" s="153">
        <v>0</v>
      </c>
      <c r="Q627" s="153">
        <f t="shared" si="12"/>
        <v>0</v>
      </c>
      <c r="R627" s="154"/>
      <c r="S627" s="154" t="s">
        <v>623</v>
      </c>
      <c r="T627" s="154" t="s">
        <v>849</v>
      </c>
      <c r="U627" s="154">
        <v>0</v>
      </c>
      <c r="V627" s="154">
        <f t="shared" si="13"/>
        <v>0</v>
      </c>
      <c r="W627" s="154"/>
      <c r="X627" s="154" t="s">
        <v>202</v>
      </c>
      <c r="Y627" s="154" t="s">
        <v>203</v>
      </c>
      <c r="Z627" s="145"/>
      <c r="AA627" s="145"/>
      <c r="AB627" s="145"/>
      <c r="AC627" s="145"/>
      <c r="AD627" s="145"/>
      <c r="AE627" s="145"/>
      <c r="AF627" s="145"/>
      <c r="AG627" s="145" t="s">
        <v>204</v>
      </c>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c r="A628" s="167">
        <v>168</v>
      </c>
      <c r="B628" s="168" t="s">
        <v>875</v>
      </c>
      <c r="C628" s="173" t="s">
        <v>876</v>
      </c>
      <c r="D628" s="169" t="s">
        <v>241</v>
      </c>
      <c r="E628" s="1216">
        <v>65.099999999999994</v>
      </c>
      <c r="F628" s="1200"/>
      <c r="G628" s="1210">
        <f t="shared" si="7"/>
        <v>0</v>
      </c>
      <c r="H628" s="155">
        <v>164</v>
      </c>
      <c r="I628" s="154">
        <f t="shared" si="8"/>
        <v>10676.4</v>
      </c>
      <c r="J628" s="155">
        <v>0</v>
      </c>
      <c r="K628" s="154">
        <f t="shared" si="9"/>
        <v>0</v>
      </c>
      <c r="L628" s="154">
        <v>21</v>
      </c>
      <c r="M628" s="154">
        <f t="shared" si="10"/>
        <v>0</v>
      </c>
      <c r="N628" s="153">
        <v>0</v>
      </c>
      <c r="O628" s="153">
        <f t="shared" si="11"/>
        <v>0</v>
      </c>
      <c r="P628" s="153">
        <v>0</v>
      </c>
      <c r="Q628" s="153">
        <f t="shared" si="12"/>
        <v>0</v>
      </c>
      <c r="R628" s="154"/>
      <c r="S628" s="154" t="s">
        <v>623</v>
      </c>
      <c r="T628" s="154" t="s">
        <v>849</v>
      </c>
      <c r="U628" s="154">
        <v>0</v>
      </c>
      <c r="V628" s="154">
        <f t="shared" si="13"/>
        <v>0</v>
      </c>
      <c r="W628" s="154"/>
      <c r="X628" s="154" t="s">
        <v>202</v>
      </c>
      <c r="Y628" s="154" t="s">
        <v>203</v>
      </c>
      <c r="Z628" s="145"/>
      <c r="AA628" s="145"/>
      <c r="AB628" s="145"/>
      <c r="AC628" s="145"/>
      <c r="AD628" s="145"/>
      <c r="AE628" s="145"/>
      <c r="AF628" s="145"/>
      <c r="AG628" s="145" t="s">
        <v>204</v>
      </c>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c r="A629" s="167">
        <v>169</v>
      </c>
      <c r="B629" s="168" t="s">
        <v>877</v>
      </c>
      <c r="C629" s="173" t="s">
        <v>878</v>
      </c>
      <c r="D629" s="169" t="s">
        <v>241</v>
      </c>
      <c r="E629" s="1216">
        <v>40</v>
      </c>
      <c r="F629" s="1200"/>
      <c r="G629" s="1210">
        <f t="shared" si="7"/>
        <v>0</v>
      </c>
      <c r="H629" s="155">
        <v>975</v>
      </c>
      <c r="I629" s="154">
        <f t="shared" si="8"/>
        <v>39000</v>
      </c>
      <c r="J629" s="155">
        <v>0</v>
      </c>
      <c r="K629" s="154">
        <f t="shared" si="9"/>
        <v>0</v>
      </c>
      <c r="L629" s="154">
        <v>21</v>
      </c>
      <c r="M629" s="154">
        <f t="shared" si="10"/>
        <v>0</v>
      </c>
      <c r="N629" s="153">
        <v>0</v>
      </c>
      <c r="O629" s="153">
        <f t="shared" si="11"/>
        <v>0</v>
      </c>
      <c r="P629" s="153">
        <v>0</v>
      </c>
      <c r="Q629" s="153">
        <f t="shared" si="12"/>
        <v>0</v>
      </c>
      <c r="R629" s="154"/>
      <c r="S629" s="154" t="s">
        <v>623</v>
      </c>
      <c r="T629" s="154" t="s">
        <v>849</v>
      </c>
      <c r="U629" s="154">
        <v>0</v>
      </c>
      <c r="V629" s="154">
        <f t="shared" si="13"/>
        <v>0</v>
      </c>
      <c r="W629" s="154"/>
      <c r="X629" s="154" t="s">
        <v>202</v>
      </c>
      <c r="Y629" s="154" t="s">
        <v>203</v>
      </c>
      <c r="Z629" s="145"/>
      <c r="AA629" s="145"/>
      <c r="AB629" s="145"/>
      <c r="AC629" s="145"/>
      <c r="AD629" s="145"/>
      <c r="AE629" s="145"/>
      <c r="AF629" s="145"/>
      <c r="AG629" s="145" t="s">
        <v>204</v>
      </c>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ht="22.5" outlineLevel="1">
      <c r="A630" s="167">
        <v>170</v>
      </c>
      <c r="B630" s="168" t="s">
        <v>879</v>
      </c>
      <c r="C630" s="173" t="s">
        <v>880</v>
      </c>
      <c r="D630" s="169" t="s">
        <v>246</v>
      </c>
      <c r="E630" s="1216">
        <v>10</v>
      </c>
      <c r="F630" s="1200"/>
      <c r="G630" s="1210">
        <f t="shared" si="7"/>
        <v>0</v>
      </c>
      <c r="H630" s="155">
        <v>750</v>
      </c>
      <c r="I630" s="154">
        <f t="shared" si="8"/>
        <v>7500</v>
      </c>
      <c r="J630" s="155">
        <v>0</v>
      </c>
      <c r="K630" s="154">
        <f t="shared" si="9"/>
        <v>0</v>
      </c>
      <c r="L630" s="154">
        <v>21</v>
      </c>
      <c r="M630" s="154">
        <f t="shared" si="10"/>
        <v>0</v>
      </c>
      <c r="N630" s="153">
        <v>0</v>
      </c>
      <c r="O630" s="153">
        <f t="shared" si="11"/>
        <v>0</v>
      </c>
      <c r="P630" s="153">
        <v>0</v>
      </c>
      <c r="Q630" s="153">
        <f t="shared" si="12"/>
        <v>0</v>
      </c>
      <c r="R630" s="154"/>
      <c r="S630" s="154" t="s">
        <v>623</v>
      </c>
      <c r="T630" s="154" t="s">
        <v>849</v>
      </c>
      <c r="U630" s="154">
        <v>0</v>
      </c>
      <c r="V630" s="154">
        <f t="shared" si="13"/>
        <v>0</v>
      </c>
      <c r="W630" s="154"/>
      <c r="X630" s="154" t="s">
        <v>202</v>
      </c>
      <c r="Y630" s="154" t="s">
        <v>203</v>
      </c>
      <c r="Z630" s="145"/>
      <c r="AA630" s="145"/>
      <c r="AB630" s="145"/>
      <c r="AC630" s="145"/>
      <c r="AD630" s="145"/>
      <c r="AE630" s="145"/>
      <c r="AF630" s="145"/>
      <c r="AG630" s="145" t="s">
        <v>204</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ht="22.5" outlineLevel="1">
      <c r="A631" s="167">
        <v>171</v>
      </c>
      <c r="B631" s="168" t="s">
        <v>881</v>
      </c>
      <c r="C631" s="173" t="s">
        <v>882</v>
      </c>
      <c r="D631" s="169" t="s">
        <v>858</v>
      </c>
      <c r="E631" s="1216">
        <v>1</v>
      </c>
      <c r="F631" s="1200"/>
      <c r="G631" s="1210">
        <f t="shared" si="7"/>
        <v>0</v>
      </c>
      <c r="H631" s="155">
        <v>8250</v>
      </c>
      <c r="I631" s="154">
        <f t="shared" si="8"/>
        <v>8250</v>
      </c>
      <c r="J631" s="155">
        <v>0</v>
      </c>
      <c r="K631" s="154">
        <f t="shared" si="9"/>
        <v>0</v>
      </c>
      <c r="L631" s="154">
        <v>21</v>
      </c>
      <c r="M631" s="154">
        <f t="shared" si="10"/>
        <v>0</v>
      </c>
      <c r="N631" s="153">
        <v>0</v>
      </c>
      <c r="O631" s="153">
        <f t="shared" si="11"/>
        <v>0</v>
      </c>
      <c r="P631" s="153">
        <v>0</v>
      </c>
      <c r="Q631" s="153">
        <f t="shared" si="12"/>
        <v>0</v>
      </c>
      <c r="R631" s="154"/>
      <c r="S631" s="154" t="s">
        <v>623</v>
      </c>
      <c r="T631" s="154" t="s">
        <v>849</v>
      </c>
      <c r="U631" s="154">
        <v>0</v>
      </c>
      <c r="V631" s="154">
        <f t="shared" si="13"/>
        <v>0</v>
      </c>
      <c r="W631" s="154"/>
      <c r="X631" s="154" t="s">
        <v>202</v>
      </c>
      <c r="Y631" s="154" t="s">
        <v>203</v>
      </c>
      <c r="Z631" s="145"/>
      <c r="AA631" s="145"/>
      <c r="AB631" s="145"/>
      <c r="AC631" s="145"/>
      <c r="AD631" s="145"/>
      <c r="AE631" s="145"/>
      <c r="AF631" s="145"/>
      <c r="AG631" s="145" t="s">
        <v>204</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row>
    <row r="632" spans="1:60" ht="22.5" outlineLevel="1">
      <c r="A632" s="167">
        <v>172</v>
      </c>
      <c r="B632" s="168" t="s">
        <v>883</v>
      </c>
      <c r="C632" s="173" t="s">
        <v>884</v>
      </c>
      <c r="D632" s="169" t="s">
        <v>246</v>
      </c>
      <c r="E632" s="1216">
        <v>0</v>
      </c>
      <c r="F632" s="1200"/>
      <c r="G632" s="1210">
        <f t="shared" si="7"/>
        <v>0</v>
      </c>
      <c r="H632" s="155">
        <v>9840</v>
      </c>
      <c r="I632" s="154">
        <f t="shared" si="8"/>
        <v>0</v>
      </c>
      <c r="J632" s="155">
        <v>0</v>
      </c>
      <c r="K632" s="154">
        <f t="shared" si="9"/>
        <v>0</v>
      </c>
      <c r="L632" s="154">
        <v>21</v>
      </c>
      <c r="M632" s="154">
        <f t="shared" si="10"/>
        <v>0</v>
      </c>
      <c r="N632" s="153">
        <v>0</v>
      </c>
      <c r="O632" s="153">
        <f t="shared" si="11"/>
        <v>0</v>
      </c>
      <c r="P632" s="153">
        <v>0</v>
      </c>
      <c r="Q632" s="153">
        <f t="shared" si="12"/>
        <v>0</v>
      </c>
      <c r="R632" s="154"/>
      <c r="S632" s="154" t="s">
        <v>623</v>
      </c>
      <c r="T632" s="154" t="s">
        <v>849</v>
      </c>
      <c r="U632" s="154">
        <v>0</v>
      </c>
      <c r="V632" s="154">
        <f t="shared" si="13"/>
        <v>0</v>
      </c>
      <c r="W632" s="154"/>
      <c r="X632" s="154" t="s">
        <v>202</v>
      </c>
      <c r="Y632" s="154" t="s">
        <v>203</v>
      </c>
      <c r="Z632" s="145"/>
      <c r="AA632" s="145"/>
      <c r="AB632" s="145"/>
      <c r="AC632" s="145"/>
      <c r="AD632" s="145"/>
      <c r="AE632" s="145"/>
      <c r="AF632" s="145"/>
      <c r="AG632" s="145" t="s">
        <v>204</v>
      </c>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ht="22.5" outlineLevel="1">
      <c r="A633" s="167">
        <v>173</v>
      </c>
      <c r="B633" s="168" t="s">
        <v>885</v>
      </c>
      <c r="C633" s="173" t="s">
        <v>886</v>
      </c>
      <c r="D633" s="169" t="s">
        <v>246</v>
      </c>
      <c r="E633" s="1216">
        <v>0</v>
      </c>
      <c r="F633" s="1200"/>
      <c r="G633" s="1210">
        <f t="shared" si="7"/>
        <v>0</v>
      </c>
      <c r="H633" s="155">
        <v>6450</v>
      </c>
      <c r="I633" s="154">
        <f t="shared" si="8"/>
        <v>0</v>
      </c>
      <c r="J633" s="155">
        <v>0</v>
      </c>
      <c r="K633" s="154">
        <f t="shared" si="9"/>
        <v>0</v>
      </c>
      <c r="L633" s="154">
        <v>21</v>
      </c>
      <c r="M633" s="154">
        <f t="shared" si="10"/>
        <v>0</v>
      </c>
      <c r="N633" s="153">
        <v>0</v>
      </c>
      <c r="O633" s="153">
        <f t="shared" si="11"/>
        <v>0</v>
      </c>
      <c r="P633" s="153">
        <v>0</v>
      </c>
      <c r="Q633" s="153">
        <f t="shared" si="12"/>
        <v>0</v>
      </c>
      <c r="R633" s="154"/>
      <c r="S633" s="154" t="s">
        <v>623</v>
      </c>
      <c r="T633" s="154" t="s">
        <v>849</v>
      </c>
      <c r="U633" s="154">
        <v>0</v>
      </c>
      <c r="V633" s="154">
        <f t="shared" si="13"/>
        <v>0</v>
      </c>
      <c r="W633" s="154"/>
      <c r="X633" s="154" t="s">
        <v>202</v>
      </c>
      <c r="Y633" s="154" t="s">
        <v>203</v>
      </c>
      <c r="Z633" s="145"/>
      <c r="AA633" s="145"/>
      <c r="AB633" s="145"/>
      <c r="AC633" s="145"/>
      <c r="AD633" s="145"/>
      <c r="AE633" s="145"/>
      <c r="AF633" s="145"/>
      <c r="AG633" s="145" t="s">
        <v>204</v>
      </c>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ht="22.5" outlineLevel="1">
      <c r="A634" s="167">
        <v>174</v>
      </c>
      <c r="B634" s="168" t="s">
        <v>887</v>
      </c>
      <c r="C634" s="173" t="s">
        <v>888</v>
      </c>
      <c r="D634" s="169" t="s">
        <v>246</v>
      </c>
      <c r="E634" s="1216">
        <v>0</v>
      </c>
      <c r="F634" s="1200"/>
      <c r="G634" s="1210">
        <f t="shared" si="7"/>
        <v>0</v>
      </c>
      <c r="H634" s="155">
        <v>12500</v>
      </c>
      <c r="I634" s="154">
        <f t="shared" si="8"/>
        <v>0</v>
      </c>
      <c r="J634" s="155">
        <v>0</v>
      </c>
      <c r="K634" s="154">
        <f t="shared" si="9"/>
        <v>0</v>
      </c>
      <c r="L634" s="154">
        <v>21</v>
      </c>
      <c r="M634" s="154">
        <f t="shared" si="10"/>
        <v>0</v>
      </c>
      <c r="N634" s="153">
        <v>0</v>
      </c>
      <c r="O634" s="153">
        <f t="shared" si="11"/>
        <v>0</v>
      </c>
      <c r="P634" s="153">
        <v>0</v>
      </c>
      <c r="Q634" s="153">
        <f t="shared" si="12"/>
        <v>0</v>
      </c>
      <c r="R634" s="154"/>
      <c r="S634" s="154" t="s">
        <v>623</v>
      </c>
      <c r="T634" s="154" t="s">
        <v>849</v>
      </c>
      <c r="U634" s="154">
        <v>0</v>
      </c>
      <c r="V634" s="154">
        <f t="shared" si="13"/>
        <v>0</v>
      </c>
      <c r="W634" s="154"/>
      <c r="X634" s="154" t="s">
        <v>202</v>
      </c>
      <c r="Y634" s="154" t="s">
        <v>203</v>
      </c>
      <c r="Z634" s="145"/>
      <c r="AA634" s="145"/>
      <c r="AB634" s="145"/>
      <c r="AC634" s="145"/>
      <c r="AD634" s="145"/>
      <c r="AE634" s="145"/>
      <c r="AF634" s="145"/>
      <c r="AG634" s="145" t="s">
        <v>204</v>
      </c>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ht="22.5" outlineLevel="1">
      <c r="A635" s="167">
        <v>175</v>
      </c>
      <c r="B635" s="168" t="s">
        <v>889</v>
      </c>
      <c r="C635" s="173" t="s">
        <v>890</v>
      </c>
      <c r="D635" s="169" t="s">
        <v>246</v>
      </c>
      <c r="E635" s="1216">
        <v>0</v>
      </c>
      <c r="F635" s="1200"/>
      <c r="G635" s="1210">
        <f t="shared" si="7"/>
        <v>0</v>
      </c>
      <c r="H635" s="155">
        <v>6500</v>
      </c>
      <c r="I635" s="154">
        <f t="shared" si="8"/>
        <v>0</v>
      </c>
      <c r="J635" s="155">
        <v>0</v>
      </c>
      <c r="K635" s="154">
        <f t="shared" si="9"/>
        <v>0</v>
      </c>
      <c r="L635" s="154">
        <v>21</v>
      </c>
      <c r="M635" s="154">
        <f t="shared" si="10"/>
        <v>0</v>
      </c>
      <c r="N635" s="153">
        <v>0</v>
      </c>
      <c r="O635" s="153">
        <f t="shared" si="11"/>
        <v>0</v>
      </c>
      <c r="P635" s="153">
        <v>0</v>
      </c>
      <c r="Q635" s="153">
        <f t="shared" si="12"/>
        <v>0</v>
      </c>
      <c r="R635" s="154"/>
      <c r="S635" s="154" t="s">
        <v>623</v>
      </c>
      <c r="T635" s="154" t="s">
        <v>849</v>
      </c>
      <c r="U635" s="154">
        <v>0</v>
      </c>
      <c r="V635" s="154">
        <f t="shared" si="13"/>
        <v>0</v>
      </c>
      <c r="W635" s="154"/>
      <c r="X635" s="154" t="s">
        <v>202</v>
      </c>
      <c r="Y635" s="154" t="s">
        <v>203</v>
      </c>
      <c r="Z635" s="145"/>
      <c r="AA635" s="145"/>
      <c r="AB635" s="145"/>
      <c r="AC635" s="145"/>
      <c r="AD635" s="145"/>
      <c r="AE635" s="145"/>
      <c r="AF635" s="145"/>
      <c r="AG635" s="145" t="s">
        <v>204</v>
      </c>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ht="22.5" outlineLevel="1">
      <c r="A636" s="167">
        <v>176</v>
      </c>
      <c r="B636" s="168" t="s">
        <v>891</v>
      </c>
      <c r="C636" s="173" t="s">
        <v>892</v>
      </c>
      <c r="D636" s="169" t="s">
        <v>246</v>
      </c>
      <c r="E636" s="1216">
        <v>0</v>
      </c>
      <c r="F636" s="1200"/>
      <c r="G636" s="1210">
        <f t="shared" si="7"/>
        <v>0</v>
      </c>
      <c r="H636" s="155">
        <v>4800</v>
      </c>
      <c r="I636" s="154">
        <f t="shared" si="8"/>
        <v>0</v>
      </c>
      <c r="J636" s="155">
        <v>0</v>
      </c>
      <c r="K636" s="154">
        <f t="shared" si="9"/>
        <v>0</v>
      </c>
      <c r="L636" s="154">
        <v>21</v>
      </c>
      <c r="M636" s="154">
        <f t="shared" si="10"/>
        <v>0</v>
      </c>
      <c r="N636" s="153">
        <v>0</v>
      </c>
      <c r="O636" s="153">
        <f t="shared" si="11"/>
        <v>0</v>
      </c>
      <c r="P636" s="153">
        <v>0</v>
      </c>
      <c r="Q636" s="153">
        <f t="shared" si="12"/>
        <v>0</v>
      </c>
      <c r="R636" s="154"/>
      <c r="S636" s="154" t="s">
        <v>623</v>
      </c>
      <c r="T636" s="154" t="s">
        <v>849</v>
      </c>
      <c r="U636" s="154">
        <v>0</v>
      </c>
      <c r="V636" s="154">
        <f t="shared" si="13"/>
        <v>0</v>
      </c>
      <c r="W636" s="154"/>
      <c r="X636" s="154" t="s">
        <v>202</v>
      </c>
      <c r="Y636" s="154" t="s">
        <v>203</v>
      </c>
      <c r="Z636" s="145"/>
      <c r="AA636" s="145"/>
      <c r="AB636" s="145"/>
      <c r="AC636" s="145"/>
      <c r="AD636" s="145"/>
      <c r="AE636" s="145"/>
      <c r="AF636" s="145"/>
      <c r="AG636" s="145" t="s">
        <v>204</v>
      </c>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ht="22.5" outlineLevel="1">
      <c r="A637" s="167">
        <v>177</v>
      </c>
      <c r="B637" s="168" t="s">
        <v>893</v>
      </c>
      <c r="C637" s="173" t="s">
        <v>894</v>
      </c>
      <c r="D637" s="169" t="s">
        <v>246</v>
      </c>
      <c r="E637" s="1216">
        <v>0</v>
      </c>
      <c r="F637" s="1200"/>
      <c r="G637" s="1210">
        <f t="shared" si="7"/>
        <v>0</v>
      </c>
      <c r="H637" s="155">
        <v>3500</v>
      </c>
      <c r="I637" s="154">
        <f t="shared" si="8"/>
        <v>0</v>
      </c>
      <c r="J637" s="155">
        <v>0</v>
      </c>
      <c r="K637" s="154">
        <f t="shared" si="9"/>
        <v>0</v>
      </c>
      <c r="L637" s="154">
        <v>21</v>
      </c>
      <c r="M637" s="154">
        <f t="shared" si="10"/>
        <v>0</v>
      </c>
      <c r="N637" s="153">
        <v>0</v>
      </c>
      <c r="O637" s="153">
        <f t="shared" si="11"/>
        <v>0</v>
      </c>
      <c r="P637" s="153">
        <v>0</v>
      </c>
      <c r="Q637" s="153">
        <f t="shared" si="12"/>
        <v>0</v>
      </c>
      <c r="R637" s="154"/>
      <c r="S637" s="154" t="s">
        <v>623</v>
      </c>
      <c r="T637" s="154" t="s">
        <v>849</v>
      </c>
      <c r="U637" s="154">
        <v>0</v>
      </c>
      <c r="V637" s="154">
        <f t="shared" si="13"/>
        <v>0</v>
      </c>
      <c r="W637" s="154"/>
      <c r="X637" s="154" t="s">
        <v>202</v>
      </c>
      <c r="Y637" s="154" t="s">
        <v>203</v>
      </c>
      <c r="Z637" s="145"/>
      <c r="AA637" s="145"/>
      <c r="AB637" s="145"/>
      <c r="AC637" s="145"/>
      <c r="AD637" s="145"/>
      <c r="AE637" s="145"/>
      <c r="AF637" s="145"/>
      <c r="AG637" s="145" t="s">
        <v>204</v>
      </c>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ht="22.5" outlineLevel="1">
      <c r="A638" s="167">
        <v>178</v>
      </c>
      <c r="B638" s="168" t="s">
        <v>895</v>
      </c>
      <c r="C638" s="173" t="s">
        <v>896</v>
      </c>
      <c r="D638" s="169" t="s">
        <v>246</v>
      </c>
      <c r="E638" s="1216">
        <v>0</v>
      </c>
      <c r="F638" s="1200"/>
      <c r="G638" s="1210">
        <f t="shared" si="7"/>
        <v>0</v>
      </c>
      <c r="H638" s="155">
        <v>3500</v>
      </c>
      <c r="I638" s="154">
        <f t="shared" si="8"/>
        <v>0</v>
      </c>
      <c r="J638" s="155">
        <v>0</v>
      </c>
      <c r="K638" s="154">
        <f t="shared" si="9"/>
        <v>0</v>
      </c>
      <c r="L638" s="154">
        <v>21</v>
      </c>
      <c r="M638" s="154">
        <f t="shared" si="10"/>
        <v>0</v>
      </c>
      <c r="N638" s="153">
        <v>0</v>
      </c>
      <c r="O638" s="153">
        <f t="shared" si="11"/>
        <v>0</v>
      </c>
      <c r="P638" s="153">
        <v>0</v>
      </c>
      <c r="Q638" s="153">
        <f t="shared" si="12"/>
        <v>0</v>
      </c>
      <c r="R638" s="154"/>
      <c r="S638" s="154" t="s">
        <v>623</v>
      </c>
      <c r="T638" s="154" t="s">
        <v>849</v>
      </c>
      <c r="U638" s="154">
        <v>0</v>
      </c>
      <c r="V638" s="154">
        <f t="shared" si="13"/>
        <v>0</v>
      </c>
      <c r="W638" s="154"/>
      <c r="X638" s="154" t="s">
        <v>202</v>
      </c>
      <c r="Y638" s="154" t="s">
        <v>203</v>
      </c>
      <c r="Z638" s="145"/>
      <c r="AA638" s="145"/>
      <c r="AB638" s="145"/>
      <c r="AC638" s="145"/>
      <c r="AD638" s="145"/>
      <c r="AE638" s="145"/>
      <c r="AF638" s="145"/>
      <c r="AG638" s="145" t="s">
        <v>204</v>
      </c>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c r="A639" s="167">
        <v>179</v>
      </c>
      <c r="B639" s="168" t="s">
        <v>897</v>
      </c>
      <c r="C639" s="173" t="s">
        <v>898</v>
      </c>
      <c r="D639" s="169" t="s">
        <v>246</v>
      </c>
      <c r="E639" s="1216">
        <v>0</v>
      </c>
      <c r="F639" s="1200"/>
      <c r="G639" s="1210">
        <f t="shared" si="7"/>
        <v>0</v>
      </c>
      <c r="H639" s="155">
        <v>7500</v>
      </c>
      <c r="I639" s="154">
        <f t="shared" si="8"/>
        <v>0</v>
      </c>
      <c r="J639" s="155">
        <v>0</v>
      </c>
      <c r="K639" s="154">
        <f t="shared" si="9"/>
        <v>0</v>
      </c>
      <c r="L639" s="154">
        <v>21</v>
      </c>
      <c r="M639" s="154">
        <f t="shared" si="10"/>
        <v>0</v>
      </c>
      <c r="N639" s="153">
        <v>0</v>
      </c>
      <c r="O639" s="153">
        <f t="shared" si="11"/>
        <v>0</v>
      </c>
      <c r="P639" s="153">
        <v>0</v>
      </c>
      <c r="Q639" s="153">
        <f t="shared" si="12"/>
        <v>0</v>
      </c>
      <c r="R639" s="154"/>
      <c r="S639" s="154" t="s">
        <v>623</v>
      </c>
      <c r="T639" s="154" t="s">
        <v>849</v>
      </c>
      <c r="U639" s="154">
        <v>0</v>
      </c>
      <c r="V639" s="154">
        <f t="shared" si="13"/>
        <v>0</v>
      </c>
      <c r="W639" s="154"/>
      <c r="X639" s="154" t="s">
        <v>202</v>
      </c>
      <c r="Y639" s="154" t="s">
        <v>203</v>
      </c>
      <c r="Z639" s="145"/>
      <c r="AA639" s="145"/>
      <c r="AB639" s="145"/>
      <c r="AC639" s="145"/>
      <c r="AD639" s="145"/>
      <c r="AE639" s="145"/>
      <c r="AF639" s="145"/>
      <c r="AG639" s="145" t="s">
        <v>204</v>
      </c>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ht="22.5" outlineLevel="1">
      <c r="A640" s="167">
        <v>180</v>
      </c>
      <c r="B640" s="168" t="s">
        <v>899</v>
      </c>
      <c r="C640" s="173" t="s">
        <v>900</v>
      </c>
      <c r="D640" s="169" t="s">
        <v>246</v>
      </c>
      <c r="E640" s="1216">
        <v>1</v>
      </c>
      <c r="F640" s="1200"/>
      <c r="G640" s="1210">
        <f t="shared" si="7"/>
        <v>0</v>
      </c>
      <c r="H640" s="155">
        <v>1250</v>
      </c>
      <c r="I640" s="154">
        <f t="shared" si="8"/>
        <v>1250</v>
      </c>
      <c r="J640" s="155">
        <v>0</v>
      </c>
      <c r="K640" s="154">
        <f t="shared" si="9"/>
        <v>0</v>
      </c>
      <c r="L640" s="154">
        <v>21</v>
      </c>
      <c r="M640" s="154">
        <f t="shared" si="10"/>
        <v>0</v>
      </c>
      <c r="N640" s="153">
        <v>0</v>
      </c>
      <c r="O640" s="153">
        <f t="shared" si="11"/>
        <v>0</v>
      </c>
      <c r="P640" s="153">
        <v>0</v>
      </c>
      <c r="Q640" s="153">
        <f t="shared" si="12"/>
        <v>0</v>
      </c>
      <c r="R640" s="154"/>
      <c r="S640" s="154" t="s">
        <v>623</v>
      </c>
      <c r="T640" s="154" t="s">
        <v>849</v>
      </c>
      <c r="U640" s="154">
        <v>0</v>
      </c>
      <c r="V640" s="154">
        <f t="shared" si="13"/>
        <v>0</v>
      </c>
      <c r="W640" s="154"/>
      <c r="X640" s="154" t="s">
        <v>202</v>
      </c>
      <c r="Y640" s="154" t="s">
        <v>203</v>
      </c>
      <c r="Z640" s="145"/>
      <c r="AA640" s="145"/>
      <c r="AB640" s="145"/>
      <c r="AC640" s="145"/>
      <c r="AD640" s="145"/>
      <c r="AE640" s="145"/>
      <c r="AF640" s="145"/>
      <c r="AG640" s="145" t="s">
        <v>204</v>
      </c>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outlineLevel="1">
      <c r="A641" s="167">
        <v>181</v>
      </c>
      <c r="B641" s="168" t="s">
        <v>901</v>
      </c>
      <c r="C641" s="173" t="s">
        <v>902</v>
      </c>
      <c r="D641" s="169" t="s">
        <v>246</v>
      </c>
      <c r="E641" s="1216">
        <v>10</v>
      </c>
      <c r="F641" s="1200"/>
      <c r="G641" s="1210">
        <f t="shared" si="7"/>
        <v>0</v>
      </c>
      <c r="H641" s="155">
        <v>750</v>
      </c>
      <c r="I641" s="154">
        <f t="shared" si="8"/>
        <v>7500</v>
      </c>
      <c r="J641" s="155">
        <v>0</v>
      </c>
      <c r="K641" s="154">
        <f t="shared" si="9"/>
        <v>0</v>
      </c>
      <c r="L641" s="154">
        <v>21</v>
      </c>
      <c r="M641" s="154">
        <f t="shared" si="10"/>
        <v>0</v>
      </c>
      <c r="N641" s="153">
        <v>0</v>
      </c>
      <c r="O641" s="153">
        <f t="shared" si="11"/>
        <v>0</v>
      </c>
      <c r="P641" s="153">
        <v>0</v>
      </c>
      <c r="Q641" s="153">
        <f t="shared" si="12"/>
        <v>0</v>
      </c>
      <c r="R641" s="154"/>
      <c r="S641" s="154" t="s">
        <v>623</v>
      </c>
      <c r="T641" s="154" t="s">
        <v>849</v>
      </c>
      <c r="U641" s="154">
        <v>0</v>
      </c>
      <c r="V641" s="154">
        <f t="shared" si="13"/>
        <v>0</v>
      </c>
      <c r="W641" s="154"/>
      <c r="X641" s="154" t="s">
        <v>202</v>
      </c>
      <c r="Y641" s="154" t="s">
        <v>203</v>
      </c>
      <c r="Z641" s="145"/>
      <c r="AA641" s="145"/>
      <c r="AB641" s="145"/>
      <c r="AC641" s="145"/>
      <c r="AD641" s="145"/>
      <c r="AE641" s="145"/>
      <c r="AF641" s="145"/>
      <c r="AG641" s="145" t="s">
        <v>204</v>
      </c>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c r="A642" s="167">
        <v>182</v>
      </c>
      <c r="B642" s="168" t="s">
        <v>903</v>
      </c>
      <c r="C642" s="173" t="s">
        <v>904</v>
      </c>
      <c r="D642" s="169" t="s">
        <v>246</v>
      </c>
      <c r="E642" s="1216">
        <v>11</v>
      </c>
      <c r="F642" s="1200"/>
      <c r="G642" s="1210">
        <f t="shared" si="7"/>
        <v>0</v>
      </c>
      <c r="H642" s="155">
        <v>1890</v>
      </c>
      <c r="I642" s="154">
        <f t="shared" si="8"/>
        <v>20790</v>
      </c>
      <c r="J642" s="155">
        <v>0</v>
      </c>
      <c r="K642" s="154">
        <f t="shared" si="9"/>
        <v>0</v>
      </c>
      <c r="L642" s="154">
        <v>21</v>
      </c>
      <c r="M642" s="154">
        <f t="shared" si="10"/>
        <v>0</v>
      </c>
      <c r="N642" s="153">
        <v>0</v>
      </c>
      <c r="O642" s="153">
        <f t="shared" si="11"/>
        <v>0</v>
      </c>
      <c r="P642" s="153">
        <v>0</v>
      </c>
      <c r="Q642" s="153">
        <f t="shared" si="12"/>
        <v>0</v>
      </c>
      <c r="R642" s="154"/>
      <c r="S642" s="154" t="s">
        <v>623</v>
      </c>
      <c r="T642" s="154" t="s">
        <v>849</v>
      </c>
      <c r="U642" s="154">
        <v>0</v>
      </c>
      <c r="V642" s="154">
        <f t="shared" si="13"/>
        <v>0</v>
      </c>
      <c r="W642" s="154"/>
      <c r="X642" s="154" t="s">
        <v>202</v>
      </c>
      <c r="Y642" s="154" t="s">
        <v>203</v>
      </c>
      <c r="Z642" s="145"/>
      <c r="AA642" s="145"/>
      <c r="AB642" s="145"/>
      <c r="AC642" s="145"/>
      <c r="AD642" s="145"/>
      <c r="AE642" s="145"/>
      <c r="AF642" s="145"/>
      <c r="AG642" s="145" t="s">
        <v>204</v>
      </c>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c r="A643" s="167">
        <v>183</v>
      </c>
      <c r="B643" s="168" t="s">
        <v>905</v>
      </c>
      <c r="C643" s="173" t="s">
        <v>906</v>
      </c>
      <c r="D643" s="169" t="s">
        <v>246</v>
      </c>
      <c r="E643" s="1216">
        <v>1</v>
      </c>
      <c r="F643" s="1200"/>
      <c r="G643" s="1210">
        <f t="shared" si="7"/>
        <v>0</v>
      </c>
      <c r="H643" s="155">
        <v>1750</v>
      </c>
      <c r="I643" s="154">
        <f t="shared" si="8"/>
        <v>1750</v>
      </c>
      <c r="J643" s="155">
        <v>0</v>
      </c>
      <c r="K643" s="154">
        <f t="shared" si="9"/>
        <v>0</v>
      </c>
      <c r="L643" s="154">
        <v>21</v>
      </c>
      <c r="M643" s="154">
        <f t="shared" si="10"/>
        <v>0</v>
      </c>
      <c r="N643" s="153">
        <v>0</v>
      </c>
      <c r="O643" s="153">
        <f t="shared" si="11"/>
        <v>0</v>
      </c>
      <c r="P643" s="153">
        <v>0</v>
      </c>
      <c r="Q643" s="153">
        <f t="shared" si="12"/>
        <v>0</v>
      </c>
      <c r="R643" s="154"/>
      <c r="S643" s="154" t="s">
        <v>623</v>
      </c>
      <c r="T643" s="154" t="s">
        <v>849</v>
      </c>
      <c r="U643" s="154">
        <v>0</v>
      </c>
      <c r="V643" s="154">
        <f t="shared" si="13"/>
        <v>0</v>
      </c>
      <c r="W643" s="154"/>
      <c r="X643" s="154" t="s">
        <v>202</v>
      </c>
      <c r="Y643" s="154" t="s">
        <v>203</v>
      </c>
      <c r="Z643" s="145"/>
      <c r="AA643" s="145"/>
      <c r="AB643" s="145"/>
      <c r="AC643" s="145"/>
      <c r="AD643" s="145"/>
      <c r="AE643" s="145"/>
      <c r="AF643" s="145"/>
      <c r="AG643" s="145" t="s">
        <v>204</v>
      </c>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outlineLevel="1">
      <c r="A644" s="167">
        <v>184</v>
      </c>
      <c r="B644" s="168" t="s">
        <v>907</v>
      </c>
      <c r="C644" s="173" t="s">
        <v>908</v>
      </c>
      <c r="D644" s="169" t="s">
        <v>246</v>
      </c>
      <c r="E644" s="1216">
        <v>2</v>
      </c>
      <c r="F644" s="1200"/>
      <c r="G644" s="1210">
        <f t="shared" si="7"/>
        <v>0</v>
      </c>
      <c r="H644" s="155">
        <v>2650</v>
      </c>
      <c r="I644" s="154">
        <f t="shared" si="8"/>
        <v>5300</v>
      </c>
      <c r="J644" s="155">
        <v>0</v>
      </c>
      <c r="K644" s="154">
        <f t="shared" si="9"/>
        <v>0</v>
      </c>
      <c r="L644" s="154">
        <v>21</v>
      </c>
      <c r="M644" s="154">
        <f t="shared" si="10"/>
        <v>0</v>
      </c>
      <c r="N644" s="153">
        <v>0</v>
      </c>
      <c r="O644" s="153">
        <f t="shared" si="11"/>
        <v>0</v>
      </c>
      <c r="P644" s="153">
        <v>0</v>
      </c>
      <c r="Q644" s="153">
        <f t="shared" si="12"/>
        <v>0</v>
      </c>
      <c r="R644" s="154"/>
      <c r="S644" s="154" t="s">
        <v>623</v>
      </c>
      <c r="T644" s="154" t="s">
        <v>849</v>
      </c>
      <c r="U644" s="154">
        <v>0</v>
      </c>
      <c r="V644" s="154">
        <f t="shared" si="13"/>
        <v>0</v>
      </c>
      <c r="W644" s="154"/>
      <c r="X644" s="154" t="s">
        <v>202</v>
      </c>
      <c r="Y644" s="154" t="s">
        <v>203</v>
      </c>
      <c r="Z644" s="145"/>
      <c r="AA644" s="145"/>
      <c r="AB644" s="145"/>
      <c r="AC644" s="145"/>
      <c r="AD644" s="145"/>
      <c r="AE644" s="145"/>
      <c r="AF644" s="145"/>
      <c r="AG644" s="145" t="s">
        <v>204</v>
      </c>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c r="A645" s="167">
        <v>185</v>
      </c>
      <c r="B645" s="168" t="s">
        <v>909</v>
      </c>
      <c r="C645" s="173" t="s">
        <v>910</v>
      </c>
      <c r="D645" s="169" t="s">
        <v>246</v>
      </c>
      <c r="E645" s="1216">
        <v>12</v>
      </c>
      <c r="F645" s="1200"/>
      <c r="G645" s="1210">
        <f t="shared" si="7"/>
        <v>0</v>
      </c>
      <c r="H645" s="155">
        <v>1350</v>
      </c>
      <c r="I645" s="154">
        <f t="shared" si="8"/>
        <v>16200</v>
      </c>
      <c r="J645" s="155">
        <v>0</v>
      </c>
      <c r="K645" s="154">
        <f t="shared" si="9"/>
        <v>0</v>
      </c>
      <c r="L645" s="154">
        <v>21</v>
      </c>
      <c r="M645" s="154">
        <f t="shared" si="10"/>
        <v>0</v>
      </c>
      <c r="N645" s="153">
        <v>0</v>
      </c>
      <c r="O645" s="153">
        <f t="shared" si="11"/>
        <v>0</v>
      </c>
      <c r="P645" s="153">
        <v>0</v>
      </c>
      <c r="Q645" s="153">
        <f t="shared" si="12"/>
        <v>0</v>
      </c>
      <c r="R645" s="154"/>
      <c r="S645" s="154" t="s">
        <v>623</v>
      </c>
      <c r="T645" s="154" t="s">
        <v>849</v>
      </c>
      <c r="U645" s="154">
        <v>0</v>
      </c>
      <c r="V645" s="154">
        <f t="shared" si="13"/>
        <v>0</v>
      </c>
      <c r="W645" s="154"/>
      <c r="X645" s="154" t="s">
        <v>202</v>
      </c>
      <c r="Y645" s="154" t="s">
        <v>203</v>
      </c>
      <c r="Z645" s="145"/>
      <c r="AA645" s="145"/>
      <c r="AB645" s="145"/>
      <c r="AC645" s="145"/>
      <c r="AD645" s="145"/>
      <c r="AE645" s="145"/>
      <c r="AF645" s="145"/>
      <c r="AG645" s="145" t="s">
        <v>204</v>
      </c>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c r="A646" s="167">
        <v>186</v>
      </c>
      <c r="B646" s="168" t="s">
        <v>911</v>
      </c>
      <c r="C646" s="173" t="s">
        <v>912</v>
      </c>
      <c r="D646" s="169" t="s">
        <v>246</v>
      </c>
      <c r="E646" s="1216">
        <v>8</v>
      </c>
      <c r="F646" s="1200"/>
      <c r="G646" s="1210">
        <f t="shared" si="7"/>
        <v>0</v>
      </c>
      <c r="H646" s="155">
        <v>1240</v>
      </c>
      <c r="I646" s="154">
        <f t="shared" si="8"/>
        <v>9920</v>
      </c>
      <c r="J646" s="155">
        <v>0</v>
      </c>
      <c r="K646" s="154">
        <f t="shared" si="9"/>
        <v>0</v>
      </c>
      <c r="L646" s="154">
        <v>21</v>
      </c>
      <c r="M646" s="154">
        <f t="shared" si="10"/>
        <v>0</v>
      </c>
      <c r="N646" s="153">
        <v>0</v>
      </c>
      <c r="O646" s="153">
        <f t="shared" si="11"/>
        <v>0</v>
      </c>
      <c r="P646" s="153">
        <v>0</v>
      </c>
      <c r="Q646" s="153">
        <f t="shared" si="12"/>
        <v>0</v>
      </c>
      <c r="R646" s="154"/>
      <c r="S646" s="154" t="s">
        <v>623</v>
      </c>
      <c r="T646" s="154" t="s">
        <v>849</v>
      </c>
      <c r="U646" s="154">
        <v>0</v>
      </c>
      <c r="V646" s="154">
        <f t="shared" si="13"/>
        <v>0</v>
      </c>
      <c r="W646" s="154"/>
      <c r="X646" s="154" t="s">
        <v>202</v>
      </c>
      <c r="Y646" s="154" t="s">
        <v>203</v>
      </c>
      <c r="Z646" s="145"/>
      <c r="AA646" s="145"/>
      <c r="AB646" s="145"/>
      <c r="AC646" s="145"/>
      <c r="AD646" s="145"/>
      <c r="AE646" s="145"/>
      <c r="AF646" s="145"/>
      <c r="AG646" s="145" t="s">
        <v>204</v>
      </c>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outlineLevel="1">
      <c r="A647" s="167">
        <v>187</v>
      </c>
      <c r="B647" s="168" t="s">
        <v>913</v>
      </c>
      <c r="C647" s="173" t="s">
        <v>914</v>
      </c>
      <c r="D647" s="169" t="s">
        <v>246</v>
      </c>
      <c r="E647" s="1216">
        <v>2</v>
      </c>
      <c r="F647" s="1200"/>
      <c r="G647" s="1210">
        <f t="shared" si="7"/>
        <v>0</v>
      </c>
      <c r="H647" s="155">
        <v>3500</v>
      </c>
      <c r="I647" s="154">
        <f t="shared" si="8"/>
        <v>7000</v>
      </c>
      <c r="J647" s="155">
        <v>0</v>
      </c>
      <c r="K647" s="154">
        <f t="shared" si="9"/>
        <v>0</v>
      </c>
      <c r="L647" s="154">
        <v>21</v>
      </c>
      <c r="M647" s="154">
        <f t="shared" si="10"/>
        <v>0</v>
      </c>
      <c r="N647" s="153">
        <v>0</v>
      </c>
      <c r="O647" s="153">
        <f t="shared" si="11"/>
        <v>0</v>
      </c>
      <c r="P647" s="153">
        <v>0</v>
      </c>
      <c r="Q647" s="153">
        <f t="shared" si="12"/>
        <v>0</v>
      </c>
      <c r="R647" s="154"/>
      <c r="S647" s="154" t="s">
        <v>623</v>
      </c>
      <c r="T647" s="154" t="s">
        <v>849</v>
      </c>
      <c r="U647" s="154">
        <v>0</v>
      </c>
      <c r="V647" s="154">
        <f t="shared" si="13"/>
        <v>0</v>
      </c>
      <c r="W647" s="154"/>
      <c r="X647" s="154" t="s">
        <v>202</v>
      </c>
      <c r="Y647" s="154" t="s">
        <v>203</v>
      </c>
      <c r="Z647" s="145"/>
      <c r="AA647" s="145"/>
      <c r="AB647" s="145"/>
      <c r="AC647" s="145"/>
      <c r="AD647" s="145"/>
      <c r="AE647" s="145"/>
      <c r="AF647" s="145"/>
      <c r="AG647" s="145" t="s">
        <v>204</v>
      </c>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c r="A648" s="167">
        <v>188</v>
      </c>
      <c r="B648" s="168" t="s">
        <v>915</v>
      </c>
      <c r="C648" s="173" t="s">
        <v>916</v>
      </c>
      <c r="D648" s="169" t="s">
        <v>246</v>
      </c>
      <c r="E648" s="1216">
        <v>2</v>
      </c>
      <c r="F648" s="1200"/>
      <c r="G648" s="1210">
        <f t="shared" si="7"/>
        <v>0</v>
      </c>
      <c r="H648" s="155">
        <v>2800</v>
      </c>
      <c r="I648" s="154">
        <f t="shared" si="8"/>
        <v>5600</v>
      </c>
      <c r="J648" s="155">
        <v>0</v>
      </c>
      <c r="K648" s="154">
        <f t="shared" si="9"/>
        <v>0</v>
      </c>
      <c r="L648" s="154">
        <v>21</v>
      </c>
      <c r="M648" s="154">
        <f t="shared" si="10"/>
        <v>0</v>
      </c>
      <c r="N648" s="153">
        <v>0</v>
      </c>
      <c r="O648" s="153">
        <f t="shared" si="11"/>
        <v>0</v>
      </c>
      <c r="P648" s="153">
        <v>0</v>
      </c>
      <c r="Q648" s="153">
        <f t="shared" si="12"/>
        <v>0</v>
      </c>
      <c r="R648" s="154"/>
      <c r="S648" s="154" t="s">
        <v>623</v>
      </c>
      <c r="T648" s="154" t="s">
        <v>849</v>
      </c>
      <c r="U648" s="154">
        <v>0</v>
      </c>
      <c r="V648" s="154">
        <f t="shared" si="13"/>
        <v>0</v>
      </c>
      <c r="W648" s="154"/>
      <c r="X648" s="154" t="s">
        <v>202</v>
      </c>
      <c r="Y648" s="154" t="s">
        <v>203</v>
      </c>
      <c r="Z648" s="145"/>
      <c r="AA648" s="145"/>
      <c r="AB648" s="145"/>
      <c r="AC648" s="145"/>
      <c r="AD648" s="145"/>
      <c r="AE648" s="145"/>
      <c r="AF648" s="145"/>
      <c r="AG648" s="145" t="s">
        <v>204</v>
      </c>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ht="22.5" outlineLevel="1">
      <c r="A649" s="167">
        <v>189</v>
      </c>
      <c r="B649" s="168" t="s">
        <v>917</v>
      </c>
      <c r="C649" s="173" t="s">
        <v>918</v>
      </c>
      <c r="D649" s="169" t="s">
        <v>246</v>
      </c>
      <c r="E649" s="1216">
        <v>1</v>
      </c>
      <c r="F649" s="1200"/>
      <c r="G649" s="1210">
        <f t="shared" si="7"/>
        <v>0</v>
      </c>
      <c r="H649" s="155">
        <v>980</v>
      </c>
      <c r="I649" s="154">
        <f t="shared" si="8"/>
        <v>980</v>
      </c>
      <c r="J649" s="155">
        <v>0</v>
      </c>
      <c r="K649" s="154">
        <f t="shared" si="9"/>
        <v>0</v>
      </c>
      <c r="L649" s="154">
        <v>21</v>
      </c>
      <c r="M649" s="154">
        <f t="shared" si="10"/>
        <v>0</v>
      </c>
      <c r="N649" s="153">
        <v>0</v>
      </c>
      <c r="O649" s="153">
        <f t="shared" si="11"/>
        <v>0</v>
      </c>
      <c r="P649" s="153">
        <v>0</v>
      </c>
      <c r="Q649" s="153">
        <f t="shared" si="12"/>
        <v>0</v>
      </c>
      <c r="R649" s="154"/>
      <c r="S649" s="154" t="s">
        <v>623</v>
      </c>
      <c r="T649" s="154" t="s">
        <v>849</v>
      </c>
      <c r="U649" s="154">
        <v>0</v>
      </c>
      <c r="V649" s="154">
        <f t="shared" si="13"/>
        <v>0</v>
      </c>
      <c r="W649" s="154"/>
      <c r="X649" s="154" t="s">
        <v>202</v>
      </c>
      <c r="Y649" s="154" t="s">
        <v>203</v>
      </c>
      <c r="Z649" s="145"/>
      <c r="AA649" s="145"/>
      <c r="AB649" s="145"/>
      <c r="AC649" s="145"/>
      <c r="AD649" s="145"/>
      <c r="AE649" s="145"/>
      <c r="AF649" s="145"/>
      <c r="AG649" s="145" t="s">
        <v>204</v>
      </c>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ht="22.5" outlineLevel="1">
      <c r="A650" s="167">
        <v>190</v>
      </c>
      <c r="B650" s="168" t="s">
        <v>919</v>
      </c>
      <c r="C650" s="173" t="s">
        <v>920</v>
      </c>
      <c r="D650" s="169" t="s">
        <v>246</v>
      </c>
      <c r="E650" s="1216">
        <v>1</v>
      </c>
      <c r="F650" s="1200"/>
      <c r="G650" s="1210">
        <f t="shared" si="7"/>
        <v>0</v>
      </c>
      <c r="H650" s="155">
        <v>2950</v>
      </c>
      <c r="I650" s="154">
        <f t="shared" si="8"/>
        <v>2950</v>
      </c>
      <c r="J650" s="155">
        <v>0</v>
      </c>
      <c r="K650" s="154">
        <f t="shared" si="9"/>
        <v>0</v>
      </c>
      <c r="L650" s="154">
        <v>21</v>
      </c>
      <c r="M650" s="154">
        <f t="shared" si="10"/>
        <v>0</v>
      </c>
      <c r="N650" s="153">
        <v>0</v>
      </c>
      <c r="O650" s="153">
        <f t="shared" si="11"/>
        <v>0</v>
      </c>
      <c r="P650" s="153">
        <v>0</v>
      </c>
      <c r="Q650" s="153">
        <f t="shared" si="12"/>
        <v>0</v>
      </c>
      <c r="R650" s="154"/>
      <c r="S650" s="154" t="s">
        <v>623</v>
      </c>
      <c r="T650" s="154" t="s">
        <v>849</v>
      </c>
      <c r="U650" s="154">
        <v>0</v>
      </c>
      <c r="V650" s="154">
        <f t="shared" si="13"/>
        <v>0</v>
      </c>
      <c r="W650" s="154"/>
      <c r="X650" s="154" t="s">
        <v>202</v>
      </c>
      <c r="Y650" s="154" t="s">
        <v>203</v>
      </c>
      <c r="Z650" s="145"/>
      <c r="AA650" s="145"/>
      <c r="AB650" s="145"/>
      <c r="AC650" s="145"/>
      <c r="AD650" s="145"/>
      <c r="AE650" s="145"/>
      <c r="AF650" s="145"/>
      <c r="AG650" s="145" t="s">
        <v>204</v>
      </c>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c r="A651" s="167">
        <v>191</v>
      </c>
      <c r="B651" s="168" t="s">
        <v>921</v>
      </c>
      <c r="C651" s="173" t="s">
        <v>922</v>
      </c>
      <c r="D651" s="169" t="s">
        <v>246</v>
      </c>
      <c r="E651" s="1216">
        <v>17</v>
      </c>
      <c r="F651" s="1200"/>
      <c r="G651" s="1210">
        <f t="shared" si="7"/>
        <v>0</v>
      </c>
      <c r="H651" s="155">
        <v>350</v>
      </c>
      <c r="I651" s="154">
        <f t="shared" si="8"/>
        <v>5950</v>
      </c>
      <c r="J651" s="155">
        <v>0</v>
      </c>
      <c r="K651" s="154">
        <f t="shared" si="9"/>
        <v>0</v>
      </c>
      <c r="L651" s="154">
        <v>21</v>
      </c>
      <c r="M651" s="154">
        <f t="shared" si="10"/>
        <v>0</v>
      </c>
      <c r="N651" s="153">
        <v>0</v>
      </c>
      <c r="O651" s="153">
        <f t="shared" si="11"/>
        <v>0</v>
      </c>
      <c r="P651" s="153">
        <v>0</v>
      </c>
      <c r="Q651" s="153">
        <f t="shared" si="12"/>
        <v>0</v>
      </c>
      <c r="R651" s="154"/>
      <c r="S651" s="154" t="s">
        <v>623</v>
      </c>
      <c r="T651" s="154" t="s">
        <v>849</v>
      </c>
      <c r="U651" s="154">
        <v>0</v>
      </c>
      <c r="V651" s="154">
        <f t="shared" si="13"/>
        <v>0</v>
      </c>
      <c r="W651" s="154"/>
      <c r="X651" s="154" t="s">
        <v>202</v>
      </c>
      <c r="Y651" s="154" t="s">
        <v>203</v>
      </c>
      <c r="Z651" s="145"/>
      <c r="AA651" s="145"/>
      <c r="AB651" s="145"/>
      <c r="AC651" s="145"/>
      <c r="AD651" s="145"/>
      <c r="AE651" s="145"/>
      <c r="AF651" s="145"/>
      <c r="AG651" s="145" t="s">
        <v>204</v>
      </c>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c r="A652" s="167">
        <v>192</v>
      </c>
      <c r="B652" s="168" t="s">
        <v>923</v>
      </c>
      <c r="C652" s="173" t="s">
        <v>924</v>
      </c>
      <c r="D652" s="169" t="s">
        <v>246</v>
      </c>
      <c r="E652" s="1216">
        <v>5</v>
      </c>
      <c r="F652" s="1200"/>
      <c r="G652" s="1210">
        <f t="shared" si="7"/>
        <v>0</v>
      </c>
      <c r="H652" s="155">
        <v>480</v>
      </c>
      <c r="I652" s="154">
        <f t="shared" si="8"/>
        <v>2400</v>
      </c>
      <c r="J652" s="155">
        <v>0</v>
      </c>
      <c r="K652" s="154">
        <f t="shared" si="9"/>
        <v>0</v>
      </c>
      <c r="L652" s="154">
        <v>21</v>
      </c>
      <c r="M652" s="154">
        <f t="shared" si="10"/>
        <v>0</v>
      </c>
      <c r="N652" s="153">
        <v>0</v>
      </c>
      <c r="O652" s="153">
        <f t="shared" si="11"/>
        <v>0</v>
      </c>
      <c r="P652" s="153">
        <v>0</v>
      </c>
      <c r="Q652" s="153">
        <f t="shared" si="12"/>
        <v>0</v>
      </c>
      <c r="R652" s="154"/>
      <c r="S652" s="154" t="s">
        <v>623</v>
      </c>
      <c r="T652" s="154" t="s">
        <v>849</v>
      </c>
      <c r="U652" s="154">
        <v>0</v>
      </c>
      <c r="V652" s="154">
        <f t="shared" si="13"/>
        <v>0</v>
      </c>
      <c r="W652" s="154"/>
      <c r="X652" s="154" t="s">
        <v>202</v>
      </c>
      <c r="Y652" s="154" t="s">
        <v>203</v>
      </c>
      <c r="Z652" s="145"/>
      <c r="AA652" s="145"/>
      <c r="AB652" s="145"/>
      <c r="AC652" s="145"/>
      <c r="AD652" s="145"/>
      <c r="AE652" s="145"/>
      <c r="AF652" s="145"/>
      <c r="AG652" s="145" t="s">
        <v>204</v>
      </c>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c r="A653" s="167">
        <v>193</v>
      </c>
      <c r="B653" s="168" t="s">
        <v>925</v>
      </c>
      <c r="C653" s="173" t="s">
        <v>926</v>
      </c>
      <c r="D653" s="169" t="s">
        <v>246</v>
      </c>
      <c r="E653" s="1216">
        <v>10</v>
      </c>
      <c r="F653" s="1200"/>
      <c r="G653" s="1210">
        <f t="shared" si="7"/>
        <v>0</v>
      </c>
      <c r="H653" s="155">
        <v>620</v>
      </c>
      <c r="I653" s="154">
        <f t="shared" si="8"/>
        <v>6200</v>
      </c>
      <c r="J653" s="155">
        <v>0</v>
      </c>
      <c r="K653" s="154">
        <f t="shared" si="9"/>
        <v>0</v>
      </c>
      <c r="L653" s="154">
        <v>21</v>
      </c>
      <c r="M653" s="154">
        <f t="shared" si="10"/>
        <v>0</v>
      </c>
      <c r="N653" s="153">
        <v>0</v>
      </c>
      <c r="O653" s="153">
        <f t="shared" si="11"/>
        <v>0</v>
      </c>
      <c r="P653" s="153">
        <v>0</v>
      </c>
      <c r="Q653" s="153">
        <f t="shared" si="12"/>
        <v>0</v>
      </c>
      <c r="R653" s="154"/>
      <c r="S653" s="154" t="s">
        <v>623</v>
      </c>
      <c r="T653" s="154" t="s">
        <v>849</v>
      </c>
      <c r="U653" s="154">
        <v>0</v>
      </c>
      <c r="V653" s="154">
        <f t="shared" si="13"/>
        <v>0</v>
      </c>
      <c r="W653" s="154"/>
      <c r="X653" s="154" t="s">
        <v>202</v>
      </c>
      <c r="Y653" s="154" t="s">
        <v>203</v>
      </c>
      <c r="Z653" s="145"/>
      <c r="AA653" s="145"/>
      <c r="AB653" s="145"/>
      <c r="AC653" s="145"/>
      <c r="AD653" s="145"/>
      <c r="AE653" s="145"/>
      <c r="AF653" s="145"/>
      <c r="AG653" s="145" t="s">
        <v>204</v>
      </c>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ht="22.5" outlineLevel="1">
      <c r="A654" s="1221" t="s">
        <v>3383</v>
      </c>
      <c r="B654" s="1222" t="s">
        <v>3382</v>
      </c>
      <c r="C654" s="1223" t="s">
        <v>3381</v>
      </c>
      <c r="D654" s="1224" t="s">
        <v>858</v>
      </c>
      <c r="E654" s="1225">
        <v>1</v>
      </c>
      <c r="F654" s="1226"/>
      <c r="G654" s="1227">
        <f t="shared" si="7"/>
        <v>0</v>
      </c>
      <c r="H654" s="155">
        <v>620</v>
      </c>
      <c r="I654" s="154">
        <f t="shared" si="8"/>
        <v>620</v>
      </c>
      <c r="J654" s="155">
        <v>0</v>
      </c>
      <c r="K654" s="154">
        <f t="shared" si="9"/>
        <v>0</v>
      </c>
      <c r="L654" s="154">
        <v>21</v>
      </c>
      <c r="M654" s="154">
        <f t="shared" si="10"/>
        <v>0</v>
      </c>
      <c r="N654" s="153">
        <v>0</v>
      </c>
      <c r="O654" s="153">
        <f t="shared" si="11"/>
        <v>0</v>
      </c>
      <c r="P654" s="153">
        <v>0</v>
      </c>
      <c r="Q654" s="153">
        <f t="shared" si="12"/>
        <v>0</v>
      </c>
      <c r="R654" s="154"/>
      <c r="S654" s="154" t="s">
        <v>623</v>
      </c>
      <c r="T654" s="154" t="s">
        <v>849</v>
      </c>
      <c r="U654" s="154">
        <v>0</v>
      </c>
      <c r="V654" s="154">
        <f t="shared" si="13"/>
        <v>0</v>
      </c>
      <c r="W654" s="154"/>
      <c r="X654" s="154" t="s">
        <v>202</v>
      </c>
      <c r="Y654" s="154" t="s">
        <v>203</v>
      </c>
      <c r="Z654" s="145"/>
      <c r="AA654" s="145"/>
      <c r="AB654" s="145"/>
      <c r="AC654" s="145"/>
      <c r="AD654" s="145"/>
      <c r="AE654" s="145"/>
      <c r="AF654" s="145"/>
      <c r="AG654" s="145" t="s">
        <v>204</v>
      </c>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c r="A655" s="167">
        <v>194</v>
      </c>
      <c r="B655" s="168" t="s">
        <v>927</v>
      </c>
      <c r="C655" s="173" t="s">
        <v>928</v>
      </c>
      <c r="D655" s="169" t="s">
        <v>217</v>
      </c>
      <c r="E655" s="1216">
        <v>48</v>
      </c>
      <c r="F655" s="1200"/>
      <c r="G655" s="1210">
        <f t="shared" si="7"/>
        <v>0</v>
      </c>
      <c r="H655" s="155">
        <v>0</v>
      </c>
      <c r="I655" s="154">
        <f t="shared" si="8"/>
        <v>0</v>
      </c>
      <c r="J655" s="155">
        <v>6100</v>
      </c>
      <c r="K655" s="154">
        <f t="shared" si="9"/>
        <v>292800</v>
      </c>
      <c r="L655" s="154">
        <v>21</v>
      </c>
      <c r="M655" s="154">
        <f t="shared" si="10"/>
        <v>0</v>
      </c>
      <c r="N655" s="153">
        <v>0</v>
      </c>
      <c r="O655" s="153">
        <f t="shared" si="11"/>
        <v>0</v>
      </c>
      <c r="P655" s="153">
        <v>0</v>
      </c>
      <c r="Q655" s="153">
        <f t="shared" si="12"/>
        <v>0</v>
      </c>
      <c r="R655" s="154"/>
      <c r="S655" s="154" t="s">
        <v>623</v>
      </c>
      <c r="T655" s="154" t="s">
        <v>201</v>
      </c>
      <c r="U655" s="154">
        <v>0</v>
      </c>
      <c r="V655" s="154">
        <f t="shared" si="13"/>
        <v>0</v>
      </c>
      <c r="W655" s="154"/>
      <c r="X655" s="154" t="s">
        <v>202</v>
      </c>
      <c r="Y655" s="154" t="s">
        <v>203</v>
      </c>
      <c r="Z655" s="145"/>
      <c r="AA655" s="145"/>
      <c r="AB655" s="145"/>
      <c r="AC655" s="145"/>
      <c r="AD655" s="145"/>
      <c r="AE655" s="145"/>
      <c r="AF655" s="145"/>
      <c r="AG655" s="145" t="s">
        <v>204</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outlineLevel="1">
      <c r="A656" s="167">
        <v>195</v>
      </c>
      <c r="B656" s="168" t="s">
        <v>929</v>
      </c>
      <c r="C656" s="173" t="s">
        <v>930</v>
      </c>
      <c r="D656" s="169" t="s">
        <v>246</v>
      </c>
      <c r="E656" s="1216">
        <v>17</v>
      </c>
      <c r="F656" s="1200"/>
      <c r="G656" s="1210">
        <f t="shared" si="7"/>
        <v>0</v>
      </c>
      <c r="H656" s="155">
        <v>0</v>
      </c>
      <c r="I656" s="154">
        <f t="shared" si="8"/>
        <v>0</v>
      </c>
      <c r="J656" s="155">
        <v>3600</v>
      </c>
      <c r="K656" s="154">
        <f t="shared" si="9"/>
        <v>61200</v>
      </c>
      <c r="L656" s="154">
        <v>21</v>
      </c>
      <c r="M656" s="154">
        <f t="shared" si="10"/>
        <v>0</v>
      </c>
      <c r="N656" s="153">
        <v>0</v>
      </c>
      <c r="O656" s="153">
        <f t="shared" si="11"/>
        <v>0</v>
      </c>
      <c r="P656" s="153">
        <v>0</v>
      </c>
      <c r="Q656" s="153">
        <f t="shared" si="12"/>
        <v>0</v>
      </c>
      <c r="R656" s="154"/>
      <c r="S656" s="154" t="s">
        <v>623</v>
      </c>
      <c r="T656" s="154" t="s">
        <v>201</v>
      </c>
      <c r="U656" s="154">
        <v>0</v>
      </c>
      <c r="V656" s="154">
        <f t="shared" si="13"/>
        <v>0</v>
      </c>
      <c r="W656" s="154"/>
      <c r="X656" s="154" t="s">
        <v>202</v>
      </c>
      <c r="Y656" s="154" t="s">
        <v>203</v>
      </c>
      <c r="Z656" s="145"/>
      <c r="AA656" s="145"/>
      <c r="AB656" s="145"/>
      <c r="AC656" s="145"/>
      <c r="AD656" s="145"/>
      <c r="AE656" s="145"/>
      <c r="AF656" s="145"/>
      <c r="AG656" s="145" t="s">
        <v>204</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row>
    <row r="657" spans="1:60" outlineLevel="1">
      <c r="A657" s="167">
        <v>196</v>
      </c>
      <c r="B657" s="168" t="s">
        <v>931</v>
      </c>
      <c r="C657" s="173" t="s">
        <v>932</v>
      </c>
      <c r="D657" s="169" t="s">
        <v>246</v>
      </c>
      <c r="E657" s="1216">
        <v>300</v>
      </c>
      <c r="F657" s="1200"/>
      <c r="G657" s="1210">
        <f t="shared" si="7"/>
        <v>0</v>
      </c>
      <c r="H657" s="155">
        <v>0</v>
      </c>
      <c r="I657" s="154">
        <f t="shared" si="8"/>
        <v>0</v>
      </c>
      <c r="J657" s="155">
        <v>180</v>
      </c>
      <c r="K657" s="154">
        <f t="shared" si="9"/>
        <v>54000</v>
      </c>
      <c r="L657" s="154">
        <v>21</v>
      </c>
      <c r="M657" s="154">
        <f t="shared" si="10"/>
        <v>0</v>
      </c>
      <c r="N657" s="153">
        <v>0</v>
      </c>
      <c r="O657" s="153">
        <f t="shared" si="11"/>
        <v>0</v>
      </c>
      <c r="P657" s="153">
        <v>0</v>
      </c>
      <c r="Q657" s="153">
        <f t="shared" si="12"/>
        <v>0</v>
      </c>
      <c r="R657" s="154"/>
      <c r="S657" s="154" t="s">
        <v>623</v>
      </c>
      <c r="T657" s="154" t="s">
        <v>201</v>
      </c>
      <c r="U657" s="154">
        <v>0</v>
      </c>
      <c r="V657" s="154">
        <f t="shared" si="13"/>
        <v>0</v>
      </c>
      <c r="W657" s="154"/>
      <c r="X657" s="154" t="s">
        <v>202</v>
      </c>
      <c r="Y657" s="154" t="s">
        <v>203</v>
      </c>
      <c r="Z657" s="145"/>
      <c r="AA657" s="145"/>
      <c r="AB657" s="145"/>
      <c r="AC657" s="145"/>
      <c r="AD657" s="145"/>
      <c r="AE657" s="145"/>
      <c r="AF657" s="145"/>
      <c r="AG657" s="145" t="s">
        <v>204</v>
      </c>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c r="A658" s="167">
        <v>197</v>
      </c>
      <c r="B658" s="168" t="s">
        <v>933</v>
      </c>
      <c r="C658" s="173" t="s">
        <v>934</v>
      </c>
      <c r="D658" s="169" t="s">
        <v>217</v>
      </c>
      <c r="E658" s="1216">
        <v>30</v>
      </c>
      <c r="F658" s="1200"/>
      <c r="G658" s="1210">
        <f t="shared" si="7"/>
        <v>0</v>
      </c>
      <c r="H658" s="155">
        <v>0</v>
      </c>
      <c r="I658" s="154">
        <f t="shared" si="8"/>
        <v>0</v>
      </c>
      <c r="J658" s="155">
        <v>3800</v>
      </c>
      <c r="K658" s="154">
        <f t="shared" si="9"/>
        <v>114000</v>
      </c>
      <c r="L658" s="154">
        <v>21</v>
      </c>
      <c r="M658" s="154">
        <f t="shared" si="10"/>
        <v>0</v>
      </c>
      <c r="N658" s="153">
        <v>0</v>
      </c>
      <c r="O658" s="153">
        <f t="shared" si="11"/>
        <v>0</v>
      </c>
      <c r="P658" s="153">
        <v>0</v>
      </c>
      <c r="Q658" s="153">
        <f t="shared" si="12"/>
        <v>0</v>
      </c>
      <c r="R658" s="154"/>
      <c r="S658" s="154" t="s">
        <v>623</v>
      </c>
      <c r="T658" s="154" t="s">
        <v>201</v>
      </c>
      <c r="U658" s="154">
        <v>0</v>
      </c>
      <c r="V658" s="154">
        <f t="shared" si="13"/>
        <v>0</v>
      </c>
      <c r="W658" s="154"/>
      <c r="X658" s="154" t="s">
        <v>202</v>
      </c>
      <c r="Y658" s="154" t="s">
        <v>203</v>
      </c>
      <c r="Z658" s="145"/>
      <c r="AA658" s="145"/>
      <c r="AB658" s="145"/>
      <c r="AC658" s="145"/>
      <c r="AD658" s="145"/>
      <c r="AE658" s="145"/>
      <c r="AF658" s="145"/>
      <c r="AG658" s="145" t="s">
        <v>204</v>
      </c>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c r="A659" s="167">
        <v>198</v>
      </c>
      <c r="B659" s="168" t="s">
        <v>935</v>
      </c>
      <c r="C659" s="173" t="s">
        <v>936</v>
      </c>
      <c r="D659" s="169" t="s">
        <v>246</v>
      </c>
      <c r="E659" s="1216">
        <v>6</v>
      </c>
      <c r="F659" s="1200"/>
      <c r="G659" s="1210">
        <f t="shared" si="7"/>
        <v>0</v>
      </c>
      <c r="H659" s="155">
        <v>1088.43</v>
      </c>
      <c r="I659" s="154">
        <f t="shared" si="8"/>
        <v>6530.58</v>
      </c>
      <c r="J659" s="155">
        <v>0</v>
      </c>
      <c r="K659" s="154">
        <f t="shared" si="9"/>
        <v>0</v>
      </c>
      <c r="L659" s="154">
        <v>21</v>
      </c>
      <c r="M659" s="154">
        <f t="shared" si="10"/>
        <v>0</v>
      </c>
      <c r="N659" s="153">
        <v>1.55E-2</v>
      </c>
      <c r="O659" s="153">
        <f t="shared" si="11"/>
        <v>0.09</v>
      </c>
      <c r="P659" s="153">
        <v>0</v>
      </c>
      <c r="Q659" s="153">
        <f t="shared" si="12"/>
        <v>0</v>
      </c>
      <c r="R659" s="154" t="s">
        <v>462</v>
      </c>
      <c r="S659" s="154" t="s">
        <v>200</v>
      </c>
      <c r="T659" s="154" t="s">
        <v>201</v>
      </c>
      <c r="U659" s="154">
        <v>0</v>
      </c>
      <c r="V659" s="154">
        <f t="shared" si="13"/>
        <v>0</v>
      </c>
      <c r="W659" s="154"/>
      <c r="X659" s="154" t="s">
        <v>463</v>
      </c>
      <c r="Y659" s="154" t="s">
        <v>203</v>
      </c>
      <c r="Z659" s="145"/>
      <c r="AA659" s="145"/>
      <c r="AB659" s="145"/>
      <c r="AC659" s="145"/>
      <c r="AD659" s="145"/>
      <c r="AE659" s="145"/>
      <c r="AF659" s="145"/>
      <c r="AG659" s="145" t="s">
        <v>464</v>
      </c>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c r="A660" s="167">
        <v>199</v>
      </c>
      <c r="B660" s="168" t="s">
        <v>937</v>
      </c>
      <c r="C660" s="173" t="s">
        <v>938</v>
      </c>
      <c r="D660" s="169" t="s">
        <v>246</v>
      </c>
      <c r="E660" s="1216">
        <v>1</v>
      </c>
      <c r="F660" s="1200"/>
      <c r="G660" s="1210">
        <f t="shared" si="7"/>
        <v>0</v>
      </c>
      <c r="H660" s="155">
        <v>1862.08</v>
      </c>
      <c r="I660" s="154">
        <f t="shared" si="8"/>
        <v>1862.08</v>
      </c>
      <c r="J660" s="155">
        <v>0</v>
      </c>
      <c r="K660" s="154">
        <f t="shared" si="9"/>
        <v>0</v>
      </c>
      <c r="L660" s="154">
        <v>21</v>
      </c>
      <c r="M660" s="154">
        <f t="shared" si="10"/>
        <v>0</v>
      </c>
      <c r="N660" s="153">
        <v>2.1000000000000001E-2</v>
      </c>
      <c r="O660" s="153">
        <f t="shared" si="11"/>
        <v>0.02</v>
      </c>
      <c r="P660" s="153">
        <v>0</v>
      </c>
      <c r="Q660" s="153">
        <f t="shared" si="12"/>
        <v>0</v>
      </c>
      <c r="R660" s="154" t="s">
        <v>462</v>
      </c>
      <c r="S660" s="154" t="s">
        <v>200</v>
      </c>
      <c r="T660" s="154" t="s">
        <v>201</v>
      </c>
      <c r="U660" s="154">
        <v>0</v>
      </c>
      <c r="V660" s="154">
        <f t="shared" si="13"/>
        <v>0</v>
      </c>
      <c r="W660" s="154"/>
      <c r="X660" s="154" t="s">
        <v>463</v>
      </c>
      <c r="Y660" s="154" t="s">
        <v>203</v>
      </c>
      <c r="Z660" s="145"/>
      <c r="AA660" s="145"/>
      <c r="AB660" s="145"/>
      <c r="AC660" s="145"/>
      <c r="AD660" s="145"/>
      <c r="AE660" s="145"/>
      <c r="AF660" s="145"/>
      <c r="AG660" s="145" t="s">
        <v>464</v>
      </c>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c r="A661" s="161" t="s">
        <v>195</v>
      </c>
      <c r="B661" s="162" t="s">
        <v>110</v>
      </c>
      <c r="C661" s="170" t="s">
        <v>111</v>
      </c>
      <c r="D661" s="163"/>
      <c r="E661" s="1213"/>
      <c r="F661" s="1201"/>
      <c r="G661" s="1206">
        <f>SUMIF(AG662:AG854,"&lt;&gt;NOR",G662:G854)</f>
        <v>0</v>
      </c>
      <c r="H661" s="160"/>
      <c r="I661" s="160">
        <f>SUM(I662:I854)</f>
        <v>6720.63</v>
      </c>
      <c r="J661" s="160"/>
      <c r="K661" s="160">
        <f>SUM(K662:K854)</f>
        <v>2155986.31</v>
      </c>
      <c r="L661" s="160"/>
      <c r="M661" s="160">
        <f>SUM(M662:M854)</f>
        <v>0</v>
      </c>
      <c r="N661" s="159"/>
      <c r="O661" s="159">
        <f>SUM(O662:O854)</f>
        <v>8.2299999999999986</v>
      </c>
      <c r="P661" s="159"/>
      <c r="Q661" s="159">
        <f>SUM(Q662:Q854)</f>
        <v>445.29999999999995</v>
      </c>
      <c r="R661" s="160"/>
      <c r="S661" s="160"/>
      <c r="T661" s="160"/>
      <c r="U661" s="160"/>
      <c r="V661" s="160">
        <f>SUM(V662:V854)</f>
        <v>2469.88</v>
      </c>
      <c r="W661" s="160"/>
      <c r="X661" s="160"/>
      <c r="Y661" s="160"/>
      <c r="AG661" t="s">
        <v>196</v>
      </c>
    </row>
    <row r="662" spans="1:60" outlineLevel="1">
      <c r="A662" s="164">
        <v>200</v>
      </c>
      <c r="B662" s="165" t="s">
        <v>939</v>
      </c>
      <c r="C662" s="171" t="s">
        <v>940</v>
      </c>
      <c r="D662" s="166" t="s">
        <v>199</v>
      </c>
      <c r="E662" s="1214">
        <v>0.88014000000000003</v>
      </c>
      <c r="F662" s="1207"/>
      <c r="G662" s="1208">
        <f>ROUND(E662*F662,2)</f>
        <v>0</v>
      </c>
      <c r="H662" s="155">
        <v>0</v>
      </c>
      <c r="I662" s="154">
        <f>ROUND(E662*H662,2)</f>
        <v>0</v>
      </c>
      <c r="J662" s="155">
        <v>4142.76</v>
      </c>
      <c r="K662" s="154">
        <f>ROUND(E662*J662,2)</f>
        <v>3646.21</v>
      </c>
      <c r="L662" s="154">
        <v>21</v>
      </c>
      <c r="M662" s="154">
        <f>G662*(1+L662/100)</f>
        <v>0</v>
      </c>
      <c r="N662" s="153">
        <v>0</v>
      </c>
      <c r="O662" s="153">
        <f>ROUND(E662*N662,2)</f>
        <v>0</v>
      </c>
      <c r="P662" s="153">
        <v>2</v>
      </c>
      <c r="Q662" s="153">
        <f>ROUND(E662*P662,2)</f>
        <v>1.76</v>
      </c>
      <c r="R662" s="154"/>
      <c r="S662" s="154" t="s">
        <v>200</v>
      </c>
      <c r="T662" s="154" t="s">
        <v>201</v>
      </c>
      <c r="U662" s="154">
        <v>6.4359999999999999</v>
      </c>
      <c r="V662" s="154">
        <f>ROUND(E662*U662,2)</f>
        <v>5.66</v>
      </c>
      <c r="W662" s="154"/>
      <c r="X662" s="154" t="s">
        <v>202</v>
      </c>
      <c r="Y662" s="154" t="s">
        <v>203</v>
      </c>
      <c r="Z662" s="145"/>
      <c r="AA662" s="145"/>
      <c r="AB662" s="145"/>
      <c r="AC662" s="145"/>
      <c r="AD662" s="145"/>
      <c r="AE662" s="145"/>
      <c r="AF662" s="145"/>
      <c r="AG662" s="145" t="s">
        <v>204</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row>
    <row r="663" spans="1:60" outlineLevel="2">
      <c r="A663" s="151"/>
      <c r="B663" s="152"/>
      <c r="C663" s="172" t="s">
        <v>941</v>
      </c>
      <c r="D663" s="156"/>
      <c r="E663" s="1215">
        <v>0.88014000000000003</v>
      </c>
      <c r="F663" s="1209"/>
      <c r="G663" s="1209"/>
      <c r="H663" s="154"/>
      <c r="I663" s="154"/>
      <c r="J663" s="154"/>
      <c r="K663" s="154"/>
      <c r="L663" s="154"/>
      <c r="M663" s="154"/>
      <c r="N663" s="153"/>
      <c r="O663" s="153"/>
      <c r="P663" s="153"/>
      <c r="Q663" s="153"/>
      <c r="R663" s="154"/>
      <c r="S663" s="154"/>
      <c r="T663" s="154"/>
      <c r="U663" s="154"/>
      <c r="V663" s="154"/>
      <c r="W663" s="154"/>
      <c r="X663" s="154"/>
      <c r="Y663" s="154"/>
      <c r="Z663" s="145"/>
      <c r="AA663" s="145"/>
      <c r="AB663" s="145"/>
      <c r="AC663" s="145"/>
      <c r="AD663" s="145"/>
      <c r="AE663" s="145"/>
      <c r="AF663" s="145"/>
      <c r="AG663" s="145" t="s">
        <v>206</v>
      </c>
      <c r="AH663" s="145">
        <v>0</v>
      </c>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c r="A664" s="164">
        <v>201</v>
      </c>
      <c r="B664" s="165" t="s">
        <v>942</v>
      </c>
      <c r="C664" s="171" t="s">
        <v>943</v>
      </c>
      <c r="D664" s="166" t="s">
        <v>217</v>
      </c>
      <c r="E664" s="1214">
        <v>9.0220000000000002</v>
      </c>
      <c r="F664" s="1207"/>
      <c r="G664" s="1208">
        <f>ROUND(E664*F664,2)</f>
        <v>0</v>
      </c>
      <c r="H664" s="155">
        <v>19.45</v>
      </c>
      <c r="I664" s="154">
        <f>ROUND(E664*H664,2)</f>
        <v>175.48</v>
      </c>
      <c r="J664" s="155">
        <v>131.27000000000001</v>
      </c>
      <c r="K664" s="154">
        <f>ROUND(E664*J664,2)</f>
        <v>1184.32</v>
      </c>
      <c r="L664" s="154">
        <v>21</v>
      </c>
      <c r="M664" s="154">
        <f>G664*(1+L664/100)</f>
        <v>0</v>
      </c>
      <c r="N664" s="153">
        <v>6.7000000000000002E-4</v>
      </c>
      <c r="O664" s="153">
        <f>ROUND(E664*N664,2)</f>
        <v>0.01</v>
      </c>
      <c r="P664" s="153">
        <v>0.184</v>
      </c>
      <c r="Q664" s="153">
        <f>ROUND(E664*P664,2)</f>
        <v>1.66</v>
      </c>
      <c r="R664" s="154"/>
      <c r="S664" s="154" t="s">
        <v>200</v>
      </c>
      <c r="T664" s="154" t="s">
        <v>201</v>
      </c>
      <c r="U664" s="154">
        <v>0.22700000000000001</v>
      </c>
      <c r="V664" s="154">
        <f>ROUND(E664*U664,2)</f>
        <v>2.0499999999999998</v>
      </c>
      <c r="W664" s="154"/>
      <c r="X664" s="154" t="s">
        <v>202</v>
      </c>
      <c r="Y664" s="154" t="s">
        <v>203</v>
      </c>
      <c r="Z664" s="145"/>
      <c r="AA664" s="145"/>
      <c r="AB664" s="145"/>
      <c r="AC664" s="145"/>
      <c r="AD664" s="145"/>
      <c r="AE664" s="145"/>
      <c r="AF664" s="145"/>
      <c r="AG664" s="145" t="s">
        <v>204</v>
      </c>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2">
      <c r="A665" s="151"/>
      <c r="B665" s="152"/>
      <c r="C665" s="172" t="s">
        <v>944</v>
      </c>
      <c r="D665" s="156"/>
      <c r="E665" s="1215">
        <v>5.4348000000000001</v>
      </c>
      <c r="F665" s="1209"/>
      <c r="G665" s="1209"/>
      <c r="H665" s="154"/>
      <c r="I665" s="154"/>
      <c r="J665" s="154"/>
      <c r="K665" s="154"/>
      <c r="L665" s="154"/>
      <c r="M665" s="154"/>
      <c r="N665" s="153"/>
      <c r="O665" s="153"/>
      <c r="P665" s="153"/>
      <c r="Q665" s="153"/>
      <c r="R665" s="154"/>
      <c r="S665" s="154"/>
      <c r="T665" s="154"/>
      <c r="U665" s="154"/>
      <c r="V665" s="154"/>
      <c r="W665" s="154"/>
      <c r="X665" s="154"/>
      <c r="Y665" s="154"/>
      <c r="Z665" s="145"/>
      <c r="AA665" s="145"/>
      <c r="AB665" s="145"/>
      <c r="AC665" s="145"/>
      <c r="AD665" s="145"/>
      <c r="AE665" s="145"/>
      <c r="AF665" s="145"/>
      <c r="AG665" s="145" t="s">
        <v>206</v>
      </c>
      <c r="AH665" s="145">
        <v>0</v>
      </c>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3">
      <c r="A666" s="151"/>
      <c r="B666" s="152"/>
      <c r="C666" s="172" t="s">
        <v>945</v>
      </c>
      <c r="D666" s="156"/>
      <c r="E666" s="1215">
        <v>3.5872000000000002</v>
      </c>
      <c r="F666" s="1209"/>
      <c r="G666" s="1209"/>
      <c r="H666" s="154"/>
      <c r="I666" s="154"/>
      <c r="J666" s="154"/>
      <c r="K666" s="154"/>
      <c r="L666" s="154"/>
      <c r="M666" s="154"/>
      <c r="N666" s="153"/>
      <c r="O666" s="153"/>
      <c r="P666" s="153"/>
      <c r="Q666" s="153"/>
      <c r="R666" s="154"/>
      <c r="S666" s="154"/>
      <c r="T666" s="154"/>
      <c r="U666" s="154"/>
      <c r="V666" s="154"/>
      <c r="W666" s="154"/>
      <c r="X666" s="154"/>
      <c r="Y666" s="154"/>
      <c r="Z666" s="145"/>
      <c r="AA666" s="145"/>
      <c r="AB666" s="145"/>
      <c r="AC666" s="145"/>
      <c r="AD666" s="145"/>
      <c r="AE666" s="145"/>
      <c r="AF666" s="145"/>
      <c r="AG666" s="145" t="s">
        <v>206</v>
      </c>
      <c r="AH666" s="145">
        <v>0</v>
      </c>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c r="A667" s="164">
        <v>202</v>
      </c>
      <c r="B667" s="165" t="s">
        <v>946</v>
      </c>
      <c r="C667" s="171" t="s">
        <v>947</v>
      </c>
      <c r="D667" s="166" t="s">
        <v>217</v>
      </c>
      <c r="E667" s="1214">
        <v>80.019300000000001</v>
      </c>
      <c r="F667" s="1207"/>
      <c r="G667" s="1208">
        <f>ROUND(E667*F667,2)</f>
        <v>0</v>
      </c>
      <c r="H667" s="155">
        <v>19.45</v>
      </c>
      <c r="I667" s="154">
        <f>ROUND(E667*H667,2)</f>
        <v>1556.38</v>
      </c>
      <c r="J667" s="155">
        <v>182.87</v>
      </c>
      <c r="K667" s="154">
        <f>ROUND(E667*J667,2)</f>
        <v>14633.13</v>
      </c>
      <c r="L667" s="154">
        <v>21</v>
      </c>
      <c r="M667" s="154">
        <f>G667*(1+L667/100)</f>
        <v>0</v>
      </c>
      <c r="N667" s="153">
        <v>6.7000000000000002E-4</v>
      </c>
      <c r="O667" s="153">
        <f>ROUND(E667*N667,2)</f>
        <v>0.05</v>
      </c>
      <c r="P667" s="153">
        <v>0.31900000000000001</v>
      </c>
      <c r="Q667" s="153">
        <f>ROUND(E667*P667,2)</f>
        <v>25.53</v>
      </c>
      <c r="R667" s="154"/>
      <c r="S667" s="154" t="s">
        <v>200</v>
      </c>
      <c r="T667" s="154" t="s">
        <v>201</v>
      </c>
      <c r="U667" s="154">
        <v>0.317</v>
      </c>
      <c r="V667" s="154">
        <f>ROUND(E667*U667,2)</f>
        <v>25.37</v>
      </c>
      <c r="W667" s="154"/>
      <c r="X667" s="154" t="s">
        <v>202</v>
      </c>
      <c r="Y667" s="154" t="s">
        <v>203</v>
      </c>
      <c r="Z667" s="145"/>
      <c r="AA667" s="145"/>
      <c r="AB667" s="145"/>
      <c r="AC667" s="145"/>
      <c r="AD667" s="145"/>
      <c r="AE667" s="145"/>
      <c r="AF667" s="145"/>
      <c r="AG667" s="145" t="s">
        <v>204</v>
      </c>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ht="33.75" outlineLevel="2">
      <c r="A668" s="151"/>
      <c r="B668" s="152"/>
      <c r="C668" s="172" t="s">
        <v>948</v>
      </c>
      <c r="D668" s="156"/>
      <c r="E668" s="1215">
        <v>18.768000000000001</v>
      </c>
      <c r="F668" s="1209"/>
      <c r="G668" s="1209"/>
      <c r="H668" s="154"/>
      <c r="I668" s="154"/>
      <c r="J668" s="154"/>
      <c r="K668" s="154"/>
      <c r="L668" s="154"/>
      <c r="M668" s="154"/>
      <c r="N668" s="153"/>
      <c r="O668" s="153"/>
      <c r="P668" s="153"/>
      <c r="Q668" s="153"/>
      <c r="R668" s="154"/>
      <c r="S668" s="154"/>
      <c r="T668" s="154"/>
      <c r="U668" s="154"/>
      <c r="V668" s="154"/>
      <c r="W668" s="154"/>
      <c r="X668" s="154"/>
      <c r="Y668" s="154"/>
      <c r="Z668" s="145"/>
      <c r="AA668" s="145"/>
      <c r="AB668" s="145"/>
      <c r="AC668" s="145"/>
      <c r="AD668" s="145"/>
      <c r="AE668" s="145"/>
      <c r="AF668" s="145"/>
      <c r="AG668" s="145" t="s">
        <v>206</v>
      </c>
      <c r="AH668" s="145">
        <v>0</v>
      </c>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3">
      <c r="A669" s="151"/>
      <c r="B669" s="152"/>
      <c r="C669" s="172" t="s">
        <v>949</v>
      </c>
      <c r="D669" s="156"/>
      <c r="E669" s="1215">
        <v>7.8360000000000003</v>
      </c>
      <c r="F669" s="1209"/>
      <c r="G669" s="1209"/>
      <c r="H669" s="154"/>
      <c r="I669" s="154"/>
      <c r="J669" s="154"/>
      <c r="K669" s="154"/>
      <c r="L669" s="154"/>
      <c r="M669" s="154"/>
      <c r="N669" s="153"/>
      <c r="O669" s="153"/>
      <c r="P669" s="153"/>
      <c r="Q669" s="153"/>
      <c r="R669" s="154"/>
      <c r="S669" s="154"/>
      <c r="T669" s="154"/>
      <c r="U669" s="154"/>
      <c r="V669" s="154"/>
      <c r="W669" s="154"/>
      <c r="X669" s="154"/>
      <c r="Y669" s="154"/>
      <c r="Z669" s="145"/>
      <c r="AA669" s="145"/>
      <c r="AB669" s="145"/>
      <c r="AC669" s="145"/>
      <c r="AD669" s="145"/>
      <c r="AE669" s="145"/>
      <c r="AF669" s="145"/>
      <c r="AG669" s="145" t="s">
        <v>206</v>
      </c>
      <c r="AH669" s="145">
        <v>0</v>
      </c>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3">
      <c r="A670" s="151"/>
      <c r="B670" s="152"/>
      <c r="C670" s="172" t="s">
        <v>950</v>
      </c>
      <c r="D670" s="156"/>
      <c r="E670" s="1215">
        <v>10.0221</v>
      </c>
      <c r="F670" s="1209"/>
      <c r="G670" s="1209"/>
      <c r="H670" s="154"/>
      <c r="I670" s="154"/>
      <c r="J670" s="154"/>
      <c r="K670" s="154"/>
      <c r="L670" s="154"/>
      <c r="M670" s="154"/>
      <c r="N670" s="153"/>
      <c r="O670" s="153"/>
      <c r="P670" s="153"/>
      <c r="Q670" s="153"/>
      <c r="R670" s="154"/>
      <c r="S670" s="154"/>
      <c r="T670" s="154"/>
      <c r="U670" s="154"/>
      <c r="V670" s="154"/>
      <c r="W670" s="154"/>
      <c r="X670" s="154"/>
      <c r="Y670" s="154"/>
      <c r="Z670" s="145"/>
      <c r="AA670" s="145"/>
      <c r="AB670" s="145"/>
      <c r="AC670" s="145"/>
      <c r="AD670" s="145"/>
      <c r="AE670" s="145"/>
      <c r="AF670" s="145"/>
      <c r="AG670" s="145" t="s">
        <v>206</v>
      </c>
      <c r="AH670" s="145">
        <v>0</v>
      </c>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ht="22.5" outlineLevel="3">
      <c r="A671" s="151"/>
      <c r="B671" s="152"/>
      <c r="C671" s="172" t="s">
        <v>951</v>
      </c>
      <c r="D671" s="156"/>
      <c r="E671" s="1215">
        <v>46.5565</v>
      </c>
      <c r="F671" s="1209"/>
      <c r="G671" s="1209"/>
      <c r="H671" s="154"/>
      <c r="I671" s="154"/>
      <c r="J671" s="154"/>
      <c r="K671" s="154"/>
      <c r="L671" s="154"/>
      <c r="M671" s="154"/>
      <c r="N671" s="153"/>
      <c r="O671" s="153"/>
      <c r="P671" s="153"/>
      <c r="Q671" s="153"/>
      <c r="R671" s="154"/>
      <c r="S671" s="154"/>
      <c r="T671" s="154"/>
      <c r="U671" s="154"/>
      <c r="V671" s="154"/>
      <c r="W671" s="154"/>
      <c r="X671" s="154"/>
      <c r="Y671" s="154"/>
      <c r="Z671" s="145"/>
      <c r="AA671" s="145"/>
      <c r="AB671" s="145"/>
      <c r="AC671" s="145"/>
      <c r="AD671" s="145"/>
      <c r="AE671" s="145"/>
      <c r="AF671" s="145"/>
      <c r="AG671" s="145" t="s">
        <v>206</v>
      </c>
      <c r="AH671" s="145">
        <v>0</v>
      </c>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row>
    <row r="672" spans="1:60" outlineLevel="3">
      <c r="A672" s="151"/>
      <c r="B672" s="152"/>
      <c r="C672" s="172" t="s">
        <v>952</v>
      </c>
      <c r="D672" s="156"/>
      <c r="E672" s="1215">
        <v>-10.92</v>
      </c>
      <c r="F672" s="1209"/>
      <c r="G672" s="1209"/>
      <c r="H672" s="154"/>
      <c r="I672" s="154"/>
      <c r="J672" s="154"/>
      <c r="K672" s="154"/>
      <c r="L672" s="154"/>
      <c r="M672" s="154"/>
      <c r="N672" s="153"/>
      <c r="O672" s="153"/>
      <c r="P672" s="153"/>
      <c r="Q672" s="153"/>
      <c r="R672" s="154"/>
      <c r="S672" s="154"/>
      <c r="T672" s="154"/>
      <c r="U672" s="154"/>
      <c r="V672" s="154"/>
      <c r="W672" s="154"/>
      <c r="X672" s="154"/>
      <c r="Y672" s="154"/>
      <c r="Z672" s="145"/>
      <c r="AA672" s="145"/>
      <c r="AB672" s="145"/>
      <c r="AC672" s="145"/>
      <c r="AD672" s="145"/>
      <c r="AE672" s="145"/>
      <c r="AF672" s="145"/>
      <c r="AG672" s="145" t="s">
        <v>206</v>
      </c>
      <c r="AH672" s="145">
        <v>0</v>
      </c>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3">
      <c r="A673" s="151"/>
      <c r="B673" s="152"/>
      <c r="C673" s="172" t="s">
        <v>953</v>
      </c>
      <c r="D673" s="156"/>
      <c r="E673" s="1215">
        <v>7.7567000000000004</v>
      </c>
      <c r="F673" s="1209"/>
      <c r="G673" s="1209"/>
      <c r="H673" s="154"/>
      <c r="I673" s="154"/>
      <c r="J673" s="154"/>
      <c r="K673" s="154"/>
      <c r="L673" s="154"/>
      <c r="M673" s="154"/>
      <c r="N673" s="153"/>
      <c r="O673" s="153"/>
      <c r="P673" s="153"/>
      <c r="Q673" s="153"/>
      <c r="R673" s="154"/>
      <c r="S673" s="154"/>
      <c r="T673" s="154"/>
      <c r="U673" s="154"/>
      <c r="V673" s="154"/>
      <c r="W673" s="154"/>
      <c r="X673" s="154"/>
      <c r="Y673" s="154"/>
      <c r="Z673" s="145"/>
      <c r="AA673" s="145"/>
      <c r="AB673" s="145"/>
      <c r="AC673" s="145"/>
      <c r="AD673" s="145"/>
      <c r="AE673" s="145"/>
      <c r="AF673" s="145"/>
      <c r="AG673" s="145" t="s">
        <v>206</v>
      </c>
      <c r="AH673" s="145">
        <v>0</v>
      </c>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c r="A674" s="164">
        <v>203</v>
      </c>
      <c r="B674" s="165" t="s">
        <v>954</v>
      </c>
      <c r="C674" s="171" t="s">
        <v>955</v>
      </c>
      <c r="D674" s="166" t="s">
        <v>199</v>
      </c>
      <c r="E674" s="1214">
        <v>15.31869</v>
      </c>
      <c r="F674" s="1207"/>
      <c r="G674" s="1208">
        <f>ROUND(E674*F674,2)</f>
        <v>0</v>
      </c>
      <c r="H674" s="155">
        <v>37.33</v>
      </c>
      <c r="I674" s="154">
        <f>ROUND(E674*H674,2)</f>
        <v>571.85</v>
      </c>
      <c r="J674" s="155">
        <v>963.2</v>
      </c>
      <c r="K674" s="154">
        <f>ROUND(E674*J674,2)</f>
        <v>14754.96</v>
      </c>
      <c r="L674" s="154">
        <v>21</v>
      </c>
      <c r="M674" s="154">
        <f>G674*(1+L674/100)</f>
        <v>0</v>
      </c>
      <c r="N674" s="153">
        <v>1.2800000000000001E-3</v>
      </c>
      <c r="O674" s="153">
        <f>ROUND(E674*N674,2)</f>
        <v>0.02</v>
      </c>
      <c r="P674" s="153">
        <v>1.8</v>
      </c>
      <c r="Q674" s="153">
        <f>ROUND(E674*P674,2)</f>
        <v>27.57</v>
      </c>
      <c r="R674" s="154"/>
      <c r="S674" s="154" t="s">
        <v>200</v>
      </c>
      <c r="T674" s="154" t="s">
        <v>201</v>
      </c>
      <c r="U674" s="154">
        <v>1.52</v>
      </c>
      <c r="V674" s="154">
        <f>ROUND(E674*U674,2)</f>
        <v>23.28</v>
      </c>
      <c r="W674" s="154"/>
      <c r="X674" s="154" t="s">
        <v>202</v>
      </c>
      <c r="Y674" s="154" t="s">
        <v>203</v>
      </c>
      <c r="Z674" s="145"/>
      <c r="AA674" s="145"/>
      <c r="AB674" s="145"/>
      <c r="AC674" s="145"/>
      <c r="AD674" s="145"/>
      <c r="AE674" s="145"/>
      <c r="AF674" s="145"/>
      <c r="AG674" s="145" t="s">
        <v>204</v>
      </c>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ht="22.5" outlineLevel="2">
      <c r="A675" s="151"/>
      <c r="B675" s="152"/>
      <c r="C675" s="172" t="s">
        <v>956</v>
      </c>
      <c r="D675" s="156"/>
      <c r="E675" s="1215">
        <v>2.9061499999999998</v>
      </c>
      <c r="F675" s="1209"/>
      <c r="G675" s="1209"/>
      <c r="H675" s="154"/>
      <c r="I675" s="154"/>
      <c r="J675" s="154"/>
      <c r="K675" s="154"/>
      <c r="L675" s="154"/>
      <c r="M675" s="154"/>
      <c r="N675" s="153"/>
      <c r="O675" s="153"/>
      <c r="P675" s="153"/>
      <c r="Q675" s="153"/>
      <c r="R675" s="154"/>
      <c r="S675" s="154"/>
      <c r="T675" s="154"/>
      <c r="U675" s="154"/>
      <c r="V675" s="154"/>
      <c r="W675" s="154"/>
      <c r="X675" s="154"/>
      <c r="Y675" s="154"/>
      <c r="Z675" s="145"/>
      <c r="AA675" s="145"/>
      <c r="AB675" s="145"/>
      <c r="AC675" s="145"/>
      <c r="AD675" s="145"/>
      <c r="AE675" s="145"/>
      <c r="AF675" s="145"/>
      <c r="AG675" s="145" t="s">
        <v>206</v>
      </c>
      <c r="AH675" s="145">
        <v>0</v>
      </c>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3">
      <c r="A676" s="151"/>
      <c r="B676" s="152"/>
      <c r="C676" s="172" t="s">
        <v>957</v>
      </c>
      <c r="D676" s="156"/>
      <c r="E676" s="1215">
        <v>1.1162300000000001</v>
      </c>
      <c r="F676" s="1209"/>
      <c r="G676" s="1209"/>
      <c r="H676" s="154"/>
      <c r="I676" s="154"/>
      <c r="J676" s="154"/>
      <c r="K676" s="154"/>
      <c r="L676" s="154"/>
      <c r="M676" s="154"/>
      <c r="N676" s="153"/>
      <c r="O676" s="153"/>
      <c r="P676" s="153"/>
      <c r="Q676" s="153"/>
      <c r="R676" s="154"/>
      <c r="S676" s="154"/>
      <c r="T676" s="154"/>
      <c r="U676" s="154"/>
      <c r="V676" s="154"/>
      <c r="W676" s="154"/>
      <c r="X676" s="154"/>
      <c r="Y676" s="154"/>
      <c r="Z676" s="145"/>
      <c r="AA676" s="145"/>
      <c r="AB676" s="145"/>
      <c r="AC676" s="145"/>
      <c r="AD676" s="145"/>
      <c r="AE676" s="145"/>
      <c r="AF676" s="145"/>
      <c r="AG676" s="145" t="s">
        <v>206</v>
      </c>
      <c r="AH676" s="145">
        <v>0</v>
      </c>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3">
      <c r="A677" s="151"/>
      <c r="B677" s="152"/>
      <c r="C677" s="172" t="s">
        <v>958</v>
      </c>
      <c r="D677" s="156"/>
      <c r="E677" s="1215">
        <v>11.29632</v>
      </c>
      <c r="F677" s="1209"/>
      <c r="G677" s="1209"/>
      <c r="H677" s="154"/>
      <c r="I677" s="154"/>
      <c r="J677" s="154"/>
      <c r="K677" s="154"/>
      <c r="L677" s="154"/>
      <c r="M677" s="154"/>
      <c r="N677" s="153"/>
      <c r="O677" s="153"/>
      <c r="P677" s="153"/>
      <c r="Q677" s="153"/>
      <c r="R677" s="154"/>
      <c r="S677" s="154"/>
      <c r="T677" s="154"/>
      <c r="U677" s="154"/>
      <c r="V677" s="154"/>
      <c r="W677" s="154"/>
      <c r="X677" s="154"/>
      <c r="Y677" s="154"/>
      <c r="Z677" s="145"/>
      <c r="AA677" s="145"/>
      <c r="AB677" s="145"/>
      <c r="AC677" s="145"/>
      <c r="AD677" s="145"/>
      <c r="AE677" s="145"/>
      <c r="AF677" s="145"/>
      <c r="AG677" s="145" t="s">
        <v>206</v>
      </c>
      <c r="AH677" s="145">
        <v>0</v>
      </c>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c r="A678" s="164">
        <v>204</v>
      </c>
      <c r="B678" s="165" t="s">
        <v>959</v>
      </c>
      <c r="C678" s="171" t="s">
        <v>960</v>
      </c>
      <c r="D678" s="166" t="s">
        <v>217</v>
      </c>
      <c r="E678" s="1214">
        <v>47.5</v>
      </c>
      <c r="F678" s="1207"/>
      <c r="G678" s="1208">
        <f>ROUND(E678*F678,2)</f>
        <v>0</v>
      </c>
      <c r="H678" s="155">
        <v>19.45</v>
      </c>
      <c r="I678" s="154">
        <f>ROUND(E678*H678,2)</f>
        <v>923.88</v>
      </c>
      <c r="J678" s="155">
        <v>294.93</v>
      </c>
      <c r="K678" s="154">
        <f>ROUND(E678*J678,2)</f>
        <v>14009.18</v>
      </c>
      <c r="L678" s="154">
        <v>21</v>
      </c>
      <c r="M678" s="154">
        <f>G678*(1+L678/100)</f>
        <v>0</v>
      </c>
      <c r="N678" s="153">
        <v>6.7000000000000002E-4</v>
      </c>
      <c r="O678" s="153">
        <f>ROUND(E678*N678,2)</f>
        <v>0.03</v>
      </c>
      <c r="P678" s="153">
        <v>0.13200000000000001</v>
      </c>
      <c r="Q678" s="153">
        <f>ROUND(E678*P678,2)</f>
        <v>6.27</v>
      </c>
      <c r="R678" s="154"/>
      <c r="S678" s="154" t="s">
        <v>200</v>
      </c>
      <c r="T678" s="154" t="s">
        <v>201</v>
      </c>
      <c r="U678" s="154">
        <v>0.502</v>
      </c>
      <c r="V678" s="154">
        <f>ROUND(E678*U678,2)</f>
        <v>23.85</v>
      </c>
      <c r="W678" s="154"/>
      <c r="X678" s="154" t="s">
        <v>202</v>
      </c>
      <c r="Y678" s="154" t="s">
        <v>203</v>
      </c>
      <c r="Z678" s="145"/>
      <c r="AA678" s="145"/>
      <c r="AB678" s="145"/>
      <c r="AC678" s="145"/>
      <c r="AD678" s="145"/>
      <c r="AE678" s="145"/>
      <c r="AF678" s="145"/>
      <c r="AG678" s="145" t="s">
        <v>204</v>
      </c>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2">
      <c r="A679" s="151"/>
      <c r="B679" s="152"/>
      <c r="C679" s="172" t="s">
        <v>961</v>
      </c>
      <c r="D679" s="156"/>
      <c r="E679" s="1215">
        <v>47.5</v>
      </c>
      <c r="F679" s="1209"/>
      <c r="G679" s="1209"/>
      <c r="H679" s="154"/>
      <c r="I679" s="154"/>
      <c r="J679" s="154"/>
      <c r="K679" s="154"/>
      <c r="L679" s="154"/>
      <c r="M679" s="154"/>
      <c r="N679" s="153"/>
      <c r="O679" s="153"/>
      <c r="P679" s="153"/>
      <c r="Q679" s="153"/>
      <c r="R679" s="154"/>
      <c r="S679" s="154"/>
      <c r="T679" s="154"/>
      <c r="U679" s="154"/>
      <c r="V679" s="154"/>
      <c r="W679" s="154"/>
      <c r="X679" s="154"/>
      <c r="Y679" s="154"/>
      <c r="Z679" s="145"/>
      <c r="AA679" s="145"/>
      <c r="AB679" s="145"/>
      <c r="AC679" s="145"/>
      <c r="AD679" s="145"/>
      <c r="AE679" s="145"/>
      <c r="AF679" s="145"/>
      <c r="AG679" s="145" t="s">
        <v>206</v>
      </c>
      <c r="AH679" s="145">
        <v>0</v>
      </c>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ht="22.5" outlineLevel="1">
      <c r="A680" s="164">
        <v>205</v>
      </c>
      <c r="B680" s="165" t="s">
        <v>962</v>
      </c>
      <c r="C680" s="171" t="s">
        <v>963</v>
      </c>
      <c r="D680" s="166" t="s">
        <v>241</v>
      </c>
      <c r="E680" s="1214">
        <v>71.400000000000006</v>
      </c>
      <c r="F680" s="1207"/>
      <c r="G680" s="1208">
        <f>ROUND(E680*F680,2)</f>
        <v>0</v>
      </c>
      <c r="H680" s="155">
        <v>0</v>
      </c>
      <c r="I680" s="154">
        <f>ROUND(E680*H680,2)</f>
        <v>0</v>
      </c>
      <c r="J680" s="155">
        <v>131.82</v>
      </c>
      <c r="K680" s="154">
        <f>ROUND(E680*J680,2)</f>
        <v>9411.9500000000007</v>
      </c>
      <c r="L680" s="154">
        <v>21</v>
      </c>
      <c r="M680" s="154">
        <f>G680*(1+L680/100)</f>
        <v>0</v>
      </c>
      <c r="N680" s="153">
        <v>0.112</v>
      </c>
      <c r="O680" s="153">
        <f>ROUND(E680*N680,2)</f>
        <v>8</v>
      </c>
      <c r="P680" s="153">
        <v>0</v>
      </c>
      <c r="Q680" s="153">
        <f>ROUND(E680*P680,2)</f>
        <v>0</v>
      </c>
      <c r="R680" s="154"/>
      <c r="S680" s="154" t="s">
        <v>200</v>
      </c>
      <c r="T680" s="154" t="s">
        <v>201</v>
      </c>
      <c r="U680" s="154">
        <v>0.28499999999999998</v>
      </c>
      <c r="V680" s="154">
        <f>ROUND(E680*U680,2)</f>
        <v>20.350000000000001</v>
      </c>
      <c r="W680" s="154"/>
      <c r="X680" s="154" t="s">
        <v>202</v>
      </c>
      <c r="Y680" s="154" t="s">
        <v>203</v>
      </c>
      <c r="Z680" s="145"/>
      <c r="AA680" s="145"/>
      <c r="AB680" s="145"/>
      <c r="AC680" s="145"/>
      <c r="AD680" s="145"/>
      <c r="AE680" s="145"/>
      <c r="AF680" s="145"/>
      <c r="AG680" s="145" t="s">
        <v>204</v>
      </c>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2">
      <c r="A681" s="151"/>
      <c r="B681" s="152"/>
      <c r="C681" s="172" t="s">
        <v>595</v>
      </c>
      <c r="D681" s="156"/>
      <c r="E681" s="1215">
        <v>71.400000000000006</v>
      </c>
      <c r="F681" s="1209"/>
      <c r="G681" s="1209"/>
      <c r="H681" s="154"/>
      <c r="I681" s="154"/>
      <c r="J681" s="154"/>
      <c r="K681" s="154"/>
      <c r="L681" s="154"/>
      <c r="M681" s="154"/>
      <c r="N681" s="153"/>
      <c r="O681" s="153"/>
      <c r="P681" s="153"/>
      <c r="Q681" s="153"/>
      <c r="R681" s="154"/>
      <c r="S681" s="154"/>
      <c r="T681" s="154"/>
      <c r="U681" s="154"/>
      <c r="V681" s="154"/>
      <c r="W681" s="154"/>
      <c r="X681" s="154"/>
      <c r="Y681" s="154"/>
      <c r="Z681" s="145"/>
      <c r="AA681" s="145"/>
      <c r="AB681" s="145"/>
      <c r="AC681" s="145"/>
      <c r="AD681" s="145"/>
      <c r="AE681" s="145"/>
      <c r="AF681" s="145"/>
      <c r="AG681" s="145" t="s">
        <v>206</v>
      </c>
      <c r="AH681" s="145">
        <v>0</v>
      </c>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c r="A682" s="164">
        <v>206</v>
      </c>
      <c r="B682" s="165" t="s">
        <v>964</v>
      </c>
      <c r="C682" s="171" t="s">
        <v>965</v>
      </c>
      <c r="D682" s="166" t="s">
        <v>241</v>
      </c>
      <c r="E682" s="1214">
        <v>95.9</v>
      </c>
      <c r="F682" s="1207"/>
      <c r="G682" s="1208">
        <f>ROUND(E682*F682,2)</f>
        <v>0</v>
      </c>
      <c r="H682" s="155">
        <v>0</v>
      </c>
      <c r="I682" s="154">
        <f>ROUND(E682*H682,2)</f>
        <v>0</v>
      </c>
      <c r="J682" s="155">
        <v>831.04</v>
      </c>
      <c r="K682" s="154">
        <f>ROUND(E682*J682,2)</f>
        <v>79696.740000000005</v>
      </c>
      <c r="L682" s="154">
        <v>21</v>
      </c>
      <c r="M682" s="154">
        <f>G682*(1+L682/100)</f>
        <v>0</v>
      </c>
      <c r="N682" s="153">
        <v>0</v>
      </c>
      <c r="O682" s="153">
        <f>ROUND(E682*N682,2)</f>
        <v>0</v>
      </c>
      <c r="P682" s="153">
        <v>0.37</v>
      </c>
      <c r="Q682" s="153">
        <f>ROUND(E682*P682,2)</f>
        <v>35.479999999999997</v>
      </c>
      <c r="R682" s="154"/>
      <c r="S682" s="154" t="s">
        <v>200</v>
      </c>
      <c r="T682" s="154" t="s">
        <v>201</v>
      </c>
      <c r="U682" s="154">
        <v>1.621</v>
      </c>
      <c r="V682" s="154">
        <f>ROUND(E682*U682,2)</f>
        <v>155.44999999999999</v>
      </c>
      <c r="W682" s="154"/>
      <c r="X682" s="154" t="s">
        <v>202</v>
      </c>
      <c r="Y682" s="154" t="s">
        <v>203</v>
      </c>
      <c r="Z682" s="145"/>
      <c r="AA682" s="145"/>
      <c r="AB682" s="145"/>
      <c r="AC682" s="145"/>
      <c r="AD682" s="145"/>
      <c r="AE682" s="145"/>
      <c r="AF682" s="145"/>
      <c r="AG682" s="145" t="s">
        <v>204</v>
      </c>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2">
      <c r="A683" s="151"/>
      <c r="B683" s="152"/>
      <c r="C683" s="172" t="s">
        <v>966</v>
      </c>
      <c r="D683" s="156"/>
      <c r="E683" s="1215">
        <v>18.899999999999999</v>
      </c>
      <c r="F683" s="1209"/>
      <c r="G683" s="1209"/>
      <c r="H683" s="154"/>
      <c r="I683" s="154"/>
      <c r="J683" s="154"/>
      <c r="K683" s="154"/>
      <c r="L683" s="154"/>
      <c r="M683" s="154"/>
      <c r="N683" s="153"/>
      <c r="O683" s="153"/>
      <c r="P683" s="153"/>
      <c r="Q683" s="153"/>
      <c r="R683" s="154"/>
      <c r="S683" s="154"/>
      <c r="T683" s="154"/>
      <c r="U683" s="154"/>
      <c r="V683" s="154"/>
      <c r="W683" s="154"/>
      <c r="X683" s="154"/>
      <c r="Y683" s="154"/>
      <c r="Z683" s="145"/>
      <c r="AA683" s="145"/>
      <c r="AB683" s="145"/>
      <c r="AC683" s="145"/>
      <c r="AD683" s="145"/>
      <c r="AE683" s="145"/>
      <c r="AF683" s="145"/>
      <c r="AG683" s="145" t="s">
        <v>206</v>
      </c>
      <c r="AH683" s="145">
        <v>0</v>
      </c>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3">
      <c r="A684" s="151"/>
      <c r="B684" s="152"/>
      <c r="C684" s="172" t="s">
        <v>967</v>
      </c>
      <c r="D684" s="156"/>
      <c r="E684" s="1215">
        <v>17.8</v>
      </c>
      <c r="F684" s="1209"/>
      <c r="G684" s="1209"/>
      <c r="H684" s="154"/>
      <c r="I684" s="154"/>
      <c r="J684" s="154"/>
      <c r="K684" s="154"/>
      <c r="L684" s="154"/>
      <c r="M684" s="154"/>
      <c r="N684" s="153"/>
      <c r="O684" s="153"/>
      <c r="P684" s="153"/>
      <c r="Q684" s="153"/>
      <c r="R684" s="154"/>
      <c r="S684" s="154"/>
      <c r="T684" s="154"/>
      <c r="U684" s="154"/>
      <c r="V684" s="154"/>
      <c r="W684" s="154"/>
      <c r="X684" s="154"/>
      <c r="Y684" s="154"/>
      <c r="Z684" s="145"/>
      <c r="AA684" s="145"/>
      <c r="AB684" s="145"/>
      <c r="AC684" s="145"/>
      <c r="AD684" s="145"/>
      <c r="AE684" s="145"/>
      <c r="AF684" s="145"/>
      <c r="AG684" s="145" t="s">
        <v>206</v>
      </c>
      <c r="AH684" s="145">
        <v>0</v>
      </c>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3">
      <c r="A685" s="151"/>
      <c r="B685" s="152"/>
      <c r="C685" s="172" t="s">
        <v>968</v>
      </c>
      <c r="D685" s="156"/>
      <c r="E685" s="1215">
        <v>18.899999999999999</v>
      </c>
      <c r="F685" s="1209"/>
      <c r="G685" s="1209"/>
      <c r="H685" s="154"/>
      <c r="I685" s="154"/>
      <c r="J685" s="154"/>
      <c r="K685" s="154"/>
      <c r="L685" s="154"/>
      <c r="M685" s="154"/>
      <c r="N685" s="153"/>
      <c r="O685" s="153"/>
      <c r="P685" s="153"/>
      <c r="Q685" s="153"/>
      <c r="R685" s="154"/>
      <c r="S685" s="154"/>
      <c r="T685" s="154"/>
      <c r="U685" s="154"/>
      <c r="V685" s="154"/>
      <c r="W685" s="154"/>
      <c r="X685" s="154"/>
      <c r="Y685" s="154"/>
      <c r="Z685" s="145"/>
      <c r="AA685" s="145"/>
      <c r="AB685" s="145"/>
      <c r="AC685" s="145"/>
      <c r="AD685" s="145"/>
      <c r="AE685" s="145"/>
      <c r="AF685" s="145"/>
      <c r="AG685" s="145" t="s">
        <v>206</v>
      </c>
      <c r="AH685" s="145">
        <v>0</v>
      </c>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outlineLevel="3">
      <c r="A686" s="151"/>
      <c r="B686" s="152"/>
      <c r="C686" s="172" t="s">
        <v>969</v>
      </c>
      <c r="D686" s="156"/>
      <c r="E686" s="1215">
        <v>22.2</v>
      </c>
      <c r="F686" s="1209"/>
      <c r="G686" s="1209"/>
      <c r="H686" s="154"/>
      <c r="I686" s="154"/>
      <c r="J686" s="154"/>
      <c r="K686" s="154"/>
      <c r="L686" s="154"/>
      <c r="M686" s="154"/>
      <c r="N686" s="153"/>
      <c r="O686" s="153"/>
      <c r="P686" s="153"/>
      <c r="Q686" s="153"/>
      <c r="R686" s="154"/>
      <c r="S686" s="154"/>
      <c r="T686" s="154"/>
      <c r="U686" s="154"/>
      <c r="V686" s="154"/>
      <c r="W686" s="154"/>
      <c r="X686" s="154"/>
      <c r="Y686" s="154"/>
      <c r="Z686" s="145"/>
      <c r="AA686" s="145"/>
      <c r="AB686" s="145"/>
      <c r="AC686" s="145"/>
      <c r="AD686" s="145"/>
      <c r="AE686" s="145"/>
      <c r="AF686" s="145"/>
      <c r="AG686" s="145" t="s">
        <v>206</v>
      </c>
      <c r="AH686" s="145">
        <v>0</v>
      </c>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3">
      <c r="A687" s="151"/>
      <c r="B687" s="152"/>
      <c r="C687" s="172" t="s">
        <v>970</v>
      </c>
      <c r="D687" s="156"/>
      <c r="E687" s="1215">
        <v>18.100000000000001</v>
      </c>
      <c r="F687" s="1209"/>
      <c r="G687" s="1209"/>
      <c r="H687" s="154"/>
      <c r="I687" s="154"/>
      <c r="J687" s="154"/>
      <c r="K687" s="154"/>
      <c r="L687" s="154"/>
      <c r="M687" s="154"/>
      <c r="N687" s="153"/>
      <c r="O687" s="153"/>
      <c r="P687" s="153"/>
      <c r="Q687" s="153"/>
      <c r="R687" s="154"/>
      <c r="S687" s="154"/>
      <c r="T687" s="154"/>
      <c r="U687" s="154"/>
      <c r="V687" s="154"/>
      <c r="W687" s="154"/>
      <c r="X687" s="154"/>
      <c r="Y687" s="154"/>
      <c r="Z687" s="145"/>
      <c r="AA687" s="145"/>
      <c r="AB687" s="145"/>
      <c r="AC687" s="145"/>
      <c r="AD687" s="145"/>
      <c r="AE687" s="145"/>
      <c r="AF687" s="145"/>
      <c r="AG687" s="145" t="s">
        <v>206</v>
      </c>
      <c r="AH687" s="145">
        <v>0</v>
      </c>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c r="A688" s="164">
        <v>207</v>
      </c>
      <c r="B688" s="165" t="s">
        <v>971</v>
      </c>
      <c r="C688" s="171" t="s">
        <v>972</v>
      </c>
      <c r="D688" s="166" t="s">
        <v>241</v>
      </c>
      <c r="E688" s="1214">
        <v>4.38</v>
      </c>
      <c r="F688" s="1207"/>
      <c r="G688" s="1208">
        <f>ROUND(E688*F688,2)</f>
        <v>0</v>
      </c>
      <c r="H688" s="155">
        <v>0</v>
      </c>
      <c r="I688" s="154">
        <f>ROUND(E688*H688,2)</f>
        <v>0</v>
      </c>
      <c r="J688" s="155">
        <v>296.02999999999997</v>
      </c>
      <c r="K688" s="154">
        <f>ROUND(E688*J688,2)</f>
        <v>1296.6099999999999</v>
      </c>
      <c r="L688" s="154">
        <v>21</v>
      </c>
      <c r="M688" s="154">
        <f>G688*(1+L688/100)</f>
        <v>0</v>
      </c>
      <c r="N688" s="153">
        <v>0</v>
      </c>
      <c r="O688" s="153">
        <f>ROUND(E688*N688,2)</f>
        <v>0</v>
      </c>
      <c r="P688" s="153">
        <v>7.0000000000000007E-2</v>
      </c>
      <c r="Q688" s="153">
        <f>ROUND(E688*P688,2)</f>
        <v>0.31</v>
      </c>
      <c r="R688" s="154"/>
      <c r="S688" s="154" t="s">
        <v>200</v>
      </c>
      <c r="T688" s="154" t="s">
        <v>201</v>
      </c>
      <c r="U688" s="154">
        <v>0.64</v>
      </c>
      <c r="V688" s="154">
        <f>ROUND(E688*U688,2)</f>
        <v>2.8</v>
      </c>
      <c r="W688" s="154"/>
      <c r="X688" s="154" t="s">
        <v>202</v>
      </c>
      <c r="Y688" s="154" t="s">
        <v>203</v>
      </c>
      <c r="Z688" s="145"/>
      <c r="AA688" s="145"/>
      <c r="AB688" s="145"/>
      <c r="AC688" s="145"/>
      <c r="AD688" s="145"/>
      <c r="AE688" s="145"/>
      <c r="AF688" s="145"/>
      <c r="AG688" s="145" t="s">
        <v>204</v>
      </c>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2">
      <c r="A689" s="151"/>
      <c r="B689" s="152"/>
      <c r="C689" s="172" t="s">
        <v>973</v>
      </c>
      <c r="D689" s="156"/>
      <c r="E689" s="1215">
        <v>4.38</v>
      </c>
      <c r="F689" s="1209"/>
      <c r="G689" s="1209"/>
      <c r="H689" s="154"/>
      <c r="I689" s="154"/>
      <c r="J689" s="154"/>
      <c r="K689" s="154"/>
      <c r="L689" s="154"/>
      <c r="M689" s="154"/>
      <c r="N689" s="153"/>
      <c r="O689" s="153"/>
      <c r="P689" s="153"/>
      <c r="Q689" s="153"/>
      <c r="R689" s="154"/>
      <c r="S689" s="154"/>
      <c r="T689" s="154"/>
      <c r="U689" s="154"/>
      <c r="V689" s="154"/>
      <c r="W689" s="154"/>
      <c r="X689" s="154"/>
      <c r="Y689" s="154"/>
      <c r="Z689" s="145"/>
      <c r="AA689" s="145"/>
      <c r="AB689" s="145"/>
      <c r="AC689" s="145"/>
      <c r="AD689" s="145"/>
      <c r="AE689" s="145"/>
      <c r="AF689" s="145"/>
      <c r="AG689" s="145" t="s">
        <v>206</v>
      </c>
      <c r="AH689" s="145">
        <v>0</v>
      </c>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c r="A690" s="164">
        <v>208</v>
      </c>
      <c r="B690" s="165" t="s">
        <v>974</v>
      </c>
      <c r="C690" s="171" t="s">
        <v>975</v>
      </c>
      <c r="D690" s="166" t="s">
        <v>199</v>
      </c>
      <c r="E690" s="1214">
        <v>35.795200000000001</v>
      </c>
      <c r="F690" s="1207"/>
      <c r="G690" s="1208">
        <f>ROUND(E690*F690,2)</f>
        <v>0</v>
      </c>
      <c r="H690" s="155">
        <v>0</v>
      </c>
      <c r="I690" s="154">
        <f>ROUND(E690*H690,2)</f>
        <v>0</v>
      </c>
      <c r="J690" s="155">
        <v>2149.0500000000002</v>
      </c>
      <c r="K690" s="154">
        <f>ROUND(E690*J690,2)</f>
        <v>76925.67</v>
      </c>
      <c r="L690" s="154">
        <v>21</v>
      </c>
      <c r="M690" s="154">
        <f>G690*(1+L690/100)</f>
        <v>0</v>
      </c>
      <c r="N690" s="153">
        <v>0</v>
      </c>
      <c r="O690" s="153">
        <f>ROUND(E690*N690,2)</f>
        <v>0</v>
      </c>
      <c r="P690" s="153">
        <v>1.6</v>
      </c>
      <c r="Q690" s="153">
        <f>ROUND(E690*P690,2)</f>
        <v>57.27</v>
      </c>
      <c r="R690" s="154"/>
      <c r="S690" s="154" t="s">
        <v>200</v>
      </c>
      <c r="T690" s="154" t="s">
        <v>201</v>
      </c>
      <c r="U690" s="154">
        <v>4.2889999999999997</v>
      </c>
      <c r="V690" s="154">
        <f>ROUND(E690*U690,2)</f>
        <v>153.53</v>
      </c>
      <c r="W690" s="154"/>
      <c r="X690" s="154" t="s">
        <v>202</v>
      </c>
      <c r="Y690" s="154" t="s">
        <v>203</v>
      </c>
      <c r="Z690" s="145"/>
      <c r="AA690" s="145"/>
      <c r="AB690" s="145"/>
      <c r="AC690" s="145"/>
      <c r="AD690" s="145"/>
      <c r="AE690" s="145"/>
      <c r="AF690" s="145"/>
      <c r="AG690" s="145" t="s">
        <v>204</v>
      </c>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2">
      <c r="A691" s="151"/>
      <c r="B691" s="152"/>
      <c r="C691" s="172" t="s">
        <v>976</v>
      </c>
      <c r="D691" s="156"/>
      <c r="E691" s="1215">
        <v>29.059200000000001</v>
      </c>
      <c r="F691" s="1209"/>
      <c r="G691" s="1209"/>
      <c r="H691" s="154"/>
      <c r="I691" s="154"/>
      <c r="J691" s="154"/>
      <c r="K691" s="154"/>
      <c r="L691" s="154"/>
      <c r="M691" s="154"/>
      <c r="N691" s="153"/>
      <c r="O691" s="153"/>
      <c r="P691" s="153"/>
      <c r="Q691" s="153"/>
      <c r="R691" s="154"/>
      <c r="S691" s="154"/>
      <c r="T691" s="154"/>
      <c r="U691" s="154"/>
      <c r="V691" s="154"/>
      <c r="W691" s="154"/>
      <c r="X691" s="154"/>
      <c r="Y691" s="154"/>
      <c r="Z691" s="145"/>
      <c r="AA691" s="145"/>
      <c r="AB691" s="145"/>
      <c r="AC691" s="145"/>
      <c r="AD691" s="145"/>
      <c r="AE691" s="145"/>
      <c r="AF691" s="145"/>
      <c r="AG691" s="145" t="s">
        <v>206</v>
      </c>
      <c r="AH691" s="145">
        <v>0</v>
      </c>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3">
      <c r="A692" s="151"/>
      <c r="B692" s="152"/>
      <c r="C692" s="172" t="s">
        <v>977</v>
      </c>
      <c r="D692" s="156"/>
      <c r="E692" s="1215">
        <v>0.40400000000000003</v>
      </c>
      <c r="F692" s="1209"/>
      <c r="G692" s="1209"/>
      <c r="H692" s="154"/>
      <c r="I692" s="154"/>
      <c r="J692" s="154"/>
      <c r="K692" s="154"/>
      <c r="L692" s="154"/>
      <c r="M692" s="154"/>
      <c r="N692" s="153"/>
      <c r="O692" s="153"/>
      <c r="P692" s="153"/>
      <c r="Q692" s="153"/>
      <c r="R692" s="154"/>
      <c r="S692" s="154"/>
      <c r="T692" s="154"/>
      <c r="U692" s="154"/>
      <c r="V692" s="154"/>
      <c r="W692" s="154"/>
      <c r="X692" s="154"/>
      <c r="Y692" s="154"/>
      <c r="Z692" s="145"/>
      <c r="AA692" s="145"/>
      <c r="AB692" s="145"/>
      <c r="AC692" s="145"/>
      <c r="AD692" s="145"/>
      <c r="AE692" s="145"/>
      <c r="AF692" s="145"/>
      <c r="AG692" s="145" t="s">
        <v>206</v>
      </c>
      <c r="AH692" s="145">
        <v>0</v>
      </c>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3">
      <c r="A693" s="151"/>
      <c r="B693" s="152"/>
      <c r="C693" s="172" t="s">
        <v>978</v>
      </c>
      <c r="D693" s="156"/>
      <c r="E693" s="1215">
        <v>4.0103999999999997</v>
      </c>
      <c r="F693" s="1209"/>
      <c r="G693" s="1209"/>
      <c r="H693" s="154"/>
      <c r="I693" s="154"/>
      <c r="J693" s="154"/>
      <c r="K693" s="154"/>
      <c r="L693" s="154"/>
      <c r="M693" s="154"/>
      <c r="N693" s="153"/>
      <c r="O693" s="153"/>
      <c r="P693" s="153"/>
      <c r="Q693" s="153"/>
      <c r="R693" s="154"/>
      <c r="S693" s="154"/>
      <c r="T693" s="154"/>
      <c r="U693" s="154"/>
      <c r="V693" s="154"/>
      <c r="W693" s="154"/>
      <c r="X693" s="154"/>
      <c r="Y693" s="154"/>
      <c r="Z693" s="145"/>
      <c r="AA693" s="145"/>
      <c r="AB693" s="145"/>
      <c r="AC693" s="145"/>
      <c r="AD693" s="145"/>
      <c r="AE693" s="145"/>
      <c r="AF693" s="145"/>
      <c r="AG693" s="145" t="s">
        <v>206</v>
      </c>
      <c r="AH693" s="145">
        <v>0</v>
      </c>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3">
      <c r="A694" s="151"/>
      <c r="B694" s="152"/>
      <c r="C694" s="172" t="s">
        <v>979</v>
      </c>
      <c r="D694" s="156"/>
      <c r="E694" s="1215">
        <v>2.3216000000000001</v>
      </c>
      <c r="F694" s="1209"/>
      <c r="G694" s="1209"/>
      <c r="H694" s="154"/>
      <c r="I694" s="154"/>
      <c r="J694" s="154"/>
      <c r="K694" s="154"/>
      <c r="L694" s="154"/>
      <c r="M694" s="154"/>
      <c r="N694" s="153"/>
      <c r="O694" s="153"/>
      <c r="P694" s="153"/>
      <c r="Q694" s="153"/>
      <c r="R694" s="154"/>
      <c r="S694" s="154"/>
      <c r="T694" s="154"/>
      <c r="U694" s="154"/>
      <c r="V694" s="154"/>
      <c r="W694" s="154"/>
      <c r="X694" s="154"/>
      <c r="Y694" s="154"/>
      <c r="Z694" s="145"/>
      <c r="AA694" s="145"/>
      <c r="AB694" s="145"/>
      <c r="AC694" s="145"/>
      <c r="AD694" s="145"/>
      <c r="AE694" s="145"/>
      <c r="AF694" s="145"/>
      <c r="AG694" s="145" t="s">
        <v>206</v>
      </c>
      <c r="AH694" s="145">
        <v>0</v>
      </c>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c r="A695" s="164">
        <v>209</v>
      </c>
      <c r="B695" s="165" t="s">
        <v>980</v>
      </c>
      <c r="C695" s="171" t="s">
        <v>981</v>
      </c>
      <c r="D695" s="166" t="s">
        <v>199</v>
      </c>
      <c r="E695" s="1214">
        <v>21.4602</v>
      </c>
      <c r="F695" s="1207"/>
      <c r="G695" s="1208">
        <f>ROUND(E695*F695,2)</f>
        <v>0</v>
      </c>
      <c r="H695" s="155">
        <v>0</v>
      </c>
      <c r="I695" s="154">
        <f>ROUND(E695*H695,2)</f>
        <v>0</v>
      </c>
      <c r="J695" s="155">
        <v>3605.14</v>
      </c>
      <c r="K695" s="154">
        <f>ROUND(E695*J695,2)</f>
        <v>77367.03</v>
      </c>
      <c r="L695" s="154">
        <v>21</v>
      </c>
      <c r="M695" s="154">
        <f>G695*(1+L695/100)</f>
        <v>0</v>
      </c>
      <c r="N695" s="153">
        <v>0</v>
      </c>
      <c r="O695" s="153">
        <f>ROUND(E695*N695,2)</f>
        <v>0</v>
      </c>
      <c r="P695" s="153">
        <v>2.2000000000000002</v>
      </c>
      <c r="Q695" s="153">
        <f>ROUND(E695*P695,2)</f>
        <v>47.21</v>
      </c>
      <c r="R695" s="154"/>
      <c r="S695" s="154" t="s">
        <v>200</v>
      </c>
      <c r="T695" s="154" t="s">
        <v>201</v>
      </c>
      <c r="U695" s="154">
        <v>7.1950000000000003</v>
      </c>
      <c r="V695" s="154">
        <f>ROUND(E695*U695,2)</f>
        <v>154.41</v>
      </c>
      <c r="W695" s="154"/>
      <c r="X695" s="154" t="s">
        <v>202</v>
      </c>
      <c r="Y695" s="154" t="s">
        <v>203</v>
      </c>
      <c r="Z695" s="145"/>
      <c r="AA695" s="145"/>
      <c r="AB695" s="145"/>
      <c r="AC695" s="145"/>
      <c r="AD695" s="145"/>
      <c r="AE695" s="145"/>
      <c r="AF695" s="145"/>
      <c r="AG695" s="145" t="s">
        <v>204</v>
      </c>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2">
      <c r="A696" s="151"/>
      <c r="B696" s="152"/>
      <c r="C696" s="172" t="s">
        <v>982</v>
      </c>
      <c r="D696" s="156"/>
      <c r="E696" s="1215">
        <v>1.3819999999999999</v>
      </c>
      <c r="F696" s="1209"/>
      <c r="G696" s="1209"/>
      <c r="H696" s="154"/>
      <c r="I696" s="154"/>
      <c r="J696" s="154"/>
      <c r="K696" s="154"/>
      <c r="L696" s="154"/>
      <c r="M696" s="154"/>
      <c r="N696" s="153"/>
      <c r="O696" s="153"/>
      <c r="P696" s="153"/>
      <c r="Q696" s="153"/>
      <c r="R696" s="154"/>
      <c r="S696" s="154"/>
      <c r="T696" s="154"/>
      <c r="U696" s="154"/>
      <c r="V696" s="154"/>
      <c r="W696" s="154"/>
      <c r="X696" s="154"/>
      <c r="Y696" s="154"/>
      <c r="Z696" s="145"/>
      <c r="AA696" s="145"/>
      <c r="AB696" s="145"/>
      <c r="AC696" s="145"/>
      <c r="AD696" s="145"/>
      <c r="AE696" s="145"/>
      <c r="AF696" s="145"/>
      <c r="AG696" s="145" t="s">
        <v>206</v>
      </c>
      <c r="AH696" s="145">
        <v>0</v>
      </c>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3">
      <c r="A697" s="151"/>
      <c r="B697" s="152"/>
      <c r="C697" s="172" t="s">
        <v>983</v>
      </c>
      <c r="D697" s="156"/>
      <c r="E697" s="1215">
        <v>0.42699999999999999</v>
      </c>
      <c r="F697" s="1209"/>
      <c r="G697" s="1209"/>
      <c r="H697" s="154"/>
      <c r="I697" s="154"/>
      <c r="J697" s="154"/>
      <c r="K697" s="154"/>
      <c r="L697" s="154"/>
      <c r="M697" s="154"/>
      <c r="N697" s="153"/>
      <c r="O697" s="153"/>
      <c r="P697" s="153"/>
      <c r="Q697" s="153"/>
      <c r="R697" s="154"/>
      <c r="S697" s="154"/>
      <c r="T697" s="154"/>
      <c r="U697" s="154"/>
      <c r="V697" s="154"/>
      <c r="W697" s="154"/>
      <c r="X697" s="154"/>
      <c r="Y697" s="154"/>
      <c r="Z697" s="145"/>
      <c r="AA697" s="145"/>
      <c r="AB697" s="145"/>
      <c r="AC697" s="145"/>
      <c r="AD697" s="145"/>
      <c r="AE697" s="145"/>
      <c r="AF697" s="145"/>
      <c r="AG697" s="145" t="s">
        <v>206</v>
      </c>
      <c r="AH697" s="145">
        <v>0</v>
      </c>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outlineLevel="3">
      <c r="A698" s="151"/>
      <c r="B698" s="152"/>
      <c r="C698" s="172" t="s">
        <v>984</v>
      </c>
      <c r="D698" s="156"/>
      <c r="E698" s="1215">
        <v>0.66600000000000004</v>
      </c>
      <c r="F698" s="1209"/>
      <c r="G698" s="1209"/>
      <c r="H698" s="154"/>
      <c r="I698" s="154"/>
      <c r="J698" s="154"/>
      <c r="K698" s="154"/>
      <c r="L698" s="154"/>
      <c r="M698" s="154"/>
      <c r="N698" s="153"/>
      <c r="O698" s="153"/>
      <c r="P698" s="153"/>
      <c r="Q698" s="153"/>
      <c r="R698" s="154"/>
      <c r="S698" s="154"/>
      <c r="T698" s="154"/>
      <c r="U698" s="154"/>
      <c r="V698" s="154"/>
      <c r="W698" s="154"/>
      <c r="X698" s="154"/>
      <c r="Y698" s="154"/>
      <c r="Z698" s="145"/>
      <c r="AA698" s="145"/>
      <c r="AB698" s="145"/>
      <c r="AC698" s="145"/>
      <c r="AD698" s="145"/>
      <c r="AE698" s="145"/>
      <c r="AF698" s="145"/>
      <c r="AG698" s="145" t="s">
        <v>206</v>
      </c>
      <c r="AH698" s="145">
        <v>0</v>
      </c>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row>
    <row r="699" spans="1:60" outlineLevel="3">
      <c r="A699" s="151"/>
      <c r="B699" s="152"/>
      <c r="C699" s="172" t="s">
        <v>985</v>
      </c>
      <c r="D699" s="156"/>
      <c r="E699" s="1215">
        <v>1.0880000000000001</v>
      </c>
      <c r="F699" s="1209"/>
      <c r="G699" s="1209"/>
      <c r="H699" s="154"/>
      <c r="I699" s="154"/>
      <c r="J699" s="154"/>
      <c r="K699" s="154"/>
      <c r="L699" s="154"/>
      <c r="M699" s="154"/>
      <c r="N699" s="153"/>
      <c r="O699" s="153"/>
      <c r="P699" s="153"/>
      <c r="Q699" s="153"/>
      <c r="R699" s="154"/>
      <c r="S699" s="154"/>
      <c r="T699" s="154"/>
      <c r="U699" s="154"/>
      <c r="V699" s="154"/>
      <c r="W699" s="154"/>
      <c r="X699" s="154"/>
      <c r="Y699" s="154"/>
      <c r="Z699" s="145"/>
      <c r="AA699" s="145"/>
      <c r="AB699" s="145"/>
      <c r="AC699" s="145"/>
      <c r="AD699" s="145"/>
      <c r="AE699" s="145"/>
      <c r="AF699" s="145"/>
      <c r="AG699" s="145" t="s">
        <v>206</v>
      </c>
      <c r="AH699" s="145">
        <v>0</v>
      </c>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3">
      <c r="A700" s="151"/>
      <c r="B700" s="152"/>
      <c r="C700" s="172" t="s">
        <v>986</v>
      </c>
      <c r="D700" s="156"/>
      <c r="E700" s="1215">
        <v>0.878</v>
      </c>
      <c r="F700" s="1209"/>
      <c r="G700" s="1209"/>
      <c r="H700" s="154"/>
      <c r="I700" s="154"/>
      <c r="J700" s="154"/>
      <c r="K700" s="154"/>
      <c r="L700" s="154"/>
      <c r="M700" s="154"/>
      <c r="N700" s="153"/>
      <c r="O700" s="153"/>
      <c r="P700" s="153"/>
      <c r="Q700" s="153"/>
      <c r="R700" s="154"/>
      <c r="S700" s="154"/>
      <c r="T700" s="154"/>
      <c r="U700" s="154"/>
      <c r="V700" s="154"/>
      <c r="W700" s="154"/>
      <c r="X700" s="154"/>
      <c r="Y700" s="154"/>
      <c r="Z700" s="145"/>
      <c r="AA700" s="145"/>
      <c r="AB700" s="145"/>
      <c r="AC700" s="145"/>
      <c r="AD700" s="145"/>
      <c r="AE700" s="145"/>
      <c r="AF700" s="145"/>
      <c r="AG700" s="145" t="s">
        <v>206</v>
      </c>
      <c r="AH700" s="145">
        <v>0</v>
      </c>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outlineLevel="3">
      <c r="A701" s="151"/>
      <c r="B701" s="152"/>
      <c r="C701" s="172" t="s">
        <v>987</v>
      </c>
      <c r="D701" s="156"/>
      <c r="E701" s="1215">
        <v>0.16400000000000001</v>
      </c>
      <c r="F701" s="1209"/>
      <c r="G701" s="1209"/>
      <c r="H701" s="154"/>
      <c r="I701" s="154"/>
      <c r="J701" s="154"/>
      <c r="K701" s="154"/>
      <c r="L701" s="154"/>
      <c r="M701" s="154"/>
      <c r="N701" s="153"/>
      <c r="O701" s="153"/>
      <c r="P701" s="153"/>
      <c r="Q701" s="153"/>
      <c r="R701" s="154"/>
      <c r="S701" s="154"/>
      <c r="T701" s="154"/>
      <c r="U701" s="154"/>
      <c r="V701" s="154"/>
      <c r="W701" s="154"/>
      <c r="X701" s="154"/>
      <c r="Y701" s="154"/>
      <c r="Z701" s="145"/>
      <c r="AA701" s="145"/>
      <c r="AB701" s="145"/>
      <c r="AC701" s="145"/>
      <c r="AD701" s="145"/>
      <c r="AE701" s="145"/>
      <c r="AF701" s="145"/>
      <c r="AG701" s="145" t="s">
        <v>206</v>
      </c>
      <c r="AH701" s="145">
        <v>0</v>
      </c>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row>
    <row r="702" spans="1:60" outlineLevel="3">
      <c r="A702" s="151"/>
      <c r="B702" s="152"/>
      <c r="C702" s="172" t="s">
        <v>988</v>
      </c>
      <c r="D702" s="156"/>
      <c r="E702" s="1215">
        <v>4.0810000000000004</v>
      </c>
      <c r="F702" s="1209"/>
      <c r="G702" s="1209"/>
      <c r="H702" s="154"/>
      <c r="I702" s="154"/>
      <c r="J702" s="154"/>
      <c r="K702" s="154"/>
      <c r="L702" s="154"/>
      <c r="M702" s="154"/>
      <c r="N702" s="153"/>
      <c r="O702" s="153"/>
      <c r="P702" s="153"/>
      <c r="Q702" s="153"/>
      <c r="R702" s="154"/>
      <c r="S702" s="154"/>
      <c r="T702" s="154"/>
      <c r="U702" s="154"/>
      <c r="V702" s="154"/>
      <c r="W702" s="154"/>
      <c r="X702" s="154"/>
      <c r="Y702" s="154"/>
      <c r="Z702" s="145"/>
      <c r="AA702" s="145"/>
      <c r="AB702" s="145"/>
      <c r="AC702" s="145"/>
      <c r="AD702" s="145"/>
      <c r="AE702" s="145"/>
      <c r="AF702" s="145"/>
      <c r="AG702" s="145" t="s">
        <v>206</v>
      </c>
      <c r="AH702" s="145">
        <v>0</v>
      </c>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3">
      <c r="A703" s="151"/>
      <c r="B703" s="152"/>
      <c r="C703" s="172" t="s">
        <v>989</v>
      </c>
      <c r="D703" s="156"/>
      <c r="E703" s="1215">
        <v>8.1031999999999993</v>
      </c>
      <c r="F703" s="1209"/>
      <c r="G703" s="1209"/>
      <c r="H703" s="154"/>
      <c r="I703" s="154"/>
      <c r="J703" s="154"/>
      <c r="K703" s="154"/>
      <c r="L703" s="154"/>
      <c r="M703" s="154"/>
      <c r="N703" s="153"/>
      <c r="O703" s="153"/>
      <c r="P703" s="153"/>
      <c r="Q703" s="153"/>
      <c r="R703" s="154"/>
      <c r="S703" s="154"/>
      <c r="T703" s="154"/>
      <c r="U703" s="154"/>
      <c r="V703" s="154"/>
      <c r="W703" s="154"/>
      <c r="X703" s="154"/>
      <c r="Y703" s="154"/>
      <c r="Z703" s="145"/>
      <c r="AA703" s="145"/>
      <c r="AB703" s="145"/>
      <c r="AC703" s="145"/>
      <c r="AD703" s="145"/>
      <c r="AE703" s="145"/>
      <c r="AF703" s="145"/>
      <c r="AG703" s="145" t="s">
        <v>206</v>
      </c>
      <c r="AH703" s="145">
        <v>0</v>
      </c>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3">
      <c r="A704" s="151"/>
      <c r="B704" s="152"/>
      <c r="C704" s="172" t="s">
        <v>990</v>
      </c>
      <c r="D704" s="156"/>
      <c r="E704" s="1215">
        <v>1.0346</v>
      </c>
      <c r="F704" s="1209"/>
      <c r="G704" s="1209"/>
      <c r="H704" s="154"/>
      <c r="I704" s="154"/>
      <c r="J704" s="154"/>
      <c r="K704" s="154"/>
      <c r="L704" s="154"/>
      <c r="M704" s="154"/>
      <c r="N704" s="153"/>
      <c r="O704" s="153"/>
      <c r="P704" s="153"/>
      <c r="Q704" s="153"/>
      <c r="R704" s="154"/>
      <c r="S704" s="154"/>
      <c r="T704" s="154"/>
      <c r="U704" s="154"/>
      <c r="V704" s="154"/>
      <c r="W704" s="154"/>
      <c r="X704" s="154"/>
      <c r="Y704" s="154"/>
      <c r="Z704" s="145"/>
      <c r="AA704" s="145"/>
      <c r="AB704" s="145"/>
      <c r="AC704" s="145"/>
      <c r="AD704" s="145"/>
      <c r="AE704" s="145"/>
      <c r="AF704" s="145"/>
      <c r="AG704" s="145" t="s">
        <v>206</v>
      </c>
      <c r="AH704" s="145">
        <v>0</v>
      </c>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3">
      <c r="A705" s="151"/>
      <c r="B705" s="152"/>
      <c r="C705" s="172" t="s">
        <v>991</v>
      </c>
      <c r="D705" s="156"/>
      <c r="E705" s="1215">
        <v>0.55300000000000005</v>
      </c>
      <c r="F705" s="1209"/>
      <c r="G705" s="1209"/>
      <c r="H705" s="154"/>
      <c r="I705" s="154"/>
      <c r="J705" s="154"/>
      <c r="K705" s="154"/>
      <c r="L705" s="154"/>
      <c r="M705" s="154"/>
      <c r="N705" s="153"/>
      <c r="O705" s="153"/>
      <c r="P705" s="153"/>
      <c r="Q705" s="153"/>
      <c r="R705" s="154"/>
      <c r="S705" s="154"/>
      <c r="T705" s="154"/>
      <c r="U705" s="154"/>
      <c r="V705" s="154"/>
      <c r="W705" s="154"/>
      <c r="X705" s="154"/>
      <c r="Y705" s="154"/>
      <c r="Z705" s="145"/>
      <c r="AA705" s="145"/>
      <c r="AB705" s="145"/>
      <c r="AC705" s="145"/>
      <c r="AD705" s="145"/>
      <c r="AE705" s="145"/>
      <c r="AF705" s="145"/>
      <c r="AG705" s="145" t="s">
        <v>206</v>
      </c>
      <c r="AH705" s="145">
        <v>0</v>
      </c>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3">
      <c r="A706" s="151"/>
      <c r="B706" s="152"/>
      <c r="C706" s="172" t="s">
        <v>992</v>
      </c>
      <c r="D706" s="156"/>
      <c r="E706" s="1215">
        <v>0.252</v>
      </c>
      <c r="F706" s="1209"/>
      <c r="G706" s="1209"/>
      <c r="H706" s="154"/>
      <c r="I706" s="154"/>
      <c r="J706" s="154"/>
      <c r="K706" s="154"/>
      <c r="L706" s="154"/>
      <c r="M706" s="154"/>
      <c r="N706" s="153"/>
      <c r="O706" s="153"/>
      <c r="P706" s="153"/>
      <c r="Q706" s="153"/>
      <c r="R706" s="154"/>
      <c r="S706" s="154"/>
      <c r="T706" s="154"/>
      <c r="U706" s="154"/>
      <c r="V706" s="154"/>
      <c r="W706" s="154"/>
      <c r="X706" s="154"/>
      <c r="Y706" s="154"/>
      <c r="Z706" s="145"/>
      <c r="AA706" s="145"/>
      <c r="AB706" s="145"/>
      <c r="AC706" s="145"/>
      <c r="AD706" s="145"/>
      <c r="AE706" s="145"/>
      <c r="AF706" s="145"/>
      <c r="AG706" s="145" t="s">
        <v>206</v>
      </c>
      <c r="AH706" s="145">
        <v>0</v>
      </c>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3">
      <c r="A707" s="151"/>
      <c r="B707" s="152"/>
      <c r="C707" s="172" t="s">
        <v>993</v>
      </c>
      <c r="D707" s="156"/>
      <c r="E707" s="1215">
        <v>0.19739999999999999</v>
      </c>
      <c r="F707" s="1209"/>
      <c r="G707" s="1209"/>
      <c r="H707" s="154"/>
      <c r="I707" s="154"/>
      <c r="J707" s="154"/>
      <c r="K707" s="154"/>
      <c r="L707" s="154"/>
      <c r="M707" s="154"/>
      <c r="N707" s="153"/>
      <c r="O707" s="153"/>
      <c r="P707" s="153"/>
      <c r="Q707" s="153"/>
      <c r="R707" s="154"/>
      <c r="S707" s="154"/>
      <c r="T707" s="154"/>
      <c r="U707" s="154"/>
      <c r="V707" s="154"/>
      <c r="W707" s="154"/>
      <c r="X707" s="154"/>
      <c r="Y707" s="154"/>
      <c r="Z707" s="145"/>
      <c r="AA707" s="145"/>
      <c r="AB707" s="145"/>
      <c r="AC707" s="145"/>
      <c r="AD707" s="145"/>
      <c r="AE707" s="145"/>
      <c r="AF707" s="145"/>
      <c r="AG707" s="145" t="s">
        <v>206</v>
      </c>
      <c r="AH707" s="145">
        <v>0</v>
      </c>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outlineLevel="3">
      <c r="A708" s="151"/>
      <c r="B708" s="152"/>
      <c r="C708" s="172" t="s">
        <v>994</v>
      </c>
      <c r="D708" s="156"/>
      <c r="E708" s="1215">
        <v>0.1988</v>
      </c>
      <c r="F708" s="1209"/>
      <c r="G708" s="1209"/>
      <c r="H708" s="154"/>
      <c r="I708" s="154"/>
      <c r="J708" s="154"/>
      <c r="K708" s="154"/>
      <c r="L708" s="154"/>
      <c r="M708" s="154"/>
      <c r="N708" s="153"/>
      <c r="O708" s="153"/>
      <c r="P708" s="153"/>
      <c r="Q708" s="153"/>
      <c r="R708" s="154"/>
      <c r="S708" s="154"/>
      <c r="T708" s="154"/>
      <c r="U708" s="154"/>
      <c r="V708" s="154"/>
      <c r="W708" s="154"/>
      <c r="X708" s="154"/>
      <c r="Y708" s="154"/>
      <c r="Z708" s="145"/>
      <c r="AA708" s="145"/>
      <c r="AB708" s="145"/>
      <c r="AC708" s="145"/>
      <c r="AD708" s="145"/>
      <c r="AE708" s="145"/>
      <c r="AF708" s="145"/>
      <c r="AG708" s="145" t="s">
        <v>206</v>
      </c>
      <c r="AH708" s="145">
        <v>0</v>
      </c>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row>
    <row r="709" spans="1:60" outlineLevel="3">
      <c r="A709" s="151"/>
      <c r="B709" s="152"/>
      <c r="C709" s="172" t="s">
        <v>995</v>
      </c>
      <c r="D709" s="156"/>
      <c r="E709" s="1215">
        <v>0.19320000000000001</v>
      </c>
      <c r="F709" s="1209"/>
      <c r="G709" s="1209"/>
      <c r="H709" s="154"/>
      <c r="I709" s="154"/>
      <c r="J709" s="154"/>
      <c r="K709" s="154"/>
      <c r="L709" s="154"/>
      <c r="M709" s="154"/>
      <c r="N709" s="153"/>
      <c r="O709" s="153"/>
      <c r="P709" s="153"/>
      <c r="Q709" s="153"/>
      <c r="R709" s="154"/>
      <c r="S709" s="154"/>
      <c r="T709" s="154"/>
      <c r="U709" s="154"/>
      <c r="V709" s="154"/>
      <c r="W709" s="154"/>
      <c r="X709" s="154"/>
      <c r="Y709" s="154"/>
      <c r="Z709" s="145"/>
      <c r="AA709" s="145"/>
      <c r="AB709" s="145"/>
      <c r="AC709" s="145"/>
      <c r="AD709" s="145"/>
      <c r="AE709" s="145"/>
      <c r="AF709" s="145"/>
      <c r="AG709" s="145" t="s">
        <v>206</v>
      </c>
      <c r="AH709" s="145">
        <v>0</v>
      </c>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3">
      <c r="A710" s="151"/>
      <c r="B710" s="152"/>
      <c r="C710" s="172" t="s">
        <v>996</v>
      </c>
      <c r="D710" s="156"/>
      <c r="E710" s="1215">
        <v>0.20300000000000001</v>
      </c>
      <c r="F710" s="1209"/>
      <c r="G710" s="1209"/>
      <c r="H710" s="154"/>
      <c r="I710" s="154"/>
      <c r="J710" s="154"/>
      <c r="K710" s="154"/>
      <c r="L710" s="154"/>
      <c r="M710" s="154"/>
      <c r="N710" s="153"/>
      <c r="O710" s="153"/>
      <c r="P710" s="153"/>
      <c r="Q710" s="153"/>
      <c r="R710" s="154"/>
      <c r="S710" s="154"/>
      <c r="T710" s="154"/>
      <c r="U710" s="154"/>
      <c r="V710" s="154"/>
      <c r="W710" s="154"/>
      <c r="X710" s="154"/>
      <c r="Y710" s="154"/>
      <c r="Z710" s="145"/>
      <c r="AA710" s="145"/>
      <c r="AB710" s="145"/>
      <c r="AC710" s="145"/>
      <c r="AD710" s="145"/>
      <c r="AE710" s="145"/>
      <c r="AF710" s="145"/>
      <c r="AG710" s="145" t="s">
        <v>206</v>
      </c>
      <c r="AH710" s="145">
        <v>0</v>
      </c>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outlineLevel="3">
      <c r="A711" s="151"/>
      <c r="B711" s="152"/>
      <c r="C711" s="172" t="s">
        <v>997</v>
      </c>
      <c r="D711" s="156"/>
      <c r="E711" s="1215">
        <v>0.222</v>
      </c>
      <c r="F711" s="1209"/>
      <c r="G711" s="1209"/>
      <c r="H711" s="154"/>
      <c r="I711" s="154"/>
      <c r="J711" s="154"/>
      <c r="K711" s="154"/>
      <c r="L711" s="154"/>
      <c r="M711" s="154"/>
      <c r="N711" s="153"/>
      <c r="O711" s="153"/>
      <c r="P711" s="153"/>
      <c r="Q711" s="153"/>
      <c r="R711" s="154"/>
      <c r="S711" s="154"/>
      <c r="T711" s="154"/>
      <c r="U711" s="154"/>
      <c r="V711" s="154"/>
      <c r="W711" s="154"/>
      <c r="X711" s="154"/>
      <c r="Y711" s="154"/>
      <c r="Z711" s="145"/>
      <c r="AA711" s="145"/>
      <c r="AB711" s="145"/>
      <c r="AC711" s="145"/>
      <c r="AD711" s="145"/>
      <c r="AE711" s="145"/>
      <c r="AF711" s="145"/>
      <c r="AG711" s="145" t="s">
        <v>206</v>
      </c>
      <c r="AH711" s="145">
        <v>0</v>
      </c>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row>
    <row r="712" spans="1:60" outlineLevel="3">
      <c r="A712" s="151"/>
      <c r="B712" s="152"/>
      <c r="C712" s="172" t="s">
        <v>998</v>
      </c>
      <c r="D712" s="156"/>
      <c r="E712" s="1215">
        <v>1.4570000000000001</v>
      </c>
      <c r="F712" s="1209"/>
      <c r="G712" s="1209"/>
      <c r="H712" s="154"/>
      <c r="I712" s="154"/>
      <c r="J712" s="154"/>
      <c r="K712" s="154"/>
      <c r="L712" s="154"/>
      <c r="M712" s="154"/>
      <c r="N712" s="153"/>
      <c r="O712" s="153"/>
      <c r="P712" s="153"/>
      <c r="Q712" s="153"/>
      <c r="R712" s="154"/>
      <c r="S712" s="154"/>
      <c r="T712" s="154"/>
      <c r="U712" s="154"/>
      <c r="V712" s="154"/>
      <c r="W712" s="154"/>
      <c r="X712" s="154"/>
      <c r="Y712" s="154"/>
      <c r="Z712" s="145"/>
      <c r="AA712" s="145"/>
      <c r="AB712" s="145"/>
      <c r="AC712" s="145"/>
      <c r="AD712" s="145"/>
      <c r="AE712" s="145"/>
      <c r="AF712" s="145"/>
      <c r="AG712" s="145" t="s">
        <v>206</v>
      </c>
      <c r="AH712" s="145">
        <v>0</v>
      </c>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3">
      <c r="A713" s="151"/>
      <c r="B713" s="152"/>
      <c r="C713" s="172" t="s">
        <v>999</v>
      </c>
      <c r="D713" s="156"/>
      <c r="E713" s="1215">
        <v>0.14799999999999999</v>
      </c>
      <c r="F713" s="1209"/>
      <c r="G713" s="1209"/>
      <c r="H713" s="154"/>
      <c r="I713" s="154"/>
      <c r="J713" s="154"/>
      <c r="K713" s="154"/>
      <c r="L713" s="154"/>
      <c r="M713" s="154"/>
      <c r="N713" s="153"/>
      <c r="O713" s="153"/>
      <c r="P713" s="153"/>
      <c r="Q713" s="153"/>
      <c r="R713" s="154"/>
      <c r="S713" s="154"/>
      <c r="T713" s="154"/>
      <c r="U713" s="154"/>
      <c r="V713" s="154"/>
      <c r="W713" s="154"/>
      <c r="X713" s="154"/>
      <c r="Y713" s="154"/>
      <c r="Z713" s="145"/>
      <c r="AA713" s="145"/>
      <c r="AB713" s="145"/>
      <c r="AC713" s="145"/>
      <c r="AD713" s="145"/>
      <c r="AE713" s="145"/>
      <c r="AF713" s="145"/>
      <c r="AG713" s="145" t="s">
        <v>206</v>
      </c>
      <c r="AH713" s="145">
        <v>0</v>
      </c>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3">
      <c r="A714" s="151"/>
      <c r="B714" s="152"/>
      <c r="C714" s="172" t="s">
        <v>1000</v>
      </c>
      <c r="D714" s="156"/>
      <c r="E714" s="1215">
        <v>0.21199999999999999</v>
      </c>
      <c r="F714" s="1209"/>
      <c r="G714" s="1209"/>
      <c r="H714" s="154"/>
      <c r="I714" s="154"/>
      <c r="J714" s="154"/>
      <c r="K714" s="154"/>
      <c r="L714" s="154"/>
      <c r="M714" s="154"/>
      <c r="N714" s="153"/>
      <c r="O714" s="153"/>
      <c r="P714" s="153"/>
      <c r="Q714" s="153"/>
      <c r="R714" s="154"/>
      <c r="S714" s="154"/>
      <c r="T714" s="154"/>
      <c r="U714" s="154"/>
      <c r="V714" s="154"/>
      <c r="W714" s="154"/>
      <c r="X714" s="154"/>
      <c r="Y714" s="154"/>
      <c r="Z714" s="145"/>
      <c r="AA714" s="145"/>
      <c r="AB714" s="145"/>
      <c r="AC714" s="145"/>
      <c r="AD714" s="145"/>
      <c r="AE714" s="145"/>
      <c r="AF714" s="145"/>
      <c r="AG714" s="145" t="s">
        <v>206</v>
      </c>
      <c r="AH714" s="145">
        <v>0</v>
      </c>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outlineLevel="1">
      <c r="A715" s="164">
        <v>210</v>
      </c>
      <c r="B715" s="165" t="s">
        <v>1001</v>
      </c>
      <c r="C715" s="171" t="s">
        <v>1002</v>
      </c>
      <c r="D715" s="166" t="s">
        <v>199</v>
      </c>
      <c r="E715" s="1214">
        <v>39.905999999999999</v>
      </c>
      <c r="F715" s="1207"/>
      <c r="G715" s="1208">
        <f>ROUND(E715*F715,2)</f>
        <v>0</v>
      </c>
      <c r="H715" s="155">
        <v>0</v>
      </c>
      <c r="I715" s="154">
        <f>ROUND(E715*H715,2)</f>
        <v>0</v>
      </c>
      <c r="J715" s="155">
        <v>2939.73</v>
      </c>
      <c r="K715" s="154">
        <f>ROUND(E715*J715,2)</f>
        <v>117312.87</v>
      </c>
      <c r="L715" s="154">
        <v>21</v>
      </c>
      <c r="M715" s="154">
        <f>G715*(1+L715/100)</f>
        <v>0</v>
      </c>
      <c r="N715" s="153">
        <v>0</v>
      </c>
      <c r="O715" s="153">
        <f>ROUND(E715*N715,2)</f>
        <v>0</v>
      </c>
      <c r="P715" s="153">
        <v>2.2000000000000002</v>
      </c>
      <c r="Q715" s="153">
        <f>ROUND(E715*P715,2)</f>
        <v>87.79</v>
      </c>
      <c r="R715" s="154"/>
      <c r="S715" s="154" t="s">
        <v>200</v>
      </c>
      <c r="T715" s="154" t="s">
        <v>201</v>
      </c>
      <c r="U715" s="154">
        <v>5.867</v>
      </c>
      <c r="V715" s="154">
        <f>ROUND(E715*U715,2)</f>
        <v>234.13</v>
      </c>
      <c r="W715" s="154"/>
      <c r="X715" s="154" t="s">
        <v>202</v>
      </c>
      <c r="Y715" s="154" t="s">
        <v>203</v>
      </c>
      <c r="Z715" s="145"/>
      <c r="AA715" s="145"/>
      <c r="AB715" s="145"/>
      <c r="AC715" s="145"/>
      <c r="AD715" s="145"/>
      <c r="AE715" s="145"/>
      <c r="AF715" s="145"/>
      <c r="AG715" s="145" t="s">
        <v>204</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row>
    <row r="716" spans="1:60" outlineLevel="2">
      <c r="A716" s="151"/>
      <c r="B716" s="152"/>
      <c r="C716" s="172" t="s">
        <v>1003</v>
      </c>
      <c r="D716" s="156"/>
      <c r="E716" s="1215">
        <v>1.6875</v>
      </c>
      <c r="F716" s="1209"/>
      <c r="G716" s="1209"/>
      <c r="H716" s="154"/>
      <c r="I716" s="154"/>
      <c r="J716" s="154"/>
      <c r="K716" s="154"/>
      <c r="L716" s="154"/>
      <c r="M716" s="154"/>
      <c r="N716" s="153"/>
      <c r="O716" s="153"/>
      <c r="P716" s="153"/>
      <c r="Q716" s="153"/>
      <c r="R716" s="154"/>
      <c r="S716" s="154"/>
      <c r="T716" s="154"/>
      <c r="U716" s="154"/>
      <c r="V716" s="154"/>
      <c r="W716" s="154"/>
      <c r="X716" s="154"/>
      <c r="Y716" s="154"/>
      <c r="Z716" s="145"/>
      <c r="AA716" s="145"/>
      <c r="AB716" s="145"/>
      <c r="AC716" s="145"/>
      <c r="AD716" s="145"/>
      <c r="AE716" s="145"/>
      <c r="AF716" s="145"/>
      <c r="AG716" s="145" t="s">
        <v>206</v>
      </c>
      <c r="AH716" s="145">
        <v>0</v>
      </c>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3">
      <c r="A717" s="151"/>
      <c r="B717" s="152"/>
      <c r="C717" s="172" t="s">
        <v>1004</v>
      </c>
      <c r="D717" s="156"/>
      <c r="E717" s="1215">
        <v>1.3260000000000001</v>
      </c>
      <c r="F717" s="1209"/>
      <c r="G717" s="1209"/>
      <c r="H717" s="154"/>
      <c r="I717" s="154"/>
      <c r="J717" s="154"/>
      <c r="K717" s="154"/>
      <c r="L717" s="154"/>
      <c r="M717" s="154"/>
      <c r="N717" s="153"/>
      <c r="O717" s="153"/>
      <c r="P717" s="153"/>
      <c r="Q717" s="153"/>
      <c r="R717" s="154"/>
      <c r="S717" s="154"/>
      <c r="T717" s="154"/>
      <c r="U717" s="154"/>
      <c r="V717" s="154"/>
      <c r="W717" s="154"/>
      <c r="X717" s="154"/>
      <c r="Y717" s="154"/>
      <c r="Z717" s="145"/>
      <c r="AA717" s="145"/>
      <c r="AB717" s="145"/>
      <c r="AC717" s="145"/>
      <c r="AD717" s="145"/>
      <c r="AE717" s="145"/>
      <c r="AF717" s="145"/>
      <c r="AG717" s="145" t="s">
        <v>206</v>
      </c>
      <c r="AH717" s="145">
        <v>0</v>
      </c>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3">
      <c r="A718" s="151"/>
      <c r="B718" s="152"/>
      <c r="C718" s="172" t="s">
        <v>1005</v>
      </c>
      <c r="D718" s="156"/>
      <c r="E718" s="1215">
        <v>0.20549999999999999</v>
      </c>
      <c r="F718" s="1209"/>
      <c r="G718" s="1209"/>
      <c r="H718" s="154"/>
      <c r="I718" s="154"/>
      <c r="J718" s="154"/>
      <c r="K718" s="154"/>
      <c r="L718" s="154"/>
      <c r="M718" s="154"/>
      <c r="N718" s="153"/>
      <c r="O718" s="153"/>
      <c r="P718" s="153"/>
      <c r="Q718" s="153"/>
      <c r="R718" s="154"/>
      <c r="S718" s="154"/>
      <c r="T718" s="154"/>
      <c r="U718" s="154"/>
      <c r="V718" s="154"/>
      <c r="W718" s="154"/>
      <c r="X718" s="154"/>
      <c r="Y718" s="154"/>
      <c r="Z718" s="145"/>
      <c r="AA718" s="145"/>
      <c r="AB718" s="145"/>
      <c r="AC718" s="145"/>
      <c r="AD718" s="145"/>
      <c r="AE718" s="145"/>
      <c r="AF718" s="145"/>
      <c r="AG718" s="145" t="s">
        <v>206</v>
      </c>
      <c r="AH718" s="145">
        <v>0</v>
      </c>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3">
      <c r="A719" s="151"/>
      <c r="B719" s="152"/>
      <c r="C719" s="172" t="s">
        <v>1006</v>
      </c>
      <c r="D719" s="156"/>
      <c r="E719" s="1215">
        <v>0.20250000000000001</v>
      </c>
      <c r="F719" s="1209"/>
      <c r="G719" s="1209"/>
      <c r="H719" s="154"/>
      <c r="I719" s="154"/>
      <c r="J719" s="154"/>
      <c r="K719" s="154"/>
      <c r="L719" s="154"/>
      <c r="M719" s="154"/>
      <c r="N719" s="153"/>
      <c r="O719" s="153"/>
      <c r="P719" s="153"/>
      <c r="Q719" s="153"/>
      <c r="R719" s="154"/>
      <c r="S719" s="154"/>
      <c r="T719" s="154"/>
      <c r="U719" s="154"/>
      <c r="V719" s="154"/>
      <c r="W719" s="154"/>
      <c r="X719" s="154"/>
      <c r="Y719" s="154"/>
      <c r="Z719" s="145"/>
      <c r="AA719" s="145"/>
      <c r="AB719" s="145"/>
      <c r="AC719" s="145"/>
      <c r="AD719" s="145"/>
      <c r="AE719" s="145"/>
      <c r="AF719" s="145"/>
      <c r="AG719" s="145" t="s">
        <v>206</v>
      </c>
      <c r="AH719" s="145">
        <v>0</v>
      </c>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3">
      <c r="A720" s="151"/>
      <c r="B720" s="152"/>
      <c r="C720" s="172" t="s">
        <v>1007</v>
      </c>
      <c r="D720" s="156"/>
      <c r="E720" s="1215">
        <v>1.6125</v>
      </c>
      <c r="F720" s="1209"/>
      <c r="G720" s="1209"/>
      <c r="H720" s="154"/>
      <c r="I720" s="154"/>
      <c r="J720" s="154"/>
      <c r="K720" s="154"/>
      <c r="L720" s="154"/>
      <c r="M720" s="154"/>
      <c r="N720" s="153"/>
      <c r="O720" s="153"/>
      <c r="P720" s="153"/>
      <c r="Q720" s="153"/>
      <c r="R720" s="154"/>
      <c r="S720" s="154"/>
      <c r="T720" s="154"/>
      <c r="U720" s="154"/>
      <c r="V720" s="154"/>
      <c r="W720" s="154"/>
      <c r="X720" s="154"/>
      <c r="Y720" s="154"/>
      <c r="Z720" s="145"/>
      <c r="AA720" s="145"/>
      <c r="AB720" s="145"/>
      <c r="AC720" s="145"/>
      <c r="AD720" s="145"/>
      <c r="AE720" s="145"/>
      <c r="AF720" s="145"/>
      <c r="AG720" s="145" t="s">
        <v>206</v>
      </c>
      <c r="AH720" s="145">
        <v>0</v>
      </c>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3">
      <c r="A721" s="151"/>
      <c r="B721" s="152"/>
      <c r="C721" s="172" t="s">
        <v>1008</v>
      </c>
      <c r="D721" s="156"/>
      <c r="E721" s="1215">
        <v>0.312</v>
      </c>
      <c r="F721" s="1209"/>
      <c r="G721" s="1209"/>
      <c r="H721" s="154"/>
      <c r="I721" s="154"/>
      <c r="J721" s="154"/>
      <c r="K721" s="154"/>
      <c r="L721" s="154"/>
      <c r="M721" s="154"/>
      <c r="N721" s="153"/>
      <c r="O721" s="153"/>
      <c r="P721" s="153"/>
      <c r="Q721" s="153"/>
      <c r="R721" s="154"/>
      <c r="S721" s="154"/>
      <c r="T721" s="154"/>
      <c r="U721" s="154"/>
      <c r="V721" s="154"/>
      <c r="W721" s="154"/>
      <c r="X721" s="154"/>
      <c r="Y721" s="154"/>
      <c r="Z721" s="145"/>
      <c r="AA721" s="145"/>
      <c r="AB721" s="145"/>
      <c r="AC721" s="145"/>
      <c r="AD721" s="145"/>
      <c r="AE721" s="145"/>
      <c r="AF721" s="145"/>
      <c r="AG721" s="145" t="s">
        <v>206</v>
      </c>
      <c r="AH721" s="145">
        <v>0</v>
      </c>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3">
      <c r="A722" s="151"/>
      <c r="B722" s="152"/>
      <c r="C722" s="172" t="s">
        <v>1009</v>
      </c>
      <c r="D722" s="156"/>
      <c r="E722" s="1215">
        <v>0.35699999999999998</v>
      </c>
      <c r="F722" s="1209"/>
      <c r="G722" s="1209"/>
      <c r="H722" s="154"/>
      <c r="I722" s="154"/>
      <c r="J722" s="154"/>
      <c r="K722" s="154"/>
      <c r="L722" s="154"/>
      <c r="M722" s="154"/>
      <c r="N722" s="153"/>
      <c r="O722" s="153"/>
      <c r="P722" s="153"/>
      <c r="Q722" s="153"/>
      <c r="R722" s="154"/>
      <c r="S722" s="154"/>
      <c r="T722" s="154"/>
      <c r="U722" s="154"/>
      <c r="V722" s="154"/>
      <c r="W722" s="154"/>
      <c r="X722" s="154"/>
      <c r="Y722" s="154"/>
      <c r="Z722" s="145"/>
      <c r="AA722" s="145"/>
      <c r="AB722" s="145"/>
      <c r="AC722" s="145"/>
      <c r="AD722" s="145"/>
      <c r="AE722" s="145"/>
      <c r="AF722" s="145"/>
      <c r="AG722" s="145" t="s">
        <v>206</v>
      </c>
      <c r="AH722" s="145">
        <v>0</v>
      </c>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3">
      <c r="A723" s="151"/>
      <c r="B723" s="152"/>
      <c r="C723" s="172" t="s">
        <v>1010</v>
      </c>
      <c r="D723" s="156"/>
      <c r="E723" s="1215">
        <v>0.22800000000000001</v>
      </c>
      <c r="F723" s="1209"/>
      <c r="G723" s="1209"/>
      <c r="H723" s="154"/>
      <c r="I723" s="154"/>
      <c r="J723" s="154"/>
      <c r="K723" s="154"/>
      <c r="L723" s="154"/>
      <c r="M723" s="154"/>
      <c r="N723" s="153"/>
      <c r="O723" s="153"/>
      <c r="P723" s="153"/>
      <c r="Q723" s="153"/>
      <c r="R723" s="154"/>
      <c r="S723" s="154"/>
      <c r="T723" s="154"/>
      <c r="U723" s="154"/>
      <c r="V723" s="154"/>
      <c r="W723" s="154"/>
      <c r="X723" s="154"/>
      <c r="Y723" s="154"/>
      <c r="Z723" s="145"/>
      <c r="AA723" s="145"/>
      <c r="AB723" s="145"/>
      <c r="AC723" s="145"/>
      <c r="AD723" s="145"/>
      <c r="AE723" s="145"/>
      <c r="AF723" s="145"/>
      <c r="AG723" s="145" t="s">
        <v>206</v>
      </c>
      <c r="AH723" s="145">
        <v>0</v>
      </c>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3">
      <c r="A724" s="151"/>
      <c r="B724" s="152"/>
      <c r="C724" s="172" t="s">
        <v>1011</v>
      </c>
      <c r="D724" s="156"/>
      <c r="E724" s="1215">
        <v>0.23250000000000001</v>
      </c>
      <c r="F724" s="1209"/>
      <c r="G724" s="1209"/>
      <c r="H724" s="154"/>
      <c r="I724" s="154"/>
      <c r="J724" s="154"/>
      <c r="K724" s="154"/>
      <c r="L724" s="154"/>
      <c r="M724" s="154"/>
      <c r="N724" s="153"/>
      <c r="O724" s="153"/>
      <c r="P724" s="153"/>
      <c r="Q724" s="153"/>
      <c r="R724" s="154"/>
      <c r="S724" s="154"/>
      <c r="T724" s="154"/>
      <c r="U724" s="154"/>
      <c r="V724" s="154"/>
      <c r="W724" s="154"/>
      <c r="X724" s="154"/>
      <c r="Y724" s="154"/>
      <c r="Z724" s="145"/>
      <c r="AA724" s="145"/>
      <c r="AB724" s="145"/>
      <c r="AC724" s="145"/>
      <c r="AD724" s="145"/>
      <c r="AE724" s="145"/>
      <c r="AF724" s="145"/>
      <c r="AG724" s="145" t="s">
        <v>206</v>
      </c>
      <c r="AH724" s="145">
        <v>0</v>
      </c>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3">
      <c r="A725" s="151"/>
      <c r="B725" s="152"/>
      <c r="C725" s="172" t="s">
        <v>1012</v>
      </c>
      <c r="D725" s="156"/>
      <c r="E725" s="1215">
        <v>0.22800000000000001</v>
      </c>
      <c r="F725" s="1209"/>
      <c r="G725" s="1209"/>
      <c r="H725" s="154"/>
      <c r="I725" s="154"/>
      <c r="J725" s="154"/>
      <c r="K725" s="154"/>
      <c r="L725" s="154"/>
      <c r="M725" s="154"/>
      <c r="N725" s="153"/>
      <c r="O725" s="153"/>
      <c r="P725" s="153"/>
      <c r="Q725" s="153"/>
      <c r="R725" s="154"/>
      <c r="S725" s="154"/>
      <c r="T725" s="154"/>
      <c r="U725" s="154"/>
      <c r="V725" s="154"/>
      <c r="W725" s="154"/>
      <c r="X725" s="154"/>
      <c r="Y725" s="154"/>
      <c r="Z725" s="145"/>
      <c r="AA725" s="145"/>
      <c r="AB725" s="145"/>
      <c r="AC725" s="145"/>
      <c r="AD725" s="145"/>
      <c r="AE725" s="145"/>
      <c r="AF725" s="145"/>
      <c r="AG725" s="145" t="s">
        <v>206</v>
      </c>
      <c r="AH725" s="145">
        <v>0</v>
      </c>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3">
      <c r="A726" s="151"/>
      <c r="B726" s="152"/>
      <c r="C726" s="172" t="s">
        <v>1013</v>
      </c>
      <c r="D726" s="156"/>
      <c r="E726" s="1215">
        <v>26.863499999999998</v>
      </c>
      <c r="F726" s="1209"/>
      <c r="G726" s="1209"/>
      <c r="H726" s="154"/>
      <c r="I726" s="154"/>
      <c r="J726" s="154"/>
      <c r="K726" s="154"/>
      <c r="L726" s="154"/>
      <c r="M726" s="154"/>
      <c r="N726" s="153"/>
      <c r="O726" s="153"/>
      <c r="P726" s="153"/>
      <c r="Q726" s="153"/>
      <c r="R726" s="154"/>
      <c r="S726" s="154"/>
      <c r="T726" s="154"/>
      <c r="U726" s="154"/>
      <c r="V726" s="154"/>
      <c r="W726" s="154"/>
      <c r="X726" s="154"/>
      <c r="Y726" s="154"/>
      <c r="Z726" s="145"/>
      <c r="AA726" s="145"/>
      <c r="AB726" s="145"/>
      <c r="AC726" s="145"/>
      <c r="AD726" s="145"/>
      <c r="AE726" s="145"/>
      <c r="AF726" s="145"/>
      <c r="AG726" s="145" t="s">
        <v>206</v>
      </c>
      <c r="AH726" s="145">
        <v>0</v>
      </c>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3">
      <c r="A727" s="151"/>
      <c r="B727" s="152"/>
      <c r="C727" s="172" t="s">
        <v>1014</v>
      </c>
      <c r="D727" s="156"/>
      <c r="E727" s="1215">
        <v>6.6509999999999998</v>
      </c>
      <c r="F727" s="1209"/>
      <c r="G727" s="1209"/>
      <c r="H727" s="154"/>
      <c r="I727" s="154"/>
      <c r="J727" s="154"/>
      <c r="K727" s="154"/>
      <c r="L727" s="154"/>
      <c r="M727" s="154"/>
      <c r="N727" s="153"/>
      <c r="O727" s="153"/>
      <c r="P727" s="153"/>
      <c r="Q727" s="153"/>
      <c r="R727" s="154"/>
      <c r="S727" s="154"/>
      <c r="T727" s="154"/>
      <c r="U727" s="154"/>
      <c r="V727" s="154"/>
      <c r="W727" s="154"/>
      <c r="X727" s="154"/>
      <c r="Y727" s="154"/>
      <c r="Z727" s="145"/>
      <c r="AA727" s="145"/>
      <c r="AB727" s="145"/>
      <c r="AC727" s="145"/>
      <c r="AD727" s="145"/>
      <c r="AE727" s="145"/>
      <c r="AF727" s="145"/>
      <c r="AG727" s="145" t="s">
        <v>206</v>
      </c>
      <c r="AH727" s="145">
        <v>0</v>
      </c>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c r="A728" s="164">
        <v>211</v>
      </c>
      <c r="B728" s="165" t="s">
        <v>1015</v>
      </c>
      <c r="C728" s="171" t="s">
        <v>1016</v>
      </c>
      <c r="D728" s="166" t="s">
        <v>217</v>
      </c>
      <c r="E728" s="1214">
        <v>102.7</v>
      </c>
      <c r="F728" s="1207"/>
      <c r="G728" s="1208">
        <f>ROUND(E728*F728,2)</f>
        <v>0</v>
      </c>
      <c r="H728" s="155">
        <v>0</v>
      </c>
      <c r="I728" s="154">
        <f>ROUND(E728*H728,2)</f>
        <v>0</v>
      </c>
      <c r="J728" s="155">
        <v>81.36</v>
      </c>
      <c r="K728" s="154">
        <f>ROUND(E728*J728,2)</f>
        <v>8355.67</v>
      </c>
      <c r="L728" s="154">
        <v>21</v>
      </c>
      <c r="M728" s="154">
        <f>G728*(1+L728/100)</f>
        <v>0</v>
      </c>
      <c r="N728" s="153">
        <v>0</v>
      </c>
      <c r="O728" s="153">
        <f>ROUND(E728*N728,2)</f>
        <v>0</v>
      </c>
      <c r="P728" s="153">
        <v>0.02</v>
      </c>
      <c r="Q728" s="153">
        <f>ROUND(E728*P728,2)</f>
        <v>2.0499999999999998</v>
      </c>
      <c r="R728" s="154"/>
      <c r="S728" s="154" t="s">
        <v>200</v>
      </c>
      <c r="T728" s="154" t="s">
        <v>201</v>
      </c>
      <c r="U728" s="154">
        <v>0.14699999999999999</v>
      </c>
      <c r="V728" s="154">
        <f>ROUND(E728*U728,2)</f>
        <v>15.1</v>
      </c>
      <c r="W728" s="154"/>
      <c r="X728" s="154" t="s">
        <v>202</v>
      </c>
      <c r="Y728" s="154" t="s">
        <v>203</v>
      </c>
      <c r="Z728" s="145"/>
      <c r="AA728" s="145"/>
      <c r="AB728" s="145"/>
      <c r="AC728" s="145"/>
      <c r="AD728" s="145"/>
      <c r="AE728" s="145"/>
      <c r="AF728" s="145"/>
      <c r="AG728" s="145" t="s">
        <v>204</v>
      </c>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2">
      <c r="A729" s="151"/>
      <c r="B729" s="152"/>
      <c r="C729" s="172" t="s">
        <v>1017</v>
      </c>
      <c r="D729" s="156"/>
      <c r="E729" s="1215">
        <v>1.8</v>
      </c>
      <c r="F729" s="1209"/>
      <c r="G729" s="1209"/>
      <c r="H729" s="154"/>
      <c r="I729" s="154"/>
      <c r="J729" s="154"/>
      <c r="K729" s="154"/>
      <c r="L729" s="154"/>
      <c r="M729" s="154"/>
      <c r="N729" s="153"/>
      <c r="O729" s="153"/>
      <c r="P729" s="153"/>
      <c r="Q729" s="153"/>
      <c r="R729" s="154"/>
      <c r="S729" s="154"/>
      <c r="T729" s="154"/>
      <c r="U729" s="154"/>
      <c r="V729" s="154"/>
      <c r="W729" s="154"/>
      <c r="X729" s="154"/>
      <c r="Y729" s="154"/>
      <c r="Z729" s="145"/>
      <c r="AA729" s="145"/>
      <c r="AB729" s="145"/>
      <c r="AC729" s="145"/>
      <c r="AD729" s="145"/>
      <c r="AE729" s="145"/>
      <c r="AF729" s="145"/>
      <c r="AG729" s="145" t="s">
        <v>206</v>
      </c>
      <c r="AH729" s="145">
        <v>0</v>
      </c>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3">
      <c r="A730" s="151"/>
      <c r="B730" s="152"/>
      <c r="C730" s="172" t="s">
        <v>1018</v>
      </c>
      <c r="D730" s="156"/>
      <c r="E730" s="1215">
        <v>1.41</v>
      </c>
      <c r="F730" s="1209"/>
      <c r="G730" s="1209"/>
      <c r="H730" s="154"/>
      <c r="I730" s="154"/>
      <c r="J730" s="154"/>
      <c r="K730" s="154"/>
      <c r="L730" s="154"/>
      <c r="M730" s="154"/>
      <c r="N730" s="153"/>
      <c r="O730" s="153"/>
      <c r="P730" s="153"/>
      <c r="Q730" s="153"/>
      <c r="R730" s="154"/>
      <c r="S730" s="154"/>
      <c r="T730" s="154"/>
      <c r="U730" s="154"/>
      <c r="V730" s="154"/>
      <c r="W730" s="154"/>
      <c r="X730" s="154"/>
      <c r="Y730" s="154"/>
      <c r="Z730" s="145"/>
      <c r="AA730" s="145"/>
      <c r="AB730" s="145"/>
      <c r="AC730" s="145"/>
      <c r="AD730" s="145"/>
      <c r="AE730" s="145"/>
      <c r="AF730" s="145"/>
      <c r="AG730" s="145" t="s">
        <v>206</v>
      </c>
      <c r="AH730" s="145">
        <v>0</v>
      </c>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3">
      <c r="A731" s="151"/>
      <c r="B731" s="152"/>
      <c r="C731" s="172" t="s">
        <v>1019</v>
      </c>
      <c r="D731" s="156"/>
      <c r="E731" s="1215">
        <v>1.42</v>
      </c>
      <c r="F731" s="1209"/>
      <c r="G731" s="1209"/>
      <c r="H731" s="154"/>
      <c r="I731" s="154"/>
      <c r="J731" s="154"/>
      <c r="K731" s="154"/>
      <c r="L731" s="154"/>
      <c r="M731" s="154"/>
      <c r="N731" s="153"/>
      <c r="O731" s="153"/>
      <c r="P731" s="153"/>
      <c r="Q731" s="153"/>
      <c r="R731" s="154"/>
      <c r="S731" s="154"/>
      <c r="T731" s="154"/>
      <c r="U731" s="154"/>
      <c r="V731" s="154"/>
      <c r="W731" s="154"/>
      <c r="X731" s="154"/>
      <c r="Y731" s="154"/>
      <c r="Z731" s="145"/>
      <c r="AA731" s="145"/>
      <c r="AB731" s="145"/>
      <c r="AC731" s="145"/>
      <c r="AD731" s="145"/>
      <c r="AE731" s="145"/>
      <c r="AF731" s="145"/>
      <c r="AG731" s="145" t="s">
        <v>206</v>
      </c>
      <c r="AH731" s="145">
        <v>0</v>
      </c>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3">
      <c r="A732" s="151"/>
      <c r="B732" s="152"/>
      <c r="C732" s="172" t="s">
        <v>1020</v>
      </c>
      <c r="D732" s="156"/>
      <c r="E732" s="1215">
        <v>1.38</v>
      </c>
      <c r="F732" s="1209"/>
      <c r="G732" s="1209"/>
      <c r="H732" s="154"/>
      <c r="I732" s="154"/>
      <c r="J732" s="154"/>
      <c r="K732" s="154"/>
      <c r="L732" s="154"/>
      <c r="M732" s="154"/>
      <c r="N732" s="153"/>
      <c r="O732" s="153"/>
      <c r="P732" s="153"/>
      <c r="Q732" s="153"/>
      <c r="R732" s="154"/>
      <c r="S732" s="154"/>
      <c r="T732" s="154"/>
      <c r="U732" s="154"/>
      <c r="V732" s="154"/>
      <c r="W732" s="154"/>
      <c r="X732" s="154"/>
      <c r="Y732" s="154"/>
      <c r="Z732" s="145"/>
      <c r="AA732" s="145"/>
      <c r="AB732" s="145"/>
      <c r="AC732" s="145"/>
      <c r="AD732" s="145"/>
      <c r="AE732" s="145"/>
      <c r="AF732" s="145"/>
      <c r="AG732" s="145" t="s">
        <v>206</v>
      </c>
      <c r="AH732" s="145">
        <v>0</v>
      </c>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3">
      <c r="A733" s="151"/>
      <c r="B733" s="152"/>
      <c r="C733" s="172" t="s">
        <v>1021</v>
      </c>
      <c r="D733" s="156"/>
      <c r="E733" s="1215">
        <v>1.45</v>
      </c>
      <c r="F733" s="1209"/>
      <c r="G733" s="1209"/>
      <c r="H733" s="154"/>
      <c r="I733" s="154"/>
      <c r="J733" s="154"/>
      <c r="K733" s="154"/>
      <c r="L733" s="154"/>
      <c r="M733" s="154"/>
      <c r="N733" s="153"/>
      <c r="O733" s="153"/>
      <c r="P733" s="153"/>
      <c r="Q733" s="153"/>
      <c r="R733" s="154"/>
      <c r="S733" s="154"/>
      <c r="T733" s="154"/>
      <c r="U733" s="154"/>
      <c r="V733" s="154"/>
      <c r="W733" s="154"/>
      <c r="X733" s="154"/>
      <c r="Y733" s="154"/>
      <c r="Z733" s="145"/>
      <c r="AA733" s="145"/>
      <c r="AB733" s="145"/>
      <c r="AC733" s="145"/>
      <c r="AD733" s="145"/>
      <c r="AE733" s="145"/>
      <c r="AF733" s="145"/>
      <c r="AG733" s="145" t="s">
        <v>206</v>
      </c>
      <c r="AH733" s="145">
        <v>0</v>
      </c>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3">
      <c r="A734" s="151"/>
      <c r="B734" s="152"/>
      <c r="C734" s="172" t="s">
        <v>1022</v>
      </c>
      <c r="D734" s="156"/>
      <c r="E734" s="1215">
        <v>29.14</v>
      </c>
      <c r="F734" s="1209"/>
      <c r="G734" s="1209"/>
      <c r="H734" s="154"/>
      <c r="I734" s="154"/>
      <c r="J734" s="154"/>
      <c r="K734" s="154"/>
      <c r="L734" s="154"/>
      <c r="M734" s="154"/>
      <c r="N734" s="153"/>
      <c r="O734" s="153"/>
      <c r="P734" s="153"/>
      <c r="Q734" s="153"/>
      <c r="R734" s="154"/>
      <c r="S734" s="154"/>
      <c r="T734" s="154"/>
      <c r="U734" s="154"/>
      <c r="V734" s="154"/>
      <c r="W734" s="154"/>
      <c r="X734" s="154"/>
      <c r="Y734" s="154"/>
      <c r="Z734" s="145"/>
      <c r="AA734" s="145"/>
      <c r="AB734" s="145"/>
      <c r="AC734" s="145"/>
      <c r="AD734" s="145"/>
      <c r="AE734" s="145"/>
      <c r="AF734" s="145"/>
      <c r="AG734" s="145" t="s">
        <v>206</v>
      </c>
      <c r="AH734" s="145">
        <v>0</v>
      </c>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3">
      <c r="A735" s="151"/>
      <c r="B735" s="152"/>
      <c r="C735" s="172" t="s">
        <v>1023</v>
      </c>
      <c r="D735" s="156"/>
      <c r="E735" s="1215">
        <v>1.34</v>
      </c>
      <c r="F735" s="1209"/>
      <c r="G735" s="1209"/>
      <c r="H735" s="154"/>
      <c r="I735" s="154"/>
      <c r="J735" s="154"/>
      <c r="K735" s="154"/>
      <c r="L735" s="154"/>
      <c r="M735" s="154"/>
      <c r="N735" s="153"/>
      <c r="O735" s="153"/>
      <c r="P735" s="153"/>
      <c r="Q735" s="153"/>
      <c r="R735" s="154"/>
      <c r="S735" s="154"/>
      <c r="T735" s="154"/>
      <c r="U735" s="154"/>
      <c r="V735" s="154"/>
      <c r="W735" s="154"/>
      <c r="X735" s="154"/>
      <c r="Y735" s="154"/>
      <c r="Z735" s="145"/>
      <c r="AA735" s="145"/>
      <c r="AB735" s="145"/>
      <c r="AC735" s="145"/>
      <c r="AD735" s="145"/>
      <c r="AE735" s="145"/>
      <c r="AF735" s="145"/>
      <c r="AG735" s="145" t="s">
        <v>206</v>
      </c>
      <c r="AH735" s="145">
        <v>0</v>
      </c>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3">
      <c r="A736" s="151"/>
      <c r="B736" s="152"/>
      <c r="C736" s="172" t="s">
        <v>1024</v>
      </c>
      <c r="D736" s="156"/>
      <c r="E736" s="1215">
        <v>13.58</v>
      </c>
      <c r="F736" s="1209"/>
      <c r="G736" s="1209"/>
      <c r="H736" s="154"/>
      <c r="I736" s="154"/>
      <c r="J736" s="154"/>
      <c r="K736" s="154"/>
      <c r="L736" s="154"/>
      <c r="M736" s="154"/>
      <c r="N736" s="153"/>
      <c r="O736" s="153"/>
      <c r="P736" s="153"/>
      <c r="Q736" s="153"/>
      <c r="R736" s="154"/>
      <c r="S736" s="154"/>
      <c r="T736" s="154"/>
      <c r="U736" s="154"/>
      <c r="V736" s="154"/>
      <c r="W736" s="154"/>
      <c r="X736" s="154"/>
      <c r="Y736" s="154"/>
      <c r="Z736" s="145"/>
      <c r="AA736" s="145"/>
      <c r="AB736" s="145"/>
      <c r="AC736" s="145"/>
      <c r="AD736" s="145"/>
      <c r="AE736" s="145"/>
      <c r="AF736" s="145"/>
      <c r="AG736" s="145" t="s">
        <v>206</v>
      </c>
      <c r="AH736" s="145">
        <v>0</v>
      </c>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3">
      <c r="A737" s="151"/>
      <c r="B737" s="152"/>
      <c r="C737" s="172" t="s">
        <v>1025</v>
      </c>
      <c r="D737" s="156"/>
      <c r="E737" s="1215">
        <v>8.84</v>
      </c>
      <c r="F737" s="1209"/>
      <c r="G737" s="1209"/>
      <c r="H737" s="154"/>
      <c r="I737" s="154"/>
      <c r="J737" s="154"/>
      <c r="K737" s="154"/>
      <c r="L737" s="154"/>
      <c r="M737" s="154"/>
      <c r="N737" s="153"/>
      <c r="O737" s="153"/>
      <c r="P737" s="153"/>
      <c r="Q737" s="153"/>
      <c r="R737" s="154"/>
      <c r="S737" s="154"/>
      <c r="T737" s="154"/>
      <c r="U737" s="154"/>
      <c r="V737" s="154"/>
      <c r="W737" s="154"/>
      <c r="X737" s="154"/>
      <c r="Y737" s="154"/>
      <c r="Z737" s="145"/>
      <c r="AA737" s="145"/>
      <c r="AB737" s="145"/>
      <c r="AC737" s="145"/>
      <c r="AD737" s="145"/>
      <c r="AE737" s="145"/>
      <c r="AF737" s="145"/>
      <c r="AG737" s="145" t="s">
        <v>206</v>
      </c>
      <c r="AH737" s="145">
        <v>0</v>
      </c>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3">
      <c r="A738" s="151"/>
      <c r="B738" s="152"/>
      <c r="C738" s="172" t="s">
        <v>1026</v>
      </c>
      <c r="D738" s="156"/>
      <c r="E738" s="1215">
        <v>1.37</v>
      </c>
      <c r="F738" s="1209"/>
      <c r="G738" s="1209"/>
      <c r="H738" s="154"/>
      <c r="I738" s="154"/>
      <c r="J738" s="154"/>
      <c r="K738" s="154"/>
      <c r="L738" s="154"/>
      <c r="M738" s="154"/>
      <c r="N738" s="153"/>
      <c r="O738" s="153"/>
      <c r="P738" s="153"/>
      <c r="Q738" s="153"/>
      <c r="R738" s="154"/>
      <c r="S738" s="154"/>
      <c r="T738" s="154"/>
      <c r="U738" s="154"/>
      <c r="V738" s="154"/>
      <c r="W738" s="154"/>
      <c r="X738" s="154"/>
      <c r="Y738" s="154"/>
      <c r="Z738" s="145"/>
      <c r="AA738" s="145"/>
      <c r="AB738" s="145"/>
      <c r="AC738" s="145"/>
      <c r="AD738" s="145"/>
      <c r="AE738" s="145"/>
      <c r="AF738" s="145"/>
      <c r="AG738" s="145" t="s">
        <v>206</v>
      </c>
      <c r="AH738" s="145">
        <v>0</v>
      </c>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3">
      <c r="A739" s="151"/>
      <c r="B739" s="152"/>
      <c r="C739" s="172" t="s">
        <v>1027</v>
      </c>
      <c r="D739" s="156"/>
      <c r="E739" s="1215">
        <v>1.35</v>
      </c>
      <c r="F739" s="1209"/>
      <c r="G739" s="1209"/>
      <c r="H739" s="154"/>
      <c r="I739" s="154"/>
      <c r="J739" s="154"/>
      <c r="K739" s="154"/>
      <c r="L739" s="154"/>
      <c r="M739" s="154"/>
      <c r="N739" s="153"/>
      <c r="O739" s="153"/>
      <c r="P739" s="153"/>
      <c r="Q739" s="153"/>
      <c r="R739" s="154"/>
      <c r="S739" s="154"/>
      <c r="T739" s="154"/>
      <c r="U739" s="154"/>
      <c r="V739" s="154"/>
      <c r="W739" s="154"/>
      <c r="X739" s="154"/>
      <c r="Y739" s="154"/>
      <c r="Z739" s="145"/>
      <c r="AA739" s="145"/>
      <c r="AB739" s="145"/>
      <c r="AC739" s="145"/>
      <c r="AD739" s="145"/>
      <c r="AE739" s="145"/>
      <c r="AF739" s="145"/>
      <c r="AG739" s="145" t="s">
        <v>206</v>
      </c>
      <c r="AH739" s="145">
        <v>0</v>
      </c>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3">
      <c r="A740" s="151"/>
      <c r="B740" s="152"/>
      <c r="C740" s="172" t="s">
        <v>1028</v>
      </c>
      <c r="D740" s="156"/>
      <c r="E740" s="1215">
        <v>10.75</v>
      </c>
      <c r="F740" s="1209"/>
      <c r="G740" s="1209"/>
      <c r="H740" s="154"/>
      <c r="I740" s="154"/>
      <c r="J740" s="154"/>
      <c r="K740" s="154"/>
      <c r="L740" s="154"/>
      <c r="M740" s="154"/>
      <c r="N740" s="153"/>
      <c r="O740" s="153"/>
      <c r="P740" s="153"/>
      <c r="Q740" s="153"/>
      <c r="R740" s="154"/>
      <c r="S740" s="154"/>
      <c r="T740" s="154"/>
      <c r="U740" s="154"/>
      <c r="V740" s="154"/>
      <c r="W740" s="154"/>
      <c r="X740" s="154"/>
      <c r="Y740" s="154"/>
      <c r="Z740" s="145"/>
      <c r="AA740" s="145"/>
      <c r="AB740" s="145"/>
      <c r="AC740" s="145"/>
      <c r="AD740" s="145"/>
      <c r="AE740" s="145"/>
      <c r="AF740" s="145"/>
      <c r="AG740" s="145" t="s">
        <v>206</v>
      </c>
      <c r="AH740" s="145">
        <v>0</v>
      </c>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3">
      <c r="A741" s="151"/>
      <c r="B741" s="152"/>
      <c r="C741" s="172" t="s">
        <v>1029</v>
      </c>
      <c r="D741" s="156"/>
      <c r="E741" s="1215">
        <v>2.08</v>
      </c>
      <c r="F741" s="1209"/>
      <c r="G741" s="1209"/>
      <c r="H741" s="154"/>
      <c r="I741" s="154"/>
      <c r="J741" s="154"/>
      <c r="K741" s="154"/>
      <c r="L741" s="154"/>
      <c r="M741" s="154"/>
      <c r="N741" s="153"/>
      <c r="O741" s="153"/>
      <c r="P741" s="153"/>
      <c r="Q741" s="153"/>
      <c r="R741" s="154"/>
      <c r="S741" s="154"/>
      <c r="T741" s="154"/>
      <c r="U741" s="154"/>
      <c r="V741" s="154"/>
      <c r="W741" s="154"/>
      <c r="X741" s="154"/>
      <c r="Y741" s="154"/>
      <c r="Z741" s="145"/>
      <c r="AA741" s="145"/>
      <c r="AB741" s="145"/>
      <c r="AC741" s="145"/>
      <c r="AD741" s="145"/>
      <c r="AE741" s="145"/>
      <c r="AF741" s="145"/>
      <c r="AG741" s="145" t="s">
        <v>206</v>
      </c>
      <c r="AH741" s="145">
        <v>0</v>
      </c>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3">
      <c r="A742" s="151"/>
      <c r="B742" s="152"/>
      <c r="C742" s="172" t="s">
        <v>1030</v>
      </c>
      <c r="D742" s="156"/>
      <c r="E742" s="1215">
        <v>2.38</v>
      </c>
      <c r="F742" s="1209"/>
      <c r="G742" s="1209"/>
      <c r="H742" s="154"/>
      <c r="I742" s="154"/>
      <c r="J742" s="154"/>
      <c r="K742" s="154"/>
      <c r="L742" s="154"/>
      <c r="M742" s="154"/>
      <c r="N742" s="153"/>
      <c r="O742" s="153"/>
      <c r="P742" s="153"/>
      <c r="Q742" s="153"/>
      <c r="R742" s="154"/>
      <c r="S742" s="154"/>
      <c r="T742" s="154"/>
      <c r="U742" s="154"/>
      <c r="V742" s="154"/>
      <c r="W742" s="154"/>
      <c r="X742" s="154"/>
      <c r="Y742" s="154"/>
      <c r="Z742" s="145"/>
      <c r="AA742" s="145"/>
      <c r="AB742" s="145"/>
      <c r="AC742" s="145"/>
      <c r="AD742" s="145"/>
      <c r="AE742" s="145"/>
      <c r="AF742" s="145"/>
      <c r="AG742" s="145" t="s">
        <v>206</v>
      </c>
      <c r="AH742" s="145">
        <v>0</v>
      </c>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3">
      <c r="A743" s="151"/>
      <c r="B743" s="152"/>
      <c r="C743" s="172" t="s">
        <v>1031</v>
      </c>
      <c r="D743" s="156"/>
      <c r="E743" s="1215">
        <v>1.52</v>
      </c>
      <c r="F743" s="1209"/>
      <c r="G743" s="1209"/>
      <c r="H743" s="154"/>
      <c r="I743" s="154"/>
      <c r="J743" s="154"/>
      <c r="K743" s="154"/>
      <c r="L743" s="154"/>
      <c r="M743" s="154"/>
      <c r="N743" s="153"/>
      <c r="O743" s="153"/>
      <c r="P743" s="153"/>
      <c r="Q743" s="153"/>
      <c r="R743" s="154"/>
      <c r="S743" s="154"/>
      <c r="T743" s="154"/>
      <c r="U743" s="154"/>
      <c r="V743" s="154"/>
      <c r="W743" s="154"/>
      <c r="X743" s="154"/>
      <c r="Y743" s="154"/>
      <c r="Z743" s="145"/>
      <c r="AA743" s="145"/>
      <c r="AB743" s="145"/>
      <c r="AC743" s="145"/>
      <c r="AD743" s="145"/>
      <c r="AE743" s="145"/>
      <c r="AF743" s="145"/>
      <c r="AG743" s="145" t="s">
        <v>206</v>
      </c>
      <c r="AH743" s="145">
        <v>0</v>
      </c>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3">
      <c r="A744" s="151"/>
      <c r="B744" s="152"/>
      <c r="C744" s="172" t="s">
        <v>1032</v>
      </c>
      <c r="D744" s="156"/>
      <c r="E744" s="1215">
        <v>1.55</v>
      </c>
      <c r="F744" s="1209"/>
      <c r="G744" s="1209"/>
      <c r="H744" s="154"/>
      <c r="I744" s="154"/>
      <c r="J744" s="154"/>
      <c r="K744" s="154"/>
      <c r="L744" s="154"/>
      <c r="M744" s="154"/>
      <c r="N744" s="153"/>
      <c r="O744" s="153"/>
      <c r="P744" s="153"/>
      <c r="Q744" s="153"/>
      <c r="R744" s="154"/>
      <c r="S744" s="154"/>
      <c r="T744" s="154"/>
      <c r="U744" s="154"/>
      <c r="V744" s="154"/>
      <c r="W744" s="154"/>
      <c r="X744" s="154"/>
      <c r="Y744" s="154"/>
      <c r="Z744" s="145"/>
      <c r="AA744" s="145"/>
      <c r="AB744" s="145"/>
      <c r="AC744" s="145"/>
      <c r="AD744" s="145"/>
      <c r="AE744" s="145"/>
      <c r="AF744" s="145"/>
      <c r="AG744" s="145" t="s">
        <v>206</v>
      </c>
      <c r="AH744" s="145">
        <v>0</v>
      </c>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3">
      <c r="A745" s="151"/>
      <c r="B745" s="152"/>
      <c r="C745" s="172" t="s">
        <v>1033</v>
      </c>
      <c r="D745" s="156"/>
      <c r="E745" s="1215">
        <v>1.52</v>
      </c>
      <c r="F745" s="1209"/>
      <c r="G745" s="1209"/>
      <c r="H745" s="154"/>
      <c r="I745" s="154"/>
      <c r="J745" s="154"/>
      <c r="K745" s="154"/>
      <c r="L745" s="154"/>
      <c r="M745" s="154"/>
      <c r="N745" s="153"/>
      <c r="O745" s="153"/>
      <c r="P745" s="153"/>
      <c r="Q745" s="153"/>
      <c r="R745" s="154"/>
      <c r="S745" s="154"/>
      <c r="T745" s="154"/>
      <c r="U745" s="154"/>
      <c r="V745" s="154"/>
      <c r="W745" s="154"/>
      <c r="X745" s="154"/>
      <c r="Y745" s="154"/>
      <c r="Z745" s="145"/>
      <c r="AA745" s="145"/>
      <c r="AB745" s="145"/>
      <c r="AC745" s="145"/>
      <c r="AD745" s="145"/>
      <c r="AE745" s="145"/>
      <c r="AF745" s="145"/>
      <c r="AG745" s="145" t="s">
        <v>206</v>
      </c>
      <c r="AH745" s="145">
        <v>0</v>
      </c>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3">
      <c r="A746" s="151"/>
      <c r="B746" s="152"/>
      <c r="C746" s="172" t="s">
        <v>1034</v>
      </c>
      <c r="D746" s="156"/>
      <c r="E746" s="1215">
        <v>19.82</v>
      </c>
      <c r="F746" s="1209"/>
      <c r="G746" s="1209"/>
      <c r="H746" s="154"/>
      <c r="I746" s="154"/>
      <c r="J746" s="154"/>
      <c r="K746" s="154"/>
      <c r="L746" s="154"/>
      <c r="M746" s="154"/>
      <c r="N746" s="153"/>
      <c r="O746" s="153"/>
      <c r="P746" s="153"/>
      <c r="Q746" s="153"/>
      <c r="R746" s="154"/>
      <c r="S746" s="154"/>
      <c r="T746" s="154"/>
      <c r="U746" s="154"/>
      <c r="V746" s="154"/>
      <c r="W746" s="154"/>
      <c r="X746" s="154"/>
      <c r="Y746" s="154"/>
      <c r="Z746" s="145"/>
      <c r="AA746" s="145"/>
      <c r="AB746" s="145"/>
      <c r="AC746" s="145"/>
      <c r="AD746" s="145"/>
      <c r="AE746" s="145"/>
      <c r="AF746" s="145"/>
      <c r="AG746" s="145" t="s">
        <v>206</v>
      </c>
      <c r="AH746" s="145">
        <v>0</v>
      </c>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c r="A747" s="164">
        <v>212</v>
      </c>
      <c r="B747" s="165" t="s">
        <v>1035</v>
      </c>
      <c r="C747" s="171" t="s">
        <v>1036</v>
      </c>
      <c r="D747" s="166" t="s">
        <v>217</v>
      </c>
      <c r="E747" s="1214">
        <v>90.98</v>
      </c>
      <c r="F747" s="1207"/>
      <c r="G747" s="1208">
        <f>ROUND(E747*F747,2)</f>
        <v>0</v>
      </c>
      <c r="H747" s="155">
        <v>0</v>
      </c>
      <c r="I747" s="154">
        <f>ROUND(E747*H747,2)</f>
        <v>0</v>
      </c>
      <c r="J747" s="155">
        <v>143.37</v>
      </c>
      <c r="K747" s="154">
        <f>ROUND(E747*J747,2)</f>
        <v>13043.8</v>
      </c>
      <c r="L747" s="154">
        <v>21</v>
      </c>
      <c r="M747" s="154">
        <f>G747*(1+L747/100)</f>
        <v>0</v>
      </c>
      <c r="N747" s="153">
        <v>0</v>
      </c>
      <c r="O747" s="153">
        <f>ROUND(E747*N747,2)</f>
        <v>0</v>
      </c>
      <c r="P747" s="153">
        <v>8.6999999999999994E-2</v>
      </c>
      <c r="Q747" s="153">
        <f>ROUND(E747*P747,2)</f>
        <v>7.92</v>
      </c>
      <c r="R747" s="154"/>
      <c r="S747" s="154" t="s">
        <v>200</v>
      </c>
      <c r="T747" s="154" t="s">
        <v>201</v>
      </c>
      <c r="U747" s="154">
        <v>0.25900000000000001</v>
      </c>
      <c r="V747" s="154">
        <f>ROUND(E747*U747,2)</f>
        <v>23.56</v>
      </c>
      <c r="W747" s="154"/>
      <c r="X747" s="154" t="s">
        <v>202</v>
      </c>
      <c r="Y747" s="154" t="s">
        <v>203</v>
      </c>
      <c r="Z747" s="145"/>
      <c r="AA747" s="145"/>
      <c r="AB747" s="145"/>
      <c r="AC747" s="145"/>
      <c r="AD747" s="145"/>
      <c r="AE747" s="145"/>
      <c r="AF747" s="145"/>
      <c r="AG747" s="145" t="s">
        <v>204</v>
      </c>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2">
      <c r="A748" s="151"/>
      <c r="B748" s="152"/>
      <c r="C748" s="172" t="s">
        <v>1037</v>
      </c>
      <c r="D748" s="156"/>
      <c r="E748" s="1215">
        <v>29.15</v>
      </c>
      <c r="F748" s="1209"/>
      <c r="G748" s="1209"/>
      <c r="H748" s="154"/>
      <c r="I748" s="154"/>
      <c r="J748" s="154"/>
      <c r="K748" s="154"/>
      <c r="L748" s="154"/>
      <c r="M748" s="154"/>
      <c r="N748" s="153"/>
      <c r="O748" s="153"/>
      <c r="P748" s="153"/>
      <c r="Q748" s="153"/>
      <c r="R748" s="154"/>
      <c r="S748" s="154"/>
      <c r="T748" s="154"/>
      <c r="U748" s="154"/>
      <c r="V748" s="154"/>
      <c r="W748" s="154"/>
      <c r="X748" s="154"/>
      <c r="Y748" s="154"/>
      <c r="Z748" s="145"/>
      <c r="AA748" s="145"/>
      <c r="AB748" s="145"/>
      <c r="AC748" s="145"/>
      <c r="AD748" s="145"/>
      <c r="AE748" s="145"/>
      <c r="AF748" s="145"/>
      <c r="AG748" s="145" t="s">
        <v>206</v>
      </c>
      <c r="AH748" s="145">
        <v>0</v>
      </c>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3">
      <c r="A749" s="151"/>
      <c r="B749" s="152"/>
      <c r="C749" s="172" t="s">
        <v>1038</v>
      </c>
      <c r="D749" s="156"/>
      <c r="E749" s="1215">
        <v>57.88</v>
      </c>
      <c r="F749" s="1209"/>
      <c r="G749" s="1209"/>
      <c r="H749" s="154"/>
      <c r="I749" s="154"/>
      <c r="J749" s="154"/>
      <c r="K749" s="154"/>
      <c r="L749" s="154"/>
      <c r="M749" s="154"/>
      <c r="N749" s="153"/>
      <c r="O749" s="153"/>
      <c r="P749" s="153"/>
      <c r="Q749" s="153"/>
      <c r="R749" s="154"/>
      <c r="S749" s="154"/>
      <c r="T749" s="154"/>
      <c r="U749" s="154"/>
      <c r="V749" s="154"/>
      <c r="W749" s="154"/>
      <c r="X749" s="154"/>
      <c r="Y749" s="154"/>
      <c r="Z749" s="145"/>
      <c r="AA749" s="145"/>
      <c r="AB749" s="145"/>
      <c r="AC749" s="145"/>
      <c r="AD749" s="145"/>
      <c r="AE749" s="145"/>
      <c r="AF749" s="145"/>
      <c r="AG749" s="145" t="s">
        <v>206</v>
      </c>
      <c r="AH749" s="145">
        <v>0</v>
      </c>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3">
      <c r="A750" s="151"/>
      <c r="B750" s="152"/>
      <c r="C750" s="172" t="s">
        <v>1039</v>
      </c>
      <c r="D750" s="156"/>
      <c r="E750" s="1215">
        <v>3.95</v>
      </c>
      <c r="F750" s="1209"/>
      <c r="G750" s="1209"/>
      <c r="H750" s="154"/>
      <c r="I750" s="154"/>
      <c r="J750" s="154"/>
      <c r="K750" s="154"/>
      <c r="L750" s="154"/>
      <c r="M750" s="154"/>
      <c r="N750" s="153"/>
      <c r="O750" s="153"/>
      <c r="P750" s="153"/>
      <c r="Q750" s="153"/>
      <c r="R750" s="154"/>
      <c r="S750" s="154"/>
      <c r="T750" s="154"/>
      <c r="U750" s="154"/>
      <c r="V750" s="154"/>
      <c r="W750" s="154"/>
      <c r="X750" s="154"/>
      <c r="Y750" s="154"/>
      <c r="Z750" s="145"/>
      <c r="AA750" s="145"/>
      <c r="AB750" s="145"/>
      <c r="AC750" s="145"/>
      <c r="AD750" s="145"/>
      <c r="AE750" s="145"/>
      <c r="AF750" s="145"/>
      <c r="AG750" s="145" t="s">
        <v>206</v>
      </c>
      <c r="AH750" s="145">
        <v>0</v>
      </c>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c r="A751" s="164">
        <v>213</v>
      </c>
      <c r="B751" s="165" t="s">
        <v>1040</v>
      </c>
      <c r="C751" s="171" t="s">
        <v>1041</v>
      </c>
      <c r="D751" s="166" t="s">
        <v>199</v>
      </c>
      <c r="E751" s="1214">
        <v>36.980699999999999</v>
      </c>
      <c r="F751" s="1207"/>
      <c r="G751" s="1208">
        <f>ROUND(E751*F751,2)</f>
        <v>0</v>
      </c>
      <c r="H751" s="155">
        <v>0</v>
      </c>
      <c r="I751" s="154">
        <f>ROUND(E751*H751,2)</f>
        <v>0</v>
      </c>
      <c r="J751" s="155">
        <v>443.03</v>
      </c>
      <c r="K751" s="154">
        <f>ROUND(E751*J751,2)</f>
        <v>16383.56</v>
      </c>
      <c r="L751" s="154">
        <v>21</v>
      </c>
      <c r="M751" s="154">
        <f>G751*(1+L751/100)</f>
        <v>0</v>
      </c>
      <c r="N751" s="153">
        <v>0</v>
      </c>
      <c r="O751" s="153">
        <f>ROUND(E751*N751,2)</f>
        <v>0</v>
      </c>
      <c r="P751" s="153">
        <v>1.4</v>
      </c>
      <c r="Q751" s="153">
        <f>ROUND(E751*P751,2)</f>
        <v>51.77</v>
      </c>
      <c r="R751" s="154"/>
      <c r="S751" s="154" t="s">
        <v>200</v>
      </c>
      <c r="T751" s="154" t="s">
        <v>201</v>
      </c>
      <c r="U751" s="154">
        <v>1.0509999999999999</v>
      </c>
      <c r="V751" s="154">
        <f>ROUND(E751*U751,2)</f>
        <v>38.869999999999997</v>
      </c>
      <c r="W751" s="154"/>
      <c r="X751" s="154" t="s">
        <v>202</v>
      </c>
      <c r="Y751" s="154" t="s">
        <v>203</v>
      </c>
      <c r="Z751" s="145"/>
      <c r="AA751" s="145"/>
      <c r="AB751" s="145"/>
      <c r="AC751" s="145"/>
      <c r="AD751" s="145"/>
      <c r="AE751" s="145"/>
      <c r="AF751" s="145"/>
      <c r="AG751" s="145" t="s">
        <v>204</v>
      </c>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2">
      <c r="A752" s="151"/>
      <c r="B752" s="152"/>
      <c r="C752" s="172" t="s">
        <v>1042</v>
      </c>
      <c r="D752" s="156"/>
      <c r="E752" s="1215">
        <v>0.79920000000000002</v>
      </c>
      <c r="F752" s="1209"/>
      <c r="G752" s="1209"/>
      <c r="H752" s="154"/>
      <c r="I752" s="154"/>
      <c r="J752" s="154"/>
      <c r="K752" s="154"/>
      <c r="L752" s="154"/>
      <c r="M752" s="154"/>
      <c r="N752" s="153"/>
      <c r="O752" s="153"/>
      <c r="P752" s="153"/>
      <c r="Q752" s="153"/>
      <c r="R752" s="154"/>
      <c r="S752" s="154"/>
      <c r="T752" s="154"/>
      <c r="U752" s="154"/>
      <c r="V752" s="154"/>
      <c r="W752" s="154"/>
      <c r="X752" s="154"/>
      <c r="Y752" s="154"/>
      <c r="Z752" s="145"/>
      <c r="AA752" s="145"/>
      <c r="AB752" s="145"/>
      <c r="AC752" s="145"/>
      <c r="AD752" s="145"/>
      <c r="AE752" s="145"/>
      <c r="AF752" s="145"/>
      <c r="AG752" s="145" t="s">
        <v>206</v>
      </c>
      <c r="AH752" s="145">
        <v>0</v>
      </c>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3">
      <c r="A753" s="151"/>
      <c r="B753" s="152"/>
      <c r="C753" s="172" t="s">
        <v>1043</v>
      </c>
      <c r="D753" s="156"/>
      <c r="E753" s="1215">
        <v>5.2451999999999996</v>
      </c>
      <c r="F753" s="1209"/>
      <c r="G753" s="1209"/>
      <c r="H753" s="154"/>
      <c r="I753" s="154"/>
      <c r="J753" s="154"/>
      <c r="K753" s="154"/>
      <c r="L753" s="154"/>
      <c r="M753" s="154"/>
      <c r="N753" s="153"/>
      <c r="O753" s="153"/>
      <c r="P753" s="153"/>
      <c r="Q753" s="153"/>
      <c r="R753" s="154"/>
      <c r="S753" s="154"/>
      <c r="T753" s="154"/>
      <c r="U753" s="154"/>
      <c r="V753" s="154"/>
      <c r="W753" s="154"/>
      <c r="X753" s="154"/>
      <c r="Y753" s="154"/>
      <c r="Z753" s="145"/>
      <c r="AA753" s="145"/>
      <c r="AB753" s="145"/>
      <c r="AC753" s="145"/>
      <c r="AD753" s="145"/>
      <c r="AE753" s="145"/>
      <c r="AF753" s="145"/>
      <c r="AG753" s="145" t="s">
        <v>206</v>
      </c>
      <c r="AH753" s="145">
        <v>0</v>
      </c>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3">
      <c r="A754" s="151"/>
      <c r="B754" s="152"/>
      <c r="C754" s="172" t="s">
        <v>1044</v>
      </c>
      <c r="D754" s="156"/>
      <c r="E754" s="1215">
        <v>0.2412</v>
      </c>
      <c r="F754" s="1209"/>
      <c r="G754" s="1209"/>
      <c r="H754" s="154"/>
      <c r="I754" s="154"/>
      <c r="J754" s="154"/>
      <c r="K754" s="154"/>
      <c r="L754" s="154"/>
      <c r="M754" s="154"/>
      <c r="N754" s="153"/>
      <c r="O754" s="153"/>
      <c r="P754" s="153"/>
      <c r="Q754" s="153"/>
      <c r="R754" s="154"/>
      <c r="S754" s="154"/>
      <c r="T754" s="154"/>
      <c r="U754" s="154"/>
      <c r="V754" s="154"/>
      <c r="W754" s="154"/>
      <c r="X754" s="154"/>
      <c r="Y754" s="154"/>
      <c r="Z754" s="145"/>
      <c r="AA754" s="145"/>
      <c r="AB754" s="145"/>
      <c r="AC754" s="145"/>
      <c r="AD754" s="145"/>
      <c r="AE754" s="145"/>
      <c r="AF754" s="145"/>
      <c r="AG754" s="145" t="s">
        <v>206</v>
      </c>
      <c r="AH754" s="145">
        <v>0</v>
      </c>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3">
      <c r="A755" s="151"/>
      <c r="B755" s="152"/>
      <c r="C755" s="172" t="s">
        <v>1045</v>
      </c>
      <c r="D755" s="156"/>
      <c r="E755" s="1215">
        <v>2.4443999999999999</v>
      </c>
      <c r="F755" s="1209"/>
      <c r="G755" s="1209"/>
      <c r="H755" s="154"/>
      <c r="I755" s="154"/>
      <c r="J755" s="154"/>
      <c r="K755" s="154"/>
      <c r="L755" s="154"/>
      <c r="M755" s="154"/>
      <c r="N755" s="153"/>
      <c r="O755" s="153"/>
      <c r="P755" s="153"/>
      <c r="Q755" s="153"/>
      <c r="R755" s="154"/>
      <c r="S755" s="154"/>
      <c r="T755" s="154"/>
      <c r="U755" s="154"/>
      <c r="V755" s="154"/>
      <c r="W755" s="154"/>
      <c r="X755" s="154"/>
      <c r="Y755" s="154"/>
      <c r="Z755" s="145"/>
      <c r="AA755" s="145"/>
      <c r="AB755" s="145"/>
      <c r="AC755" s="145"/>
      <c r="AD755" s="145"/>
      <c r="AE755" s="145"/>
      <c r="AF755" s="145"/>
      <c r="AG755" s="145" t="s">
        <v>206</v>
      </c>
      <c r="AH755" s="145">
        <v>0</v>
      </c>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3">
      <c r="A756" s="151"/>
      <c r="B756" s="152"/>
      <c r="C756" s="172" t="s">
        <v>1046</v>
      </c>
      <c r="D756" s="156"/>
      <c r="E756" s="1215">
        <v>3.5676000000000001</v>
      </c>
      <c r="F756" s="1209"/>
      <c r="G756" s="1209"/>
      <c r="H756" s="154"/>
      <c r="I756" s="154"/>
      <c r="J756" s="154"/>
      <c r="K756" s="154"/>
      <c r="L756" s="154"/>
      <c r="M756" s="154"/>
      <c r="N756" s="153"/>
      <c r="O756" s="153"/>
      <c r="P756" s="153"/>
      <c r="Q756" s="153"/>
      <c r="R756" s="154"/>
      <c r="S756" s="154"/>
      <c r="T756" s="154"/>
      <c r="U756" s="154"/>
      <c r="V756" s="154"/>
      <c r="W756" s="154"/>
      <c r="X756" s="154"/>
      <c r="Y756" s="154"/>
      <c r="Z756" s="145"/>
      <c r="AA756" s="145"/>
      <c r="AB756" s="145"/>
      <c r="AC756" s="145"/>
      <c r="AD756" s="145"/>
      <c r="AE756" s="145"/>
      <c r="AF756" s="145"/>
      <c r="AG756" s="145" t="s">
        <v>206</v>
      </c>
      <c r="AH756" s="145">
        <v>0</v>
      </c>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outlineLevel="3">
      <c r="A757" s="151"/>
      <c r="B757" s="152"/>
      <c r="C757" s="172" t="s">
        <v>1047</v>
      </c>
      <c r="D757" s="156"/>
      <c r="E757" s="1215">
        <v>1.5769</v>
      </c>
      <c r="F757" s="1209"/>
      <c r="G757" s="1209"/>
      <c r="H757" s="154"/>
      <c r="I757" s="154"/>
      <c r="J757" s="154"/>
      <c r="K757" s="154"/>
      <c r="L757" s="154"/>
      <c r="M757" s="154"/>
      <c r="N757" s="153"/>
      <c r="O757" s="153"/>
      <c r="P757" s="153"/>
      <c r="Q757" s="153"/>
      <c r="R757" s="154"/>
      <c r="S757" s="154"/>
      <c r="T757" s="154"/>
      <c r="U757" s="154"/>
      <c r="V757" s="154"/>
      <c r="W757" s="154"/>
      <c r="X757" s="154"/>
      <c r="Y757" s="154"/>
      <c r="Z757" s="145"/>
      <c r="AA757" s="145"/>
      <c r="AB757" s="145"/>
      <c r="AC757" s="145"/>
      <c r="AD757" s="145"/>
      <c r="AE757" s="145"/>
      <c r="AF757" s="145"/>
      <c r="AG757" s="145" t="s">
        <v>206</v>
      </c>
      <c r="AH757" s="145">
        <v>0</v>
      </c>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3">
      <c r="A758" s="151"/>
      <c r="B758" s="152"/>
      <c r="C758" s="172" t="s">
        <v>1048</v>
      </c>
      <c r="D758" s="156"/>
      <c r="E758" s="1215">
        <v>0.54210000000000003</v>
      </c>
      <c r="F758" s="1209"/>
      <c r="G758" s="1209"/>
      <c r="H758" s="154"/>
      <c r="I758" s="154"/>
      <c r="J758" s="154"/>
      <c r="K758" s="154"/>
      <c r="L758" s="154"/>
      <c r="M758" s="154"/>
      <c r="N758" s="153"/>
      <c r="O758" s="153"/>
      <c r="P758" s="153"/>
      <c r="Q758" s="153"/>
      <c r="R758" s="154"/>
      <c r="S758" s="154"/>
      <c r="T758" s="154"/>
      <c r="U758" s="154"/>
      <c r="V758" s="154"/>
      <c r="W758" s="154"/>
      <c r="X758" s="154"/>
      <c r="Y758" s="154"/>
      <c r="Z758" s="145"/>
      <c r="AA758" s="145"/>
      <c r="AB758" s="145"/>
      <c r="AC758" s="145"/>
      <c r="AD758" s="145"/>
      <c r="AE758" s="145"/>
      <c r="AF758" s="145"/>
      <c r="AG758" s="145" t="s">
        <v>206</v>
      </c>
      <c r="AH758" s="145">
        <v>0</v>
      </c>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3">
      <c r="A759" s="151"/>
      <c r="B759" s="152"/>
      <c r="C759" s="172" t="s">
        <v>1049</v>
      </c>
      <c r="D759" s="156"/>
      <c r="E759" s="1215">
        <v>3.2538999999999998</v>
      </c>
      <c r="F759" s="1209"/>
      <c r="G759" s="1209"/>
      <c r="H759" s="154"/>
      <c r="I759" s="154"/>
      <c r="J759" s="154"/>
      <c r="K759" s="154"/>
      <c r="L759" s="154"/>
      <c r="M759" s="154"/>
      <c r="N759" s="153"/>
      <c r="O759" s="153"/>
      <c r="P759" s="153"/>
      <c r="Q759" s="153"/>
      <c r="R759" s="154"/>
      <c r="S759" s="154"/>
      <c r="T759" s="154"/>
      <c r="U759" s="154"/>
      <c r="V759" s="154"/>
      <c r="W759" s="154"/>
      <c r="X759" s="154"/>
      <c r="Y759" s="154"/>
      <c r="Z759" s="145"/>
      <c r="AA759" s="145"/>
      <c r="AB759" s="145"/>
      <c r="AC759" s="145"/>
      <c r="AD759" s="145"/>
      <c r="AE759" s="145"/>
      <c r="AF759" s="145"/>
      <c r="AG759" s="145" t="s">
        <v>206</v>
      </c>
      <c r="AH759" s="145">
        <v>0</v>
      </c>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3">
      <c r="A760" s="151"/>
      <c r="B760" s="152"/>
      <c r="C760" s="172" t="s">
        <v>1050</v>
      </c>
      <c r="D760" s="156"/>
      <c r="E760" s="1215">
        <v>3.5451000000000001</v>
      </c>
      <c r="F760" s="1209"/>
      <c r="G760" s="1209"/>
      <c r="H760" s="154"/>
      <c r="I760" s="154"/>
      <c r="J760" s="154"/>
      <c r="K760" s="154"/>
      <c r="L760" s="154"/>
      <c r="M760" s="154"/>
      <c r="N760" s="153"/>
      <c r="O760" s="153"/>
      <c r="P760" s="153"/>
      <c r="Q760" s="153"/>
      <c r="R760" s="154"/>
      <c r="S760" s="154"/>
      <c r="T760" s="154"/>
      <c r="U760" s="154"/>
      <c r="V760" s="154"/>
      <c r="W760" s="154"/>
      <c r="X760" s="154"/>
      <c r="Y760" s="154"/>
      <c r="Z760" s="145"/>
      <c r="AA760" s="145"/>
      <c r="AB760" s="145"/>
      <c r="AC760" s="145"/>
      <c r="AD760" s="145"/>
      <c r="AE760" s="145"/>
      <c r="AF760" s="145"/>
      <c r="AG760" s="145" t="s">
        <v>206</v>
      </c>
      <c r="AH760" s="145">
        <v>0</v>
      </c>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3">
      <c r="A761" s="151"/>
      <c r="B761" s="152"/>
      <c r="C761" s="172" t="s">
        <v>1051</v>
      </c>
      <c r="D761" s="156"/>
      <c r="E761" s="1215">
        <v>8.9817</v>
      </c>
      <c r="F761" s="1209"/>
      <c r="G761" s="1209"/>
      <c r="H761" s="154"/>
      <c r="I761" s="154"/>
      <c r="J761" s="154"/>
      <c r="K761" s="154"/>
      <c r="L761" s="154"/>
      <c r="M761" s="154"/>
      <c r="N761" s="153"/>
      <c r="O761" s="153"/>
      <c r="P761" s="153"/>
      <c r="Q761" s="153"/>
      <c r="R761" s="154"/>
      <c r="S761" s="154"/>
      <c r="T761" s="154"/>
      <c r="U761" s="154"/>
      <c r="V761" s="154"/>
      <c r="W761" s="154"/>
      <c r="X761" s="154"/>
      <c r="Y761" s="154"/>
      <c r="Z761" s="145"/>
      <c r="AA761" s="145"/>
      <c r="AB761" s="145"/>
      <c r="AC761" s="145"/>
      <c r="AD761" s="145"/>
      <c r="AE761" s="145"/>
      <c r="AF761" s="145"/>
      <c r="AG761" s="145" t="s">
        <v>206</v>
      </c>
      <c r="AH761" s="145">
        <v>0</v>
      </c>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3">
      <c r="A762" s="151"/>
      <c r="B762" s="152"/>
      <c r="C762" s="172" t="s">
        <v>1052</v>
      </c>
      <c r="D762" s="156"/>
      <c r="E762" s="1215">
        <v>0.30159999999999998</v>
      </c>
      <c r="F762" s="1209"/>
      <c r="G762" s="1209"/>
      <c r="H762" s="154"/>
      <c r="I762" s="154"/>
      <c r="J762" s="154"/>
      <c r="K762" s="154"/>
      <c r="L762" s="154"/>
      <c r="M762" s="154"/>
      <c r="N762" s="153"/>
      <c r="O762" s="153"/>
      <c r="P762" s="153"/>
      <c r="Q762" s="153"/>
      <c r="R762" s="154"/>
      <c r="S762" s="154"/>
      <c r="T762" s="154"/>
      <c r="U762" s="154"/>
      <c r="V762" s="154"/>
      <c r="W762" s="154"/>
      <c r="X762" s="154"/>
      <c r="Y762" s="154"/>
      <c r="Z762" s="145"/>
      <c r="AA762" s="145"/>
      <c r="AB762" s="145"/>
      <c r="AC762" s="145"/>
      <c r="AD762" s="145"/>
      <c r="AE762" s="145"/>
      <c r="AF762" s="145"/>
      <c r="AG762" s="145" t="s">
        <v>206</v>
      </c>
      <c r="AH762" s="145">
        <v>0</v>
      </c>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3">
      <c r="A763" s="151"/>
      <c r="B763" s="152"/>
      <c r="C763" s="172" t="s">
        <v>1053</v>
      </c>
      <c r="D763" s="156"/>
      <c r="E763" s="1215">
        <v>2.6103999999999998</v>
      </c>
      <c r="F763" s="1209"/>
      <c r="G763" s="1209"/>
      <c r="H763" s="154"/>
      <c r="I763" s="154"/>
      <c r="J763" s="154"/>
      <c r="K763" s="154"/>
      <c r="L763" s="154"/>
      <c r="M763" s="154"/>
      <c r="N763" s="153"/>
      <c r="O763" s="153"/>
      <c r="P763" s="153"/>
      <c r="Q763" s="153"/>
      <c r="R763" s="154"/>
      <c r="S763" s="154"/>
      <c r="T763" s="154"/>
      <c r="U763" s="154"/>
      <c r="V763" s="154"/>
      <c r="W763" s="154"/>
      <c r="X763" s="154"/>
      <c r="Y763" s="154"/>
      <c r="Z763" s="145"/>
      <c r="AA763" s="145"/>
      <c r="AB763" s="145"/>
      <c r="AC763" s="145"/>
      <c r="AD763" s="145"/>
      <c r="AE763" s="145"/>
      <c r="AF763" s="145"/>
      <c r="AG763" s="145" t="s">
        <v>206</v>
      </c>
      <c r="AH763" s="145">
        <v>0</v>
      </c>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3">
      <c r="A764" s="151"/>
      <c r="B764" s="152"/>
      <c r="C764" s="172" t="s">
        <v>1054</v>
      </c>
      <c r="D764" s="156"/>
      <c r="E764" s="1215">
        <v>3.8714</v>
      </c>
      <c r="F764" s="1209"/>
      <c r="G764" s="1209"/>
      <c r="H764" s="154"/>
      <c r="I764" s="154"/>
      <c r="J764" s="154"/>
      <c r="K764" s="154"/>
      <c r="L764" s="154"/>
      <c r="M764" s="154"/>
      <c r="N764" s="153"/>
      <c r="O764" s="153"/>
      <c r="P764" s="153"/>
      <c r="Q764" s="153"/>
      <c r="R764" s="154"/>
      <c r="S764" s="154"/>
      <c r="T764" s="154"/>
      <c r="U764" s="154"/>
      <c r="V764" s="154"/>
      <c r="W764" s="154"/>
      <c r="X764" s="154"/>
      <c r="Y764" s="154"/>
      <c r="Z764" s="145"/>
      <c r="AA764" s="145"/>
      <c r="AB764" s="145"/>
      <c r="AC764" s="145"/>
      <c r="AD764" s="145"/>
      <c r="AE764" s="145"/>
      <c r="AF764" s="145"/>
      <c r="AG764" s="145" t="s">
        <v>206</v>
      </c>
      <c r="AH764" s="145">
        <v>0</v>
      </c>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c r="A765" s="164">
        <v>214</v>
      </c>
      <c r="B765" s="165" t="s">
        <v>1055</v>
      </c>
      <c r="C765" s="171" t="s">
        <v>1056</v>
      </c>
      <c r="D765" s="166" t="s">
        <v>199</v>
      </c>
      <c r="E765" s="1214">
        <v>4.1158000000000001</v>
      </c>
      <c r="F765" s="1207"/>
      <c r="G765" s="1208">
        <f>ROUND(E765*F765,2)</f>
        <v>0</v>
      </c>
      <c r="H765" s="155">
        <v>53.25</v>
      </c>
      <c r="I765" s="154">
        <f>ROUND(E765*H765,2)</f>
        <v>219.17</v>
      </c>
      <c r="J765" s="155">
        <v>1486.61</v>
      </c>
      <c r="K765" s="154">
        <f>ROUND(E765*J765,2)</f>
        <v>6118.59</v>
      </c>
      <c r="L765" s="154">
        <v>21</v>
      </c>
      <c r="M765" s="154">
        <f>G765*(1+L765/100)</f>
        <v>0</v>
      </c>
      <c r="N765" s="153">
        <v>1.82E-3</v>
      </c>
      <c r="O765" s="153">
        <f>ROUND(E765*N765,2)</f>
        <v>0.01</v>
      </c>
      <c r="P765" s="153">
        <v>1.8</v>
      </c>
      <c r="Q765" s="153">
        <f>ROUND(E765*P765,2)</f>
        <v>7.41</v>
      </c>
      <c r="R765" s="154"/>
      <c r="S765" s="154" t="s">
        <v>200</v>
      </c>
      <c r="T765" s="154" t="s">
        <v>201</v>
      </c>
      <c r="U765" s="154">
        <v>3.1960000000000002</v>
      </c>
      <c r="V765" s="154">
        <f>ROUND(E765*U765,2)</f>
        <v>13.15</v>
      </c>
      <c r="W765" s="154"/>
      <c r="X765" s="154" t="s">
        <v>202</v>
      </c>
      <c r="Y765" s="154" t="s">
        <v>203</v>
      </c>
      <c r="Z765" s="145"/>
      <c r="AA765" s="145"/>
      <c r="AB765" s="145"/>
      <c r="AC765" s="145"/>
      <c r="AD765" s="145"/>
      <c r="AE765" s="145"/>
      <c r="AF765" s="145"/>
      <c r="AG765" s="145" t="s">
        <v>204</v>
      </c>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2">
      <c r="A766" s="151"/>
      <c r="B766" s="152"/>
      <c r="C766" s="172" t="s">
        <v>1057</v>
      </c>
      <c r="D766" s="156"/>
      <c r="E766" s="1215">
        <v>0.31376999999999999</v>
      </c>
      <c r="F766" s="1209"/>
      <c r="G766" s="1209"/>
      <c r="H766" s="154"/>
      <c r="I766" s="154"/>
      <c r="J766" s="154"/>
      <c r="K766" s="154"/>
      <c r="L766" s="154"/>
      <c r="M766" s="154"/>
      <c r="N766" s="153"/>
      <c r="O766" s="153"/>
      <c r="P766" s="153"/>
      <c r="Q766" s="153"/>
      <c r="R766" s="154"/>
      <c r="S766" s="154"/>
      <c r="T766" s="154"/>
      <c r="U766" s="154"/>
      <c r="V766" s="154"/>
      <c r="W766" s="154"/>
      <c r="X766" s="154"/>
      <c r="Y766" s="154"/>
      <c r="Z766" s="145"/>
      <c r="AA766" s="145"/>
      <c r="AB766" s="145"/>
      <c r="AC766" s="145"/>
      <c r="AD766" s="145"/>
      <c r="AE766" s="145"/>
      <c r="AF766" s="145"/>
      <c r="AG766" s="145" t="s">
        <v>206</v>
      </c>
      <c r="AH766" s="145">
        <v>0</v>
      </c>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3">
      <c r="A767" s="151"/>
      <c r="B767" s="152"/>
      <c r="C767" s="172" t="s">
        <v>1058</v>
      </c>
      <c r="D767" s="156"/>
      <c r="E767" s="1215">
        <v>3.8020299999999998</v>
      </c>
      <c r="F767" s="1209"/>
      <c r="G767" s="1209"/>
      <c r="H767" s="154"/>
      <c r="I767" s="154"/>
      <c r="J767" s="154"/>
      <c r="K767" s="154"/>
      <c r="L767" s="154"/>
      <c r="M767" s="154"/>
      <c r="N767" s="153"/>
      <c r="O767" s="153"/>
      <c r="P767" s="153"/>
      <c r="Q767" s="153"/>
      <c r="R767" s="154"/>
      <c r="S767" s="154"/>
      <c r="T767" s="154"/>
      <c r="U767" s="154"/>
      <c r="V767" s="154"/>
      <c r="W767" s="154"/>
      <c r="X767" s="154"/>
      <c r="Y767" s="154"/>
      <c r="Z767" s="145"/>
      <c r="AA767" s="145"/>
      <c r="AB767" s="145"/>
      <c r="AC767" s="145"/>
      <c r="AD767" s="145"/>
      <c r="AE767" s="145"/>
      <c r="AF767" s="145"/>
      <c r="AG767" s="145" t="s">
        <v>206</v>
      </c>
      <c r="AH767" s="145">
        <v>0</v>
      </c>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outlineLevel="1">
      <c r="A768" s="164">
        <v>215</v>
      </c>
      <c r="B768" s="165" t="s">
        <v>1059</v>
      </c>
      <c r="C768" s="171" t="s">
        <v>1060</v>
      </c>
      <c r="D768" s="166" t="s">
        <v>199</v>
      </c>
      <c r="E768" s="1214">
        <v>16.715730000000001</v>
      </c>
      <c r="F768" s="1207"/>
      <c r="G768" s="1208">
        <f>ROUND(E768*F768,2)</f>
        <v>0</v>
      </c>
      <c r="H768" s="155">
        <v>53.25</v>
      </c>
      <c r="I768" s="154">
        <f>ROUND(E768*H768,2)</f>
        <v>890.11</v>
      </c>
      <c r="J768" s="155">
        <v>1677.18</v>
      </c>
      <c r="K768" s="154">
        <f>ROUND(E768*J768,2)</f>
        <v>28035.29</v>
      </c>
      <c r="L768" s="154">
        <v>21</v>
      </c>
      <c r="M768" s="154">
        <f>G768*(1+L768/100)</f>
        <v>0</v>
      </c>
      <c r="N768" s="153">
        <v>1.82E-3</v>
      </c>
      <c r="O768" s="153">
        <f>ROUND(E768*N768,2)</f>
        <v>0.03</v>
      </c>
      <c r="P768" s="153">
        <v>1.8</v>
      </c>
      <c r="Q768" s="153">
        <f>ROUND(E768*P768,2)</f>
        <v>30.09</v>
      </c>
      <c r="R768" s="154"/>
      <c r="S768" s="154" t="s">
        <v>200</v>
      </c>
      <c r="T768" s="154" t="s">
        <v>201</v>
      </c>
      <c r="U768" s="154">
        <v>3.6080000000000001</v>
      </c>
      <c r="V768" s="154">
        <f>ROUND(E768*U768,2)</f>
        <v>60.31</v>
      </c>
      <c r="W768" s="154"/>
      <c r="X768" s="154" t="s">
        <v>202</v>
      </c>
      <c r="Y768" s="154" t="s">
        <v>203</v>
      </c>
      <c r="Z768" s="145"/>
      <c r="AA768" s="145"/>
      <c r="AB768" s="145"/>
      <c r="AC768" s="145"/>
      <c r="AD768" s="145"/>
      <c r="AE768" s="145"/>
      <c r="AF768" s="145"/>
      <c r="AG768" s="145" t="s">
        <v>204</v>
      </c>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2">
      <c r="A769" s="151"/>
      <c r="B769" s="152"/>
      <c r="C769" s="172" t="s">
        <v>1061</v>
      </c>
      <c r="D769" s="156"/>
      <c r="E769" s="1215">
        <v>3.1738300000000002</v>
      </c>
      <c r="F769" s="1209"/>
      <c r="G769" s="1209"/>
      <c r="H769" s="154"/>
      <c r="I769" s="154"/>
      <c r="J769" s="154"/>
      <c r="K769" s="154"/>
      <c r="L769" s="154"/>
      <c r="M769" s="154"/>
      <c r="N769" s="153"/>
      <c r="O769" s="153"/>
      <c r="P769" s="153"/>
      <c r="Q769" s="153"/>
      <c r="R769" s="154"/>
      <c r="S769" s="154"/>
      <c r="T769" s="154"/>
      <c r="U769" s="154"/>
      <c r="V769" s="154"/>
      <c r="W769" s="154"/>
      <c r="X769" s="154"/>
      <c r="Y769" s="154"/>
      <c r="Z769" s="145"/>
      <c r="AA769" s="145"/>
      <c r="AB769" s="145"/>
      <c r="AC769" s="145"/>
      <c r="AD769" s="145"/>
      <c r="AE769" s="145"/>
      <c r="AF769" s="145"/>
      <c r="AG769" s="145" t="s">
        <v>206</v>
      </c>
      <c r="AH769" s="145">
        <v>0</v>
      </c>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ht="22.5" outlineLevel="3">
      <c r="A770" s="151"/>
      <c r="B770" s="152"/>
      <c r="C770" s="172" t="s">
        <v>1062</v>
      </c>
      <c r="D770" s="156"/>
      <c r="E770" s="1215">
        <v>10.613099999999999</v>
      </c>
      <c r="F770" s="1209"/>
      <c r="G770" s="1209"/>
      <c r="H770" s="154"/>
      <c r="I770" s="154"/>
      <c r="J770" s="154"/>
      <c r="K770" s="154"/>
      <c r="L770" s="154"/>
      <c r="M770" s="154"/>
      <c r="N770" s="153"/>
      <c r="O770" s="153"/>
      <c r="P770" s="153"/>
      <c r="Q770" s="153"/>
      <c r="R770" s="154"/>
      <c r="S770" s="154"/>
      <c r="T770" s="154"/>
      <c r="U770" s="154"/>
      <c r="V770" s="154"/>
      <c r="W770" s="154"/>
      <c r="X770" s="154"/>
      <c r="Y770" s="154"/>
      <c r="Z770" s="145"/>
      <c r="AA770" s="145"/>
      <c r="AB770" s="145"/>
      <c r="AC770" s="145"/>
      <c r="AD770" s="145"/>
      <c r="AE770" s="145"/>
      <c r="AF770" s="145"/>
      <c r="AG770" s="145" t="s">
        <v>206</v>
      </c>
      <c r="AH770" s="145">
        <v>0</v>
      </c>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3">
      <c r="A771" s="151"/>
      <c r="B771" s="152"/>
      <c r="C771" s="172" t="s">
        <v>1063</v>
      </c>
      <c r="D771" s="156"/>
      <c r="E771" s="1215">
        <v>2.9287899999999998</v>
      </c>
      <c r="F771" s="1209"/>
      <c r="G771" s="1209"/>
      <c r="H771" s="154"/>
      <c r="I771" s="154"/>
      <c r="J771" s="154"/>
      <c r="K771" s="154"/>
      <c r="L771" s="154"/>
      <c r="M771" s="154"/>
      <c r="N771" s="153"/>
      <c r="O771" s="153"/>
      <c r="P771" s="153"/>
      <c r="Q771" s="153"/>
      <c r="R771" s="154"/>
      <c r="S771" s="154"/>
      <c r="T771" s="154"/>
      <c r="U771" s="154"/>
      <c r="V771" s="154"/>
      <c r="W771" s="154"/>
      <c r="X771" s="154"/>
      <c r="Y771" s="154"/>
      <c r="Z771" s="145"/>
      <c r="AA771" s="145"/>
      <c r="AB771" s="145"/>
      <c r="AC771" s="145"/>
      <c r="AD771" s="145"/>
      <c r="AE771" s="145"/>
      <c r="AF771" s="145"/>
      <c r="AG771" s="145" t="s">
        <v>206</v>
      </c>
      <c r="AH771" s="145">
        <v>0</v>
      </c>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c r="A772" s="164">
        <v>216</v>
      </c>
      <c r="B772" s="165" t="s">
        <v>1064</v>
      </c>
      <c r="C772" s="171" t="s">
        <v>1065</v>
      </c>
      <c r="D772" s="166" t="s">
        <v>246</v>
      </c>
      <c r="E772" s="1214">
        <v>166</v>
      </c>
      <c r="F772" s="1207"/>
      <c r="G772" s="1208">
        <f>ROUND(E772*F772,2)</f>
        <v>0</v>
      </c>
      <c r="H772" s="155">
        <v>14.36</v>
      </c>
      <c r="I772" s="154">
        <f>ROUND(E772*H772,2)</f>
        <v>2383.7600000000002</v>
      </c>
      <c r="J772" s="155">
        <v>332.89</v>
      </c>
      <c r="K772" s="154">
        <f>ROUND(E772*J772,2)</f>
        <v>55259.74</v>
      </c>
      <c r="L772" s="154">
        <v>21</v>
      </c>
      <c r="M772" s="154">
        <f>G772*(1+L772/100)</f>
        <v>0</v>
      </c>
      <c r="N772" s="153">
        <v>4.8999999999999998E-4</v>
      </c>
      <c r="O772" s="153">
        <f>ROUND(E772*N772,2)</f>
        <v>0.08</v>
      </c>
      <c r="P772" s="153">
        <v>3.1E-2</v>
      </c>
      <c r="Q772" s="153">
        <f>ROUND(E772*P772,2)</f>
        <v>5.15</v>
      </c>
      <c r="R772" s="154"/>
      <c r="S772" s="154" t="s">
        <v>200</v>
      </c>
      <c r="T772" s="154" t="s">
        <v>201</v>
      </c>
      <c r="U772" s="154">
        <v>0.77200000000000002</v>
      </c>
      <c r="V772" s="154">
        <f>ROUND(E772*U772,2)</f>
        <v>128.15</v>
      </c>
      <c r="W772" s="154"/>
      <c r="X772" s="154" t="s">
        <v>202</v>
      </c>
      <c r="Y772" s="154" t="s">
        <v>203</v>
      </c>
      <c r="Z772" s="145"/>
      <c r="AA772" s="145"/>
      <c r="AB772" s="145"/>
      <c r="AC772" s="145"/>
      <c r="AD772" s="145"/>
      <c r="AE772" s="145"/>
      <c r="AF772" s="145"/>
      <c r="AG772" s="145" t="s">
        <v>204</v>
      </c>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2">
      <c r="A773" s="151"/>
      <c r="B773" s="152"/>
      <c r="C773" s="172" t="s">
        <v>398</v>
      </c>
      <c r="D773" s="156"/>
      <c r="E773" s="1215">
        <v>31</v>
      </c>
      <c r="F773" s="1209"/>
      <c r="G773" s="1209"/>
      <c r="H773" s="154"/>
      <c r="I773" s="154"/>
      <c r="J773" s="154"/>
      <c r="K773" s="154"/>
      <c r="L773" s="154"/>
      <c r="M773" s="154"/>
      <c r="N773" s="153"/>
      <c r="O773" s="153"/>
      <c r="P773" s="153"/>
      <c r="Q773" s="153"/>
      <c r="R773" s="154"/>
      <c r="S773" s="154"/>
      <c r="T773" s="154"/>
      <c r="U773" s="154"/>
      <c r="V773" s="154"/>
      <c r="W773" s="154"/>
      <c r="X773" s="154"/>
      <c r="Y773" s="154"/>
      <c r="Z773" s="145"/>
      <c r="AA773" s="145"/>
      <c r="AB773" s="145"/>
      <c r="AC773" s="145"/>
      <c r="AD773" s="145"/>
      <c r="AE773" s="145"/>
      <c r="AF773" s="145"/>
      <c r="AG773" s="145" t="s">
        <v>206</v>
      </c>
      <c r="AH773" s="145">
        <v>0</v>
      </c>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3">
      <c r="A774" s="151"/>
      <c r="B774" s="152"/>
      <c r="C774" s="172" t="s">
        <v>399</v>
      </c>
      <c r="D774" s="156"/>
      <c r="E774" s="1215">
        <v>64</v>
      </c>
      <c r="F774" s="1209"/>
      <c r="G774" s="1209"/>
      <c r="H774" s="154"/>
      <c r="I774" s="154"/>
      <c r="J774" s="154"/>
      <c r="K774" s="154"/>
      <c r="L774" s="154"/>
      <c r="M774" s="154"/>
      <c r="N774" s="153"/>
      <c r="O774" s="153"/>
      <c r="P774" s="153"/>
      <c r="Q774" s="153"/>
      <c r="R774" s="154"/>
      <c r="S774" s="154"/>
      <c r="T774" s="154"/>
      <c r="U774" s="154"/>
      <c r="V774" s="154"/>
      <c r="W774" s="154"/>
      <c r="X774" s="154"/>
      <c r="Y774" s="154"/>
      <c r="Z774" s="145"/>
      <c r="AA774" s="145"/>
      <c r="AB774" s="145"/>
      <c r="AC774" s="145"/>
      <c r="AD774" s="145"/>
      <c r="AE774" s="145"/>
      <c r="AF774" s="145"/>
      <c r="AG774" s="145" t="s">
        <v>206</v>
      </c>
      <c r="AH774" s="145">
        <v>0</v>
      </c>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3">
      <c r="A775" s="151"/>
      <c r="B775" s="152"/>
      <c r="C775" s="172" t="s">
        <v>1066</v>
      </c>
      <c r="D775" s="156"/>
      <c r="E775" s="1215">
        <v>44</v>
      </c>
      <c r="F775" s="1209"/>
      <c r="G775" s="1209"/>
      <c r="H775" s="154"/>
      <c r="I775" s="154"/>
      <c r="J775" s="154"/>
      <c r="K775" s="154"/>
      <c r="L775" s="154"/>
      <c r="M775" s="154"/>
      <c r="N775" s="153"/>
      <c r="O775" s="153"/>
      <c r="P775" s="153"/>
      <c r="Q775" s="153"/>
      <c r="R775" s="154"/>
      <c r="S775" s="154"/>
      <c r="T775" s="154"/>
      <c r="U775" s="154"/>
      <c r="V775" s="154"/>
      <c r="W775" s="154"/>
      <c r="X775" s="154"/>
      <c r="Y775" s="154"/>
      <c r="Z775" s="145"/>
      <c r="AA775" s="145"/>
      <c r="AB775" s="145"/>
      <c r="AC775" s="145"/>
      <c r="AD775" s="145"/>
      <c r="AE775" s="145"/>
      <c r="AF775" s="145"/>
      <c r="AG775" s="145" t="s">
        <v>206</v>
      </c>
      <c r="AH775" s="145">
        <v>0</v>
      </c>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3">
      <c r="A776" s="151"/>
      <c r="B776" s="152"/>
      <c r="C776" s="172" t="s">
        <v>1067</v>
      </c>
      <c r="D776" s="156"/>
      <c r="E776" s="1215">
        <v>10</v>
      </c>
      <c r="F776" s="1209"/>
      <c r="G776" s="1209"/>
      <c r="H776" s="154"/>
      <c r="I776" s="154"/>
      <c r="J776" s="154"/>
      <c r="K776" s="154"/>
      <c r="L776" s="154"/>
      <c r="M776" s="154"/>
      <c r="N776" s="153"/>
      <c r="O776" s="153"/>
      <c r="P776" s="153"/>
      <c r="Q776" s="153"/>
      <c r="R776" s="154"/>
      <c r="S776" s="154"/>
      <c r="T776" s="154"/>
      <c r="U776" s="154"/>
      <c r="V776" s="154"/>
      <c r="W776" s="154"/>
      <c r="X776" s="154"/>
      <c r="Y776" s="154"/>
      <c r="Z776" s="145"/>
      <c r="AA776" s="145"/>
      <c r="AB776" s="145"/>
      <c r="AC776" s="145"/>
      <c r="AD776" s="145"/>
      <c r="AE776" s="145"/>
      <c r="AF776" s="145"/>
      <c r="AG776" s="145" t="s">
        <v>206</v>
      </c>
      <c r="AH776" s="145">
        <v>0</v>
      </c>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3">
      <c r="A777" s="151"/>
      <c r="B777" s="152"/>
      <c r="C777" s="172" t="s">
        <v>1068</v>
      </c>
      <c r="D777" s="156"/>
      <c r="E777" s="1215">
        <v>11</v>
      </c>
      <c r="F777" s="1209"/>
      <c r="G777" s="1209"/>
      <c r="H777" s="154"/>
      <c r="I777" s="154"/>
      <c r="J777" s="154"/>
      <c r="K777" s="154"/>
      <c r="L777" s="154"/>
      <c r="M777" s="154"/>
      <c r="N777" s="153"/>
      <c r="O777" s="153"/>
      <c r="P777" s="153"/>
      <c r="Q777" s="153"/>
      <c r="R777" s="154"/>
      <c r="S777" s="154"/>
      <c r="T777" s="154"/>
      <c r="U777" s="154"/>
      <c r="V777" s="154"/>
      <c r="W777" s="154"/>
      <c r="X777" s="154"/>
      <c r="Y777" s="154"/>
      <c r="Z777" s="145"/>
      <c r="AA777" s="145"/>
      <c r="AB777" s="145"/>
      <c r="AC777" s="145"/>
      <c r="AD777" s="145"/>
      <c r="AE777" s="145"/>
      <c r="AF777" s="145"/>
      <c r="AG777" s="145" t="s">
        <v>206</v>
      </c>
      <c r="AH777" s="145">
        <v>0</v>
      </c>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3">
      <c r="A778" s="151"/>
      <c r="B778" s="152"/>
      <c r="C778" s="172" t="s">
        <v>1069</v>
      </c>
      <c r="D778" s="156"/>
      <c r="E778" s="1215">
        <v>6</v>
      </c>
      <c r="F778" s="1209"/>
      <c r="G778" s="1209"/>
      <c r="H778" s="154"/>
      <c r="I778" s="154"/>
      <c r="J778" s="154"/>
      <c r="K778" s="154"/>
      <c r="L778" s="154"/>
      <c r="M778" s="154"/>
      <c r="N778" s="153"/>
      <c r="O778" s="153"/>
      <c r="P778" s="153"/>
      <c r="Q778" s="153"/>
      <c r="R778" s="154"/>
      <c r="S778" s="154"/>
      <c r="T778" s="154"/>
      <c r="U778" s="154"/>
      <c r="V778" s="154"/>
      <c r="W778" s="154"/>
      <c r="X778" s="154"/>
      <c r="Y778" s="154"/>
      <c r="Z778" s="145"/>
      <c r="AA778" s="145"/>
      <c r="AB778" s="145"/>
      <c r="AC778" s="145"/>
      <c r="AD778" s="145"/>
      <c r="AE778" s="145"/>
      <c r="AF778" s="145"/>
      <c r="AG778" s="145" t="s">
        <v>206</v>
      </c>
      <c r="AH778" s="145">
        <v>0</v>
      </c>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c r="A779" s="164">
        <v>217</v>
      </c>
      <c r="B779" s="165" t="s">
        <v>1070</v>
      </c>
      <c r="C779" s="171" t="s">
        <v>1071</v>
      </c>
      <c r="D779" s="166" t="s">
        <v>241</v>
      </c>
      <c r="E779" s="1214">
        <v>61.6</v>
      </c>
      <c r="F779" s="1207"/>
      <c r="G779" s="1208">
        <f>ROUND(E779*F779,2)</f>
        <v>0</v>
      </c>
      <c r="H779" s="155">
        <v>0</v>
      </c>
      <c r="I779" s="154">
        <f>ROUND(E779*H779,2)</f>
        <v>0</v>
      </c>
      <c r="J779" s="155">
        <v>301.39</v>
      </c>
      <c r="K779" s="154">
        <f>ROUND(E779*J779,2)</f>
        <v>18565.62</v>
      </c>
      <c r="L779" s="154">
        <v>21</v>
      </c>
      <c r="M779" s="154">
        <f>G779*(1+L779/100)</f>
        <v>0</v>
      </c>
      <c r="N779" s="153">
        <v>0</v>
      </c>
      <c r="O779" s="153">
        <f>ROUND(E779*N779,2)</f>
        <v>0</v>
      </c>
      <c r="P779" s="153">
        <v>4.2000000000000003E-2</v>
      </c>
      <c r="Q779" s="153">
        <f>ROUND(E779*P779,2)</f>
        <v>2.59</v>
      </c>
      <c r="R779" s="154"/>
      <c r="S779" s="154" t="s">
        <v>200</v>
      </c>
      <c r="T779" s="154" t="s">
        <v>201</v>
      </c>
      <c r="U779" s="154">
        <v>0.71499999999999997</v>
      </c>
      <c r="V779" s="154">
        <f>ROUND(E779*U779,2)</f>
        <v>44.04</v>
      </c>
      <c r="W779" s="154"/>
      <c r="X779" s="154" t="s">
        <v>202</v>
      </c>
      <c r="Y779" s="154" t="s">
        <v>203</v>
      </c>
      <c r="Z779" s="145"/>
      <c r="AA779" s="145"/>
      <c r="AB779" s="145"/>
      <c r="AC779" s="145"/>
      <c r="AD779" s="145"/>
      <c r="AE779" s="145"/>
      <c r="AF779" s="145"/>
      <c r="AG779" s="145" t="s">
        <v>204</v>
      </c>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2">
      <c r="A780" s="151"/>
      <c r="B780" s="152"/>
      <c r="C780" s="172" t="s">
        <v>1072</v>
      </c>
      <c r="D780" s="156"/>
      <c r="E780" s="1215">
        <v>10.4</v>
      </c>
      <c r="F780" s="1209"/>
      <c r="G780" s="1209"/>
      <c r="H780" s="154"/>
      <c r="I780" s="154"/>
      <c r="J780" s="154"/>
      <c r="K780" s="154"/>
      <c r="L780" s="154"/>
      <c r="M780" s="154"/>
      <c r="N780" s="153"/>
      <c r="O780" s="153"/>
      <c r="P780" s="153"/>
      <c r="Q780" s="153"/>
      <c r="R780" s="154"/>
      <c r="S780" s="154"/>
      <c r="T780" s="154"/>
      <c r="U780" s="154"/>
      <c r="V780" s="154"/>
      <c r="W780" s="154"/>
      <c r="X780" s="154"/>
      <c r="Y780" s="154"/>
      <c r="Z780" s="145"/>
      <c r="AA780" s="145"/>
      <c r="AB780" s="145"/>
      <c r="AC780" s="145"/>
      <c r="AD780" s="145"/>
      <c r="AE780" s="145"/>
      <c r="AF780" s="145"/>
      <c r="AG780" s="145" t="s">
        <v>206</v>
      </c>
      <c r="AH780" s="145">
        <v>0</v>
      </c>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3">
      <c r="A781" s="151"/>
      <c r="B781" s="152"/>
      <c r="C781" s="172" t="s">
        <v>1073</v>
      </c>
      <c r="D781" s="156"/>
      <c r="E781" s="1215">
        <v>4.4000000000000004</v>
      </c>
      <c r="F781" s="1209"/>
      <c r="G781" s="1209"/>
      <c r="H781" s="154"/>
      <c r="I781" s="154"/>
      <c r="J781" s="154"/>
      <c r="K781" s="154"/>
      <c r="L781" s="154"/>
      <c r="M781" s="154"/>
      <c r="N781" s="153"/>
      <c r="O781" s="153"/>
      <c r="P781" s="153"/>
      <c r="Q781" s="153"/>
      <c r="R781" s="154"/>
      <c r="S781" s="154"/>
      <c r="T781" s="154"/>
      <c r="U781" s="154"/>
      <c r="V781" s="154"/>
      <c r="W781" s="154"/>
      <c r="X781" s="154"/>
      <c r="Y781" s="154"/>
      <c r="Z781" s="145"/>
      <c r="AA781" s="145"/>
      <c r="AB781" s="145"/>
      <c r="AC781" s="145"/>
      <c r="AD781" s="145"/>
      <c r="AE781" s="145"/>
      <c r="AF781" s="145"/>
      <c r="AG781" s="145" t="s">
        <v>206</v>
      </c>
      <c r="AH781" s="145">
        <v>0</v>
      </c>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3">
      <c r="A782" s="151"/>
      <c r="B782" s="152"/>
      <c r="C782" s="172" t="s">
        <v>1074</v>
      </c>
      <c r="D782" s="156"/>
      <c r="E782" s="1215">
        <v>5.2</v>
      </c>
      <c r="F782" s="1209"/>
      <c r="G782" s="1209"/>
      <c r="H782" s="154"/>
      <c r="I782" s="154"/>
      <c r="J782" s="154"/>
      <c r="K782" s="154"/>
      <c r="L782" s="154"/>
      <c r="M782" s="154"/>
      <c r="N782" s="153"/>
      <c r="O782" s="153"/>
      <c r="P782" s="153"/>
      <c r="Q782" s="153"/>
      <c r="R782" s="154"/>
      <c r="S782" s="154"/>
      <c r="T782" s="154"/>
      <c r="U782" s="154"/>
      <c r="V782" s="154"/>
      <c r="W782" s="154"/>
      <c r="X782" s="154"/>
      <c r="Y782" s="154"/>
      <c r="Z782" s="145"/>
      <c r="AA782" s="145"/>
      <c r="AB782" s="145"/>
      <c r="AC782" s="145"/>
      <c r="AD782" s="145"/>
      <c r="AE782" s="145"/>
      <c r="AF782" s="145"/>
      <c r="AG782" s="145" t="s">
        <v>206</v>
      </c>
      <c r="AH782" s="145">
        <v>0</v>
      </c>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3">
      <c r="A783" s="151"/>
      <c r="B783" s="152"/>
      <c r="C783" s="172" t="s">
        <v>1075</v>
      </c>
      <c r="D783" s="156"/>
      <c r="E783" s="1215">
        <v>9.6</v>
      </c>
      <c r="F783" s="1209"/>
      <c r="G783" s="1209"/>
      <c r="H783" s="154"/>
      <c r="I783" s="154"/>
      <c r="J783" s="154"/>
      <c r="K783" s="154"/>
      <c r="L783" s="154"/>
      <c r="M783" s="154"/>
      <c r="N783" s="153"/>
      <c r="O783" s="153"/>
      <c r="P783" s="153"/>
      <c r="Q783" s="153"/>
      <c r="R783" s="154"/>
      <c r="S783" s="154"/>
      <c r="T783" s="154"/>
      <c r="U783" s="154"/>
      <c r="V783" s="154"/>
      <c r="W783" s="154"/>
      <c r="X783" s="154"/>
      <c r="Y783" s="154"/>
      <c r="Z783" s="145"/>
      <c r="AA783" s="145"/>
      <c r="AB783" s="145"/>
      <c r="AC783" s="145"/>
      <c r="AD783" s="145"/>
      <c r="AE783" s="145"/>
      <c r="AF783" s="145"/>
      <c r="AG783" s="145" t="s">
        <v>206</v>
      </c>
      <c r="AH783" s="145">
        <v>0</v>
      </c>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3">
      <c r="A784" s="151"/>
      <c r="B784" s="152"/>
      <c r="C784" s="172" t="s">
        <v>1076</v>
      </c>
      <c r="D784" s="156"/>
      <c r="E784" s="1215">
        <v>6</v>
      </c>
      <c r="F784" s="1209"/>
      <c r="G784" s="1209"/>
      <c r="H784" s="154"/>
      <c r="I784" s="154"/>
      <c r="J784" s="154"/>
      <c r="K784" s="154"/>
      <c r="L784" s="154"/>
      <c r="M784" s="154"/>
      <c r="N784" s="153"/>
      <c r="O784" s="153"/>
      <c r="P784" s="153"/>
      <c r="Q784" s="153"/>
      <c r="R784" s="154"/>
      <c r="S784" s="154"/>
      <c r="T784" s="154"/>
      <c r="U784" s="154"/>
      <c r="V784" s="154"/>
      <c r="W784" s="154"/>
      <c r="X784" s="154"/>
      <c r="Y784" s="154"/>
      <c r="Z784" s="145"/>
      <c r="AA784" s="145"/>
      <c r="AB784" s="145"/>
      <c r="AC784" s="145"/>
      <c r="AD784" s="145"/>
      <c r="AE784" s="145"/>
      <c r="AF784" s="145"/>
      <c r="AG784" s="145" t="s">
        <v>206</v>
      </c>
      <c r="AH784" s="145">
        <v>0</v>
      </c>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3">
      <c r="A785" s="151"/>
      <c r="B785" s="152"/>
      <c r="C785" s="172" t="s">
        <v>1077</v>
      </c>
      <c r="D785" s="156"/>
      <c r="E785" s="1215">
        <v>9.8000000000000007</v>
      </c>
      <c r="F785" s="1209"/>
      <c r="G785" s="1209"/>
      <c r="H785" s="154"/>
      <c r="I785" s="154"/>
      <c r="J785" s="154"/>
      <c r="K785" s="154"/>
      <c r="L785" s="154"/>
      <c r="M785" s="154"/>
      <c r="N785" s="153"/>
      <c r="O785" s="153"/>
      <c r="P785" s="153"/>
      <c r="Q785" s="153"/>
      <c r="R785" s="154"/>
      <c r="S785" s="154"/>
      <c r="T785" s="154"/>
      <c r="U785" s="154"/>
      <c r="V785" s="154"/>
      <c r="W785" s="154"/>
      <c r="X785" s="154"/>
      <c r="Y785" s="154"/>
      <c r="Z785" s="145"/>
      <c r="AA785" s="145"/>
      <c r="AB785" s="145"/>
      <c r="AC785" s="145"/>
      <c r="AD785" s="145"/>
      <c r="AE785" s="145"/>
      <c r="AF785" s="145"/>
      <c r="AG785" s="145" t="s">
        <v>206</v>
      </c>
      <c r="AH785" s="145">
        <v>0</v>
      </c>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3">
      <c r="A786" s="151"/>
      <c r="B786" s="152"/>
      <c r="C786" s="172" t="s">
        <v>1078</v>
      </c>
      <c r="D786" s="156"/>
      <c r="E786" s="1215">
        <v>16.2</v>
      </c>
      <c r="F786" s="1209"/>
      <c r="G786" s="1209"/>
      <c r="H786" s="154"/>
      <c r="I786" s="154"/>
      <c r="J786" s="154"/>
      <c r="K786" s="154"/>
      <c r="L786" s="154"/>
      <c r="M786" s="154"/>
      <c r="N786" s="153"/>
      <c r="O786" s="153"/>
      <c r="P786" s="153"/>
      <c r="Q786" s="153"/>
      <c r="R786" s="154"/>
      <c r="S786" s="154"/>
      <c r="T786" s="154"/>
      <c r="U786" s="154"/>
      <c r="V786" s="154"/>
      <c r="W786" s="154"/>
      <c r="X786" s="154"/>
      <c r="Y786" s="154"/>
      <c r="Z786" s="145"/>
      <c r="AA786" s="145"/>
      <c r="AB786" s="145"/>
      <c r="AC786" s="145"/>
      <c r="AD786" s="145"/>
      <c r="AE786" s="145"/>
      <c r="AF786" s="145"/>
      <c r="AG786" s="145" t="s">
        <v>206</v>
      </c>
      <c r="AH786" s="145">
        <v>0</v>
      </c>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c r="A787" s="164">
        <v>218</v>
      </c>
      <c r="B787" s="165" t="s">
        <v>1079</v>
      </c>
      <c r="C787" s="171" t="s">
        <v>1080</v>
      </c>
      <c r="D787" s="166" t="s">
        <v>241</v>
      </c>
      <c r="E787" s="1214">
        <v>22.4</v>
      </c>
      <c r="F787" s="1207"/>
      <c r="G787" s="1208">
        <f>ROUND(E787*F787,2)</f>
        <v>0</v>
      </c>
      <c r="H787" s="155">
        <v>0</v>
      </c>
      <c r="I787" s="154">
        <f>ROUND(E787*H787,2)</f>
        <v>0</v>
      </c>
      <c r="J787" s="155">
        <v>392.02</v>
      </c>
      <c r="K787" s="154">
        <f>ROUND(E787*J787,2)</f>
        <v>8781.25</v>
      </c>
      <c r="L787" s="154">
        <v>21</v>
      </c>
      <c r="M787" s="154">
        <f>G787*(1+L787/100)</f>
        <v>0</v>
      </c>
      <c r="N787" s="153">
        <v>0</v>
      </c>
      <c r="O787" s="153">
        <f>ROUND(E787*N787,2)</f>
        <v>0</v>
      </c>
      <c r="P787" s="153">
        <v>6.5000000000000002E-2</v>
      </c>
      <c r="Q787" s="153">
        <f>ROUND(E787*P787,2)</f>
        <v>1.46</v>
      </c>
      <c r="R787" s="154"/>
      <c r="S787" s="154" t="s">
        <v>200</v>
      </c>
      <c r="T787" s="154" t="s">
        <v>201</v>
      </c>
      <c r="U787" s="154">
        <v>0.93</v>
      </c>
      <c r="V787" s="154">
        <f>ROUND(E787*U787,2)</f>
        <v>20.83</v>
      </c>
      <c r="W787" s="154"/>
      <c r="X787" s="154" t="s">
        <v>202</v>
      </c>
      <c r="Y787" s="154" t="s">
        <v>203</v>
      </c>
      <c r="Z787" s="145"/>
      <c r="AA787" s="145"/>
      <c r="AB787" s="145"/>
      <c r="AC787" s="145"/>
      <c r="AD787" s="145"/>
      <c r="AE787" s="145"/>
      <c r="AF787" s="145"/>
      <c r="AG787" s="145" t="s">
        <v>204</v>
      </c>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2">
      <c r="A788" s="151"/>
      <c r="B788" s="152"/>
      <c r="C788" s="172" t="s">
        <v>1081</v>
      </c>
      <c r="D788" s="156"/>
      <c r="E788" s="1215">
        <v>22.4</v>
      </c>
      <c r="F788" s="1209"/>
      <c r="G788" s="1209"/>
      <c r="H788" s="154"/>
      <c r="I788" s="154"/>
      <c r="J788" s="154"/>
      <c r="K788" s="154"/>
      <c r="L788" s="154"/>
      <c r="M788" s="154"/>
      <c r="N788" s="153"/>
      <c r="O788" s="153"/>
      <c r="P788" s="153"/>
      <c r="Q788" s="153"/>
      <c r="R788" s="154"/>
      <c r="S788" s="154"/>
      <c r="T788" s="154"/>
      <c r="U788" s="154"/>
      <c r="V788" s="154"/>
      <c r="W788" s="154"/>
      <c r="X788" s="154"/>
      <c r="Y788" s="154"/>
      <c r="Z788" s="145"/>
      <c r="AA788" s="145"/>
      <c r="AB788" s="145"/>
      <c r="AC788" s="145"/>
      <c r="AD788" s="145"/>
      <c r="AE788" s="145"/>
      <c r="AF788" s="145"/>
      <c r="AG788" s="145" t="s">
        <v>206</v>
      </c>
      <c r="AH788" s="145">
        <v>0</v>
      </c>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c r="A789" s="164">
        <v>219</v>
      </c>
      <c r="B789" s="165" t="s">
        <v>1082</v>
      </c>
      <c r="C789" s="171" t="s">
        <v>1083</v>
      </c>
      <c r="D789" s="166" t="s">
        <v>217</v>
      </c>
      <c r="E789" s="1214">
        <v>395.96</v>
      </c>
      <c r="F789" s="1207"/>
      <c r="G789" s="1208">
        <f>ROUND(E789*F789,2)</f>
        <v>0</v>
      </c>
      <c r="H789" s="155">
        <v>0</v>
      </c>
      <c r="I789" s="154">
        <f>ROUND(E789*H789,2)</f>
        <v>0</v>
      </c>
      <c r="J789" s="155">
        <v>12.65</v>
      </c>
      <c r="K789" s="154">
        <f>ROUND(E789*J789,2)</f>
        <v>5008.8900000000003</v>
      </c>
      <c r="L789" s="154">
        <v>21</v>
      </c>
      <c r="M789" s="154">
        <f>G789*(1+L789/100)</f>
        <v>0</v>
      </c>
      <c r="N789" s="153">
        <v>0</v>
      </c>
      <c r="O789" s="153">
        <f>ROUND(E789*N789,2)</f>
        <v>0</v>
      </c>
      <c r="P789" s="153">
        <v>4.0000000000000001E-3</v>
      </c>
      <c r="Q789" s="153">
        <f>ROUND(E789*P789,2)</f>
        <v>1.58</v>
      </c>
      <c r="R789" s="154"/>
      <c r="S789" s="154" t="s">
        <v>200</v>
      </c>
      <c r="T789" s="154" t="s">
        <v>201</v>
      </c>
      <c r="U789" s="154">
        <v>0.03</v>
      </c>
      <c r="V789" s="154">
        <f>ROUND(E789*U789,2)</f>
        <v>11.88</v>
      </c>
      <c r="W789" s="154"/>
      <c r="X789" s="154" t="s">
        <v>202</v>
      </c>
      <c r="Y789" s="154" t="s">
        <v>203</v>
      </c>
      <c r="Z789" s="145"/>
      <c r="AA789" s="145"/>
      <c r="AB789" s="145"/>
      <c r="AC789" s="145"/>
      <c r="AD789" s="145"/>
      <c r="AE789" s="145"/>
      <c r="AF789" s="145"/>
      <c r="AG789" s="145" t="s">
        <v>204</v>
      </c>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2">
      <c r="A790" s="151"/>
      <c r="B790" s="152"/>
      <c r="C790" s="172" t="s">
        <v>669</v>
      </c>
      <c r="D790" s="156"/>
      <c r="E790" s="1215">
        <v>180.68</v>
      </c>
      <c r="F790" s="1209"/>
      <c r="G790" s="1209"/>
      <c r="H790" s="154"/>
      <c r="I790" s="154"/>
      <c r="J790" s="154"/>
      <c r="K790" s="154"/>
      <c r="L790" s="154"/>
      <c r="M790" s="154"/>
      <c r="N790" s="153"/>
      <c r="O790" s="153"/>
      <c r="P790" s="153"/>
      <c r="Q790" s="153"/>
      <c r="R790" s="154"/>
      <c r="S790" s="154"/>
      <c r="T790" s="154"/>
      <c r="U790" s="154"/>
      <c r="V790" s="154"/>
      <c r="W790" s="154"/>
      <c r="X790" s="154"/>
      <c r="Y790" s="154"/>
      <c r="Z790" s="145"/>
      <c r="AA790" s="145"/>
      <c r="AB790" s="145"/>
      <c r="AC790" s="145"/>
      <c r="AD790" s="145"/>
      <c r="AE790" s="145"/>
      <c r="AF790" s="145"/>
      <c r="AG790" s="145" t="s">
        <v>206</v>
      </c>
      <c r="AH790" s="145">
        <v>0</v>
      </c>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3">
      <c r="A791" s="151"/>
      <c r="B791" s="152"/>
      <c r="C791" s="172" t="s">
        <v>670</v>
      </c>
      <c r="D791" s="156"/>
      <c r="E791" s="1215">
        <v>84.64</v>
      </c>
      <c r="F791" s="1209"/>
      <c r="G791" s="1209"/>
      <c r="H791" s="154"/>
      <c r="I791" s="154"/>
      <c r="J791" s="154"/>
      <c r="K791" s="154"/>
      <c r="L791" s="154"/>
      <c r="M791" s="154"/>
      <c r="N791" s="153"/>
      <c r="O791" s="153"/>
      <c r="P791" s="153"/>
      <c r="Q791" s="153"/>
      <c r="R791" s="154"/>
      <c r="S791" s="154"/>
      <c r="T791" s="154"/>
      <c r="U791" s="154"/>
      <c r="V791" s="154"/>
      <c r="W791" s="154"/>
      <c r="X791" s="154"/>
      <c r="Y791" s="154"/>
      <c r="Z791" s="145"/>
      <c r="AA791" s="145"/>
      <c r="AB791" s="145"/>
      <c r="AC791" s="145"/>
      <c r="AD791" s="145"/>
      <c r="AE791" s="145"/>
      <c r="AF791" s="145"/>
      <c r="AG791" s="145" t="s">
        <v>206</v>
      </c>
      <c r="AH791" s="145">
        <v>0</v>
      </c>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3">
      <c r="A792" s="151"/>
      <c r="B792" s="152"/>
      <c r="C792" s="172" t="s">
        <v>671</v>
      </c>
      <c r="D792" s="156"/>
      <c r="E792" s="1215">
        <v>111.4</v>
      </c>
      <c r="F792" s="1209"/>
      <c r="G792" s="1209"/>
      <c r="H792" s="154"/>
      <c r="I792" s="154"/>
      <c r="J792" s="154"/>
      <c r="K792" s="154"/>
      <c r="L792" s="154"/>
      <c r="M792" s="154"/>
      <c r="N792" s="153"/>
      <c r="O792" s="153"/>
      <c r="P792" s="153"/>
      <c r="Q792" s="153"/>
      <c r="R792" s="154"/>
      <c r="S792" s="154"/>
      <c r="T792" s="154"/>
      <c r="U792" s="154"/>
      <c r="V792" s="154"/>
      <c r="W792" s="154"/>
      <c r="X792" s="154"/>
      <c r="Y792" s="154"/>
      <c r="Z792" s="145"/>
      <c r="AA792" s="145"/>
      <c r="AB792" s="145"/>
      <c r="AC792" s="145"/>
      <c r="AD792" s="145"/>
      <c r="AE792" s="145"/>
      <c r="AF792" s="145"/>
      <c r="AG792" s="145" t="s">
        <v>206</v>
      </c>
      <c r="AH792" s="145">
        <v>0</v>
      </c>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3">
      <c r="A793" s="151"/>
      <c r="B793" s="152"/>
      <c r="C793" s="172" t="s">
        <v>672</v>
      </c>
      <c r="D793" s="156"/>
      <c r="E793" s="1215">
        <v>19.239999999999998</v>
      </c>
      <c r="F793" s="1209"/>
      <c r="G793" s="1209"/>
      <c r="H793" s="154"/>
      <c r="I793" s="154"/>
      <c r="J793" s="154"/>
      <c r="K793" s="154"/>
      <c r="L793" s="154"/>
      <c r="M793" s="154"/>
      <c r="N793" s="153"/>
      <c r="O793" s="153"/>
      <c r="P793" s="153"/>
      <c r="Q793" s="153"/>
      <c r="R793" s="154"/>
      <c r="S793" s="154"/>
      <c r="T793" s="154"/>
      <c r="U793" s="154"/>
      <c r="V793" s="154"/>
      <c r="W793" s="154"/>
      <c r="X793" s="154"/>
      <c r="Y793" s="154"/>
      <c r="Z793" s="145"/>
      <c r="AA793" s="145"/>
      <c r="AB793" s="145"/>
      <c r="AC793" s="145"/>
      <c r="AD793" s="145"/>
      <c r="AE793" s="145"/>
      <c r="AF793" s="145"/>
      <c r="AG793" s="145" t="s">
        <v>206</v>
      </c>
      <c r="AH793" s="145">
        <v>0</v>
      </c>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c r="A794" s="164">
        <v>220</v>
      </c>
      <c r="B794" s="165" t="s">
        <v>1084</v>
      </c>
      <c r="C794" s="171" t="s">
        <v>1085</v>
      </c>
      <c r="D794" s="166" t="s">
        <v>217</v>
      </c>
      <c r="E794" s="1214">
        <v>195.02</v>
      </c>
      <c r="F794" s="1207"/>
      <c r="G794" s="1208">
        <f>ROUND(E794*F794,2)</f>
        <v>0</v>
      </c>
      <c r="H794" s="155">
        <v>0</v>
      </c>
      <c r="I794" s="154">
        <f>ROUND(E794*H794,2)</f>
        <v>0</v>
      </c>
      <c r="J794" s="155">
        <v>194.75</v>
      </c>
      <c r="K794" s="154">
        <f>ROUND(E794*J794,2)</f>
        <v>37980.15</v>
      </c>
      <c r="L794" s="154">
        <v>21</v>
      </c>
      <c r="M794" s="154">
        <f>G794*(1+L794/100)</f>
        <v>0</v>
      </c>
      <c r="N794" s="153">
        <v>0</v>
      </c>
      <c r="O794" s="153">
        <f>ROUND(E794*N794,2)</f>
        <v>0</v>
      </c>
      <c r="P794" s="153">
        <v>0.05</v>
      </c>
      <c r="Q794" s="153">
        <f>ROUND(E794*P794,2)</f>
        <v>9.75</v>
      </c>
      <c r="R794" s="154"/>
      <c r="S794" s="154" t="s">
        <v>200</v>
      </c>
      <c r="T794" s="154" t="s">
        <v>201</v>
      </c>
      <c r="U794" s="154">
        <v>0.46200000000000002</v>
      </c>
      <c r="V794" s="154">
        <f>ROUND(E794*U794,2)</f>
        <v>90.1</v>
      </c>
      <c r="W794" s="154"/>
      <c r="X794" s="154" t="s">
        <v>202</v>
      </c>
      <c r="Y794" s="154" t="s">
        <v>203</v>
      </c>
      <c r="Z794" s="145"/>
      <c r="AA794" s="145"/>
      <c r="AB794" s="145"/>
      <c r="AC794" s="145"/>
      <c r="AD794" s="145"/>
      <c r="AE794" s="145"/>
      <c r="AF794" s="145"/>
      <c r="AG794" s="145" t="s">
        <v>204</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2">
      <c r="A795" s="151"/>
      <c r="B795" s="152"/>
      <c r="C795" s="172" t="s">
        <v>1086</v>
      </c>
      <c r="D795" s="156"/>
      <c r="E795" s="1215">
        <v>4.4400000000000004</v>
      </c>
      <c r="F795" s="1209"/>
      <c r="G795" s="1209"/>
      <c r="H795" s="154"/>
      <c r="I795" s="154"/>
      <c r="J795" s="154"/>
      <c r="K795" s="154"/>
      <c r="L795" s="154"/>
      <c r="M795" s="154"/>
      <c r="N795" s="153"/>
      <c r="O795" s="153"/>
      <c r="P795" s="153"/>
      <c r="Q795" s="153"/>
      <c r="R795" s="154"/>
      <c r="S795" s="154"/>
      <c r="T795" s="154"/>
      <c r="U795" s="154"/>
      <c r="V795" s="154"/>
      <c r="W795" s="154"/>
      <c r="X795" s="154"/>
      <c r="Y795" s="154"/>
      <c r="Z795" s="145"/>
      <c r="AA795" s="145"/>
      <c r="AB795" s="145"/>
      <c r="AC795" s="145"/>
      <c r="AD795" s="145"/>
      <c r="AE795" s="145"/>
      <c r="AF795" s="145"/>
      <c r="AG795" s="145" t="s">
        <v>206</v>
      </c>
      <c r="AH795" s="145">
        <v>0</v>
      </c>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3">
      <c r="A796" s="151"/>
      <c r="B796" s="152"/>
      <c r="C796" s="172" t="s">
        <v>1087</v>
      </c>
      <c r="D796" s="156"/>
      <c r="E796" s="1215">
        <v>29.14</v>
      </c>
      <c r="F796" s="1209"/>
      <c r="G796" s="1209"/>
      <c r="H796" s="154"/>
      <c r="I796" s="154"/>
      <c r="J796" s="154"/>
      <c r="K796" s="154"/>
      <c r="L796" s="154"/>
      <c r="M796" s="154"/>
      <c r="N796" s="153"/>
      <c r="O796" s="153"/>
      <c r="P796" s="153"/>
      <c r="Q796" s="153"/>
      <c r="R796" s="154"/>
      <c r="S796" s="154"/>
      <c r="T796" s="154"/>
      <c r="U796" s="154"/>
      <c r="V796" s="154"/>
      <c r="W796" s="154"/>
      <c r="X796" s="154"/>
      <c r="Y796" s="154"/>
      <c r="Z796" s="145"/>
      <c r="AA796" s="145"/>
      <c r="AB796" s="145"/>
      <c r="AC796" s="145"/>
      <c r="AD796" s="145"/>
      <c r="AE796" s="145"/>
      <c r="AF796" s="145"/>
      <c r="AG796" s="145" t="s">
        <v>206</v>
      </c>
      <c r="AH796" s="145">
        <v>0</v>
      </c>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outlineLevel="3">
      <c r="A797" s="151"/>
      <c r="B797" s="152"/>
      <c r="C797" s="172" t="s">
        <v>1023</v>
      </c>
      <c r="D797" s="156"/>
      <c r="E797" s="1215">
        <v>1.34</v>
      </c>
      <c r="F797" s="1209"/>
      <c r="G797" s="1209"/>
      <c r="H797" s="154"/>
      <c r="I797" s="154"/>
      <c r="J797" s="154"/>
      <c r="K797" s="154"/>
      <c r="L797" s="154"/>
      <c r="M797" s="154"/>
      <c r="N797" s="153"/>
      <c r="O797" s="153"/>
      <c r="P797" s="153"/>
      <c r="Q797" s="153"/>
      <c r="R797" s="154"/>
      <c r="S797" s="154"/>
      <c r="T797" s="154"/>
      <c r="U797" s="154"/>
      <c r="V797" s="154"/>
      <c r="W797" s="154"/>
      <c r="X797" s="154"/>
      <c r="Y797" s="154"/>
      <c r="Z797" s="145"/>
      <c r="AA797" s="145"/>
      <c r="AB797" s="145"/>
      <c r="AC797" s="145"/>
      <c r="AD797" s="145"/>
      <c r="AE797" s="145"/>
      <c r="AF797" s="145"/>
      <c r="AG797" s="145" t="s">
        <v>206</v>
      </c>
      <c r="AH797" s="145">
        <v>0</v>
      </c>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3">
      <c r="A798" s="151"/>
      <c r="B798" s="152"/>
      <c r="C798" s="172" t="s">
        <v>1024</v>
      </c>
      <c r="D798" s="156"/>
      <c r="E798" s="1215">
        <v>13.58</v>
      </c>
      <c r="F798" s="1209"/>
      <c r="G798" s="1209"/>
      <c r="H798" s="154"/>
      <c r="I798" s="154"/>
      <c r="J798" s="154"/>
      <c r="K798" s="154"/>
      <c r="L798" s="154"/>
      <c r="M798" s="154"/>
      <c r="N798" s="153"/>
      <c r="O798" s="153"/>
      <c r="P798" s="153"/>
      <c r="Q798" s="153"/>
      <c r="R798" s="154"/>
      <c r="S798" s="154"/>
      <c r="T798" s="154"/>
      <c r="U798" s="154"/>
      <c r="V798" s="154"/>
      <c r="W798" s="154"/>
      <c r="X798" s="154"/>
      <c r="Y798" s="154"/>
      <c r="Z798" s="145"/>
      <c r="AA798" s="145"/>
      <c r="AB798" s="145"/>
      <c r="AC798" s="145"/>
      <c r="AD798" s="145"/>
      <c r="AE798" s="145"/>
      <c r="AF798" s="145"/>
      <c r="AG798" s="145" t="s">
        <v>206</v>
      </c>
      <c r="AH798" s="145">
        <v>0</v>
      </c>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3">
      <c r="A799" s="151"/>
      <c r="B799" s="152"/>
      <c r="C799" s="172" t="s">
        <v>1088</v>
      </c>
      <c r="D799" s="156"/>
      <c r="E799" s="1215">
        <v>11.25</v>
      </c>
      <c r="F799" s="1209"/>
      <c r="G799" s="1209"/>
      <c r="H799" s="154"/>
      <c r="I799" s="154"/>
      <c r="J799" s="154"/>
      <c r="K799" s="154"/>
      <c r="L799" s="154"/>
      <c r="M799" s="154"/>
      <c r="N799" s="153"/>
      <c r="O799" s="153"/>
      <c r="P799" s="153"/>
      <c r="Q799" s="153"/>
      <c r="R799" s="154"/>
      <c r="S799" s="154"/>
      <c r="T799" s="154"/>
      <c r="U799" s="154"/>
      <c r="V799" s="154"/>
      <c r="W799" s="154"/>
      <c r="X799" s="154"/>
      <c r="Y799" s="154"/>
      <c r="Z799" s="145"/>
      <c r="AA799" s="145"/>
      <c r="AB799" s="145"/>
      <c r="AC799" s="145"/>
      <c r="AD799" s="145"/>
      <c r="AE799" s="145"/>
      <c r="AF799" s="145"/>
      <c r="AG799" s="145" t="s">
        <v>206</v>
      </c>
      <c r="AH799" s="145">
        <v>0</v>
      </c>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3">
      <c r="A800" s="151"/>
      <c r="B800" s="152"/>
      <c r="C800" s="172" t="s">
        <v>1089</v>
      </c>
      <c r="D800" s="156"/>
      <c r="E800" s="1215">
        <v>44.34</v>
      </c>
      <c r="F800" s="1209"/>
      <c r="G800" s="1209"/>
      <c r="H800" s="154"/>
      <c r="I800" s="154"/>
      <c r="J800" s="154"/>
      <c r="K800" s="154"/>
      <c r="L800" s="154"/>
      <c r="M800" s="154"/>
      <c r="N800" s="153"/>
      <c r="O800" s="153"/>
      <c r="P800" s="153"/>
      <c r="Q800" s="153"/>
      <c r="R800" s="154"/>
      <c r="S800" s="154"/>
      <c r="T800" s="154"/>
      <c r="U800" s="154"/>
      <c r="V800" s="154"/>
      <c r="W800" s="154"/>
      <c r="X800" s="154"/>
      <c r="Y800" s="154"/>
      <c r="Z800" s="145"/>
      <c r="AA800" s="145"/>
      <c r="AB800" s="145"/>
      <c r="AC800" s="145"/>
      <c r="AD800" s="145"/>
      <c r="AE800" s="145"/>
      <c r="AF800" s="145"/>
      <c r="AG800" s="145" t="s">
        <v>206</v>
      </c>
      <c r="AH800" s="145">
        <v>0</v>
      </c>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3">
      <c r="A801" s="151"/>
      <c r="B801" s="152"/>
      <c r="C801" s="172" t="s">
        <v>1034</v>
      </c>
      <c r="D801" s="156"/>
      <c r="E801" s="1215">
        <v>19.82</v>
      </c>
      <c r="F801" s="1209"/>
      <c r="G801" s="1209"/>
      <c r="H801" s="154"/>
      <c r="I801" s="154"/>
      <c r="J801" s="154"/>
      <c r="K801" s="154"/>
      <c r="L801" s="154"/>
      <c r="M801" s="154"/>
      <c r="N801" s="153"/>
      <c r="O801" s="153"/>
      <c r="P801" s="153"/>
      <c r="Q801" s="153"/>
      <c r="R801" s="154"/>
      <c r="S801" s="154"/>
      <c r="T801" s="154"/>
      <c r="U801" s="154"/>
      <c r="V801" s="154"/>
      <c r="W801" s="154"/>
      <c r="X801" s="154"/>
      <c r="Y801" s="154"/>
      <c r="Z801" s="145"/>
      <c r="AA801" s="145"/>
      <c r="AB801" s="145"/>
      <c r="AC801" s="145"/>
      <c r="AD801" s="145"/>
      <c r="AE801" s="145"/>
      <c r="AF801" s="145"/>
      <c r="AG801" s="145" t="s">
        <v>206</v>
      </c>
      <c r="AH801" s="145">
        <v>0</v>
      </c>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3">
      <c r="A802" s="151"/>
      <c r="B802" s="152"/>
      <c r="C802" s="172" t="s">
        <v>1090</v>
      </c>
      <c r="D802" s="156"/>
      <c r="E802" s="1215">
        <v>12.13</v>
      </c>
      <c r="F802" s="1209"/>
      <c r="G802" s="1209"/>
      <c r="H802" s="154"/>
      <c r="I802" s="154"/>
      <c r="J802" s="154"/>
      <c r="K802" s="154"/>
      <c r="L802" s="154"/>
      <c r="M802" s="154"/>
      <c r="N802" s="153"/>
      <c r="O802" s="153"/>
      <c r="P802" s="153"/>
      <c r="Q802" s="153"/>
      <c r="R802" s="154"/>
      <c r="S802" s="154"/>
      <c r="T802" s="154"/>
      <c r="U802" s="154"/>
      <c r="V802" s="154"/>
      <c r="W802" s="154"/>
      <c r="X802" s="154"/>
      <c r="Y802" s="154"/>
      <c r="Z802" s="145"/>
      <c r="AA802" s="145"/>
      <c r="AB802" s="145"/>
      <c r="AC802" s="145"/>
      <c r="AD802" s="145"/>
      <c r="AE802" s="145"/>
      <c r="AF802" s="145"/>
      <c r="AG802" s="145" t="s">
        <v>206</v>
      </c>
      <c r="AH802" s="145">
        <v>0</v>
      </c>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3">
      <c r="A803" s="151"/>
      <c r="B803" s="152"/>
      <c r="C803" s="172" t="s">
        <v>1091</v>
      </c>
      <c r="D803" s="156"/>
      <c r="E803" s="1215">
        <v>4.17</v>
      </c>
      <c r="F803" s="1209"/>
      <c r="G803" s="1209"/>
      <c r="H803" s="154"/>
      <c r="I803" s="154"/>
      <c r="J803" s="154"/>
      <c r="K803" s="154"/>
      <c r="L803" s="154"/>
      <c r="M803" s="154"/>
      <c r="N803" s="153"/>
      <c r="O803" s="153"/>
      <c r="P803" s="153"/>
      <c r="Q803" s="153"/>
      <c r="R803" s="154"/>
      <c r="S803" s="154"/>
      <c r="T803" s="154"/>
      <c r="U803" s="154"/>
      <c r="V803" s="154"/>
      <c r="W803" s="154"/>
      <c r="X803" s="154"/>
      <c r="Y803" s="154"/>
      <c r="Z803" s="145"/>
      <c r="AA803" s="145"/>
      <c r="AB803" s="145"/>
      <c r="AC803" s="145"/>
      <c r="AD803" s="145"/>
      <c r="AE803" s="145"/>
      <c r="AF803" s="145"/>
      <c r="AG803" s="145" t="s">
        <v>206</v>
      </c>
      <c r="AH803" s="145">
        <v>0</v>
      </c>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3">
      <c r="A804" s="151"/>
      <c r="B804" s="152"/>
      <c r="C804" s="172" t="s">
        <v>1092</v>
      </c>
      <c r="D804" s="156"/>
      <c r="E804" s="1215">
        <v>25.03</v>
      </c>
      <c r="F804" s="1209"/>
      <c r="G804" s="1209"/>
      <c r="H804" s="154"/>
      <c r="I804" s="154"/>
      <c r="J804" s="154"/>
      <c r="K804" s="154"/>
      <c r="L804" s="154"/>
      <c r="M804" s="154"/>
      <c r="N804" s="153"/>
      <c r="O804" s="153"/>
      <c r="P804" s="153"/>
      <c r="Q804" s="153"/>
      <c r="R804" s="154"/>
      <c r="S804" s="154"/>
      <c r="T804" s="154"/>
      <c r="U804" s="154"/>
      <c r="V804" s="154"/>
      <c r="W804" s="154"/>
      <c r="X804" s="154"/>
      <c r="Y804" s="154"/>
      <c r="Z804" s="145"/>
      <c r="AA804" s="145"/>
      <c r="AB804" s="145"/>
      <c r="AC804" s="145"/>
      <c r="AD804" s="145"/>
      <c r="AE804" s="145"/>
      <c r="AF804" s="145"/>
      <c r="AG804" s="145" t="s">
        <v>206</v>
      </c>
      <c r="AH804" s="145">
        <v>0</v>
      </c>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3">
      <c r="A805" s="151"/>
      <c r="B805" s="152"/>
      <c r="C805" s="172" t="s">
        <v>1093</v>
      </c>
      <c r="D805" s="156"/>
      <c r="E805" s="1215">
        <v>29.78</v>
      </c>
      <c r="F805" s="1209"/>
      <c r="G805" s="1209"/>
      <c r="H805" s="154"/>
      <c r="I805" s="154"/>
      <c r="J805" s="154"/>
      <c r="K805" s="154"/>
      <c r="L805" s="154"/>
      <c r="M805" s="154"/>
      <c r="N805" s="153"/>
      <c r="O805" s="153"/>
      <c r="P805" s="153"/>
      <c r="Q805" s="153"/>
      <c r="R805" s="154"/>
      <c r="S805" s="154"/>
      <c r="T805" s="154"/>
      <c r="U805" s="154"/>
      <c r="V805" s="154"/>
      <c r="W805" s="154"/>
      <c r="X805" s="154"/>
      <c r="Y805" s="154"/>
      <c r="Z805" s="145"/>
      <c r="AA805" s="145"/>
      <c r="AB805" s="145"/>
      <c r="AC805" s="145"/>
      <c r="AD805" s="145"/>
      <c r="AE805" s="145"/>
      <c r="AF805" s="145"/>
      <c r="AG805" s="145" t="s">
        <v>206</v>
      </c>
      <c r="AH805" s="145">
        <v>0</v>
      </c>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c r="A806" s="164">
        <v>221</v>
      </c>
      <c r="B806" s="165" t="s">
        <v>1094</v>
      </c>
      <c r="C806" s="171" t="s">
        <v>1095</v>
      </c>
      <c r="D806" s="166" t="s">
        <v>217</v>
      </c>
      <c r="E806" s="1214">
        <v>450.22325999999998</v>
      </c>
      <c r="F806" s="1207"/>
      <c r="G806" s="1208">
        <f>ROUND(E806*F806,2)</f>
        <v>0</v>
      </c>
      <c r="H806" s="155">
        <v>0</v>
      </c>
      <c r="I806" s="154">
        <f>ROUND(E806*H806,2)</f>
        <v>0</v>
      </c>
      <c r="J806" s="155">
        <v>33.72</v>
      </c>
      <c r="K806" s="154">
        <f>ROUND(E806*J806,2)</f>
        <v>15181.53</v>
      </c>
      <c r="L806" s="154">
        <v>21</v>
      </c>
      <c r="M806" s="154">
        <f>G806*(1+L806/100)</f>
        <v>0</v>
      </c>
      <c r="N806" s="153">
        <v>0</v>
      </c>
      <c r="O806" s="153">
        <f>ROUND(E806*N806,2)</f>
        <v>0</v>
      </c>
      <c r="P806" s="153">
        <v>0.01</v>
      </c>
      <c r="Q806" s="153">
        <f>ROUND(E806*P806,2)</f>
        <v>4.5</v>
      </c>
      <c r="R806" s="154"/>
      <c r="S806" s="154" t="s">
        <v>200</v>
      </c>
      <c r="T806" s="154" t="s">
        <v>201</v>
      </c>
      <c r="U806" s="154">
        <v>0.08</v>
      </c>
      <c r="V806" s="154">
        <f>ROUND(E806*U806,2)</f>
        <v>36.020000000000003</v>
      </c>
      <c r="W806" s="154"/>
      <c r="X806" s="154" t="s">
        <v>202</v>
      </c>
      <c r="Y806" s="154" t="s">
        <v>203</v>
      </c>
      <c r="Z806" s="145"/>
      <c r="AA806" s="145"/>
      <c r="AB806" s="145"/>
      <c r="AC806" s="145"/>
      <c r="AD806" s="145"/>
      <c r="AE806" s="145"/>
      <c r="AF806" s="145"/>
      <c r="AG806" s="145" t="s">
        <v>204</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2">
      <c r="A807" s="151"/>
      <c r="B807" s="152"/>
      <c r="C807" s="172" t="s">
        <v>1096</v>
      </c>
      <c r="D807" s="156"/>
      <c r="E807" s="1215">
        <v>3.8050899999999999</v>
      </c>
      <c r="F807" s="1209"/>
      <c r="G807" s="1209"/>
      <c r="H807" s="154"/>
      <c r="I807" s="154"/>
      <c r="J807" s="154"/>
      <c r="K807" s="154"/>
      <c r="L807" s="154"/>
      <c r="M807" s="154"/>
      <c r="N807" s="153"/>
      <c r="O807" s="153"/>
      <c r="P807" s="153"/>
      <c r="Q807" s="153"/>
      <c r="R807" s="154"/>
      <c r="S807" s="154"/>
      <c r="T807" s="154"/>
      <c r="U807" s="154"/>
      <c r="V807" s="154"/>
      <c r="W807" s="154"/>
      <c r="X807" s="154"/>
      <c r="Y807" s="154"/>
      <c r="Z807" s="145"/>
      <c r="AA807" s="145"/>
      <c r="AB807" s="145"/>
      <c r="AC807" s="145"/>
      <c r="AD807" s="145"/>
      <c r="AE807" s="145"/>
      <c r="AF807" s="145"/>
      <c r="AG807" s="145" t="s">
        <v>206</v>
      </c>
      <c r="AH807" s="145">
        <v>0</v>
      </c>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ht="22.5" outlineLevel="3">
      <c r="A808" s="151"/>
      <c r="B808" s="152"/>
      <c r="C808" s="172" t="s">
        <v>690</v>
      </c>
      <c r="D808" s="156"/>
      <c r="E808" s="1215">
        <v>48.570430000000002</v>
      </c>
      <c r="F808" s="1209"/>
      <c r="G808" s="1209"/>
      <c r="H808" s="154"/>
      <c r="I808" s="154"/>
      <c r="J808" s="154"/>
      <c r="K808" s="154"/>
      <c r="L808" s="154"/>
      <c r="M808" s="154"/>
      <c r="N808" s="153"/>
      <c r="O808" s="153"/>
      <c r="P808" s="153"/>
      <c r="Q808" s="153"/>
      <c r="R808" s="154"/>
      <c r="S808" s="154"/>
      <c r="T808" s="154"/>
      <c r="U808" s="154"/>
      <c r="V808" s="154"/>
      <c r="W808" s="154"/>
      <c r="X808" s="154"/>
      <c r="Y808" s="154"/>
      <c r="Z808" s="145"/>
      <c r="AA808" s="145"/>
      <c r="AB808" s="145"/>
      <c r="AC808" s="145"/>
      <c r="AD808" s="145"/>
      <c r="AE808" s="145"/>
      <c r="AF808" s="145"/>
      <c r="AG808" s="145" t="s">
        <v>206</v>
      </c>
      <c r="AH808" s="145">
        <v>0</v>
      </c>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ht="22.5" outlineLevel="3">
      <c r="A809" s="151"/>
      <c r="B809" s="152"/>
      <c r="C809" s="172" t="s">
        <v>691</v>
      </c>
      <c r="D809" s="156"/>
      <c r="E809" s="1215">
        <v>145.2105</v>
      </c>
      <c r="F809" s="1209"/>
      <c r="G809" s="1209"/>
      <c r="H809" s="154"/>
      <c r="I809" s="154"/>
      <c r="J809" s="154"/>
      <c r="K809" s="154"/>
      <c r="L809" s="154"/>
      <c r="M809" s="154"/>
      <c r="N809" s="153"/>
      <c r="O809" s="153"/>
      <c r="P809" s="153"/>
      <c r="Q809" s="153"/>
      <c r="R809" s="154"/>
      <c r="S809" s="154"/>
      <c r="T809" s="154"/>
      <c r="U809" s="154"/>
      <c r="V809" s="154"/>
      <c r="W809" s="154"/>
      <c r="X809" s="154"/>
      <c r="Y809" s="154"/>
      <c r="Z809" s="145"/>
      <c r="AA809" s="145"/>
      <c r="AB809" s="145"/>
      <c r="AC809" s="145"/>
      <c r="AD809" s="145"/>
      <c r="AE809" s="145"/>
      <c r="AF809" s="145"/>
      <c r="AG809" s="145" t="s">
        <v>206</v>
      </c>
      <c r="AH809" s="145">
        <v>0</v>
      </c>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3">
      <c r="A810" s="151"/>
      <c r="B810" s="152"/>
      <c r="C810" s="172" t="s">
        <v>692</v>
      </c>
      <c r="D810" s="156"/>
      <c r="E810" s="1215">
        <v>-45.337499999999999</v>
      </c>
      <c r="F810" s="1209"/>
      <c r="G810" s="1209"/>
      <c r="H810" s="154"/>
      <c r="I810" s="154"/>
      <c r="J810" s="154"/>
      <c r="K810" s="154"/>
      <c r="L810" s="154"/>
      <c r="M810" s="154"/>
      <c r="N810" s="153"/>
      <c r="O810" s="153"/>
      <c r="P810" s="153"/>
      <c r="Q810" s="153"/>
      <c r="R810" s="154"/>
      <c r="S810" s="154"/>
      <c r="T810" s="154"/>
      <c r="U810" s="154"/>
      <c r="V810" s="154"/>
      <c r="W810" s="154"/>
      <c r="X810" s="154"/>
      <c r="Y810" s="154"/>
      <c r="Z810" s="145"/>
      <c r="AA810" s="145"/>
      <c r="AB810" s="145"/>
      <c r="AC810" s="145"/>
      <c r="AD810" s="145"/>
      <c r="AE810" s="145"/>
      <c r="AF810" s="145"/>
      <c r="AG810" s="145" t="s">
        <v>206</v>
      </c>
      <c r="AH810" s="145">
        <v>0</v>
      </c>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ht="22.5" outlineLevel="3">
      <c r="A811" s="151"/>
      <c r="B811" s="152"/>
      <c r="C811" s="172" t="s">
        <v>693</v>
      </c>
      <c r="D811" s="156"/>
      <c r="E811" s="1215">
        <v>104.0457</v>
      </c>
      <c r="F811" s="1209"/>
      <c r="G811" s="1209"/>
      <c r="H811" s="154"/>
      <c r="I811" s="154"/>
      <c r="J811" s="154"/>
      <c r="K811" s="154"/>
      <c r="L811" s="154"/>
      <c r="M811" s="154"/>
      <c r="N811" s="153"/>
      <c r="O811" s="153"/>
      <c r="P811" s="153"/>
      <c r="Q811" s="153"/>
      <c r="R811" s="154"/>
      <c r="S811" s="154"/>
      <c r="T811" s="154"/>
      <c r="U811" s="154"/>
      <c r="V811" s="154"/>
      <c r="W811" s="154"/>
      <c r="X811" s="154"/>
      <c r="Y811" s="154"/>
      <c r="Z811" s="145"/>
      <c r="AA811" s="145"/>
      <c r="AB811" s="145"/>
      <c r="AC811" s="145"/>
      <c r="AD811" s="145"/>
      <c r="AE811" s="145"/>
      <c r="AF811" s="145"/>
      <c r="AG811" s="145" t="s">
        <v>206</v>
      </c>
      <c r="AH811" s="145">
        <v>0</v>
      </c>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3">
      <c r="A812" s="151"/>
      <c r="B812" s="152"/>
      <c r="C812" s="172" t="s">
        <v>694</v>
      </c>
      <c r="D812" s="156"/>
      <c r="E812" s="1215">
        <v>9.2073</v>
      </c>
      <c r="F812" s="1209"/>
      <c r="G812" s="1209"/>
      <c r="H812" s="154"/>
      <c r="I812" s="154"/>
      <c r="J812" s="154"/>
      <c r="K812" s="154"/>
      <c r="L812" s="154"/>
      <c r="M812" s="154"/>
      <c r="N812" s="153"/>
      <c r="O812" s="153"/>
      <c r="P812" s="153"/>
      <c r="Q812" s="153"/>
      <c r="R812" s="154"/>
      <c r="S812" s="154"/>
      <c r="T812" s="154"/>
      <c r="U812" s="154"/>
      <c r="V812" s="154"/>
      <c r="W812" s="154"/>
      <c r="X812" s="154"/>
      <c r="Y812" s="154"/>
      <c r="Z812" s="145"/>
      <c r="AA812" s="145"/>
      <c r="AB812" s="145"/>
      <c r="AC812" s="145"/>
      <c r="AD812" s="145"/>
      <c r="AE812" s="145"/>
      <c r="AF812" s="145"/>
      <c r="AG812" s="145" t="s">
        <v>206</v>
      </c>
      <c r="AH812" s="145">
        <v>0</v>
      </c>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3">
      <c r="A813" s="151"/>
      <c r="B813" s="152"/>
      <c r="C813" s="172" t="s">
        <v>695</v>
      </c>
      <c r="D813" s="156"/>
      <c r="E813" s="1215">
        <v>27.175699999999999</v>
      </c>
      <c r="F813" s="1209"/>
      <c r="G813" s="1209"/>
      <c r="H813" s="154"/>
      <c r="I813" s="154"/>
      <c r="J813" s="154"/>
      <c r="K813" s="154"/>
      <c r="L813" s="154"/>
      <c r="M813" s="154"/>
      <c r="N813" s="153"/>
      <c r="O813" s="153"/>
      <c r="P813" s="153"/>
      <c r="Q813" s="153"/>
      <c r="R813" s="154"/>
      <c r="S813" s="154"/>
      <c r="T813" s="154"/>
      <c r="U813" s="154"/>
      <c r="V813" s="154"/>
      <c r="W813" s="154"/>
      <c r="X813" s="154"/>
      <c r="Y813" s="154"/>
      <c r="Z813" s="145"/>
      <c r="AA813" s="145"/>
      <c r="AB813" s="145"/>
      <c r="AC813" s="145"/>
      <c r="AD813" s="145"/>
      <c r="AE813" s="145"/>
      <c r="AF813" s="145"/>
      <c r="AG813" s="145" t="s">
        <v>206</v>
      </c>
      <c r="AH813" s="145">
        <v>0</v>
      </c>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ht="22.5" outlineLevel="3">
      <c r="A814" s="151"/>
      <c r="B814" s="152"/>
      <c r="C814" s="172" t="s">
        <v>696</v>
      </c>
      <c r="D814" s="156"/>
      <c r="E814" s="1215">
        <v>28.748100000000001</v>
      </c>
      <c r="F814" s="1209"/>
      <c r="G814" s="1209"/>
      <c r="H814" s="154"/>
      <c r="I814" s="154"/>
      <c r="J814" s="154"/>
      <c r="K814" s="154"/>
      <c r="L814" s="154"/>
      <c r="M814" s="154"/>
      <c r="N814" s="153"/>
      <c r="O814" s="153"/>
      <c r="P814" s="153"/>
      <c r="Q814" s="153"/>
      <c r="R814" s="154"/>
      <c r="S814" s="154"/>
      <c r="T814" s="154"/>
      <c r="U814" s="154"/>
      <c r="V814" s="154"/>
      <c r="W814" s="154"/>
      <c r="X814" s="154"/>
      <c r="Y814" s="154"/>
      <c r="Z814" s="145"/>
      <c r="AA814" s="145"/>
      <c r="AB814" s="145"/>
      <c r="AC814" s="145"/>
      <c r="AD814" s="145"/>
      <c r="AE814" s="145"/>
      <c r="AF814" s="145"/>
      <c r="AG814" s="145" t="s">
        <v>206</v>
      </c>
      <c r="AH814" s="145">
        <v>0</v>
      </c>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ht="33.75" outlineLevel="3">
      <c r="A815" s="151"/>
      <c r="B815" s="152"/>
      <c r="C815" s="172" t="s">
        <v>697</v>
      </c>
      <c r="D815" s="156"/>
      <c r="E815" s="1215">
        <v>91.258349999999993</v>
      </c>
      <c r="F815" s="1209"/>
      <c r="G815" s="1209"/>
      <c r="H815" s="154"/>
      <c r="I815" s="154"/>
      <c r="J815" s="154"/>
      <c r="K815" s="154"/>
      <c r="L815" s="154"/>
      <c r="M815" s="154"/>
      <c r="N815" s="153"/>
      <c r="O815" s="153"/>
      <c r="P815" s="153"/>
      <c r="Q815" s="153"/>
      <c r="R815" s="154"/>
      <c r="S815" s="154"/>
      <c r="T815" s="154"/>
      <c r="U815" s="154"/>
      <c r="V815" s="154"/>
      <c r="W815" s="154"/>
      <c r="X815" s="154"/>
      <c r="Y815" s="154"/>
      <c r="Z815" s="145"/>
      <c r="AA815" s="145"/>
      <c r="AB815" s="145"/>
      <c r="AC815" s="145"/>
      <c r="AD815" s="145"/>
      <c r="AE815" s="145"/>
      <c r="AF815" s="145"/>
      <c r="AG815" s="145" t="s">
        <v>206</v>
      </c>
      <c r="AH815" s="145">
        <v>0</v>
      </c>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3">
      <c r="A816" s="151"/>
      <c r="B816" s="152"/>
      <c r="C816" s="172" t="s">
        <v>698</v>
      </c>
      <c r="D816" s="156"/>
      <c r="E816" s="1215">
        <v>-18.873999999999999</v>
      </c>
      <c r="F816" s="1209"/>
      <c r="G816" s="1209"/>
      <c r="H816" s="154"/>
      <c r="I816" s="154"/>
      <c r="J816" s="154"/>
      <c r="K816" s="154"/>
      <c r="L816" s="154"/>
      <c r="M816" s="154"/>
      <c r="N816" s="153"/>
      <c r="O816" s="153"/>
      <c r="P816" s="153"/>
      <c r="Q816" s="153"/>
      <c r="R816" s="154"/>
      <c r="S816" s="154"/>
      <c r="T816" s="154"/>
      <c r="U816" s="154"/>
      <c r="V816" s="154"/>
      <c r="W816" s="154"/>
      <c r="X816" s="154"/>
      <c r="Y816" s="154"/>
      <c r="Z816" s="145"/>
      <c r="AA816" s="145"/>
      <c r="AB816" s="145"/>
      <c r="AC816" s="145"/>
      <c r="AD816" s="145"/>
      <c r="AE816" s="145"/>
      <c r="AF816" s="145"/>
      <c r="AG816" s="145" t="s">
        <v>206</v>
      </c>
      <c r="AH816" s="145">
        <v>0</v>
      </c>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3">
      <c r="A817" s="151"/>
      <c r="B817" s="152"/>
      <c r="C817" s="172" t="s">
        <v>699</v>
      </c>
      <c r="D817" s="156"/>
      <c r="E817" s="1215">
        <v>33.216299999999997</v>
      </c>
      <c r="F817" s="1209"/>
      <c r="G817" s="1209"/>
      <c r="H817" s="154"/>
      <c r="I817" s="154"/>
      <c r="J817" s="154"/>
      <c r="K817" s="154"/>
      <c r="L817" s="154"/>
      <c r="M817" s="154"/>
      <c r="N817" s="153"/>
      <c r="O817" s="153"/>
      <c r="P817" s="153"/>
      <c r="Q817" s="153"/>
      <c r="R817" s="154"/>
      <c r="S817" s="154"/>
      <c r="T817" s="154"/>
      <c r="U817" s="154"/>
      <c r="V817" s="154"/>
      <c r="W817" s="154"/>
      <c r="X817" s="154"/>
      <c r="Y817" s="154"/>
      <c r="Z817" s="145"/>
      <c r="AA817" s="145"/>
      <c r="AB817" s="145"/>
      <c r="AC817" s="145"/>
      <c r="AD817" s="145"/>
      <c r="AE817" s="145"/>
      <c r="AF817" s="145"/>
      <c r="AG817" s="145" t="s">
        <v>206</v>
      </c>
      <c r="AH817" s="145">
        <v>0</v>
      </c>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3">
      <c r="A818" s="151"/>
      <c r="B818" s="152"/>
      <c r="C818" s="172" t="s">
        <v>700</v>
      </c>
      <c r="D818" s="156"/>
      <c r="E818" s="1215">
        <v>23.197299999999998</v>
      </c>
      <c r="F818" s="1209"/>
      <c r="G818" s="1209"/>
      <c r="H818" s="154"/>
      <c r="I818" s="154"/>
      <c r="J818" s="154"/>
      <c r="K818" s="154"/>
      <c r="L818" s="154"/>
      <c r="M818" s="154"/>
      <c r="N818" s="153"/>
      <c r="O818" s="153"/>
      <c r="P818" s="153"/>
      <c r="Q818" s="153"/>
      <c r="R818" s="154"/>
      <c r="S818" s="154"/>
      <c r="T818" s="154"/>
      <c r="U818" s="154"/>
      <c r="V818" s="154"/>
      <c r="W818" s="154"/>
      <c r="X818" s="154"/>
      <c r="Y818" s="154"/>
      <c r="Z818" s="145"/>
      <c r="AA818" s="145"/>
      <c r="AB818" s="145"/>
      <c r="AC818" s="145"/>
      <c r="AD818" s="145"/>
      <c r="AE818" s="145"/>
      <c r="AF818" s="145"/>
      <c r="AG818" s="145" t="s">
        <v>206</v>
      </c>
      <c r="AH818" s="145">
        <v>0</v>
      </c>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c r="A819" s="164">
        <v>222</v>
      </c>
      <c r="B819" s="165" t="s">
        <v>1097</v>
      </c>
      <c r="C819" s="171" t="s">
        <v>1098</v>
      </c>
      <c r="D819" s="166" t="s">
        <v>217</v>
      </c>
      <c r="E819" s="1214">
        <v>359.0489</v>
      </c>
      <c r="F819" s="1207"/>
      <c r="G819" s="1208">
        <f>ROUND(E819*F819,2)</f>
        <v>0</v>
      </c>
      <c r="H819" s="155">
        <v>0</v>
      </c>
      <c r="I819" s="154">
        <f>ROUND(E819*H819,2)</f>
        <v>0</v>
      </c>
      <c r="J819" s="155">
        <v>109.6</v>
      </c>
      <c r="K819" s="154">
        <f>ROUND(E819*J819,2)</f>
        <v>39351.760000000002</v>
      </c>
      <c r="L819" s="154">
        <v>21</v>
      </c>
      <c r="M819" s="154">
        <f>G819*(1+L819/100)</f>
        <v>0</v>
      </c>
      <c r="N819" s="153">
        <v>0</v>
      </c>
      <c r="O819" s="153">
        <f>ROUND(E819*N819,2)</f>
        <v>0</v>
      </c>
      <c r="P819" s="153">
        <v>4.5999999999999999E-2</v>
      </c>
      <c r="Q819" s="153">
        <f>ROUND(E819*P819,2)</f>
        <v>16.52</v>
      </c>
      <c r="R819" s="154"/>
      <c r="S819" s="154" t="s">
        <v>200</v>
      </c>
      <c r="T819" s="154" t="s">
        <v>201</v>
      </c>
      <c r="U819" s="154">
        <v>0.26</v>
      </c>
      <c r="V819" s="154">
        <f>ROUND(E819*U819,2)</f>
        <v>93.35</v>
      </c>
      <c r="W819" s="154"/>
      <c r="X819" s="154" t="s">
        <v>202</v>
      </c>
      <c r="Y819" s="154" t="s">
        <v>203</v>
      </c>
      <c r="Z819" s="145"/>
      <c r="AA819" s="145"/>
      <c r="AB819" s="145"/>
      <c r="AC819" s="145"/>
      <c r="AD819" s="145"/>
      <c r="AE819" s="145"/>
      <c r="AF819" s="145"/>
      <c r="AG819" s="145" t="s">
        <v>204</v>
      </c>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2">
      <c r="A820" s="151"/>
      <c r="B820" s="152"/>
      <c r="C820" s="172" t="s">
        <v>1099</v>
      </c>
      <c r="D820" s="156"/>
      <c r="E820" s="1215">
        <v>34.112000000000002</v>
      </c>
      <c r="F820" s="1209"/>
      <c r="G820" s="1209"/>
      <c r="H820" s="154"/>
      <c r="I820" s="154"/>
      <c r="J820" s="154"/>
      <c r="K820" s="154"/>
      <c r="L820" s="154"/>
      <c r="M820" s="154"/>
      <c r="N820" s="153"/>
      <c r="O820" s="153"/>
      <c r="P820" s="153"/>
      <c r="Q820" s="153"/>
      <c r="R820" s="154"/>
      <c r="S820" s="154"/>
      <c r="T820" s="154"/>
      <c r="U820" s="154"/>
      <c r="V820" s="154"/>
      <c r="W820" s="154"/>
      <c r="X820" s="154"/>
      <c r="Y820" s="154"/>
      <c r="Z820" s="145"/>
      <c r="AA820" s="145"/>
      <c r="AB820" s="145"/>
      <c r="AC820" s="145"/>
      <c r="AD820" s="145"/>
      <c r="AE820" s="145"/>
      <c r="AF820" s="145"/>
      <c r="AG820" s="145" t="s">
        <v>206</v>
      </c>
      <c r="AH820" s="145">
        <v>0</v>
      </c>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3">
      <c r="A821" s="151"/>
      <c r="B821" s="152"/>
      <c r="C821" s="172" t="s">
        <v>1100</v>
      </c>
      <c r="D821" s="156"/>
      <c r="E821" s="1215">
        <v>17.68</v>
      </c>
      <c r="F821" s="1209"/>
      <c r="G821" s="1209"/>
      <c r="H821" s="154"/>
      <c r="I821" s="154"/>
      <c r="J821" s="154"/>
      <c r="K821" s="154"/>
      <c r="L821" s="154"/>
      <c r="M821" s="154"/>
      <c r="N821" s="153"/>
      <c r="O821" s="153"/>
      <c r="P821" s="153"/>
      <c r="Q821" s="153"/>
      <c r="R821" s="154"/>
      <c r="S821" s="154"/>
      <c r="T821" s="154"/>
      <c r="U821" s="154"/>
      <c r="V821" s="154"/>
      <c r="W821" s="154"/>
      <c r="X821" s="154"/>
      <c r="Y821" s="154"/>
      <c r="Z821" s="145"/>
      <c r="AA821" s="145"/>
      <c r="AB821" s="145"/>
      <c r="AC821" s="145"/>
      <c r="AD821" s="145"/>
      <c r="AE821" s="145"/>
      <c r="AF821" s="145"/>
      <c r="AG821" s="145" t="s">
        <v>206</v>
      </c>
      <c r="AH821" s="145">
        <v>0</v>
      </c>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outlineLevel="3">
      <c r="A822" s="151"/>
      <c r="B822" s="152"/>
      <c r="C822" s="172" t="s">
        <v>1101</v>
      </c>
      <c r="D822" s="156"/>
      <c r="E822" s="1215">
        <v>14.070499999999999</v>
      </c>
      <c r="F822" s="1209"/>
      <c r="G822" s="1209"/>
      <c r="H822" s="154"/>
      <c r="I822" s="154"/>
      <c r="J822" s="154"/>
      <c r="K822" s="154"/>
      <c r="L822" s="154"/>
      <c r="M822" s="154"/>
      <c r="N822" s="153"/>
      <c r="O822" s="153"/>
      <c r="P822" s="153"/>
      <c r="Q822" s="153"/>
      <c r="R822" s="154"/>
      <c r="S822" s="154"/>
      <c r="T822" s="154"/>
      <c r="U822" s="154"/>
      <c r="V822" s="154"/>
      <c r="W822" s="154"/>
      <c r="X822" s="154"/>
      <c r="Y822" s="154"/>
      <c r="Z822" s="145"/>
      <c r="AA822" s="145"/>
      <c r="AB822" s="145"/>
      <c r="AC822" s="145"/>
      <c r="AD822" s="145"/>
      <c r="AE822" s="145"/>
      <c r="AF822" s="145"/>
      <c r="AG822" s="145" t="s">
        <v>206</v>
      </c>
      <c r="AH822" s="145">
        <v>0</v>
      </c>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3">
      <c r="A823" s="151"/>
      <c r="B823" s="152"/>
      <c r="C823" s="172" t="s">
        <v>1102</v>
      </c>
      <c r="D823" s="156"/>
      <c r="E823" s="1215">
        <v>17.251200000000001</v>
      </c>
      <c r="F823" s="1209"/>
      <c r="G823" s="1209"/>
      <c r="H823" s="154"/>
      <c r="I823" s="154"/>
      <c r="J823" s="154"/>
      <c r="K823" s="154"/>
      <c r="L823" s="154"/>
      <c r="M823" s="154"/>
      <c r="N823" s="153"/>
      <c r="O823" s="153"/>
      <c r="P823" s="153"/>
      <c r="Q823" s="153"/>
      <c r="R823" s="154"/>
      <c r="S823" s="154"/>
      <c r="T823" s="154"/>
      <c r="U823" s="154"/>
      <c r="V823" s="154"/>
      <c r="W823" s="154"/>
      <c r="X823" s="154"/>
      <c r="Y823" s="154"/>
      <c r="Z823" s="145"/>
      <c r="AA823" s="145"/>
      <c r="AB823" s="145"/>
      <c r="AC823" s="145"/>
      <c r="AD823" s="145"/>
      <c r="AE823" s="145"/>
      <c r="AF823" s="145"/>
      <c r="AG823" s="145" t="s">
        <v>206</v>
      </c>
      <c r="AH823" s="145">
        <v>0</v>
      </c>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3">
      <c r="A824" s="151"/>
      <c r="B824" s="152"/>
      <c r="C824" s="172" t="s">
        <v>1103</v>
      </c>
      <c r="D824" s="156"/>
      <c r="E824" s="1215">
        <v>54.683999999999997</v>
      </c>
      <c r="F824" s="1209"/>
      <c r="G824" s="1209"/>
      <c r="H824" s="154"/>
      <c r="I824" s="154"/>
      <c r="J824" s="154"/>
      <c r="K824" s="154"/>
      <c r="L824" s="154"/>
      <c r="M824" s="154"/>
      <c r="N824" s="153"/>
      <c r="O824" s="153"/>
      <c r="P824" s="153"/>
      <c r="Q824" s="153"/>
      <c r="R824" s="154"/>
      <c r="S824" s="154"/>
      <c r="T824" s="154"/>
      <c r="U824" s="154"/>
      <c r="V824" s="154"/>
      <c r="W824" s="154"/>
      <c r="X824" s="154"/>
      <c r="Y824" s="154"/>
      <c r="Z824" s="145"/>
      <c r="AA824" s="145"/>
      <c r="AB824" s="145"/>
      <c r="AC824" s="145"/>
      <c r="AD824" s="145"/>
      <c r="AE824" s="145"/>
      <c r="AF824" s="145"/>
      <c r="AG824" s="145" t="s">
        <v>206</v>
      </c>
      <c r="AH824" s="145">
        <v>0</v>
      </c>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3">
      <c r="A825" s="151"/>
      <c r="B825" s="152"/>
      <c r="C825" s="172" t="s">
        <v>1104</v>
      </c>
      <c r="D825" s="156"/>
      <c r="E825" s="1215">
        <v>9.5879999999999992</v>
      </c>
      <c r="F825" s="1209"/>
      <c r="G825" s="1209"/>
      <c r="H825" s="154"/>
      <c r="I825" s="154"/>
      <c r="J825" s="154"/>
      <c r="K825" s="154"/>
      <c r="L825" s="154"/>
      <c r="M825" s="154"/>
      <c r="N825" s="153"/>
      <c r="O825" s="153"/>
      <c r="P825" s="153"/>
      <c r="Q825" s="153"/>
      <c r="R825" s="154"/>
      <c r="S825" s="154"/>
      <c r="T825" s="154"/>
      <c r="U825" s="154"/>
      <c r="V825" s="154"/>
      <c r="W825" s="154"/>
      <c r="X825" s="154"/>
      <c r="Y825" s="154"/>
      <c r="Z825" s="145"/>
      <c r="AA825" s="145"/>
      <c r="AB825" s="145"/>
      <c r="AC825" s="145"/>
      <c r="AD825" s="145"/>
      <c r="AE825" s="145"/>
      <c r="AF825" s="145"/>
      <c r="AG825" s="145" t="s">
        <v>206</v>
      </c>
      <c r="AH825" s="145">
        <v>0</v>
      </c>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ht="22.5" outlineLevel="3">
      <c r="A826" s="151"/>
      <c r="B826" s="152"/>
      <c r="C826" s="172" t="s">
        <v>1105</v>
      </c>
      <c r="D826" s="156"/>
      <c r="E826" s="1215">
        <v>88.052000000000007</v>
      </c>
      <c r="F826" s="1209"/>
      <c r="G826" s="1209"/>
      <c r="H826" s="154"/>
      <c r="I826" s="154"/>
      <c r="J826" s="154"/>
      <c r="K826" s="154"/>
      <c r="L826" s="154"/>
      <c r="M826" s="154"/>
      <c r="N826" s="153"/>
      <c r="O826" s="153"/>
      <c r="P826" s="153"/>
      <c r="Q826" s="153"/>
      <c r="R826" s="154"/>
      <c r="S826" s="154"/>
      <c r="T826" s="154"/>
      <c r="U826" s="154"/>
      <c r="V826" s="154"/>
      <c r="W826" s="154"/>
      <c r="X826" s="154"/>
      <c r="Y826" s="154"/>
      <c r="Z826" s="145"/>
      <c r="AA826" s="145"/>
      <c r="AB826" s="145"/>
      <c r="AC826" s="145"/>
      <c r="AD826" s="145"/>
      <c r="AE826" s="145"/>
      <c r="AF826" s="145"/>
      <c r="AG826" s="145" t="s">
        <v>206</v>
      </c>
      <c r="AH826" s="145">
        <v>0</v>
      </c>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3">
      <c r="A827" s="151"/>
      <c r="B827" s="152"/>
      <c r="C827" s="172" t="s">
        <v>1106</v>
      </c>
      <c r="D827" s="156"/>
      <c r="E827" s="1215">
        <v>42.24</v>
      </c>
      <c r="F827" s="1209"/>
      <c r="G827" s="1209"/>
      <c r="H827" s="154"/>
      <c r="I827" s="154"/>
      <c r="J827" s="154"/>
      <c r="K827" s="154"/>
      <c r="L827" s="154"/>
      <c r="M827" s="154"/>
      <c r="N827" s="153"/>
      <c r="O827" s="153"/>
      <c r="P827" s="153"/>
      <c r="Q827" s="153"/>
      <c r="R827" s="154"/>
      <c r="S827" s="154"/>
      <c r="T827" s="154"/>
      <c r="U827" s="154"/>
      <c r="V827" s="154"/>
      <c r="W827" s="154"/>
      <c r="X827" s="154"/>
      <c r="Y827" s="154"/>
      <c r="Z827" s="145"/>
      <c r="AA827" s="145"/>
      <c r="AB827" s="145"/>
      <c r="AC827" s="145"/>
      <c r="AD827" s="145"/>
      <c r="AE827" s="145"/>
      <c r="AF827" s="145"/>
      <c r="AG827" s="145" t="s">
        <v>206</v>
      </c>
      <c r="AH827" s="145">
        <v>0</v>
      </c>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3">
      <c r="A828" s="151"/>
      <c r="B828" s="152"/>
      <c r="C828" s="172" t="s">
        <v>1107</v>
      </c>
      <c r="D828" s="156"/>
      <c r="E828" s="1215">
        <v>41.049599999999998</v>
      </c>
      <c r="F828" s="1209"/>
      <c r="G828" s="1209"/>
      <c r="H828" s="154"/>
      <c r="I828" s="154"/>
      <c r="J828" s="154"/>
      <c r="K828" s="154"/>
      <c r="L828" s="154"/>
      <c r="M828" s="154"/>
      <c r="N828" s="153"/>
      <c r="O828" s="153"/>
      <c r="P828" s="153"/>
      <c r="Q828" s="153"/>
      <c r="R828" s="154"/>
      <c r="S828" s="154"/>
      <c r="T828" s="154"/>
      <c r="U828" s="154"/>
      <c r="V828" s="154"/>
      <c r="W828" s="154"/>
      <c r="X828" s="154"/>
      <c r="Y828" s="154"/>
      <c r="Z828" s="145"/>
      <c r="AA828" s="145"/>
      <c r="AB828" s="145"/>
      <c r="AC828" s="145"/>
      <c r="AD828" s="145"/>
      <c r="AE828" s="145"/>
      <c r="AF828" s="145"/>
      <c r="AG828" s="145" t="s">
        <v>206</v>
      </c>
      <c r="AH828" s="145">
        <v>0</v>
      </c>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3">
      <c r="A829" s="151"/>
      <c r="B829" s="152"/>
      <c r="C829" s="172" t="s">
        <v>1108</v>
      </c>
      <c r="D829" s="156"/>
      <c r="E829" s="1215">
        <v>40.321599999999997</v>
      </c>
      <c r="F829" s="1209"/>
      <c r="G829" s="1209"/>
      <c r="H829" s="154"/>
      <c r="I829" s="154"/>
      <c r="J829" s="154"/>
      <c r="K829" s="154"/>
      <c r="L829" s="154"/>
      <c r="M829" s="154"/>
      <c r="N829" s="153"/>
      <c r="O829" s="153"/>
      <c r="P829" s="153"/>
      <c r="Q829" s="153"/>
      <c r="R829" s="154"/>
      <c r="S829" s="154"/>
      <c r="T829" s="154"/>
      <c r="U829" s="154"/>
      <c r="V829" s="154"/>
      <c r="W829" s="154"/>
      <c r="X829" s="154"/>
      <c r="Y829" s="154"/>
      <c r="Z829" s="145"/>
      <c r="AA829" s="145"/>
      <c r="AB829" s="145"/>
      <c r="AC829" s="145"/>
      <c r="AD829" s="145"/>
      <c r="AE829" s="145"/>
      <c r="AF829" s="145"/>
      <c r="AG829" s="145" t="s">
        <v>206</v>
      </c>
      <c r="AH829" s="145">
        <v>0</v>
      </c>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c r="A830" s="164">
        <v>223</v>
      </c>
      <c r="B830" s="165" t="s">
        <v>1109</v>
      </c>
      <c r="C830" s="171" t="s">
        <v>1110</v>
      </c>
      <c r="D830" s="166" t="s">
        <v>217</v>
      </c>
      <c r="E830" s="1214">
        <v>351.8</v>
      </c>
      <c r="F830" s="1207"/>
      <c r="G830" s="1208">
        <f>ROUND(E830*F830,2)</f>
        <v>0</v>
      </c>
      <c r="H830" s="155">
        <v>0</v>
      </c>
      <c r="I830" s="154">
        <f>ROUND(E830*H830,2)</f>
        <v>0</v>
      </c>
      <c r="J830" s="155">
        <v>12.65</v>
      </c>
      <c r="K830" s="154">
        <f>ROUND(E830*J830,2)</f>
        <v>4450.2700000000004</v>
      </c>
      <c r="L830" s="154">
        <v>21</v>
      </c>
      <c r="M830" s="154">
        <f>G830*(1+L830/100)</f>
        <v>0</v>
      </c>
      <c r="N830" s="153">
        <v>0</v>
      </c>
      <c r="O830" s="153">
        <f>ROUND(E830*N830,2)</f>
        <v>0</v>
      </c>
      <c r="P830" s="153">
        <v>5.0000000000000001E-3</v>
      </c>
      <c r="Q830" s="153">
        <f>ROUND(E830*P830,2)</f>
        <v>1.76</v>
      </c>
      <c r="R830" s="154"/>
      <c r="S830" s="154" t="s">
        <v>200</v>
      </c>
      <c r="T830" s="154" t="s">
        <v>201</v>
      </c>
      <c r="U830" s="154">
        <v>0.03</v>
      </c>
      <c r="V830" s="154">
        <f>ROUND(E830*U830,2)</f>
        <v>10.55</v>
      </c>
      <c r="W830" s="154"/>
      <c r="X830" s="154" t="s">
        <v>202</v>
      </c>
      <c r="Y830" s="154" t="s">
        <v>203</v>
      </c>
      <c r="Z830" s="145"/>
      <c r="AA830" s="145"/>
      <c r="AB830" s="145"/>
      <c r="AC830" s="145"/>
      <c r="AD830" s="145"/>
      <c r="AE830" s="145"/>
      <c r="AF830" s="145"/>
      <c r="AG830" s="145" t="s">
        <v>204</v>
      </c>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outlineLevel="2">
      <c r="A831" s="151"/>
      <c r="B831" s="152"/>
      <c r="C831" s="172" t="s">
        <v>726</v>
      </c>
      <c r="D831" s="156"/>
      <c r="E831" s="1215">
        <v>351.8</v>
      </c>
      <c r="F831" s="1209"/>
      <c r="G831" s="1209"/>
      <c r="H831" s="154"/>
      <c r="I831" s="154"/>
      <c r="J831" s="154"/>
      <c r="K831" s="154"/>
      <c r="L831" s="154"/>
      <c r="M831" s="154"/>
      <c r="N831" s="153"/>
      <c r="O831" s="153"/>
      <c r="P831" s="153"/>
      <c r="Q831" s="153"/>
      <c r="R831" s="154"/>
      <c r="S831" s="154"/>
      <c r="T831" s="154"/>
      <c r="U831" s="154"/>
      <c r="V831" s="154"/>
      <c r="W831" s="154"/>
      <c r="X831" s="154"/>
      <c r="Y831" s="154"/>
      <c r="Z831" s="145"/>
      <c r="AA831" s="145"/>
      <c r="AB831" s="145"/>
      <c r="AC831" s="145"/>
      <c r="AD831" s="145"/>
      <c r="AE831" s="145"/>
      <c r="AF831" s="145"/>
      <c r="AG831" s="145" t="s">
        <v>206</v>
      </c>
      <c r="AH831" s="145">
        <v>0</v>
      </c>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row>
    <row r="832" spans="1:60" outlineLevel="1">
      <c r="A832" s="164">
        <v>224</v>
      </c>
      <c r="B832" s="165" t="s">
        <v>1111</v>
      </c>
      <c r="C832" s="171" t="s">
        <v>1112</v>
      </c>
      <c r="D832" s="166" t="s">
        <v>217</v>
      </c>
      <c r="E832" s="1214">
        <v>117.15</v>
      </c>
      <c r="F832" s="1207"/>
      <c r="G832" s="1208">
        <f>ROUND(E832*F832,2)</f>
        <v>0</v>
      </c>
      <c r="H832" s="155">
        <v>0</v>
      </c>
      <c r="I832" s="154">
        <f>ROUND(E832*H832,2)</f>
        <v>0</v>
      </c>
      <c r="J832" s="155">
        <v>25.29</v>
      </c>
      <c r="K832" s="154">
        <f>ROUND(E832*J832,2)</f>
        <v>2962.72</v>
      </c>
      <c r="L832" s="154">
        <v>21</v>
      </c>
      <c r="M832" s="154">
        <f>G832*(1+L832/100)</f>
        <v>0</v>
      </c>
      <c r="N832" s="153">
        <v>0</v>
      </c>
      <c r="O832" s="153">
        <f>ROUND(E832*N832,2)</f>
        <v>0</v>
      </c>
      <c r="P832" s="153">
        <v>0.01</v>
      </c>
      <c r="Q832" s="153">
        <f>ROUND(E832*P832,2)</f>
        <v>1.17</v>
      </c>
      <c r="R832" s="154"/>
      <c r="S832" s="154" t="s">
        <v>200</v>
      </c>
      <c r="T832" s="154" t="s">
        <v>201</v>
      </c>
      <c r="U832" s="154">
        <v>0.06</v>
      </c>
      <c r="V832" s="154">
        <f>ROUND(E832*U832,2)</f>
        <v>7.03</v>
      </c>
      <c r="W832" s="154"/>
      <c r="X832" s="154" t="s">
        <v>202</v>
      </c>
      <c r="Y832" s="154" t="s">
        <v>203</v>
      </c>
      <c r="Z832" s="145"/>
      <c r="AA832" s="145"/>
      <c r="AB832" s="145"/>
      <c r="AC832" s="145"/>
      <c r="AD832" s="145"/>
      <c r="AE832" s="145"/>
      <c r="AF832" s="145"/>
      <c r="AG832" s="145" t="s">
        <v>204</v>
      </c>
      <c r="AH832" s="145"/>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row>
    <row r="833" spans="1:60" outlineLevel="2">
      <c r="A833" s="151"/>
      <c r="B833" s="152"/>
      <c r="C833" s="172" t="s">
        <v>716</v>
      </c>
      <c r="D833" s="156"/>
      <c r="E833" s="1215"/>
      <c r="F833" s="1209"/>
      <c r="G833" s="1209"/>
      <c r="H833" s="154"/>
      <c r="I833" s="154"/>
      <c r="J833" s="154"/>
      <c r="K833" s="154"/>
      <c r="L833" s="154"/>
      <c r="M833" s="154"/>
      <c r="N833" s="153"/>
      <c r="O833" s="153"/>
      <c r="P833" s="153"/>
      <c r="Q833" s="153"/>
      <c r="R833" s="154"/>
      <c r="S833" s="154"/>
      <c r="T833" s="154"/>
      <c r="U833" s="154"/>
      <c r="V833" s="154"/>
      <c r="W833" s="154"/>
      <c r="X833" s="154"/>
      <c r="Y833" s="154"/>
      <c r="Z833" s="145"/>
      <c r="AA833" s="145"/>
      <c r="AB833" s="145"/>
      <c r="AC833" s="145"/>
      <c r="AD833" s="145"/>
      <c r="AE833" s="145"/>
      <c r="AF833" s="145"/>
      <c r="AG833" s="145" t="s">
        <v>206</v>
      </c>
      <c r="AH833" s="145">
        <v>0</v>
      </c>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row>
    <row r="834" spans="1:60" outlineLevel="3">
      <c r="A834" s="151"/>
      <c r="B834" s="152"/>
      <c r="C834" s="172" t="s">
        <v>717</v>
      </c>
      <c r="D834" s="156"/>
      <c r="E834" s="1215">
        <v>35.700000000000003</v>
      </c>
      <c r="F834" s="1209"/>
      <c r="G834" s="1209"/>
      <c r="H834" s="154"/>
      <c r="I834" s="154"/>
      <c r="J834" s="154"/>
      <c r="K834" s="154"/>
      <c r="L834" s="154"/>
      <c r="M834" s="154"/>
      <c r="N834" s="153"/>
      <c r="O834" s="153"/>
      <c r="P834" s="153"/>
      <c r="Q834" s="153"/>
      <c r="R834" s="154"/>
      <c r="S834" s="154"/>
      <c r="T834" s="154"/>
      <c r="U834" s="154"/>
      <c r="V834" s="154"/>
      <c r="W834" s="154"/>
      <c r="X834" s="154"/>
      <c r="Y834" s="154"/>
      <c r="Z834" s="145"/>
      <c r="AA834" s="145"/>
      <c r="AB834" s="145"/>
      <c r="AC834" s="145"/>
      <c r="AD834" s="145"/>
      <c r="AE834" s="145"/>
      <c r="AF834" s="145"/>
      <c r="AG834" s="145" t="s">
        <v>206</v>
      </c>
      <c r="AH834" s="145">
        <v>0</v>
      </c>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row>
    <row r="835" spans="1:60" outlineLevel="3">
      <c r="A835" s="151"/>
      <c r="B835" s="152"/>
      <c r="C835" s="172" t="s">
        <v>718</v>
      </c>
      <c r="D835" s="156"/>
      <c r="E835" s="1215">
        <v>34.85</v>
      </c>
      <c r="F835" s="1209"/>
      <c r="G835" s="1209"/>
      <c r="H835" s="154"/>
      <c r="I835" s="154"/>
      <c r="J835" s="154"/>
      <c r="K835" s="154"/>
      <c r="L835" s="154"/>
      <c r="M835" s="154"/>
      <c r="N835" s="153"/>
      <c r="O835" s="153"/>
      <c r="P835" s="153"/>
      <c r="Q835" s="153"/>
      <c r="R835" s="154"/>
      <c r="S835" s="154"/>
      <c r="T835" s="154"/>
      <c r="U835" s="154"/>
      <c r="V835" s="154"/>
      <c r="W835" s="154"/>
      <c r="X835" s="154"/>
      <c r="Y835" s="154"/>
      <c r="Z835" s="145"/>
      <c r="AA835" s="145"/>
      <c r="AB835" s="145"/>
      <c r="AC835" s="145"/>
      <c r="AD835" s="145"/>
      <c r="AE835" s="145"/>
      <c r="AF835" s="145"/>
      <c r="AG835" s="145" t="s">
        <v>206</v>
      </c>
      <c r="AH835" s="145">
        <v>0</v>
      </c>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row>
    <row r="836" spans="1:60" outlineLevel="3">
      <c r="A836" s="151"/>
      <c r="B836" s="152"/>
      <c r="C836" s="172" t="s">
        <v>719</v>
      </c>
      <c r="D836" s="156"/>
      <c r="E836" s="1215">
        <v>30.2</v>
      </c>
      <c r="F836" s="1209"/>
      <c r="G836" s="1209"/>
      <c r="H836" s="154"/>
      <c r="I836" s="154"/>
      <c r="J836" s="154"/>
      <c r="K836" s="154"/>
      <c r="L836" s="154"/>
      <c r="M836" s="154"/>
      <c r="N836" s="153"/>
      <c r="O836" s="153"/>
      <c r="P836" s="153"/>
      <c r="Q836" s="153"/>
      <c r="R836" s="154"/>
      <c r="S836" s="154"/>
      <c r="T836" s="154"/>
      <c r="U836" s="154"/>
      <c r="V836" s="154"/>
      <c r="W836" s="154"/>
      <c r="X836" s="154"/>
      <c r="Y836" s="154"/>
      <c r="Z836" s="145"/>
      <c r="AA836" s="145"/>
      <c r="AB836" s="145"/>
      <c r="AC836" s="145"/>
      <c r="AD836" s="145"/>
      <c r="AE836" s="145"/>
      <c r="AF836" s="145"/>
      <c r="AG836" s="145" t="s">
        <v>206</v>
      </c>
      <c r="AH836" s="145">
        <v>0</v>
      </c>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row>
    <row r="837" spans="1:60" outlineLevel="3">
      <c r="A837" s="151"/>
      <c r="B837" s="152"/>
      <c r="C837" s="172" t="s">
        <v>720</v>
      </c>
      <c r="D837" s="156"/>
      <c r="E837" s="1215">
        <v>16.399999999999999</v>
      </c>
      <c r="F837" s="1209"/>
      <c r="G837" s="1209"/>
      <c r="H837" s="154"/>
      <c r="I837" s="154"/>
      <c r="J837" s="154"/>
      <c r="K837" s="154"/>
      <c r="L837" s="154"/>
      <c r="M837" s="154"/>
      <c r="N837" s="153"/>
      <c r="O837" s="153"/>
      <c r="P837" s="153"/>
      <c r="Q837" s="153"/>
      <c r="R837" s="154"/>
      <c r="S837" s="154"/>
      <c r="T837" s="154"/>
      <c r="U837" s="154"/>
      <c r="V837" s="154"/>
      <c r="W837" s="154"/>
      <c r="X837" s="154"/>
      <c r="Y837" s="154"/>
      <c r="Z837" s="145"/>
      <c r="AA837" s="145"/>
      <c r="AB837" s="145"/>
      <c r="AC837" s="145"/>
      <c r="AD837" s="145"/>
      <c r="AE837" s="145"/>
      <c r="AF837" s="145"/>
      <c r="AG837" s="145" t="s">
        <v>206</v>
      </c>
      <c r="AH837" s="145">
        <v>0</v>
      </c>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row>
    <row r="838" spans="1:60" outlineLevel="1">
      <c r="A838" s="164">
        <v>225</v>
      </c>
      <c r="B838" s="165" t="s">
        <v>1113</v>
      </c>
      <c r="C838" s="171" t="s">
        <v>1114</v>
      </c>
      <c r="D838" s="166" t="s">
        <v>217</v>
      </c>
      <c r="E838" s="1214">
        <v>99.6</v>
      </c>
      <c r="F838" s="1207"/>
      <c r="G838" s="1208">
        <f>ROUND(E838*F838,2)</f>
        <v>0</v>
      </c>
      <c r="H838" s="155">
        <v>0</v>
      </c>
      <c r="I838" s="154">
        <f>ROUND(E838*H838,2)</f>
        <v>0</v>
      </c>
      <c r="J838" s="155">
        <v>75.88</v>
      </c>
      <c r="K838" s="154">
        <f>ROUND(E838*J838,2)</f>
        <v>7557.65</v>
      </c>
      <c r="L838" s="154">
        <v>21</v>
      </c>
      <c r="M838" s="154">
        <f>G838*(1+L838/100)</f>
        <v>0</v>
      </c>
      <c r="N838" s="153">
        <v>0</v>
      </c>
      <c r="O838" s="153">
        <f>ROUND(E838*N838,2)</f>
        <v>0</v>
      </c>
      <c r="P838" s="153">
        <v>1.4E-2</v>
      </c>
      <c r="Q838" s="153">
        <f>ROUND(E838*P838,2)</f>
        <v>1.39</v>
      </c>
      <c r="R838" s="154"/>
      <c r="S838" s="154" t="s">
        <v>200</v>
      </c>
      <c r="T838" s="154" t="s">
        <v>201</v>
      </c>
      <c r="U838" s="154">
        <v>0.18</v>
      </c>
      <c r="V838" s="154">
        <f>ROUND(E838*U838,2)</f>
        <v>17.93</v>
      </c>
      <c r="W838" s="154"/>
      <c r="X838" s="154" t="s">
        <v>202</v>
      </c>
      <c r="Y838" s="154" t="s">
        <v>203</v>
      </c>
      <c r="Z838" s="145"/>
      <c r="AA838" s="145"/>
      <c r="AB838" s="145"/>
      <c r="AC838" s="145"/>
      <c r="AD838" s="145"/>
      <c r="AE838" s="145"/>
      <c r="AF838" s="145"/>
      <c r="AG838" s="145" t="s">
        <v>204</v>
      </c>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row>
    <row r="839" spans="1:60" outlineLevel="2">
      <c r="A839" s="151"/>
      <c r="B839" s="152"/>
      <c r="C839" s="172" t="s">
        <v>739</v>
      </c>
      <c r="D839" s="156"/>
      <c r="E839" s="1215">
        <v>99.6</v>
      </c>
      <c r="F839" s="1209"/>
      <c r="G839" s="1209"/>
      <c r="H839" s="154"/>
      <c r="I839" s="154"/>
      <c r="J839" s="154"/>
      <c r="K839" s="154"/>
      <c r="L839" s="154"/>
      <c r="M839" s="154"/>
      <c r="N839" s="153"/>
      <c r="O839" s="153"/>
      <c r="P839" s="153"/>
      <c r="Q839" s="153"/>
      <c r="R839" s="154"/>
      <c r="S839" s="154"/>
      <c r="T839" s="154"/>
      <c r="U839" s="154"/>
      <c r="V839" s="154"/>
      <c r="W839" s="154"/>
      <c r="X839" s="154"/>
      <c r="Y839" s="154"/>
      <c r="Z839" s="145"/>
      <c r="AA839" s="145"/>
      <c r="AB839" s="145"/>
      <c r="AC839" s="145"/>
      <c r="AD839" s="145"/>
      <c r="AE839" s="145"/>
      <c r="AF839" s="145"/>
      <c r="AG839" s="145" t="s">
        <v>206</v>
      </c>
      <c r="AH839" s="145">
        <v>0</v>
      </c>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row>
    <row r="840" spans="1:60" outlineLevel="1">
      <c r="A840" s="164">
        <v>226</v>
      </c>
      <c r="B840" s="165" t="s">
        <v>1115</v>
      </c>
      <c r="C840" s="171" t="s">
        <v>1116</v>
      </c>
      <c r="D840" s="166" t="s">
        <v>217</v>
      </c>
      <c r="E840" s="1214">
        <v>4.4000000000000004</v>
      </c>
      <c r="F840" s="1207"/>
      <c r="G840" s="1208">
        <f>ROUND(E840*F840,2)</f>
        <v>0</v>
      </c>
      <c r="H840" s="155">
        <v>0</v>
      </c>
      <c r="I840" s="154">
        <f>ROUND(E840*H840,2)</f>
        <v>0</v>
      </c>
      <c r="J840" s="155">
        <v>92.74</v>
      </c>
      <c r="K840" s="154">
        <f>ROUND(E840*J840,2)</f>
        <v>408.06</v>
      </c>
      <c r="L840" s="154">
        <v>21</v>
      </c>
      <c r="M840" s="154">
        <f>G840*(1+L840/100)</f>
        <v>0</v>
      </c>
      <c r="N840" s="153">
        <v>0</v>
      </c>
      <c r="O840" s="153">
        <f>ROUND(E840*N840,2)</f>
        <v>0</v>
      </c>
      <c r="P840" s="153">
        <v>1.4E-2</v>
      </c>
      <c r="Q840" s="153">
        <f>ROUND(E840*P840,2)</f>
        <v>0.06</v>
      </c>
      <c r="R840" s="154"/>
      <c r="S840" s="154" t="s">
        <v>200</v>
      </c>
      <c r="T840" s="154" t="s">
        <v>201</v>
      </c>
      <c r="U840" s="154">
        <v>0.22</v>
      </c>
      <c r="V840" s="154">
        <f>ROUND(E840*U840,2)</f>
        <v>0.97</v>
      </c>
      <c r="W840" s="154"/>
      <c r="X840" s="154" t="s">
        <v>202</v>
      </c>
      <c r="Y840" s="154" t="s">
        <v>203</v>
      </c>
      <c r="Z840" s="145"/>
      <c r="AA840" s="145"/>
      <c r="AB840" s="145"/>
      <c r="AC840" s="145"/>
      <c r="AD840" s="145"/>
      <c r="AE840" s="145"/>
      <c r="AF840" s="145"/>
      <c r="AG840" s="145" t="s">
        <v>204</v>
      </c>
      <c r="AH840" s="145"/>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row>
    <row r="841" spans="1:60" outlineLevel="2">
      <c r="A841" s="151"/>
      <c r="B841" s="152"/>
      <c r="C841" s="172" t="s">
        <v>742</v>
      </c>
      <c r="D841" s="156"/>
      <c r="E841" s="1215">
        <v>4.4000000000000004</v>
      </c>
      <c r="F841" s="1209"/>
      <c r="G841" s="1209"/>
      <c r="H841" s="154"/>
      <c r="I841" s="154"/>
      <c r="J841" s="154"/>
      <c r="K841" s="154"/>
      <c r="L841" s="154"/>
      <c r="M841" s="154"/>
      <c r="N841" s="153"/>
      <c r="O841" s="153"/>
      <c r="P841" s="153"/>
      <c r="Q841" s="153"/>
      <c r="R841" s="154"/>
      <c r="S841" s="154"/>
      <c r="T841" s="154"/>
      <c r="U841" s="154"/>
      <c r="V841" s="154"/>
      <c r="W841" s="154"/>
      <c r="X841" s="154"/>
      <c r="Y841" s="154"/>
      <c r="Z841" s="145"/>
      <c r="AA841" s="145"/>
      <c r="AB841" s="145"/>
      <c r="AC841" s="145"/>
      <c r="AD841" s="145"/>
      <c r="AE841" s="145"/>
      <c r="AF841" s="145"/>
      <c r="AG841" s="145" t="s">
        <v>206</v>
      </c>
      <c r="AH841" s="145">
        <v>0</v>
      </c>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row>
    <row r="842" spans="1:60" outlineLevel="1">
      <c r="A842" s="164">
        <v>227</v>
      </c>
      <c r="B842" s="165" t="s">
        <v>1117</v>
      </c>
      <c r="C842" s="171" t="s">
        <v>1118</v>
      </c>
      <c r="D842" s="166" t="s">
        <v>217</v>
      </c>
      <c r="E842" s="1214">
        <v>193.3</v>
      </c>
      <c r="F842" s="1207"/>
      <c r="G842" s="1208">
        <f>ROUND(E842*F842,2)</f>
        <v>0</v>
      </c>
      <c r="H842" s="155">
        <v>0</v>
      </c>
      <c r="I842" s="154">
        <f>ROUND(E842*H842,2)</f>
        <v>0</v>
      </c>
      <c r="J842" s="155">
        <v>12.65</v>
      </c>
      <c r="K842" s="154">
        <f>ROUND(E842*J842,2)</f>
        <v>2445.25</v>
      </c>
      <c r="L842" s="154">
        <v>21</v>
      </c>
      <c r="M842" s="154">
        <f>G842*(1+L842/100)</f>
        <v>0</v>
      </c>
      <c r="N842" s="153">
        <v>0</v>
      </c>
      <c r="O842" s="153">
        <f>ROUND(E842*N842,2)</f>
        <v>0</v>
      </c>
      <c r="P842" s="153">
        <v>6.0000000000000001E-3</v>
      </c>
      <c r="Q842" s="153">
        <f>ROUND(E842*P842,2)</f>
        <v>1.1599999999999999</v>
      </c>
      <c r="R842" s="154"/>
      <c r="S842" s="154" t="s">
        <v>200</v>
      </c>
      <c r="T842" s="154" t="s">
        <v>201</v>
      </c>
      <c r="U842" s="154">
        <v>0.03</v>
      </c>
      <c r="V842" s="154">
        <f>ROUND(E842*U842,2)</f>
        <v>5.8</v>
      </c>
      <c r="W842" s="154"/>
      <c r="X842" s="154" t="s">
        <v>202</v>
      </c>
      <c r="Y842" s="154" t="s">
        <v>203</v>
      </c>
      <c r="Z842" s="145"/>
      <c r="AA842" s="145"/>
      <c r="AB842" s="145"/>
      <c r="AC842" s="145"/>
      <c r="AD842" s="145"/>
      <c r="AE842" s="145"/>
      <c r="AF842" s="145"/>
      <c r="AG842" s="145" t="s">
        <v>204</v>
      </c>
      <c r="AH842" s="145"/>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row>
    <row r="843" spans="1:60" outlineLevel="2">
      <c r="A843" s="151"/>
      <c r="B843" s="152"/>
      <c r="C843" s="172" t="s">
        <v>729</v>
      </c>
      <c r="D843" s="156"/>
      <c r="E843" s="1215">
        <v>193.3</v>
      </c>
      <c r="F843" s="1209"/>
      <c r="G843" s="1209"/>
      <c r="H843" s="154"/>
      <c r="I843" s="154"/>
      <c r="J843" s="154"/>
      <c r="K843" s="154"/>
      <c r="L843" s="154"/>
      <c r="M843" s="154"/>
      <c r="N843" s="153"/>
      <c r="O843" s="153"/>
      <c r="P843" s="153"/>
      <c r="Q843" s="153"/>
      <c r="R843" s="154"/>
      <c r="S843" s="154"/>
      <c r="T843" s="154"/>
      <c r="U843" s="154"/>
      <c r="V843" s="154"/>
      <c r="W843" s="154"/>
      <c r="X843" s="154"/>
      <c r="Y843" s="154"/>
      <c r="Z843" s="145"/>
      <c r="AA843" s="145"/>
      <c r="AB843" s="145"/>
      <c r="AC843" s="145"/>
      <c r="AD843" s="145"/>
      <c r="AE843" s="145"/>
      <c r="AF843" s="145"/>
      <c r="AG843" s="145" t="s">
        <v>206</v>
      </c>
      <c r="AH843" s="145">
        <v>0</v>
      </c>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row>
    <row r="844" spans="1:60" outlineLevel="1">
      <c r="A844" s="164">
        <v>228</v>
      </c>
      <c r="B844" s="165" t="s">
        <v>1119</v>
      </c>
      <c r="C844" s="171" t="s">
        <v>1120</v>
      </c>
      <c r="D844" s="166" t="s">
        <v>217</v>
      </c>
      <c r="E844" s="1214">
        <v>119.4422</v>
      </c>
      <c r="F844" s="1207"/>
      <c r="G844" s="1208">
        <f>ROUND(E844*F844,2)</f>
        <v>0</v>
      </c>
      <c r="H844" s="155">
        <v>0</v>
      </c>
      <c r="I844" s="154">
        <f>ROUND(E844*H844,2)</f>
        <v>0</v>
      </c>
      <c r="J844" s="155">
        <v>138.76</v>
      </c>
      <c r="K844" s="154">
        <f>ROUND(E844*J844,2)</f>
        <v>16573.8</v>
      </c>
      <c r="L844" s="154">
        <v>21</v>
      </c>
      <c r="M844" s="154">
        <f>G844*(1+L844/100)</f>
        <v>0</v>
      </c>
      <c r="N844" s="153">
        <v>0</v>
      </c>
      <c r="O844" s="153">
        <f>ROUND(E844*N844,2)</f>
        <v>0</v>
      </c>
      <c r="P844" s="153">
        <v>6.8000000000000005E-2</v>
      </c>
      <c r="Q844" s="153">
        <f>ROUND(E844*P844,2)</f>
        <v>8.1199999999999992</v>
      </c>
      <c r="R844" s="154"/>
      <c r="S844" s="154" t="s">
        <v>200</v>
      </c>
      <c r="T844" s="154" t="s">
        <v>201</v>
      </c>
      <c r="U844" s="154">
        <v>0.3</v>
      </c>
      <c r="V844" s="154">
        <f>ROUND(E844*U844,2)</f>
        <v>35.83</v>
      </c>
      <c r="W844" s="154"/>
      <c r="X844" s="154" t="s">
        <v>202</v>
      </c>
      <c r="Y844" s="154" t="s">
        <v>203</v>
      </c>
      <c r="Z844" s="145"/>
      <c r="AA844" s="145"/>
      <c r="AB844" s="145"/>
      <c r="AC844" s="145"/>
      <c r="AD844" s="145"/>
      <c r="AE844" s="145"/>
      <c r="AF844" s="145"/>
      <c r="AG844" s="145" t="s">
        <v>204</v>
      </c>
      <c r="AH844" s="145"/>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row>
    <row r="845" spans="1:60" outlineLevel="2">
      <c r="A845" s="151"/>
      <c r="B845" s="152"/>
      <c r="C845" s="172" t="s">
        <v>1121</v>
      </c>
      <c r="D845" s="156"/>
      <c r="E845" s="1215">
        <v>38.070999999999998</v>
      </c>
      <c r="F845" s="1209"/>
      <c r="G845" s="1209"/>
      <c r="H845" s="154"/>
      <c r="I845" s="154"/>
      <c r="J845" s="154"/>
      <c r="K845" s="154"/>
      <c r="L845" s="154"/>
      <c r="M845" s="154"/>
      <c r="N845" s="153"/>
      <c r="O845" s="153"/>
      <c r="P845" s="153"/>
      <c r="Q845" s="153"/>
      <c r="R845" s="154"/>
      <c r="S845" s="154"/>
      <c r="T845" s="154"/>
      <c r="U845" s="154"/>
      <c r="V845" s="154"/>
      <c r="W845" s="154"/>
      <c r="X845" s="154"/>
      <c r="Y845" s="154"/>
      <c r="Z845" s="145"/>
      <c r="AA845" s="145"/>
      <c r="AB845" s="145"/>
      <c r="AC845" s="145"/>
      <c r="AD845" s="145"/>
      <c r="AE845" s="145"/>
      <c r="AF845" s="145"/>
      <c r="AG845" s="145" t="s">
        <v>206</v>
      </c>
      <c r="AH845" s="145">
        <v>0</v>
      </c>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row>
    <row r="846" spans="1:60" ht="22.5" outlineLevel="3">
      <c r="A846" s="151"/>
      <c r="B846" s="152"/>
      <c r="C846" s="172" t="s">
        <v>1122</v>
      </c>
      <c r="D846" s="156"/>
      <c r="E846" s="1215">
        <v>81.371200000000002</v>
      </c>
      <c r="F846" s="1209"/>
      <c r="G846" s="1209"/>
      <c r="H846" s="154"/>
      <c r="I846" s="154"/>
      <c r="J846" s="154"/>
      <c r="K846" s="154"/>
      <c r="L846" s="154"/>
      <c r="M846" s="154"/>
      <c r="N846" s="153"/>
      <c r="O846" s="153"/>
      <c r="P846" s="153"/>
      <c r="Q846" s="153"/>
      <c r="R846" s="154"/>
      <c r="S846" s="154"/>
      <c r="T846" s="154"/>
      <c r="U846" s="154"/>
      <c r="V846" s="154"/>
      <c r="W846" s="154"/>
      <c r="X846" s="154"/>
      <c r="Y846" s="154"/>
      <c r="Z846" s="145"/>
      <c r="AA846" s="145"/>
      <c r="AB846" s="145"/>
      <c r="AC846" s="145"/>
      <c r="AD846" s="145"/>
      <c r="AE846" s="145"/>
      <c r="AF846" s="145"/>
      <c r="AG846" s="145" t="s">
        <v>206</v>
      </c>
      <c r="AH846" s="145">
        <v>0</v>
      </c>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row>
    <row r="847" spans="1:60" outlineLevel="3">
      <c r="A847" s="151"/>
      <c r="B847" s="152"/>
      <c r="C847" s="172" t="s">
        <v>1123</v>
      </c>
      <c r="D847" s="156"/>
      <c r="E847" s="1215"/>
      <c r="F847" s="1209"/>
      <c r="G847" s="1209"/>
      <c r="H847" s="154"/>
      <c r="I847" s="154"/>
      <c r="J847" s="154"/>
      <c r="K847" s="154"/>
      <c r="L847" s="154"/>
      <c r="M847" s="154"/>
      <c r="N847" s="153"/>
      <c r="O847" s="153"/>
      <c r="P847" s="153"/>
      <c r="Q847" s="153"/>
      <c r="R847" s="154"/>
      <c r="S847" s="154"/>
      <c r="T847" s="154"/>
      <c r="U847" s="154"/>
      <c r="V847" s="154"/>
      <c r="W847" s="154"/>
      <c r="X847" s="154"/>
      <c r="Y847" s="154"/>
      <c r="Z847" s="145"/>
      <c r="AA847" s="145"/>
      <c r="AB847" s="145"/>
      <c r="AC847" s="145"/>
      <c r="AD847" s="145"/>
      <c r="AE847" s="145"/>
      <c r="AF847" s="145"/>
      <c r="AG847" s="145" t="s">
        <v>206</v>
      </c>
      <c r="AH847" s="145">
        <v>0</v>
      </c>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row>
    <row r="848" spans="1:60" outlineLevel="1">
      <c r="A848" s="167">
        <v>229</v>
      </c>
      <c r="B848" s="168" t="s">
        <v>1124</v>
      </c>
      <c r="C848" s="173" t="s">
        <v>1125</v>
      </c>
      <c r="D848" s="169" t="s">
        <v>275</v>
      </c>
      <c r="E848" s="1216">
        <v>445.30757</v>
      </c>
      <c r="F848" s="1200"/>
      <c r="G848" s="1210">
        <f t="shared" ref="G848:G854" si="14">ROUND(E848*F848,2)</f>
        <v>0</v>
      </c>
      <c r="H848" s="155">
        <v>0</v>
      </c>
      <c r="I848" s="154">
        <f t="shared" ref="I848:I854" si="15">ROUND(E848*H848,2)</f>
        <v>0</v>
      </c>
      <c r="J848" s="155">
        <v>213.62</v>
      </c>
      <c r="K848" s="154">
        <f t="shared" ref="K848:K854" si="16">ROUND(E848*J848,2)</f>
        <v>95126.6</v>
      </c>
      <c r="L848" s="154">
        <v>21</v>
      </c>
      <c r="M848" s="154">
        <f t="shared" ref="M848:M854" si="17">G848*(1+L848/100)</f>
        <v>0</v>
      </c>
      <c r="N848" s="153">
        <v>0</v>
      </c>
      <c r="O848" s="153">
        <f t="shared" ref="O848:O854" si="18">ROUND(E848*N848,2)</f>
        <v>0</v>
      </c>
      <c r="P848" s="153">
        <v>0</v>
      </c>
      <c r="Q848" s="153">
        <f t="shared" ref="Q848:Q854" si="19">ROUND(E848*P848,2)</f>
        <v>0</v>
      </c>
      <c r="R848" s="154"/>
      <c r="S848" s="154" t="s">
        <v>200</v>
      </c>
      <c r="T848" s="154" t="s">
        <v>201</v>
      </c>
      <c r="U848" s="154">
        <v>0.27700000000000002</v>
      </c>
      <c r="V848" s="154">
        <f t="shared" ref="V848:V854" si="20">ROUND(E848*U848,2)</f>
        <v>123.35</v>
      </c>
      <c r="W848" s="154"/>
      <c r="X848" s="154" t="s">
        <v>1126</v>
      </c>
      <c r="Y848" s="154" t="s">
        <v>203</v>
      </c>
      <c r="Z848" s="145"/>
      <c r="AA848" s="145"/>
      <c r="AB848" s="145"/>
      <c r="AC848" s="145"/>
      <c r="AD848" s="145"/>
      <c r="AE848" s="145"/>
      <c r="AF848" s="145"/>
      <c r="AG848" s="145" t="s">
        <v>1127</v>
      </c>
      <c r="AH848" s="145"/>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row>
    <row r="849" spans="1:60" outlineLevel="1">
      <c r="A849" s="167">
        <v>230</v>
      </c>
      <c r="B849" s="168" t="s">
        <v>1128</v>
      </c>
      <c r="C849" s="173" t="s">
        <v>1129</v>
      </c>
      <c r="D849" s="169" t="s">
        <v>275</v>
      </c>
      <c r="E849" s="1216">
        <v>222.65378999999999</v>
      </c>
      <c r="F849" s="1200"/>
      <c r="G849" s="1210">
        <f t="shared" si="14"/>
        <v>0</v>
      </c>
      <c r="H849" s="155">
        <v>0</v>
      </c>
      <c r="I849" s="154">
        <f t="shared" si="15"/>
        <v>0</v>
      </c>
      <c r="J849" s="155">
        <v>437.77</v>
      </c>
      <c r="K849" s="154">
        <f t="shared" si="16"/>
        <v>97471.15</v>
      </c>
      <c r="L849" s="154">
        <v>21</v>
      </c>
      <c r="M849" s="154">
        <f t="shared" si="17"/>
        <v>0</v>
      </c>
      <c r="N849" s="153">
        <v>0</v>
      </c>
      <c r="O849" s="153">
        <f t="shared" si="18"/>
        <v>0</v>
      </c>
      <c r="P849" s="153">
        <v>0</v>
      </c>
      <c r="Q849" s="153">
        <f t="shared" si="19"/>
        <v>0</v>
      </c>
      <c r="R849" s="154"/>
      <c r="S849" s="154" t="s">
        <v>200</v>
      </c>
      <c r="T849" s="154" t="s">
        <v>201</v>
      </c>
      <c r="U849" s="154">
        <v>0.93300000000000005</v>
      </c>
      <c r="V849" s="154">
        <f t="shared" si="20"/>
        <v>207.74</v>
      </c>
      <c r="W849" s="154"/>
      <c r="X849" s="154" t="s">
        <v>1126</v>
      </c>
      <c r="Y849" s="154" t="s">
        <v>203</v>
      </c>
      <c r="Z849" s="145"/>
      <c r="AA849" s="145"/>
      <c r="AB849" s="145"/>
      <c r="AC849" s="145"/>
      <c r="AD849" s="145"/>
      <c r="AE849" s="145"/>
      <c r="AF849" s="145"/>
      <c r="AG849" s="145" t="s">
        <v>1127</v>
      </c>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row>
    <row r="850" spans="1:60" outlineLevel="1">
      <c r="A850" s="167">
        <v>231</v>
      </c>
      <c r="B850" s="168" t="s">
        <v>1130</v>
      </c>
      <c r="C850" s="173" t="s">
        <v>1131</v>
      </c>
      <c r="D850" s="169" t="s">
        <v>275</v>
      </c>
      <c r="E850" s="1216">
        <v>445.30757</v>
      </c>
      <c r="F850" s="1200"/>
      <c r="G850" s="1210">
        <f t="shared" si="14"/>
        <v>0</v>
      </c>
      <c r="H850" s="155">
        <v>0</v>
      </c>
      <c r="I850" s="154">
        <f t="shared" si="15"/>
        <v>0</v>
      </c>
      <c r="J850" s="155">
        <v>283.61</v>
      </c>
      <c r="K850" s="154">
        <f t="shared" si="16"/>
        <v>126293.68</v>
      </c>
      <c r="L850" s="154">
        <v>21</v>
      </c>
      <c r="M850" s="154">
        <f t="shared" si="17"/>
        <v>0</v>
      </c>
      <c r="N850" s="153">
        <v>0</v>
      </c>
      <c r="O850" s="153">
        <f t="shared" si="18"/>
        <v>0</v>
      </c>
      <c r="P850" s="153">
        <v>0</v>
      </c>
      <c r="Q850" s="153">
        <f t="shared" si="19"/>
        <v>0</v>
      </c>
      <c r="R850" s="154"/>
      <c r="S850" s="154" t="s">
        <v>200</v>
      </c>
      <c r="T850" s="154" t="s">
        <v>201</v>
      </c>
      <c r="U850" s="154">
        <v>0.49</v>
      </c>
      <c r="V850" s="154">
        <f t="shared" si="20"/>
        <v>218.2</v>
      </c>
      <c r="W850" s="154"/>
      <c r="X850" s="154" t="s">
        <v>1126</v>
      </c>
      <c r="Y850" s="154" t="s">
        <v>203</v>
      </c>
      <c r="Z850" s="145"/>
      <c r="AA850" s="145"/>
      <c r="AB850" s="145"/>
      <c r="AC850" s="145"/>
      <c r="AD850" s="145"/>
      <c r="AE850" s="145"/>
      <c r="AF850" s="145"/>
      <c r="AG850" s="145" t="s">
        <v>1127</v>
      </c>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row>
    <row r="851" spans="1:60" outlineLevel="1">
      <c r="A851" s="167">
        <v>232</v>
      </c>
      <c r="B851" s="168" t="s">
        <v>1132</v>
      </c>
      <c r="C851" s="173" t="s">
        <v>1133</v>
      </c>
      <c r="D851" s="169" t="s">
        <v>275</v>
      </c>
      <c r="E851" s="1216">
        <v>8460.8438700000006</v>
      </c>
      <c r="F851" s="1200"/>
      <c r="G851" s="1210">
        <f t="shared" si="14"/>
        <v>0</v>
      </c>
      <c r="H851" s="155">
        <v>0</v>
      </c>
      <c r="I851" s="154">
        <f t="shared" si="15"/>
        <v>0</v>
      </c>
      <c r="J851" s="155">
        <v>26.76</v>
      </c>
      <c r="K851" s="154">
        <f t="shared" si="16"/>
        <v>226412.18</v>
      </c>
      <c r="L851" s="154">
        <v>21</v>
      </c>
      <c r="M851" s="154">
        <f t="shared" si="17"/>
        <v>0</v>
      </c>
      <c r="N851" s="153">
        <v>0</v>
      </c>
      <c r="O851" s="153">
        <f t="shared" si="18"/>
        <v>0</v>
      </c>
      <c r="P851" s="153">
        <v>0</v>
      </c>
      <c r="Q851" s="153">
        <f t="shared" si="19"/>
        <v>0</v>
      </c>
      <c r="R851" s="154"/>
      <c r="S851" s="154" t="s">
        <v>200</v>
      </c>
      <c r="T851" s="154" t="s">
        <v>201</v>
      </c>
      <c r="U851" s="154">
        <v>0</v>
      </c>
      <c r="V851" s="154">
        <f t="shared" si="20"/>
        <v>0</v>
      </c>
      <c r="W851" s="154"/>
      <c r="X851" s="154" t="s">
        <v>1126</v>
      </c>
      <c r="Y851" s="154" t="s">
        <v>203</v>
      </c>
      <c r="Z851" s="145"/>
      <c r="AA851" s="145"/>
      <c r="AB851" s="145"/>
      <c r="AC851" s="145"/>
      <c r="AD851" s="145"/>
      <c r="AE851" s="145"/>
      <c r="AF851" s="145"/>
      <c r="AG851" s="145" t="s">
        <v>1127</v>
      </c>
      <c r="AH851" s="145"/>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row>
    <row r="852" spans="1:60" outlineLevel="1">
      <c r="A852" s="167">
        <v>233</v>
      </c>
      <c r="B852" s="168" t="s">
        <v>1134</v>
      </c>
      <c r="C852" s="173" t="s">
        <v>1135</v>
      </c>
      <c r="D852" s="169" t="s">
        <v>275</v>
      </c>
      <c r="E852" s="1216">
        <v>445.30757</v>
      </c>
      <c r="F852" s="1200"/>
      <c r="G852" s="1210">
        <f t="shared" si="14"/>
        <v>0</v>
      </c>
      <c r="H852" s="155">
        <v>0</v>
      </c>
      <c r="I852" s="154">
        <f t="shared" si="15"/>
        <v>0</v>
      </c>
      <c r="J852" s="155">
        <v>397.08</v>
      </c>
      <c r="K852" s="154">
        <f t="shared" si="16"/>
        <v>176822.73</v>
      </c>
      <c r="L852" s="154">
        <v>21</v>
      </c>
      <c r="M852" s="154">
        <f t="shared" si="17"/>
        <v>0</v>
      </c>
      <c r="N852" s="153">
        <v>0</v>
      </c>
      <c r="O852" s="153">
        <f t="shared" si="18"/>
        <v>0</v>
      </c>
      <c r="P852" s="153">
        <v>0</v>
      </c>
      <c r="Q852" s="153">
        <f t="shared" si="19"/>
        <v>0</v>
      </c>
      <c r="R852" s="154"/>
      <c r="S852" s="154" t="s">
        <v>200</v>
      </c>
      <c r="T852" s="154" t="s">
        <v>201</v>
      </c>
      <c r="U852" s="154">
        <v>0.94199999999999995</v>
      </c>
      <c r="V852" s="154">
        <f t="shared" si="20"/>
        <v>419.48</v>
      </c>
      <c r="W852" s="154"/>
      <c r="X852" s="154" t="s">
        <v>1126</v>
      </c>
      <c r="Y852" s="154" t="s">
        <v>203</v>
      </c>
      <c r="Z852" s="145"/>
      <c r="AA852" s="145"/>
      <c r="AB852" s="145"/>
      <c r="AC852" s="145"/>
      <c r="AD852" s="145"/>
      <c r="AE852" s="145"/>
      <c r="AF852" s="145"/>
      <c r="AG852" s="145" t="s">
        <v>1127</v>
      </c>
      <c r="AH852" s="145"/>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row>
    <row r="853" spans="1:60" outlineLevel="1">
      <c r="A853" s="167">
        <v>234</v>
      </c>
      <c r="B853" s="168" t="s">
        <v>1136</v>
      </c>
      <c r="C853" s="173" t="s">
        <v>1137</v>
      </c>
      <c r="D853" s="169" t="s">
        <v>275</v>
      </c>
      <c r="E853" s="1216">
        <v>445.30757</v>
      </c>
      <c r="F853" s="1200"/>
      <c r="G853" s="1210">
        <f t="shared" si="14"/>
        <v>0</v>
      </c>
      <c r="H853" s="155">
        <v>0</v>
      </c>
      <c r="I853" s="154">
        <f t="shared" si="15"/>
        <v>0</v>
      </c>
      <c r="J853" s="155">
        <v>44.26</v>
      </c>
      <c r="K853" s="154">
        <f t="shared" si="16"/>
        <v>19709.310000000001</v>
      </c>
      <c r="L853" s="154">
        <v>21</v>
      </c>
      <c r="M853" s="154">
        <f t="shared" si="17"/>
        <v>0</v>
      </c>
      <c r="N853" s="153">
        <v>0</v>
      </c>
      <c r="O853" s="153">
        <f t="shared" si="18"/>
        <v>0</v>
      </c>
      <c r="P853" s="153">
        <v>0</v>
      </c>
      <c r="Q853" s="153">
        <f t="shared" si="19"/>
        <v>0</v>
      </c>
      <c r="R853" s="154"/>
      <c r="S853" s="154" t="s">
        <v>200</v>
      </c>
      <c r="T853" s="154" t="s">
        <v>201</v>
      </c>
      <c r="U853" s="154">
        <v>0.105</v>
      </c>
      <c r="V853" s="154">
        <f t="shared" si="20"/>
        <v>46.76</v>
      </c>
      <c r="W853" s="154"/>
      <c r="X853" s="154" t="s">
        <v>1126</v>
      </c>
      <c r="Y853" s="154" t="s">
        <v>203</v>
      </c>
      <c r="Z853" s="145"/>
      <c r="AA853" s="145"/>
      <c r="AB853" s="145"/>
      <c r="AC853" s="145"/>
      <c r="AD853" s="145"/>
      <c r="AE853" s="145"/>
      <c r="AF853" s="145"/>
      <c r="AG853" s="145" t="s">
        <v>1127</v>
      </c>
      <c r="AH853" s="145"/>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row>
    <row r="854" spans="1:60" ht="22.5" outlineLevel="1">
      <c r="A854" s="167">
        <v>235</v>
      </c>
      <c r="B854" s="168" t="s">
        <v>1138</v>
      </c>
      <c r="C854" s="173" t="s">
        <v>1139</v>
      </c>
      <c r="D854" s="169" t="s">
        <v>275</v>
      </c>
      <c r="E854" s="1216">
        <v>445.30757</v>
      </c>
      <c r="F854" s="1200"/>
      <c r="G854" s="1210">
        <f t="shared" si="14"/>
        <v>0</v>
      </c>
      <c r="H854" s="155">
        <v>0</v>
      </c>
      <c r="I854" s="154">
        <f t="shared" si="15"/>
        <v>0</v>
      </c>
      <c r="J854" s="155">
        <v>1611.13</v>
      </c>
      <c r="K854" s="154">
        <f t="shared" si="16"/>
        <v>717448.39</v>
      </c>
      <c r="L854" s="154">
        <v>21</v>
      </c>
      <c r="M854" s="154">
        <f t="shared" si="17"/>
        <v>0</v>
      </c>
      <c r="N854" s="153">
        <v>0</v>
      </c>
      <c r="O854" s="153">
        <f t="shared" si="18"/>
        <v>0</v>
      </c>
      <c r="P854" s="153">
        <v>0</v>
      </c>
      <c r="Q854" s="153">
        <f t="shared" si="19"/>
        <v>0</v>
      </c>
      <c r="R854" s="154"/>
      <c r="S854" s="154" t="s">
        <v>200</v>
      </c>
      <c r="T854" s="154" t="s">
        <v>201</v>
      </c>
      <c r="U854" s="154">
        <v>0</v>
      </c>
      <c r="V854" s="154">
        <f t="shared" si="20"/>
        <v>0</v>
      </c>
      <c r="W854" s="154"/>
      <c r="X854" s="154" t="s">
        <v>1126</v>
      </c>
      <c r="Y854" s="154" t="s">
        <v>203</v>
      </c>
      <c r="Z854" s="145"/>
      <c r="AA854" s="145"/>
      <c r="AB854" s="145"/>
      <c r="AC854" s="145"/>
      <c r="AD854" s="145"/>
      <c r="AE854" s="145"/>
      <c r="AF854" s="145"/>
      <c r="AG854" s="145" t="s">
        <v>1127</v>
      </c>
      <c r="AH854" s="145"/>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row>
    <row r="855" spans="1:60">
      <c r="A855" s="161" t="s">
        <v>195</v>
      </c>
      <c r="B855" s="162" t="s">
        <v>112</v>
      </c>
      <c r="C855" s="170" t="s">
        <v>113</v>
      </c>
      <c r="D855" s="163"/>
      <c r="E855" s="1213"/>
      <c r="F855" s="1201"/>
      <c r="G855" s="1206">
        <f>SUMIF(AG856:AG993,"&lt;&gt;NOR",G856:G993)</f>
        <v>0</v>
      </c>
      <c r="H855" s="160"/>
      <c r="I855" s="160">
        <f>SUM(I856:I993)</f>
        <v>8413.0499999999993</v>
      </c>
      <c r="J855" s="160"/>
      <c r="K855" s="160">
        <f>SUM(K856:K993)</f>
        <v>527373.77</v>
      </c>
      <c r="L855" s="160"/>
      <c r="M855" s="160">
        <f>SUM(M856:M993)</f>
        <v>0</v>
      </c>
      <c r="N855" s="159"/>
      <c r="O855" s="159">
        <f>SUM(O856:O993)</f>
        <v>0.27</v>
      </c>
      <c r="P855" s="159"/>
      <c r="Q855" s="159">
        <f>SUM(Q856:Q993)</f>
        <v>63.199999999999989</v>
      </c>
      <c r="R855" s="160"/>
      <c r="S855" s="160"/>
      <c r="T855" s="160"/>
      <c r="U855" s="160"/>
      <c r="V855" s="160">
        <f>SUM(V856:V993)</f>
        <v>709.81999999999994</v>
      </c>
      <c r="W855" s="160"/>
      <c r="X855" s="160"/>
      <c r="Y855" s="160"/>
      <c r="AG855" t="s">
        <v>196</v>
      </c>
    </row>
    <row r="856" spans="1:60" ht="22.5" outlineLevel="1">
      <c r="A856" s="164">
        <v>236</v>
      </c>
      <c r="B856" s="165" t="s">
        <v>1140</v>
      </c>
      <c r="C856" s="171" t="s">
        <v>1141</v>
      </c>
      <c r="D856" s="166" t="s">
        <v>217</v>
      </c>
      <c r="E856" s="1214">
        <v>87.03</v>
      </c>
      <c r="F856" s="1207"/>
      <c r="G856" s="1208">
        <f>ROUND(E856*F856,2)</f>
        <v>0</v>
      </c>
      <c r="H856" s="155">
        <v>9.66</v>
      </c>
      <c r="I856" s="154">
        <f>ROUND(E856*H856,2)</f>
        <v>840.71</v>
      </c>
      <c r="J856" s="155">
        <v>163.1</v>
      </c>
      <c r="K856" s="154">
        <f>ROUND(E856*J856,2)</f>
        <v>14194.59</v>
      </c>
      <c r="L856" s="154">
        <v>21</v>
      </c>
      <c r="M856" s="154">
        <f>G856*(1+L856/100)</f>
        <v>0</v>
      </c>
      <c r="N856" s="153">
        <v>3.3E-4</v>
      </c>
      <c r="O856" s="153">
        <f>ROUND(E856*N856,2)</f>
        <v>0.03</v>
      </c>
      <c r="P856" s="153">
        <v>1.183E-2</v>
      </c>
      <c r="Q856" s="153">
        <f>ROUND(E856*P856,2)</f>
        <v>1.03</v>
      </c>
      <c r="R856" s="154"/>
      <c r="S856" s="154" t="s">
        <v>200</v>
      </c>
      <c r="T856" s="154" t="s">
        <v>201</v>
      </c>
      <c r="U856" s="154">
        <v>0.34599999999999997</v>
      </c>
      <c r="V856" s="154">
        <f>ROUND(E856*U856,2)</f>
        <v>30.11</v>
      </c>
      <c r="W856" s="154"/>
      <c r="X856" s="154" t="s">
        <v>202</v>
      </c>
      <c r="Y856" s="154" t="s">
        <v>203</v>
      </c>
      <c r="Z856" s="145"/>
      <c r="AA856" s="145"/>
      <c r="AB856" s="145"/>
      <c r="AC856" s="145"/>
      <c r="AD856" s="145"/>
      <c r="AE856" s="145"/>
      <c r="AF856" s="145"/>
      <c r="AG856" s="145" t="s">
        <v>204</v>
      </c>
      <c r="AH856" s="145"/>
      <c r="AI856" s="145"/>
      <c r="AJ856" s="145"/>
      <c r="AK856" s="145"/>
      <c r="AL856" s="145"/>
      <c r="AM856" s="145"/>
      <c r="AN856" s="145"/>
      <c r="AO856" s="145"/>
      <c r="AP856" s="145"/>
      <c r="AQ856" s="145"/>
      <c r="AR856" s="145"/>
      <c r="AS856" s="145"/>
      <c r="AT856" s="145"/>
      <c r="AU856" s="145"/>
      <c r="AV856" s="145"/>
      <c r="AW856" s="145"/>
      <c r="AX856" s="145"/>
      <c r="AY856" s="145"/>
      <c r="AZ856" s="145"/>
      <c r="BA856" s="145"/>
      <c r="BB856" s="145"/>
      <c r="BC856" s="145"/>
      <c r="BD856" s="145"/>
      <c r="BE856" s="145"/>
      <c r="BF856" s="145"/>
      <c r="BG856" s="145"/>
      <c r="BH856" s="145"/>
    </row>
    <row r="857" spans="1:60" outlineLevel="2">
      <c r="A857" s="151"/>
      <c r="B857" s="152"/>
      <c r="C857" s="172" t="s">
        <v>1037</v>
      </c>
      <c r="D857" s="156"/>
      <c r="E857" s="1215">
        <v>29.15</v>
      </c>
      <c r="F857" s="1209"/>
      <c r="G857" s="1209"/>
      <c r="H857" s="154"/>
      <c r="I857" s="154"/>
      <c r="J857" s="154"/>
      <c r="K857" s="154"/>
      <c r="L857" s="154"/>
      <c r="M857" s="154"/>
      <c r="N857" s="153"/>
      <c r="O857" s="153"/>
      <c r="P857" s="153"/>
      <c r="Q857" s="153"/>
      <c r="R857" s="154"/>
      <c r="S857" s="154"/>
      <c r="T857" s="154"/>
      <c r="U857" s="154"/>
      <c r="V857" s="154"/>
      <c r="W857" s="154"/>
      <c r="X857" s="154"/>
      <c r="Y857" s="154"/>
      <c r="Z857" s="145"/>
      <c r="AA857" s="145"/>
      <c r="AB857" s="145"/>
      <c r="AC857" s="145"/>
      <c r="AD857" s="145"/>
      <c r="AE857" s="145"/>
      <c r="AF857" s="145"/>
      <c r="AG857" s="145" t="s">
        <v>206</v>
      </c>
      <c r="AH857" s="145">
        <v>0</v>
      </c>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row>
    <row r="858" spans="1:60" outlineLevel="3">
      <c r="A858" s="151"/>
      <c r="B858" s="152"/>
      <c r="C858" s="172" t="s">
        <v>1038</v>
      </c>
      <c r="D858" s="156"/>
      <c r="E858" s="1215">
        <v>57.88</v>
      </c>
      <c r="F858" s="1209"/>
      <c r="G858" s="1209"/>
      <c r="H858" s="154"/>
      <c r="I858" s="154"/>
      <c r="J858" s="154"/>
      <c r="K858" s="154"/>
      <c r="L858" s="154"/>
      <c r="M858" s="154"/>
      <c r="N858" s="153"/>
      <c r="O858" s="153"/>
      <c r="P858" s="153"/>
      <c r="Q858" s="153"/>
      <c r="R858" s="154"/>
      <c r="S858" s="154"/>
      <c r="T858" s="154"/>
      <c r="U858" s="154"/>
      <c r="V858" s="154"/>
      <c r="W858" s="154"/>
      <c r="X858" s="154"/>
      <c r="Y858" s="154"/>
      <c r="Z858" s="145"/>
      <c r="AA858" s="145"/>
      <c r="AB858" s="145"/>
      <c r="AC858" s="145"/>
      <c r="AD858" s="145"/>
      <c r="AE858" s="145"/>
      <c r="AF858" s="145"/>
      <c r="AG858" s="145" t="s">
        <v>206</v>
      </c>
      <c r="AH858" s="145">
        <v>0</v>
      </c>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row>
    <row r="859" spans="1:60" outlineLevel="1">
      <c r="A859" s="164">
        <v>237</v>
      </c>
      <c r="B859" s="165" t="s">
        <v>1142</v>
      </c>
      <c r="C859" s="171" t="s">
        <v>1143</v>
      </c>
      <c r="D859" s="166" t="s">
        <v>217</v>
      </c>
      <c r="E859" s="1214">
        <v>4.9762000000000004</v>
      </c>
      <c r="F859" s="1207"/>
      <c r="G859" s="1208">
        <f>ROUND(E859*F859,2)</f>
        <v>0</v>
      </c>
      <c r="H859" s="155">
        <v>64.09</v>
      </c>
      <c r="I859" s="154">
        <f>ROUND(E859*H859,2)</f>
        <v>318.92</v>
      </c>
      <c r="J859" s="155">
        <v>451.75</v>
      </c>
      <c r="K859" s="154">
        <f>ROUND(E859*J859,2)</f>
        <v>2248</v>
      </c>
      <c r="L859" s="154">
        <v>21</v>
      </c>
      <c r="M859" s="154">
        <f>G859*(1+L859/100)</f>
        <v>0</v>
      </c>
      <c r="N859" s="153">
        <v>2.1900000000000001E-3</v>
      </c>
      <c r="O859" s="153">
        <f>ROUND(E859*N859,2)</f>
        <v>0.01</v>
      </c>
      <c r="P859" s="153">
        <v>7.4999999999999997E-2</v>
      </c>
      <c r="Q859" s="153">
        <f>ROUND(E859*P859,2)</f>
        <v>0.37</v>
      </c>
      <c r="R859" s="154"/>
      <c r="S859" s="154" t="s">
        <v>200</v>
      </c>
      <c r="T859" s="154" t="s">
        <v>201</v>
      </c>
      <c r="U859" s="154">
        <v>0.95499999999999996</v>
      </c>
      <c r="V859" s="154">
        <f>ROUND(E859*U859,2)</f>
        <v>4.75</v>
      </c>
      <c r="W859" s="154"/>
      <c r="X859" s="154" t="s">
        <v>202</v>
      </c>
      <c r="Y859" s="154" t="s">
        <v>203</v>
      </c>
      <c r="Z859" s="145"/>
      <c r="AA859" s="145"/>
      <c r="AB859" s="145"/>
      <c r="AC859" s="145"/>
      <c r="AD859" s="145"/>
      <c r="AE859" s="145"/>
      <c r="AF859" s="145"/>
      <c r="AG859" s="145" t="s">
        <v>204</v>
      </c>
      <c r="AH859" s="145"/>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row>
    <row r="860" spans="1:60" outlineLevel="2">
      <c r="A860" s="151"/>
      <c r="B860" s="152"/>
      <c r="C860" s="172" t="s">
        <v>1144</v>
      </c>
      <c r="D860" s="156"/>
      <c r="E860" s="1215">
        <v>0.62370000000000003</v>
      </c>
      <c r="F860" s="1209"/>
      <c r="G860" s="1209"/>
      <c r="H860" s="154"/>
      <c r="I860" s="154"/>
      <c r="J860" s="154"/>
      <c r="K860" s="154"/>
      <c r="L860" s="154"/>
      <c r="M860" s="154"/>
      <c r="N860" s="153"/>
      <c r="O860" s="153"/>
      <c r="P860" s="153"/>
      <c r="Q860" s="153"/>
      <c r="R860" s="154"/>
      <c r="S860" s="154"/>
      <c r="T860" s="154"/>
      <c r="U860" s="154"/>
      <c r="V860" s="154"/>
      <c r="W860" s="154"/>
      <c r="X860" s="154"/>
      <c r="Y860" s="154"/>
      <c r="Z860" s="145"/>
      <c r="AA860" s="145"/>
      <c r="AB860" s="145"/>
      <c r="AC860" s="145"/>
      <c r="AD860" s="145"/>
      <c r="AE860" s="145"/>
      <c r="AF860" s="145"/>
      <c r="AG860" s="145" t="s">
        <v>206</v>
      </c>
      <c r="AH860" s="145">
        <v>0</v>
      </c>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row>
    <row r="861" spans="1:60" outlineLevel="3">
      <c r="A861" s="151"/>
      <c r="B861" s="152"/>
      <c r="C861" s="172" t="s">
        <v>1145</v>
      </c>
      <c r="D861" s="156"/>
      <c r="E861" s="1215">
        <v>2.6</v>
      </c>
      <c r="F861" s="1209"/>
      <c r="G861" s="1209"/>
      <c r="H861" s="154"/>
      <c r="I861" s="154"/>
      <c r="J861" s="154"/>
      <c r="K861" s="154"/>
      <c r="L861" s="154"/>
      <c r="M861" s="154"/>
      <c r="N861" s="153"/>
      <c r="O861" s="153"/>
      <c r="P861" s="153"/>
      <c r="Q861" s="153"/>
      <c r="R861" s="154"/>
      <c r="S861" s="154"/>
      <c r="T861" s="154"/>
      <c r="U861" s="154"/>
      <c r="V861" s="154"/>
      <c r="W861" s="154"/>
      <c r="X861" s="154"/>
      <c r="Y861" s="154"/>
      <c r="Z861" s="145"/>
      <c r="AA861" s="145"/>
      <c r="AB861" s="145"/>
      <c r="AC861" s="145"/>
      <c r="AD861" s="145"/>
      <c r="AE861" s="145"/>
      <c r="AF861" s="145"/>
      <c r="AG861" s="145" t="s">
        <v>206</v>
      </c>
      <c r="AH861" s="145">
        <v>0</v>
      </c>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row>
    <row r="862" spans="1:60" outlineLevel="3">
      <c r="A862" s="151"/>
      <c r="B862" s="152"/>
      <c r="C862" s="172" t="s">
        <v>1146</v>
      </c>
      <c r="D862" s="156"/>
      <c r="E862" s="1215">
        <v>0.30249999999999999</v>
      </c>
      <c r="F862" s="1209"/>
      <c r="G862" s="1209"/>
      <c r="H862" s="154"/>
      <c r="I862" s="154"/>
      <c r="J862" s="154"/>
      <c r="K862" s="154"/>
      <c r="L862" s="154"/>
      <c r="M862" s="154"/>
      <c r="N862" s="153"/>
      <c r="O862" s="153"/>
      <c r="P862" s="153"/>
      <c r="Q862" s="153"/>
      <c r="R862" s="154"/>
      <c r="S862" s="154"/>
      <c r="T862" s="154"/>
      <c r="U862" s="154"/>
      <c r="V862" s="154"/>
      <c r="W862" s="154"/>
      <c r="X862" s="154"/>
      <c r="Y862" s="154"/>
      <c r="Z862" s="145"/>
      <c r="AA862" s="145"/>
      <c r="AB862" s="145"/>
      <c r="AC862" s="145"/>
      <c r="AD862" s="145"/>
      <c r="AE862" s="145"/>
      <c r="AF862" s="145"/>
      <c r="AG862" s="145" t="s">
        <v>206</v>
      </c>
      <c r="AH862" s="145">
        <v>0</v>
      </c>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row>
    <row r="863" spans="1:60" outlineLevel="3">
      <c r="A863" s="151"/>
      <c r="B863" s="152"/>
      <c r="C863" s="172" t="s">
        <v>1147</v>
      </c>
      <c r="D863" s="156"/>
      <c r="E863" s="1215">
        <v>1.45</v>
      </c>
      <c r="F863" s="1209"/>
      <c r="G863" s="1209"/>
      <c r="H863" s="154"/>
      <c r="I863" s="154"/>
      <c r="J863" s="154"/>
      <c r="K863" s="154"/>
      <c r="L863" s="154"/>
      <c r="M863" s="154"/>
      <c r="N863" s="153"/>
      <c r="O863" s="153"/>
      <c r="P863" s="153"/>
      <c r="Q863" s="153"/>
      <c r="R863" s="154"/>
      <c r="S863" s="154"/>
      <c r="T863" s="154"/>
      <c r="U863" s="154"/>
      <c r="V863" s="154"/>
      <c r="W863" s="154"/>
      <c r="X863" s="154"/>
      <c r="Y863" s="154"/>
      <c r="Z863" s="145"/>
      <c r="AA863" s="145"/>
      <c r="AB863" s="145"/>
      <c r="AC863" s="145"/>
      <c r="AD863" s="145"/>
      <c r="AE863" s="145"/>
      <c r="AF863" s="145"/>
      <c r="AG863" s="145" t="s">
        <v>206</v>
      </c>
      <c r="AH863" s="145">
        <v>0</v>
      </c>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row>
    <row r="864" spans="1:60" outlineLevel="1">
      <c r="A864" s="164">
        <v>238</v>
      </c>
      <c r="B864" s="165" t="s">
        <v>1148</v>
      </c>
      <c r="C864" s="171" t="s">
        <v>1149</v>
      </c>
      <c r="D864" s="166" t="s">
        <v>217</v>
      </c>
      <c r="E864" s="1214">
        <v>49.697499999999998</v>
      </c>
      <c r="F864" s="1207"/>
      <c r="G864" s="1208">
        <f>ROUND(E864*F864,2)</f>
        <v>0</v>
      </c>
      <c r="H864" s="155">
        <v>29.24</v>
      </c>
      <c r="I864" s="154">
        <f>ROUND(E864*H864,2)</f>
        <v>1453.15</v>
      </c>
      <c r="J864" s="155">
        <v>287.63</v>
      </c>
      <c r="K864" s="154">
        <f>ROUND(E864*J864,2)</f>
        <v>14294.49</v>
      </c>
      <c r="L864" s="154">
        <v>21</v>
      </c>
      <c r="M864" s="154">
        <f>G864*(1+L864/100)</f>
        <v>0</v>
      </c>
      <c r="N864" s="153">
        <v>1E-3</v>
      </c>
      <c r="O864" s="153">
        <f>ROUND(E864*N864,2)</f>
        <v>0.05</v>
      </c>
      <c r="P864" s="153">
        <v>6.2E-2</v>
      </c>
      <c r="Q864" s="153">
        <f>ROUND(E864*P864,2)</f>
        <v>3.08</v>
      </c>
      <c r="R864" s="154"/>
      <c r="S864" s="154" t="s">
        <v>200</v>
      </c>
      <c r="T864" s="154" t="s">
        <v>201</v>
      </c>
      <c r="U864" s="154">
        <v>0.61199999999999999</v>
      </c>
      <c r="V864" s="154">
        <f>ROUND(E864*U864,2)</f>
        <v>30.41</v>
      </c>
      <c r="W864" s="154"/>
      <c r="X864" s="154" t="s">
        <v>202</v>
      </c>
      <c r="Y864" s="154" t="s">
        <v>203</v>
      </c>
      <c r="Z864" s="145"/>
      <c r="AA864" s="145"/>
      <c r="AB864" s="145"/>
      <c r="AC864" s="145"/>
      <c r="AD864" s="145"/>
      <c r="AE864" s="145"/>
      <c r="AF864" s="145"/>
      <c r="AG864" s="145" t="s">
        <v>204</v>
      </c>
      <c r="AH864" s="145"/>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row>
    <row r="865" spans="1:60" outlineLevel="2">
      <c r="A865" s="151"/>
      <c r="B865" s="152"/>
      <c r="C865" s="172" t="s">
        <v>1150</v>
      </c>
      <c r="D865" s="156"/>
      <c r="E865" s="1215">
        <v>21.6</v>
      </c>
      <c r="F865" s="1209"/>
      <c r="G865" s="1209"/>
      <c r="H865" s="154"/>
      <c r="I865" s="154"/>
      <c r="J865" s="154"/>
      <c r="K865" s="154"/>
      <c r="L865" s="154"/>
      <c r="M865" s="154"/>
      <c r="N865" s="153"/>
      <c r="O865" s="153"/>
      <c r="P865" s="153"/>
      <c r="Q865" s="153"/>
      <c r="R865" s="154"/>
      <c r="S865" s="154"/>
      <c r="T865" s="154"/>
      <c r="U865" s="154"/>
      <c r="V865" s="154"/>
      <c r="W865" s="154"/>
      <c r="X865" s="154"/>
      <c r="Y865" s="154"/>
      <c r="Z865" s="145"/>
      <c r="AA865" s="145"/>
      <c r="AB865" s="145"/>
      <c r="AC865" s="145"/>
      <c r="AD865" s="145"/>
      <c r="AE865" s="145"/>
      <c r="AF865" s="145"/>
      <c r="AG865" s="145" t="s">
        <v>206</v>
      </c>
      <c r="AH865" s="145">
        <v>0</v>
      </c>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row>
    <row r="866" spans="1:60" outlineLevel="3">
      <c r="A866" s="151"/>
      <c r="B866" s="152"/>
      <c r="C866" s="172" t="s">
        <v>1151</v>
      </c>
      <c r="D866" s="156"/>
      <c r="E866" s="1215">
        <v>28.0975</v>
      </c>
      <c r="F866" s="1209"/>
      <c r="G866" s="1209"/>
      <c r="H866" s="154"/>
      <c r="I866" s="154"/>
      <c r="J866" s="154"/>
      <c r="K866" s="154"/>
      <c r="L866" s="154"/>
      <c r="M866" s="154"/>
      <c r="N866" s="153"/>
      <c r="O866" s="153"/>
      <c r="P866" s="153"/>
      <c r="Q866" s="153"/>
      <c r="R866" s="154"/>
      <c r="S866" s="154"/>
      <c r="T866" s="154"/>
      <c r="U866" s="154"/>
      <c r="V866" s="154"/>
      <c r="W866" s="154"/>
      <c r="X866" s="154"/>
      <c r="Y866" s="154"/>
      <c r="Z866" s="145"/>
      <c r="AA866" s="145"/>
      <c r="AB866" s="145"/>
      <c r="AC866" s="145"/>
      <c r="AD866" s="145"/>
      <c r="AE866" s="145"/>
      <c r="AF866" s="145"/>
      <c r="AG866" s="145" t="s">
        <v>206</v>
      </c>
      <c r="AH866" s="145">
        <v>0</v>
      </c>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row>
    <row r="867" spans="1:60" outlineLevel="1">
      <c r="A867" s="164">
        <v>239</v>
      </c>
      <c r="B867" s="165" t="s">
        <v>1152</v>
      </c>
      <c r="C867" s="171" t="s">
        <v>1153</v>
      </c>
      <c r="D867" s="166" t="s">
        <v>217</v>
      </c>
      <c r="E867" s="1214">
        <v>2.75</v>
      </c>
      <c r="F867" s="1207"/>
      <c r="G867" s="1208">
        <f>ROUND(E867*F867,2)</f>
        <v>0</v>
      </c>
      <c r="H867" s="155">
        <v>26.89</v>
      </c>
      <c r="I867" s="154">
        <f>ROUND(E867*H867,2)</f>
        <v>73.95</v>
      </c>
      <c r="J867" s="155">
        <v>219.24</v>
      </c>
      <c r="K867" s="154">
        <f>ROUND(E867*J867,2)</f>
        <v>602.91</v>
      </c>
      <c r="L867" s="154">
        <v>21</v>
      </c>
      <c r="M867" s="154">
        <f>G867*(1+L867/100)</f>
        <v>0</v>
      </c>
      <c r="N867" s="153">
        <v>9.2000000000000003E-4</v>
      </c>
      <c r="O867" s="153">
        <f>ROUND(E867*N867,2)</f>
        <v>0</v>
      </c>
      <c r="P867" s="153">
        <v>5.3999999999999999E-2</v>
      </c>
      <c r="Q867" s="153">
        <f>ROUND(E867*P867,2)</f>
        <v>0.15</v>
      </c>
      <c r="R867" s="154"/>
      <c r="S867" s="154" t="s">
        <v>200</v>
      </c>
      <c r="T867" s="154" t="s">
        <v>201</v>
      </c>
      <c r="U867" s="154">
        <v>0.46500000000000002</v>
      </c>
      <c r="V867" s="154">
        <f>ROUND(E867*U867,2)</f>
        <v>1.28</v>
      </c>
      <c r="W867" s="154"/>
      <c r="X867" s="154" t="s">
        <v>202</v>
      </c>
      <c r="Y867" s="154" t="s">
        <v>203</v>
      </c>
      <c r="Z867" s="145"/>
      <c r="AA867" s="145"/>
      <c r="AB867" s="145"/>
      <c r="AC867" s="145"/>
      <c r="AD867" s="145"/>
      <c r="AE867" s="145"/>
      <c r="AF867" s="145"/>
      <c r="AG867" s="145" t="s">
        <v>204</v>
      </c>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row>
    <row r="868" spans="1:60" outlineLevel="2">
      <c r="A868" s="151"/>
      <c r="B868" s="152"/>
      <c r="C868" s="172" t="s">
        <v>1154</v>
      </c>
      <c r="D868" s="156"/>
      <c r="E868" s="1215">
        <v>2.75</v>
      </c>
      <c r="F868" s="1209"/>
      <c r="G868" s="1209"/>
      <c r="H868" s="154"/>
      <c r="I868" s="154"/>
      <c r="J868" s="154"/>
      <c r="K868" s="154"/>
      <c r="L868" s="154"/>
      <c r="M868" s="154"/>
      <c r="N868" s="153"/>
      <c r="O868" s="153"/>
      <c r="P868" s="153"/>
      <c r="Q868" s="153"/>
      <c r="R868" s="154"/>
      <c r="S868" s="154"/>
      <c r="T868" s="154"/>
      <c r="U868" s="154"/>
      <c r="V868" s="154"/>
      <c r="W868" s="154"/>
      <c r="X868" s="154"/>
      <c r="Y868" s="154"/>
      <c r="Z868" s="145"/>
      <c r="AA868" s="145"/>
      <c r="AB868" s="145"/>
      <c r="AC868" s="145"/>
      <c r="AD868" s="145"/>
      <c r="AE868" s="145"/>
      <c r="AF868" s="145"/>
      <c r="AG868" s="145" t="s">
        <v>206</v>
      </c>
      <c r="AH868" s="145">
        <v>0</v>
      </c>
      <c r="AI868" s="145"/>
      <c r="AJ868" s="145"/>
      <c r="AK868" s="145"/>
      <c r="AL868" s="145"/>
      <c r="AM868" s="145"/>
      <c r="AN868" s="145"/>
      <c r="AO868" s="145"/>
      <c r="AP868" s="145"/>
      <c r="AQ868" s="145"/>
      <c r="AR868" s="145"/>
      <c r="AS868" s="145"/>
      <c r="AT868" s="145"/>
      <c r="AU868" s="145"/>
      <c r="AV868" s="145"/>
      <c r="AW868" s="145"/>
      <c r="AX868" s="145"/>
      <c r="AY868" s="145"/>
      <c r="AZ868" s="145"/>
      <c r="BA868" s="145"/>
      <c r="BB868" s="145"/>
      <c r="BC868" s="145"/>
      <c r="BD868" s="145"/>
      <c r="BE868" s="145"/>
      <c r="BF868" s="145"/>
      <c r="BG868" s="145"/>
      <c r="BH868" s="145"/>
    </row>
    <row r="869" spans="1:60" outlineLevel="1">
      <c r="A869" s="164">
        <v>240</v>
      </c>
      <c r="B869" s="165" t="s">
        <v>1155</v>
      </c>
      <c r="C869" s="171" t="s">
        <v>1156</v>
      </c>
      <c r="D869" s="166" t="s">
        <v>217</v>
      </c>
      <c r="E869" s="1214">
        <v>33</v>
      </c>
      <c r="F869" s="1207"/>
      <c r="G869" s="1208">
        <f>ROUND(E869*F869,2)</f>
        <v>0</v>
      </c>
      <c r="H869" s="155">
        <v>24.02</v>
      </c>
      <c r="I869" s="154">
        <f>ROUND(E869*H869,2)</f>
        <v>792.66</v>
      </c>
      <c r="J869" s="155">
        <v>186.92</v>
      </c>
      <c r="K869" s="154">
        <f>ROUND(E869*J869,2)</f>
        <v>6168.36</v>
      </c>
      <c r="L869" s="154">
        <v>21</v>
      </c>
      <c r="M869" s="154">
        <f>G869*(1+L869/100)</f>
        <v>0</v>
      </c>
      <c r="N869" s="153">
        <v>8.1999999999999998E-4</v>
      </c>
      <c r="O869" s="153">
        <f>ROUND(E869*N869,2)</f>
        <v>0.03</v>
      </c>
      <c r="P869" s="153">
        <v>4.7E-2</v>
      </c>
      <c r="Q869" s="153">
        <f>ROUND(E869*P869,2)</f>
        <v>1.55</v>
      </c>
      <c r="R869" s="154"/>
      <c r="S869" s="154" t="s">
        <v>200</v>
      </c>
      <c r="T869" s="154" t="s">
        <v>201</v>
      </c>
      <c r="U869" s="154">
        <v>0.39600000000000002</v>
      </c>
      <c r="V869" s="154">
        <f>ROUND(E869*U869,2)</f>
        <v>13.07</v>
      </c>
      <c r="W869" s="154"/>
      <c r="X869" s="154" t="s">
        <v>202</v>
      </c>
      <c r="Y869" s="154" t="s">
        <v>203</v>
      </c>
      <c r="Z869" s="145"/>
      <c r="AA869" s="145"/>
      <c r="AB869" s="145"/>
      <c r="AC869" s="145"/>
      <c r="AD869" s="145"/>
      <c r="AE869" s="145"/>
      <c r="AF869" s="145"/>
      <c r="AG869" s="145" t="s">
        <v>204</v>
      </c>
      <c r="AH869" s="145"/>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row>
    <row r="870" spans="1:60" outlineLevel="2">
      <c r="A870" s="151"/>
      <c r="B870" s="152"/>
      <c r="C870" s="172" t="s">
        <v>1157</v>
      </c>
      <c r="D870" s="156"/>
      <c r="E870" s="1215">
        <v>33</v>
      </c>
      <c r="F870" s="1209"/>
      <c r="G870" s="1209"/>
      <c r="H870" s="154"/>
      <c r="I870" s="154"/>
      <c r="J870" s="154"/>
      <c r="K870" s="154"/>
      <c r="L870" s="154"/>
      <c r="M870" s="154"/>
      <c r="N870" s="153"/>
      <c r="O870" s="153"/>
      <c r="P870" s="153"/>
      <c r="Q870" s="153"/>
      <c r="R870" s="154"/>
      <c r="S870" s="154"/>
      <c r="T870" s="154"/>
      <c r="U870" s="154"/>
      <c r="V870" s="154"/>
      <c r="W870" s="154"/>
      <c r="X870" s="154"/>
      <c r="Y870" s="154"/>
      <c r="Z870" s="145"/>
      <c r="AA870" s="145"/>
      <c r="AB870" s="145"/>
      <c r="AC870" s="145"/>
      <c r="AD870" s="145"/>
      <c r="AE870" s="145"/>
      <c r="AF870" s="145"/>
      <c r="AG870" s="145" t="s">
        <v>206</v>
      </c>
      <c r="AH870" s="145">
        <v>0</v>
      </c>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row>
    <row r="871" spans="1:60" outlineLevel="1">
      <c r="A871" s="164">
        <v>241</v>
      </c>
      <c r="B871" s="165" t="s">
        <v>1158</v>
      </c>
      <c r="C871" s="171" t="s">
        <v>1159</v>
      </c>
      <c r="D871" s="166" t="s">
        <v>217</v>
      </c>
      <c r="E871" s="1214">
        <v>24.87</v>
      </c>
      <c r="F871" s="1207"/>
      <c r="G871" s="1208">
        <f>ROUND(E871*F871,2)</f>
        <v>0</v>
      </c>
      <c r="H871" s="155">
        <v>34.200000000000003</v>
      </c>
      <c r="I871" s="154">
        <f>ROUND(E871*H871,2)</f>
        <v>850.55</v>
      </c>
      <c r="J871" s="155">
        <v>262.48</v>
      </c>
      <c r="K871" s="154">
        <f>ROUND(E871*J871,2)</f>
        <v>6527.88</v>
      </c>
      <c r="L871" s="154">
        <v>21</v>
      </c>
      <c r="M871" s="154">
        <f>G871*(1+L871/100)</f>
        <v>0</v>
      </c>
      <c r="N871" s="153">
        <v>1.17E-3</v>
      </c>
      <c r="O871" s="153">
        <f>ROUND(E871*N871,2)</f>
        <v>0.03</v>
      </c>
      <c r="P871" s="153">
        <v>8.7999999999999995E-2</v>
      </c>
      <c r="Q871" s="153">
        <f>ROUND(E871*P871,2)</f>
        <v>2.19</v>
      </c>
      <c r="R871" s="154"/>
      <c r="S871" s="154" t="s">
        <v>200</v>
      </c>
      <c r="T871" s="154" t="s">
        <v>201</v>
      </c>
      <c r="U871" s="154">
        <v>0.55600000000000005</v>
      </c>
      <c r="V871" s="154">
        <f>ROUND(E871*U871,2)</f>
        <v>13.83</v>
      </c>
      <c r="W871" s="154"/>
      <c r="X871" s="154" t="s">
        <v>202</v>
      </c>
      <c r="Y871" s="154" t="s">
        <v>203</v>
      </c>
      <c r="Z871" s="145"/>
      <c r="AA871" s="145"/>
      <c r="AB871" s="145"/>
      <c r="AC871" s="145"/>
      <c r="AD871" s="145"/>
      <c r="AE871" s="145"/>
      <c r="AF871" s="145"/>
      <c r="AG871" s="145" t="s">
        <v>204</v>
      </c>
      <c r="AH871" s="145"/>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row>
    <row r="872" spans="1:60" outlineLevel="2">
      <c r="A872" s="151"/>
      <c r="B872" s="152"/>
      <c r="C872" s="172" t="s">
        <v>1160</v>
      </c>
      <c r="D872" s="156"/>
      <c r="E872" s="1215">
        <v>22.89</v>
      </c>
      <c r="F872" s="1209"/>
      <c r="G872" s="1209"/>
      <c r="H872" s="154"/>
      <c r="I872" s="154"/>
      <c r="J872" s="154"/>
      <c r="K872" s="154"/>
      <c r="L872" s="154"/>
      <c r="M872" s="154"/>
      <c r="N872" s="153"/>
      <c r="O872" s="153"/>
      <c r="P872" s="153"/>
      <c r="Q872" s="153"/>
      <c r="R872" s="154"/>
      <c r="S872" s="154"/>
      <c r="T872" s="154"/>
      <c r="U872" s="154"/>
      <c r="V872" s="154"/>
      <c r="W872" s="154"/>
      <c r="X872" s="154"/>
      <c r="Y872" s="154"/>
      <c r="Z872" s="145"/>
      <c r="AA872" s="145"/>
      <c r="AB872" s="145"/>
      <c r="AC872" s="145"/>
      <c r="AD872" s="145"/>
      <c r="AE872" s="145"/>
      <c r="AF872" s="145"/>
      <c r="AG872" s="145" t="s">
        <v>206</v>
      </c>
      <c r="AH872" s="145">
        <v>0</v>
      </c>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row>
    <row r="873" spans="1:60" outlineLevel="3">
      <c r="A873" s="151"/>
      <c r="B873" s="152"/>
      <c r="C873" s="172" t="s">
        <v>1161</v>
      </c>
      <c r="D873" s="156"/>
      <c r="E873" s="1215">
        <v>1.98</v>
      </c>
      <c r="F873" s="1209"/>
      <c r="G873" s="1209"/>
      <c r="H873" s="154"/>
      <c r="I873" s="154"/>
      <c r="J873" s="154"/>
      <c r="K873" s="154"/>
      <c r="L873" s="154"/>
      <c r="M873" s="154"/>
      <c r="N873" s="153"/>
      <c r="O873" s="153"/>
      <c r="P873" s="153"/>
      <c r="Q873" s="153"/>
      <c r="R873" s="154"/>
      <c r="S873" s="154"/>
      <c r="T873" s="154"/>
      <c r="U873" s="154"/>
      <c r="V873" s="154"/>
      <c r="W873" s="154"/>
      <c r="X873" s="154"/>
      <c r="Y873" s="154"/>
      <c r="Z873" s="145"/>
      <c r="AA873" s="145"/>
      <c r="AB873" s="145"/>
      <c r="AC873" s="145"/>
      <c r="AD873" s="145"/>
      <c r="AE873" s="145"/>
      <c r="AF873" s="145"/>
      <c r="AG873" s="145" t="s">
        <v>206</v>
      </c>
      <c r="AH873" s="145">
        <v>0</v>
      </c>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row>
    <row r="874" spans="1:60" outlineLevel="1">
      <c r="A874" s="164">
        <v>242</v>
      </c>
      <c r="B874" s="165" t="s">
        <v>1162</v>
      </c>
      <c r="C874" s="171" t="s">
        <v>1163</v>
      </c>
      <c r="D874" s="166" t="s">
        <v>217</v>
      </c>
      <c r="E874" s="1214">
        <v>24.782</v>
      </c>
      <c r="F874" s="1207"/>
      <c r="G874" s="1208">
        <f>ROUND(E874*F874,2)</f>
        <v>0</v>
      </c>
      <c r="H874" s="155">
        <v>29.24</v>
      </c>
      <c r="I874" s="154">
        <f>ROUND(E874*H874,2)</f>
        <v>724.63</v>
      </c>
      <c r="J874" s="155">
        <v>251.09</v>
      </c>
      <c r="K874" s="154">
        <f>ROUND(E874*J874,2)</f>
        <v>6222.51</v>
      </c>
      <c r="L874" s="154">
        <v>21</v>
      </c>
      <c r="M874" s="154">
        <f>G874*(1+L874/100)</f>
        <v>0</v>
      </c>
      <c r="N874" s="153">
        <v>1E-3</v>
      </c>
      <c r="O874" s="153">
        <f>ROUND(E874*N874,2)</f>
        <v>0.02</v>
      </c>
      <c r="P874" s="153">
        <v>6.7000000000000004E-2</v>
      </c>
      <c r="Q874" s="153">
        <f>ROUND(E874*P874,2)</f>
        <v>1.66</v>
      </c>
      <c r="R874" s="154"/>
      <c r="S874" s="154" t="s">
        <v>200</v>
      </c>
      <c r="T874" s="154" t="s">
        <v>201</v>
      </c>
      <c r="U874" s="154">
        <v>0.53300000000000003</v>
      </c>
      <c r="V874" s="154">
        <f>ROUND(E874*U874,2)</f>
        <v>13.21</v>
      </c>
      <c r="W874" s="154"/>
      <c r="X874" s="154" t="s">
        <v>202</v>
      </c>
      <c r="Y874" s="154" t="s">
        <v>203</v>
      </c>
      <c r="Z874" s="145"/>
      <c r="AA874" s="145"/>
      <c r="AB874" s="145"/>
      <c r="AC874" s="145"/>
      <c r="AD874" s="145"/>
      <c r="AE874" s="145"/>
      <c r="AF874" s="145"/>
      <c r="AG874" s="145" t="s">
        <v>204</v>
      </c>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row>
    <row r="875" spans="1:60" ht="33.75" outlineLevel="2">
      <c r="A875" s="151"/>
      <c r="B875" s="152"/>
      <c r="C875" s="172" t="s">
        <v>1164</v>
      </c>
      <c r="D875" s="156"/>
      <c r="E875" s="1215">
        <v>16.087250000000001</v>
      </c>
      <c r="F875" s="1209"/>
      <c r="G875" s="1209"/>
      <c r="H875" s="154"/>
      <c r="I875" s="154"/>
      <c r="J875" s="154"/>
      <c r="K875" s="154"/>
      <c r="L875" s="154"/>
      <c r="M875" s="154"/>
      <c r="N875" s="153"/>
      <c r="O875" s="153"/>
      <c r="P875" s="153"/>
      <c r="Q875" s="153"/>
      <c r="R875" s="154"/>
      <c r="S875" s="154"/>
      <c r="T875" s="154"/>
      <c r="U875" s="154"/>
      <c r="V875" s="154"/>
      <c r="W875" s="154"/>
      <c r="X875" s="154"/>
      <c r="Y875" s="154"/>
      <c r="Z875" s="145"/>
      <c r="AA875" s="145"/>
      <c r="AB875" s="145"/>
      <c r="AC875" s="145"/>
      <c r="AD875" s="145"/>
      <c r="AE875" s="145"/>
      <c r="AF875" s="145"/>
      <c r="AG875" s="145" t="s">
        <v>206</v>
      </c>
      <c r="AH875" s="145">
        <v>0</v>
      </c>
      <c r="AI875" s="145"/>
      <c r="AJ875" s="145"/>
      <c r="AK875" s="145"/>
      <c r="AL875" s="145"/>
      <c r="AM875" s="145"/>
      <c r="AN875" s="145"/>
      <c r="AO875" s="145"/>
      <c r="AP875" s="145"/>
      <c r="AQ875" s="145"/>
      <c r="AR875" s="145"/>
      <c r="AS875" s="145"/>
      <c r="AT875" s="145"/>
      <c r="AU875" s="145"/>
      <c r="AV875" s="145"/>
      <c r="AW875" s="145"/>
      <c r="AX875" s="145"/>
      <c r="AY875" s="145"/>
      <c r="AZ875" s="145"/>
      <c r="BA875" s="145"/>
      <c r="BB875" s="145"/>
      <c r="BC875" s="145"/>
      <c r="BD875" s="145"/>
      <c r="BE875" s="145"/>
      <c r="BF875" s="145"/>
      <c r="BG875" s="145"/>
      <c r="BH875" s="145"/>
    </row>
    <row r="876" spans="1:60" outlineLevel="3">
      <c r="A876" s="151"/>
      <c r="B876" s="152"/>
      <c r="C876" s="172" t="s">
        <v>1165</v>
      </c>
      <c r="D876" s="156"/>
      <c r="E876" s="1215">
        <v>8.6947500000000009</v>
      </c>
      <c r="F876" s="1209"/>
      <c r="G876" s="1209"/>
      <c r="H876" s="154"/>
      <c r="I876" s="154"/>
      <c r="J876" s="154"/>
      <c r="K876" s="154"/>
      <c r="L876" s="154"/>
      <c r="M876" s="154"/>
      <c r="N876" s="153"/>
      <c r="O876" s="153"/>
      <c r="P876" s="153"/>
      <c r="Q876" s="153"/>
      <c r="R876" s="154"/>
      <c r="S876" s="154"/>
      <c r="T876" s="154"/>
      <c r="U876" s="154"/>
      <c r="V876" s="154"/>
      <c r="W876" s="154"/>
      <c r="X876" s="154"/>
      <c r="Y876" s="154"/>
      <c r="Z876" s="145"/>
      <c r="AA876" s="145"/>
      <c r="AB876" s="145"/>
      <c r="AC876" s="145"/>
      <c r="AD876" s="145"/>
      <c r="AE876" s="145"/>
      <c r="AF876" s="145"/>
      <c r="AG876" s="145" t="s">
        <v>206</v>
      </c>
      <c r="AH876" s="145">
        <v>0</v>
      </c>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row>
    <row r="877" spans="1:60" outlineLevel="1">
      <c r="A877" s="164">
        <v>243</v>
      </c>
      <c r="B877" s="165" t="s">
        <v>1166</v>
      </c>
      <c r="C877" s="171" t="s">
        <v>1167</v>
      </c>
      <c r="D877" s="166" t="s">
        <v>217</v>
      </c>
      <c r="E877" s="1214">
        <v>19</v>
      </c>
      <c r="F877" s="1207"/>
      <c r="G877" s="1208">
        <f>ROUND(E877*F877,2)</f>
        <v>0</v>
      </c>
      <c r="H877" s="155">
        <v>34.200000000000003</v>
      </c>
      <c r="I877" s="154">
        <f>ROUND(E877*H877,2)</f>
        <v>649.79999999999995</v>
      </c>
      <c r="J877" s="155">
        <v>439.64</v>
      </c>
      <c r="K877" s="154">
        <f>ROUND(E877*J877,2)</f>
        <v>8353.16</v>
      </c>
      <c r="L877" s="154">
        <v>21</v>
      </c>
      <c r="M877" s="154">
        <f>G877*(1+L877/100)</f>
        <v>0</v>
      </c>
      <c r="N877" s="153">
        <v>1.17E-3</v>
      </c>
      <c r="O877" s="153">
        <f>ROUND(E877*N877,2)</f>
        <v>0.02</v>
      </c>
      <c r="P877" s="153">
        <v>7.5999999999999998E-2</v>
      </c>
      <c r="Q877" s="153">
        <f>ROUND(E877*P877,2)</f>
        <v>1.44</v>
      </c>
      <c r="R877" s="154"/>
      <c r="S877" s="154" t="s">
        <v>200</v>
      </c>
      <c r="T877" s="154" t="s">
        <v>201</v>
      </c>
      <c r="U877" s="154">
        <v>0.93899999999999995</v>
      </c>
      <c r="V877" s="154">
        <f>ROUND(E877*U877,2)</f>
        <v>17.84</v>
      </c>
      <c r="W877" s="154"/>
      <c r="X877" s="154" t="s">
        <v>202</v>
      </c>
      <c r="Y877" s="154" t="s">
        <v>203</v>
      </c>
      <c r="Z877" s="145"/>
      <c r="AA877" s="145"/>
      <c r="AB877" s="145"/>
      <c r="AC877" s="145"/>
      <c r="AD877" s="145"/>
      <c r="AE877" s="145"/>
      <c r="AF877" s="145"/>
      <c r="AG877" s="145" t="s">
        <v>204</v>
      </c>
      <c r="AH877" s="145"/>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row>
    <row r="878" spans="1:60" outlineLevel="2">
      <c r="A878" s="151"/>
      <c r="B878" s="152"/>
      <c r="C878" s="172" t="s">
        <v>1168</v>
      </c>
      <c r="D878" s="156"/>
      <c r="E878" s="1215">
        <v>14.8</v>
      </c>
      <c r="F878" s="1209"/>
      <c r="G878" s="1209"/>
      <c r="H878" s="154"/>
      <c r="I878" s="154"/>
      <c r="J878" s="154"/>
      <c r="K878" s="154"/>
      <c r="L878" s="154"/>
      <c r="M878" s="154"/>
      <c r="N878" s="153"/>
      <c r="O878" s="153"/>
      <c r="P878" s="153"/>
      <c r="Q878" s="153"/>
      <c r="R878" s="154"/>
      <c r="S878" s="154"/>
      <c r="T878" s="154"/>
      <c r="U878" s="154"/>
      <c r="V878" s="154"/>
      <c r="W878" s="154"/>
      <c r="X878" s="154"/>
      <c r="Y878" s="154"/>
      <c r="Z878" s="145"/>
      <c r="AA878" s="145"/>
      <c r="AB878" s="145"/>
      <c r="AC878" s="145"/>
      <c r="AD878" s="145"/>
      <c r="AE878" s="145"/>
      <c r="AF878" s="145"/>
      <c r="AG878" s="145" t="s">
        <v>206</v>
      </c>
      <c r="AH878" s="145">
        <v>0</v>
      </c>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row>
    <row r="879" spans="1:60" outlineLevel="3">
      <c r="A879" s="151"/>
      <c r="B879" s="152"/>
      <c r="C879" s="172" t="s">
        <v>1169</v>
      </c>
      <c r="D879" s="156"/>
      <c r="E879" s="1215">
        <v>4.2</v>
      </c>
      <c r="F879" s="1209"/>
      <c r="G879" s="1209"/>
      <c r="H879" s="154"/>
      <c r="I879" s="154"/>
      <c r="J879" s="154"/>
      <c r="K879" s="154"/>
      <c r="L879" s="154"/>
      <c r="M879" s="154"/>
      <c r="N879" s="153"/>
      <c r="O879" s="153"/>
      <c r="P879" s="153"/>
      <c r="Q879" s="153"/>
      <c r="R879" s="154"/>
      <c r="S879" s="154"/>
      <c r="T879" s="154"/>
      <c r="U879" s="154"/>
      <c r="V879" s="154"/>
      <c r="W879" s="154"/>
      <c r="X879" s="154"/>
      <c r="Y879" s="154"/>
      <c r="Z879" s="145"/>
      <c r="AA879" s="145"/>
      <c r="AB879" s="145"/>
      <c r="AC879" s="145"/>
      <c r="AD879" s="145"/>
      <c r="AE879" s="145"/>
      <c r="AF879" s="145"/>
      <c r="AG879" s="145" t="s">
        <v>206</v>
      </c>
      <c r="AH879" s="145">
        <v>0</v>
      </c>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row>
    <row r="880" spans="1:60" outlineLevel="1">
      <c r="A880" s="164">
        <v>244</v>
      </c>
      <c r="B880" s="165" t="s">
        <v>1170</v>
      </c>
      <c r="C880" s="171" t="s">
        <v>1171</v>
      </c>
      <c r="D880" s="166" t="s">
        <v>217</v>
      </c>
      <c r="E880" s="1214">
        <v>5.6855000000000002</v>
      </c>
      <c r="F880" s="1207"/>
      <c r="G880" s="1208">
        <f>ROUND(E880*F880,2)</f>
        <v>0</v>
      </c>
      <c r="H880" s="155">
        <v>29.24</v>
      </c>
      <c r="I880" s="154">
        <f>ROUND(E880*H880,2)</f>
        <v>166.24</v>
      </c>
      <c r="J880" s="155">
        <v>336.66</v>
      </c>
      <c r="K880" s="154">
        <f>ROUND(E880*J880,2)</f>
        <v>1914.08</v>
      </c>
      <c r="L880" s="154">
        <v>21</v>
      </c>
      <c r="M880" s="154">
        <f>G880*(1+L880/100)</f>
        <v>0</v>
      </c>
      <c r="N880" s="153">
        <v>1E-3</v>
      </c>
      <c r="O880" s="153">
        <f>ROUND(E880*N880,2)</f>
        <v>0.01</v>
      </c>
      <c r="P880" s="153">
        <v>6.3E-2</v>
      </c>
      <c r="Q880" s="153">
        <f>ROUND(E880*P880,2)</f>
        <v>0.36</v>
      </c>
      <c r="R880" s="154"/>
      <c r="S880" s="154" t="s">
        <v>200</v>
      </c>
      <c r="T880" s="154" t="s">
        <v>201</v>
      </c>
      <c r="U880" s="154">
        <v>0.71799999999999997</v>
      </c>
      <c r="V880" s="154">
        <f>ROUND(E880*U880,2)</f>
        <v>4.08</v>
      </c>
      <c r="W880" s="154"/>
      <c r="X880" s="154" t="s">
        <v>202</v>
      </c>
      <c r="Y880" s="154" t="s">
        <v>203</v>
      </c>
      <c r="Z880" s="145"/>
      <c r="AA880" s="145"/>
      <c r="AB880" s="145"/>
      <c r="AC880" s="145"/>
      <c r="AD880" s="145"/>
      <c r="AE880" s="145"/>
      <c r="AF880" s="145"/>
      <c r="AG880" s="145" t="s">
        <v>204</v>
      </c>
      <c r="AH880" s="145"/>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row>
    <row r="881" spans="1:60" outlineLevel="2">
      <c r="A881" s="151"/>
      <c r="B881" s="152"/>
      <c r="C881" s="172" t="s">
        <v>1172</v>
      </c>
      <c r="D881" s="156"/>
      <c r="E881" s="1215">
        <v>5.6855000000000002</v>
      </c>
      <c r="F881" s="1209"/>
      <c r="G881" s="1209"/>
      <c r="H881" s="154"/>
      <c r="I881" s="154"/>
      <c r="J881" s="154"/>
      <c r="K881" s="154"/>
      <c r="L881" s="154"/>
      <c r="M881" s="154"/>
      <c r="N881" s="153"/>
      <c r="O881" s="153"/>
      <c r="P881" s="153"/>
      <c r="Q881" s="153"/>
      <c r="R881" s="154"/>
      <c r="S881" s="154"/>
      <c r="T881" s="154"/>
      <c r="U881" s="154"/>
      <c r="V881" s="154"/>
      <c r="W881" s="154"/>
      <c r="X881" s="154"/>
      <c r="Y881" s="154"/>
      <c r="Z881" s="145"/>
      <c r="AA881" s="145"/>
      <c r="AB881" s="145"/>
      <c r="AC881" s="145"/>
      <c r="AD881" s="145"/>
      <c r="AE881" s="145"/>
      <c r="AF881" s="145"/>
      <c r="AG881" s="145" t="s">
        <v>206</v>
      </c>
      <c r="AH881" s="145">
        <v>0</v>
      </c>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row>
    <row r="882" spans="1:60" outlineLevel="1">
      <c r="A882" s="164">
        <v>245</v>
      </c>
      <c r="B882" s="165" t="s">
        <v>1173</v>
      </c>
      <c r="C882" s="171" t="s">
        <v>1174</v>
      </c>
      <c r="D882" s="166" t="s">
        <v>241</v>
      </c>
      <c r="E882" s="1214">
        <v>25.65</v>
      </c>
      <c r="F882" s="1207"/>
      <c r="G882" s="1208">
        <f>ROUND(E882*F882,2)</f>
        <v>0</v>
      </c>
      <c r="H882" s="155">
        <v>0</v>
      </c>
      <c r="I882" s="154">
        <f>ROUND(E882*H882,2)</f>
        <v>0</v>
      </c>
      <c r="J882" s="155">
        <v>97.13</v>
      </c>
      <c r="K882" s="154">
        <f>ROUND(E882*J882,2)</f>
        <v>2491.38</v>
      </c>
      <c r="L882" s="154">
        <v>21</v>
      </c>
      <c r="M882" s="154">
        <f>G882*(1+L882/100)</f>
        <v>0</v>
      </c>
      <c r="N882" s="153">
        <v>0</v>
      </c>
      <c r="O882" s="153">
        <f>ROUND(E882*N882,2)</f>
        <v>0</v>
      </c>
      <c r="P882" s="153">
        <v>1.6E-2</v>
      </c>
      <c r="Q882" s="153">
        <f>ROUND(E882*P882,2)</f>
        <v>0.41</v>
      </c>
      <c r="R882" s="154"/>
      <c r="S882" s="154" t="s">
        <v>200</v>
      </c>
      <c r="T882" s="154" t="s">
        <v>201</v>
      </c>
      <c r="U882" s="154">
        <v>0.21</v>
      </c>
      <c r="V882" s="154">
        <f>ROUND(E882*U882,2)</f>
        <v>5.39</v>
      </c>
      <c r="W882" s="154"/>
      <c r="X882" s="154" t="s">
        <v>202</v>
      </c>
      <c r="Y882" s="154" t="s">
        <v>203</v>
      </c>
      <c r="Z882" s="145"/>
      <c r="AA882" s="145"/>
      <c r="AB882" s="145"/>
      <c r="AC882" s="145"/>
      <c r="AD882" s="145"/>
      <c r="AE882" s="145"/>
      <c r="AF882" s="145"/>
      <c r="AG882" s="145" t="s">
        <v>204</v>
      </c>
      <c r="AH882" s="145"/>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row>
    <row r="883" spans="1:60" outlineLevel="2">
      <c r="A883" s="151"/>
      <c r="B883" s="152"/>
      <c r="C883" s="172" t="s">
        <v>1175</v>
      </c>
      <c r="D883" s="156"/>
      <c r="E883" s="1215">
        <v>25.65</v>
      </c>
      <c r="F883" s="1209"/>
      <c r="G883" s="1209"/>
      <c r="H883" s="154"/>
      <c r="I883" s="154"/>
      <c r="J883" s="154"/>
      <c r="K883" s="154"/>
      <c r="L883" s="154"/>
      <c r="M883" s="154"/>
      <c r="N883" s="153"/>
      <c r="O883" s="153"/>
      <c r="P883" s="153"/>
      <c r="Q883" s="153"/>
      <c r="R883" s="154"/>
      <c r="S883" s="154"/>
      <c r="T883" s="154"/>
      <c r="U883" s="154"/>
      <c r="V883" s="154"/>
      <c r="W883" s="154"/>
      <c r="X883" s="154"/>
      <c r="Y883" s="154"/>
      <c r="Z883" s="145"/>
      <c r="AA883" s="145"/>
      <c r="AB883" s="145"/>
      <c r="AC883" s="145"/>
      <c r="AD883" s="145"/>
      <c r="AE883" s="145"/>
      <c r="AF883" s="145"/>
      <c r="AG883" s="145" t="s">
        <v>206</v>
      </c>
      <c r="AH883" s="145">
        <v>0</v>
      </c>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row>
    <row r="884" spans="1:60" outlineLevel="1">
      <c r="A884" s="164">
        <v>246</v>
      </c>
      <c r="B884" s="165" t="s">
        <v>1176</v>
      </c>
      <c r="C884" s="171" t="s">
        <v>1177</v>
      </c>
      <c r="D884" s="166" t="s">
        <v>1178</v>
      </c>
      <c r="E884" s="1214">
        <v>8</v>
      </c>
      <c r="F884" s="1207"/>
      <c r="G884" s="1208">
        <f>ROUND(E884*F884,2)</f>
        <v>0</v>
      </c>
      <c r="H884" s="155">
        <v>0</v>
      </c>
      <c r="I884" s="154">
        <f>ROUND(E884*H884,2)</f>
        <v>0</v>
      </c>
      <c r="J884" s="155">
        <v>272.89999999999998</v>
      </c>
      <c r="K884" s="154">
        <f>ROUND(E884*J884,2)</f>
        <v>2183.1999999999998</v>
      </c>
      <c r="L884" s="154">
        <v>21</v>
      </c>
      <c r="M884" s="154">
        <f>G884*(1+L884/100)</f>
        <v>0</v>
      </c>
      <c r="N884" s="153">
        <v>0</v>
      </c>
      <c r="O884" s="153">
        <f>ROUND(E884*N884,2)</f>
        <v>0</v>
      </c>
      <c r="P884" s="153">
        <v>1.933E-2</v>
      </c>
      <c r="Q884" s="153">
        <f>ROUND(E884*P884,2)</f>
        <v>0.15</v>
      </c>
      <c r="R884" s="154"/>
      <c r="S884" s="154" t="s">
        <v>200</v>
      </c>
      <c r="T884" s="154" t="s">
        <v>201</v>
      </c>
      <c r="U884" s="154">
        <v>0.59</v>
      </c>
      <c r="V884" s="154">
        <f>ROUND(E884*U884,2)</f>
        <v>4.72</v>
      </c>
      <c r="W884" s="154"/>
      <c r="X884" s="154" t="s">
        <v>202</v>
      </c>
      <c r="Y884" s="154" t="s">
        <v>203</v>
      </c>
      <c r="Z884" s="145"/>
      <c r="AA884" s="145"/>
      <c r="AB884" s="145"/>
      <c r="AC884" s="145"/>
      <c r="AD884" s="145"/>
      <c r="AE884" s="145"/>
      <c r="AF884" s="145"/>
      <c r="AG884" s="145" t="s">
        <v>204</v>
      </c>
      <c r="AH884" s="145"/>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row>
    <row r="885" spans="1:60" outlineLevel="2">
      <c r="A885" s="151"/>
      <c r="B885" s="152"/>
      <c r="C885" s="172" t="s">
        <v>1179</v>
      </c>
      <c r="D885" s="156"/>
      <c r="E885" s="1215">
        <v>2</v>
      </c>
      <c r="F885" s="1209"/>
      <c r="G885" s="1209"/>
      <c r="H885" s="154"/>
      <c r="I885" s="154"/>
      <c r="J885" s="154"/>
      <c r="K885" s="154"/>
      <c r="L885" s="154"/>
      <c r="M885" s="154"/>
      <c r="N885" s="153"/>
      <c r="O885" s="153"/>
      <c r="P885" s="153"/>
      <c r="Q885" s="153"/>
      <c r="R885" s="154"/>
      <c r="S885" s="154"/>
      <c r="T885" s="154"/>
      <c r="U885" s="154"/>
      <c r="V885" s="154"/>
      <c r="W885" s="154"/>
      <c r="X885" s="154"/>
      <c r="Y885" s="154"/>
      <c r="Z885" s="145"/>
      <c r="AA885" s="145"/>
      <c r="AB885" s="145"/>
      <c r="AC885" s="145"/>
      <c r="AD885" s="145"/>
      <c r="AE885" s="145"/>
      <c r="AF885" s="145"/>
      <c r="AG885" s="145" t="s">
        <v>206</v>
      </c>
      <c r="AH885" s="145">
        <v>0</v>
      </c>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row>
    <row r="886" spans="1:60" outlineLevel="3">
      <c r="A886" s="151"/>
      <c r="B886" s="152"/>
      <c r="C886" s="172" t="s">
        <v>1180</v>
      </c>
      <c r="D886" s="156"/>
      <c r="E886" s="1215">
        <v>6</v>
      </c>
      <c r="F886" s="1209"/>
      <c r="G886" s="1209"/>
      <c r="H886" s="154"/>
      <c r="I886" s="154"/>
      <c r="J886" s="154"/>
      <c r="K886" s="154"/>
      <c r="L886" s="154"/>
      <c r="M886" s="154"/>
      <c r="N886" s="153"/>
      <c r="O886" s="153"/>
      <c r="P886" s="153"/>
      <c r="Q886" s="153"/>
      <c r="R886" s="154"/>
      <c r="S886" s="154"/>
      <c r="T886" s="154"/>
      <c r="U886" s="154"/>
      <c r="V886" s="154"/>
      <c r="W886" s="154"/>
      <c r="X886" s="154"/>
      <c r="Y886" s="154"/>
      <c r="Z886" s="145"/>
      <c r="AA886" s="145"/>
      <c r="AB886" s="145"/>
      <c r="AC886" s="145"/>
      <c r="AD886" s="145"/>
      <c r="AE886" s="145"/>
      <c r="AF886" s="145"/>
      <c r="AG886" s="145" t="s">
        <v>206</v>
      </c>
      <c r="AH886" s="145">
        <v>0</v>
      </c>
      <c r="AI886" s="145"/>
      <c r="AJ886" s="145"/>
      <c r="AK886" s="145"/>
      <c r="AL886" s="145"/>
      <c r="AM886" s="145"/>
      <c r="AN886" s="145"/>
      <c r="AO886" s="145"/>
      <c r="AP886" s="145"/>
      <c r="AQ886" s="145"/>
      <c r="AR886" s="145"/>
      <c r="AS886" s="145"/>
      <c r="AT886" s="145"/>
      <c r="AU886" s="145"/>
      <c r="AV886" s="145"/>
      <c r="AW886" s="145"/>
      <c r="AX886" s="145"/>
      <c r="AY886" s="145"/>
      <c r="AZ886" s="145"/>
      <c r="BA886" s="145"/>
      <c r="BB886" s="145"/>
      <c r="BC886" s="145"/>
      <c r="BD886" s="145"/>
      <c r="BE886" s="145"/>
      <c r="BF886" s="145"/>
      <c r="BG886" s="145"/>
      <c r="BH886" s="145"/>
    </row>
    <row r="887" spans="1:60" outlineLevel="1">
      <c r="A887" s="164">
        <v>247</v>
      </c>
      <c r="B887" s="165" t="s">
        <v>1181</v>
      </c>
      <c r="C887" s="171" t="s">
        <v>1182</v>
      </c>
      <c r="D887" s="166" t="s">
        <v>1178</v>
      </c>
      <c r="E887" s="1214">
        <v>4</v>
      </c>
      <c r="F887" s="1207"/>
      <c r="G887" s="1208">
        <f>ROUND(E887*F887,2)</f>
        <v>0</v>
      </c>
      <c r="H887" s="155">
        <v>0</v>
      </c>
      <c r="I887" s="154">
        <f>ROUND(E887*H887,2)</f>
        <v>0</v>
      </c>
      <c r="J887" s="155">
        <v>105</v>
      </c>
      <c r="K887" s="154">
        <f>ROUND(E887*J887,2)</f>
        <v>420</v>
      </c>
      <c r="L887" s="154">
        <v>21</v>
      </c>
      <c r="M887" s="154">
        <f>G887*(1+L887/100)</f>
        <v>0</v>
      </c>
      <c r="N887" s="153">
        <v>0</v>
      </c>
      <c r="O887" s="153">
        <f>ROUND(E887*N887,2)</f>
        <v>0</v>
      </c>
      <c r="P887" s="153">
        <v>1.107E-2</v>
      </c>
      <c r="Q887" s="153">
        <f>ROUND(E887*P887,2)</f>
        <v>0.04</v>
      </c>
      <c r="R887" s="154"/>
      <c r="S887" s="154" t="s">
        <v>200</v>
      </c>
      <c r="T887" s="154" t="s">
        <v>201</v>
      </c>
      <c r="U887" s="154">
        <v>0.22700000000000001</v>
      </c>
      <c r="V887" s="154">
        <f>ROUND(E887*U887,2)</f>
        <v>0.91</v>
      </c>
      <c r="W887" s="154"/>
      <c r="X887" s="154" t="s">
        <v>202</v>
      </c>
      <c r="Y887" s="154" t="s">
        <v>203</v>
      </c>
      <c r="Z887" s="145"/>
      <c r="AA887" s="145"/>
      <c r="AB887" s="145"/>
      <c r="AC887" s="145"/>
      <c r="AD887" s="145"/>
      <c r="AE887" s="145"/>
      <c r="AF887" s="145"/>
      <c r="AG887" s="145" t="s">
        <v>204</v>
      </c>
      <c r="AH887" s="145"/>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row>
    <row r="888" spans="1:60" outlineLevel="2">
      <c r="A888" s="151"/>
      <c r="B888" s="152"/>
      <c r="C888" s="172" t="s">
        <v>1183</v>
      </c>
      <c r="D888" s="156"/>
      <c r="E888" s="1215">
        <v>4</v>
      </c>
      <c r="F888" s="1209"/>
      <c r="G888" s="1209"/>
      <c r="H888" s="154"/>
      <c r="I888" s="154"/>
      <c r="J888" s="154"/>
      <c r="K888" s="154"/>
      <c r="L888" s="154"/>
      <c r="M888" s="154"/>
      <c r="N888" s="153"/>
      <c r="O888" s="153"/>
      <c r="P888" s="153"/>
      <c r="Q888" s="153"/>
      <c r="R888" s="154"/>
      <c r="S888" s="154"/>
      <c r="T888" s="154"/>
      <c r="U888" s="154"/>
      <c r="V888" s="154"/>
      <c r="W888" s="154"/>
      <c r="X888" s="154"/>
      <c r="Y888" s="154"/>
      <c r="Z888" s="145"/>
      <c r="AA888" s="145"/>
      <c r="AB888" s="145"/>
      <c r="AC888" s="145"/>
      <c r="AD888" s="145"/>
      <c r="AE888" s="145"/>
      <c r="AF888" s="145"/>
      <c r="AG888" s="145" t="s">
        <v>206</v>
      </c>
      <c r="AH888" s="145">
        <v>0</v>
      </c>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row>
    <row r="889" spans="1:60" outlineLevel="1">
      <c r="A889" s="164">
        <v>248</v>
      </c>
      <c r="B889" s="165" t="s">
        <v>1184</v>
      </c>
      <c r="C889" s="171" t="s">
        <v>1185</v>
      </c>
      <c r="D889" s="166" t="s">
        <v>1178</v>
      </c>
      <c r="E889" s="1214">
        <v>8</v>
      </c>
      <c r="F889" s="1207"/>
      <c r="G889" s="1208">
        <f>ROUND(E889*F889,2)</f>
        <v>0</v>
      </c>
      <c r="H889" s="155">
        <v>0</v>
      </c>
      <c r="I889" s="154">
        <f>ROUND(E889*H889,2)</f>
        <v>0</v>
      </c>
      <c r="J889" s="155">
        <v>176.69</v>
      </c>
      <c r="K889" s="154">
        <f>ROUND(E889*J889,2)</f>
        <v>1413.52</v>
      </c>
      <c r="L889" s="154">
        <v>21</v>
      </c>
      <c r="M889" s="154">
        <f>G889*(1+L889/100)</f>
        <v>0</v>
      </c>
      <c r="N889" s="153">
        <v>0</v>
      </c>
      <c r="O889" s="153">
        <f>ROUND(E889*N889,2)</f>
        <v>0</v>
      </c>
      <c r="P889" s="153">
        <v>1.9460000000000002E-2</v>
      </c>
      <c r="Q889" s="153">
        <f>ROUND(E889*P889,2)</f>
        <v>0.16</v>
      </c>
      <c r="R889" s="154"/>
      <c r="S889" s="154" t="s">
        <v>200</v>
      </c>
      <c r="T889" s="154" t="s">
        <v>201</v>
      </c>
      <c r="U889" s="154">
        <v>0.38200000000000001</v>
      </c>
      <c r="V889" s="154">
        <f>ROUND(E889*U889,2)</f>
        <v>3.06</v>
      </c>
      <c r="W889" s="154"/>
      <c r="X889" s="154" t="s">
        <v>202</v>
      </c>
      <c r="Y889" s="154" t="s">
        <v>203</v>
      </c>
      <c r="Z889" s="145"/>
      <c r="AA889" s="145"/>
      <c r="AB889" s="145"/>
      <c r="AC889" s="145"/>
      <c r="AD889" s="145"/>
      <c r="AE889" s="145"/>
      <c r="AF889" s="145"/>
      <c r="AG889" s="145" t="s">
        <v>204</v>
      </c>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row>
    <row r="890" spans="1:60" outlineLevel="2">
      <c r="A890" s="151"/>
      <c r="B890" s="152"/>
      <c r="C890" s="172" t="s">
        <v>1179</v>
      </c>
      <c r="D890" s="156"/>
      <c r="E890" s="1215">
        <v>2</v>
      </c>
      <c r="F890" s="1209"/>
      <c r="G890" s="1209"/>
      <c r="H890" s="154"/>
      <c r="I890" s="154"/>
      <c r="J890" s="154"/>
      <c r="K890" s="154"/>
      <c r="L890" s="154"/>
      <c r="M890" s="154"/>
      <c r="N890" s="153"/>
      <c r="O890" s="153"/>
      <c r="P890" s="153"/>
      <c r="Q890" s="153"/>
      <c r="R890" s="154"/>
      <c r="S890" s="154"/>
      <c r="T890" s="154"/>
      <c r="U890" s="154"/>
      <c r="V890" s="154"/>
      <c r="W890" s="154"/>
      <c r="X890" s="154"/>
      <c r="Y890" s="154"/>
      <c r="Z890" s="145"/>
      <c r="AA890" s="145"/>
      <c r="AB890" s="145"/>
      <c r="AC890" s="145"/>
      <c r="AD890" s="145"/>
      <c r="AE890" s="145"/>
      <c r="AF890" s="145"/>
      <c r="AG890" s="145" t="s">
        <v>206</v>
      </c>
      <c r="AH890" s="145">
        <v>0</v>
      </c>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row>
    <row r="891" spans="1:60" outlineLevel="3">
      <c r="A891" s="151"/>
      <c r="B891" s="152"/>
      <c r="C891" s="172" t="s">
        <v>1180</v>
      </c>
      <c r="D891" s="156"/>
      <c r="E891" s="1215">
        <v>6</v>
      </c>
      <c r="F891" s="1209"/>
      <c r="G891" s="1209"/>
      <c r="H891" s="154"/>
      <c r="I891" s="154"/>
      <c r="J891" s="154"/>
      <c r="K891" s="154"/>
      <c r="L891" s="154"/>
      <c r="M891" s="154"/>
      <c r="N891" s="153"/>
      <c r="O891" s="153"/>
      <c r="P891" s="153"/>
      <c r="Q891" s="153"/>
      <c r="R891" s="154"/>
      <c r="S891" s="154"/>
      <c r="T891" s="154"/>
      <c r="U891" s="154"/>
      <c r="V891" s="154"/>
      <c r="W891" s="154"/>
      <c r="X891" s="154"/>
      <c r="Y891" s="154"/>
      <c r="Z891" s="145"/>
      <c r="AA891" s="145"/>
      <c r="AB891" s="145"/>
      <c r="AC891" s="145"/>
      <c r="AD891" s="145"/>
      <c r="AE891" s="145"/>
      <c r="AF891" s="145"/>
      <c r="AG891" s="145" t="s">
        <v>206</v>
      </c>
      <c r="AH891" s="145">
        <v>0</v>
      </c>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row>
    <row r="892" spans="1:60" outlineLevel="1">
      <c r="A892" s="164">
        <v>249</v>
      </c>
      <c r="B892" s="165" t="s">
        <v>1186</v>
      </c>
      <c r="C892" s="171" t="s">
        <v>1187</v>
      </c>
      <c r="D892" s="166" t="s">
        <v>1178</v>
      </c>
      <c r="E892" s="1214">
        <v>1</v>
      </c>
      <c r="F892" s="1207"/>
      <c r="G892" s="1208">
        <f>ROUND(E892*F892,2)</f>
        <v>0</v>
      </c>
      <c r="H892" s="155">
        <v>0</v>
      </c>
      <c r="I892" s="154">
        <f>ROUND(E892*H892,2)</f>
        <v>0</v>
      </c>
      <c r="J892" s="155">
        <v>86.03</v>
      </c>
      <c r="K892" s="154">
        <f>ROUND(E892*J892,2)</f>
        <v>86.03</v>
      </c>
      <c r="L892" s="154">
        <v>21</v>
      </c>
      <c r="M892" s="154">
        <f>G892*(1+L892/100)</f>
        <v>0</v>
      </c>
      <c r="N892" s="153">
        <v>0</v>
      </c>
      <c r="O892" s="153">
        <f>ROUND(E892*N892,2)</f>
        <v>0</v>
      </c>
      <c r="P892" s="153">
        <v>6.6E-3</v>
      </c>
      <c r="Q892" s="153">
        <f>ROUND(E892*P892,2)</f>
        <v>0.01</v>
      </c>
      <c r="R892" s="154"/>
      <c r="S892" s="154" t="s">
        <v>200</v>
      </c>
      <c r="T892" s="154" t="s">
        <v>201</v>
      </c>
      <c r="U892" s="154">
        <v>0.186</v>
      </c>
      <c r="V892" s="154">
        <f>ROUND(E892*U892,2)</f>
        <v>0.19</v>
      </c>
      <c r="W892" s="154"/>
      <c r="X892" s="154" t="s">
        <v>202</v>
      </c>
      <c r="Y892" s="154" t="s">
        <v>203</v>
      </c>
      <c r="Z892" s="145"/>
      <c r="AA892" s="145"/>
      <c r="AB892" s="145"/>
      <c r="AC892" s="145"/>
      <c r="AD892" s="145"/>
      <c r="AE892" s="145"/>
      <c r="AF892" s="145"/>
      <c r="AG892" s="145" t="s">
        <v>204</v>
      </c>
      <c r="AH892" s="145"/>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row>
    <row r="893" spans="1:60" outlineLevel="2">
      <c r="A893" s="151"/>
      <c r="B893" s="152"/>
      <c r="C893" s="172" t="s">
        <v>1188</v>
      </c>
      <c r="D893" s="156"/>
      <c r="E893" s="1215">
        <v>1</v>
      </c>
      <c r="F893" s="1209"/>
      <c r="G893" s="1209"/>
      <c r="H893" s="154"/>
      <c r="I893" s="154"/>
      <c r="J893" s="154"/>
      <c r="K893" s="154"/>
      <c r="L893" s="154"/>
      <c r="M893" s="154"/>
      <c r="N893" s="153"/>
      <c r="O893" s="153"/>
      <c r="P893" s="153"/>
      <c r="Q893" s="153"/>
      <c r="R893" s="154"/>
      <c r="S893" s="154"/>
      <c r="T893" s="154"/>
      <c r="U893" s="154"/>
      <c r="V893" s="154"/>
      <c r="W893" s="154"/>
      <c r="X893" s="154"/>
      <c r="Y893" s="154"/>
      <c r="Z893" s="145"/>
      <c r="AA893" s="145"/>
      <c r="AB893" s="145"/>
      <c r="AC893" s="145"/>
      <c r="AD893" s="145"/>
      <c r="AE893" s="145"/>
      <c r="AF893" s="145"/>
      <c r="AG893" s="145" t="s">
        <v>206</v>
      </c>
      <c r="AH893" s="145">
        <v>0</v>
      </c>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row>
    <row r="894" spans="1:60" outlineLevel="1">
      <c r="A894" s="164">
        <v>250</v>
      </c>
      <c r="B894" s="165" t="s">
        <v>1189</v>
      </c>
      <c r="C894" s="171" t="s">
        <v>1190</v>
      </c>
      <c r="D894" s="166" t="s">
        <v>1178</v>
      </c>
      <c r="E894" s="1214">
        <v>2</v>
      </c>
      <c r="F894" s="1207"/>
      <c r="G894" s="1208">
        <f>ROUND(E894*F894,2)</f>
        <v>0</v>
      </c>
      <c r="H894" s="155">
        <v>0</v>
      </c>
      <c r="I894" s="154">
        <f>ROUND(E894*H894,2)</f>
        <v>0</v>
      </c>
      <c r="J894" s="155">
        <v>229.42</v>
      </c>
      <c r="K894" s="154">
        <f>ROUND(E894*J894,2)</f>
        <v>458.84</v>
      </c>
      <c r="L894" s="154">
        <v>21</v>
      </c>
      <c r="M894" s="154">
        <f>G894*(1+L894/100)</f>
        <v>0</v>
      </c>
      <c r="N894" s="153">
        <v>0</v>
      </c>
      <c r="O894" s="153">
        <f>ROUND(E894*N894,2)</f>
        <v>0</v>
      </c>
      <c r="P894" s="153">
        <v>1.7299999999999999E-2</v>
      </c>
      <c r="Q894" s="153">
        <f>ROUND(E894*P894,2)</f>
        <v>0.03</v>
      </c>
      <c r="R894" s="154"/>
      <c r="S894" s="154" t="s">
        <v>200</v>
      </c>
      <c r="T894" s="154" t="s">
        <v>201</v>
      </c>
      <c r="U894" s="154">
        <v>0.496</v>
      </c>
      <c r="V894" s="154">
        <f>ROUND(E894*U894,2)</f>
        <v>0.99</v>
      </c>
      <c r="W894" s="154"/>
      <c r="X894" s="154" t="s">
        <v>202</v>
      </c>
      <c r="Y894" s="154" t="s">
        <v>203</v>
      </c>
      <c r="Z894" s="145"/>
      <c r="AA894" s="145"/>
      <c r="AB894" s="145"/>
      <c r="AC894" s="145"/>
      <c r="AD894" s="145"/>
      <c r="AE894" s="145"/>
      <c r="AF894" s="145"/>
      <c r="AG894" s="145" t="s">
        <v>204</v>
      </c>
      <c r="AH894" s="145"/>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row>
    <row r="895" spans="1:60" outlineLevel="2">
      <c r="A895" s="151"/>
      <c r="B895" s="152"/>
      <c r="C895" s="172" t="s">
        <v>1179</v>
      </c>
      <c r="D895" s="156"/>
      <c r="E895" s="1215">
        <v>2</v>
      </c>
      <c r="F895" s="1209"/>
      <c r="G895" s="1209"/>
      <c r="H895" s="154"/>
      <c r="I895" s="154"/>
      <c r="J895" s="154"/>
      <c r="K895" s="154"/>
      <c r="L895" s="154"/>
      <c r="M895" s="154"/>
      <c r="N895" s="153"/>
      <c r="O895" s="153"/>
      <c r="P895" s="153"/>
      <c r="Q895" s="153"/>
      <c r="R895" s="154"/>
      <c r="S895" s="154"/>
      <c r="T895" s="154"/>
      <c r="U895" s="154"/>
      <c r="V895" s="154"/>
      <c r="W895" s="154"/>
      <c r="X895" s="154"/>
      <c r="Y895" s="154"/>
      <c r="Z895" s="145"/>
      <c r="AA895" s="145"/>
      <c r="AB895" s="145"/>
      <c r="AC895" s="145"/>
      <c r="AD895" s="145"/>
      <c r="AE895" s="145"/>
      <c r="AF895" s="145"/>
      <c r="AG895" s="145" t="s">
        <v>206</v>
      </c>
      <c r="AH895" s="145">
        <v>0</v>
      </c>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row>
    <row r="896" spans="1:60" outlineLevel="1">
      <c r="A896" s="164">
        <v>251</v>
      </c>
      <c r="B896" s="165" t="s">
        <v>1191</v>
      </c>
      <c r="C896" s="171" t="s">
        <v>1192</v>
      </c>
      <c r="D896" s="166" t="s">
        <v>1178</v>
      </c>
      <c r="E896" s="1214">
        <v>2</v>
      </c>
      <c r="F896" s="1207"/>
      <c r="G896" s="1208">
        <f>ROUND(E896*F896,2)</f>
        <v>0</v>
      </c>
      <c r="H896" s="155">
        <v>0</v>
      </c>
      <c r="I896" s="154">
        <f>ROUND(E896*H896,2)</f>
        <v>0</v>
      </c>
      <c r="J896" s="155">
        <v>263.19</v>
      </c>
      <c r="K896" s="154">
        <f>ROUND(E896*J896,2)</f>
        <v>526.38</v>
      </c>
      <c r="L896" s="154">
        <v>21</v>
      </c>
      <c r="M896" s="154">
        <f>G896*(1+L896/100)</f>
        <v>0</v>
      </c>
      <c r="N896" s="153">
        <v>0</v>
      </c>
      <c r="O896" s="153">
        <f>ROUND(E896*N896,2)</f>
        <v>0</v>
      </c>
      <c r="P896" s="153">
        <v>3.4700000000000002E-2</v>
      </c>
      <c r="Q896" s="153">
        <f>ROUND(E896*P896,2)</f>
        <v>7.0000000000000007E-2</v>
      </c>
      <c r="R896" s="154"/>
      <c r="S896" s="154" t="s">
        <v>200</v>
      </c>
      <c r="T896" s="154" t="s">
        <v>201</v>
      </c>
      <c r="U896" s="154">
        <v>0.56899999999999995</v>
      </c>
      <c r="V896" s="154">
        <f>ROUND(E896*U896,2)</f>
        <v>1.1399999999999999</v>
      </c>
      <c r="W896" s="154"/>
      <c r="X896" s="154" t="s">
        <v>202</v>
      </c>
      <c r="Y896" s="154" t="s">
        <v>203</v>
      </c>
      <c r="Z896" s="145"/>
      <c r="AA896" s="145"/>
      <c r="AB896" s="145"/>
      <c r="AC896" s="145"/>
      <c r="AD896" s="145"/>
      <c r="AE896" s="145"/>
      <c r="AF896" s="145"/>
      <c r="AG896" s="145" t="s">
        <v>204</v>
      </c>
      <c r="AH896" s="145"/>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row>
    <row r="897" spans="1:60" outlineLevel="2">
      <c r="A897" s="151"/>
      <c r="B897" s="152"/>
      <c r="C897" s="172" t="s">
        <v>1193</v>
      </c>
      <c r="D897" s="156"/>
      <c r="E897" s="1215">
        <v>1</v>
      </c>
      <c r="F897" s="1209"/>
      <c r="G897" s="1209"/>
      <c r="H897" s="154"/>
      <c r="I897" s="154"/>
      <c r="J897" s="154"/>
      <c r="K897" s="154"/>
      <c r="L897" s="154"/>
      <c r="M897" s="154"/>
      <c r="N897" s="153"/>
      <c r="O897" s="153"/>
      <c r="P897" s="153"/>
      <c r="Q897" s="153"/>
      <c r="R897" s="154"/>
      <c r="S897" s="154"/>
      <c r="T897" s="154"/>
      <c r="U897" s="154"/>
      <c r="V897" s="154"/>
      <c r="W897" s="154"/>
      <c r="X897" s="154"/>
      <c r="Y897" s="154"/>
      <c r="Z897" s="145"/>
      <c r="AA897" s="145"/>
      <c r="AB897" s="145"/>
      <c r="AC897" s="145"/>
      <c r="AD897" s="145"/>
      <c r="AE897" s="145"/>
      <c r="AF897" s="145"/>
      <c r="AG897" s="145" t="s">
        <v>206</v>
      </c>
      <c r="AH897" s="145">
        <v>0</v>
      </c>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row>
    <row r="898" spans="1:60" outlineLevel="3">
      <c r="A898" s="151"/>
      <c r="B898" s="152"/>
      <c r="C898" s="172" t="s">
        <v>1188</v>
      </c>
      <c r="D898" s="156"/>
      <c r="E898" s="1215">
        <v>1</v>
      </c>
      <c r="F898" s="1209"/>
      <c r="G898" s="1209"/>
      <c r="H898" s="154"/>
      <c r="I898" s="154"/>
      <c r="J898" s="154"/>
      <c r="K898" s="154"/>
      <c r="L898" s="154"/>
      <c r="M898" s="154"/>
      <c r="N898" s="153"/>
      <c r="O898" s="153"/>
      <c r="P898" s="153"/>
      <c r="Q898" s="153"/>
      <c r="R898" s="154"/>
      <c r="S898" s="154"/>
      <c r="T898" s="154"/>
      <c r="U898" s="154"/>
      <c r="V898" s="154"/>
      <c r="W898" s="154"/>
      <c r="X898" s="154"/>
      <c r="Y898" s="154"/>
      <c r="Z898" s="145"/>
      <c r="AA898" s="145"/>
      <c r="AB898" s="145"/>
      <c r="AC898" s="145"/>
      <c r="AD898" s="145"/>
      <c r="AE898" s="145"/>
      <c r="AF898" s="145"/>
      <c r="AG898" s="145" t="s">
        <v>206</v>
      </c>
      <c r="AH898" s="145">
        <v>0</v>
      </c>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row>
    <row r="899" spans="1:60" outlineLevel="1">
      <c r="A899" s="164">
        <v>252</v>
      </c>
      <c r="B899" s="165" t="s">
        <v>1194</v>
      </c>
      <c r="C899" s="171" t="s">
        <v>1195</v>
      </c>
      <c r="D899" s="166" t="s">
        <v>1178</v>
      </c>
      <c r="E899" s="1214">
        <v>2</v>
      </c>
      <c r="F899" s="1207"/>
      <c r="G899" s="1208">
        <f>ROUND(E899*F899,2)</f>
        <v>0</v>
      </c>
      <c r="H899" s="155">
        <v>0</v>
      </c>
      <c r="I899" s="154">
        <f>ROUND(E899*H899,2)</f>
        <v>0</v>
      </c>
      <c r="J899" s="155">
        <v>387.15</v>
      </c>
      <c r="K899" s="154">
        <f>ROUND(E899*J899,2)</f>
        <v>774.3</v>
      </c>
      <c r="L899" s="154">
        <v>21</v>
      </c>
      <c r="M899" s="154">
        <f>G899*(1+L899/100)</f>
        <v>0</v>
      </c>
      <c r="N899" s="153">
        <v>0</v>
      </c>
      <c r="O899" s="153">
        <f>ROUND(E899*N899,2)</f>
        <v>0</v>
      </c>
      <c r="P899" s="153">
        <v>0.155</v>
      </c>
      <c r="Q899" s="153">
        <f>ROUND(E899*P899,2)</f>
        <v>0.31</v>
      </c>
      <c r="R899" s="154"/>
      <c r="S899" s="154" t="s">
        <v>200</v>
      </c>
      <c r="T899" s="154" t="s">
        <v>201</v>
      </c>
      <c r="U899" s="154">
        <v>0.83699999999999997</v>
      </c>
      <c r="V899" s="154">
        <f>ROUND(E899*U899,2)</f>
        <v>1.67</v>
      </c>
      <c r="W899" s="154"/>
      <c r="X899" s="154" t="s">
        <v>202</v>
      </c>
      <c r="Y899" s="154" t="s">
        <v>203</v>
      </c>
      <c r="Z899" s="145"/>
      <c r="AA899" s="145"/>
      <c r="AB899" s="145"/>
      <c r="AC899" s="145"/>
      <c r="AD899" s="145"/>
      <c r="AE899" s="145"/>
      <c r="AF899" s="145"/>
      <c r="AG899" s="145" t="s">
        <v>204</v>
      </c>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row>
    <row r="900" spans="1:60" outlineLevel="2">
      <c r="A900" s="151"/>
      <c r="B900" s="152"/>
      <c r="C900" s="172" t="s">
        <v>1193</v>
      </c>
      <c r="D900" s="156"/>
      <c r="E900" s="1215">
        <v>1</v>
      </c>
      <c r="F900" s="1209"/>
      <c r="G900" s="1209"/>
      <c r="H900" s="154"/>
      <c r="I900" s="154"/>
      <c r="J900" s="154"/>
      <c r="K900" s="154"/>
      <c r="L900" s="154"/>
      <c r="M900" s="154"/>
      <c r="N900" s="153"/>
      <c r="O900" s="153"/>
      <c r="P900" s="153"/>
      <c r="Q900" s="153"/>
      <c r="R900" s="154"/>
      <c r="S900" s="154"/>
      <c r="T900" s="154"/>
      <c r="U900" s="154"/>
      <c r="V900" s="154"/>
      <c r="W900" s="154"/>
      <c r="X900" s="154"/>
      <c r="Y900" s="154"/>
      <c r="Z900" s="145"/>
      <c r="AA900" s="145"/>
      <c r="AB900" s="145"/>
      <c r="AC900" s="145"/>
      <c r="AD900" s="145"/>
      <c r="AE900" s="145"/>
      <c r="AF900" s="145"/>
      <c r="AG900" s="145" t="s">
        <v>206</v>
      </c>
      <c r="AH900" s="145">
        <v>0</v>
      </c>
      <c r="AI900" s="145"/>
      <c r="AJ900" s="145"/>
      <c r="AK900" s="145"/>
      <c r="AL900" s="145"/>
      <c r="AM900" s="145"/>
      <c r="AN900" s="145"/>
      <c r="AO900" s="145"/>
      <c r="AP900" s="145"/>
      <c r="AQ900" s="145"/>
      <c r="AR900" s="145"/>
      <c r="AS900" s="145"/>
      <c r="AT900" s="145"/>
      <c r="AU900" s="145"/>
      <c r="AV900" s="145"/>
      <c r="AW900" s="145"/>
      <c r="AX900" s="145"/>
      <c r="AY900" s="145"/>
      <c r="AZ900" s="145"/>
      <c r="BA900" s="145"/>
      <c r="BB900" s="145"/>
      <c r="BC900" s="145"/>
      <c r="BD900" s="145"/>
      <c r="BE900" s="145"/>
      <c r="BF900" s="145"/>
      <c r="BG900" s="145"/>
      <c r="BH900" s="145"/>
    </row>
    <row r="901" spans="1:60" outlineLevel="3">
      <c r="A901" s="151"/>
      <c r="B901" s="152"/>
      <c r="C901" s="172" t="s">
        <v>1188</v>
      </c>
      <c r="D901" s="156"/>
      <c r="E901" s="1215">
        <v>1</v>
      </c>
      <c r="F901" s="1209"/>
      <c r="G901" s="1209"/>
      <c r="H901" s="154"/>
      <c r="I901" s="154"/>
      <c r="J901" s="154"/>
      <c r="K901" s="154"/>
      <c r="L901" s="154"/>
      <c r="M901" s="154"/>
      <c r="N901" s="153"/>
      <c r="O901" s="153"/>
      <c r="P901" s="153"/>
      <c r="Q901" s="153"/>
      <c r="R901" s="154"/>
      <c r="S901" s="154"/>
      <c r="T901" s="154"/>
      <c r="U901" s="154"/>
      <c r="V901" s="154"/>
      <c r="W901" s="154"/>
      <c r="X901" s="154"/>
      <c r="Y901" s="154"/>
      <c r="Z901" s="145"/>
      <c r="AA901" s="145"/>
      <c r="AB901" s="145"/>
      <c r="AC901" s="145"/>
      <c r="AD901" s="145"/>
      <c r="AE901" s="145"/>
      <c r="AF901" s="145"/>
      <c r="AG901" s="145" t="s">
        <v>206</v>
      </c>
      <c r="AH901" s="145">
        <v>0</v>
      </c>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row>
    <row r="902" spans="1:60" outlineLevel="1">
      <c r="A902" s="164">
        <v>253</v>
      </c>
      <c r="B902" s="165" t="s">
        <v>1196</v>
      </c>
      <c r="C902" s="171" t="s">
        <v>1197</v>
      </c>
      <c r="D902" s="166" t="s">
        <v>1178</v>
      </c>
      <c r="E902" s="1214">
        <v>3</v>
      </c>
      <c r="F902" s="1207"/>
      <c r="G902" s="1208">
        <f>ROUND(E902*F902,2)</f>
        <v>0</v>
      </c>
      <c r="H902" s="155">
        <v>0</v>
      </c>
      <c r="I902" s="154">
        <f>ROUND(E902*H902,2)</f>
        <v>0</v>
      </c>
      <c r="J902" s="155">
        <v>1248.4100000000001</v>
      </c>
      <c r="K902" s="154">
        <f>ROUND(E902*J902,2)</f>
        <v>3745.23</v>
      </c>
      <c r="L902" s="154">
        <v>21</v>
      </c>
      <c r="M902" s="154">
        <f>G902*(1+L902/100)</f>
        <v>0</v>
      </c>
      <c r="N902" s="153">
        <v>0</v>
      </c>
      <c r="O902" s="153">
        <f>ROUND(E902*N902,2)</f>
        <v>0</v>
      </c>
      <c r="P902" s="153">
        <v>0.69347000000000003</v>
      </c>
      <c r="Q902" s="153">
        <f>ROUND(E902*P902,2)</f>
        <v>2.08</v>
      </c>
      <c r="R902" s="154"/>
      <c r="S902" s="154" t="s">
        <v>200</v>
      </c>
      <c r="T902" s="154" t="s">
        <v>201</v>
      </c>
      <c r="U902" s="154">
        <v>2.6989999999999998</v>
      </c>
      <c r="V902" s="154">
        <f>ROUND(E902*U902,2)</f>
        <v>8.1</v>
      </c>
      <c r="W902" s="154"/>
      <c r="X902" s="154" t="s">
        <v>202</v>
      </c>
      <c r="Y902" s="154" t="s">
        <v>203</v>
      </c>
      <c r="Z902" s="145"/>
      <c r="AA902" s="145"/>
      <c r="AB902" s="145"/>
      <c r="AC902" s="145"/>
      <c r="AD902" s="145"/>
      <c r="AE902" s="145"/>
      <c r="AF902" s="145"/>
      <c r="AG902" s="145" t="s">
        <v>204</v>
      </c>
      <c r="AH902" s="145"/>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row>
    <row r="903" spans="1:60" outlineLevel="2">
      <c r="A903" s="151"/>
      <c r="B903" s="152"/>
      <c r="C903" s="172" t="s">
        <v>1198</v>
      </c>
      <c r="D903" s="156"/>
      <c r="E903" s="1215">
        <v>3</v>
      </c>
      <c r="F903" s="1209"/>
      <c r="G903" s="1209"/>
      <c r="H903" s="154"/>
      <c r="I903" s="154"/>
      <c r="J903" s="154"/>
      <c r="K903" s="154"/>
      <c r="L903" s="154"/>
      <c r="M903" s="154"/>
      <c r="N903" s="153"/>
      <c r="O903" s="153"/>
      <c r="P903" s="153"/>
      <c r="Q903" s="153"/>
      <c r="R903" s="154"/>
      <c r="S903" s="154"/>
      <c r="T903" s="154"/>
      <c r="U903" s="154"/>
      <c r="V903" s="154"/>
      <c r="W903" s="154"/>
      <c r="X903" s="154"/>
      <c r="Y903" s="154"/>
      <c r="Z903" s="145"/>
      <c r="AA903" s="145"/>
      <c r="AB903" s="145"/>
      <c r="AC903" s="145"/>
      <c r="AD903" s="145"/>
      <c r="AE903" s="145"/>
      <c r="AF903" s="145"/>
      <c r="AG903" s="145" t="s">
        <v>206</v>
      </c>
      <c r="AH903" s="145">
        <v>0</v>
      </c>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row>
    <row r="904" spans="1:60" outlineLevel="1">
      <c r="A904" s="164">
        <v>254</v>
      </c>
      <c r="B904" s="165" t="s">
        <v>1199</v>
      </c>
      <c r="C904" s="171" t="s">
        <v>1200</v>
      </c>
      <c r="D904" s="166" t="s">
        <v>1178</v>
      </c>
      <c r="E904" s="1214">
        <v>5</v>
      </c>
      <c r="F904" s="1207"/>
      <c r="G904" s="1208">
        <f>ROUND(E904*F904,2)</f>
        <v>0</v>
      </c>
      <c r="H904" s="155">
        <v>0</v>
      </c>
      <c r="I904" s="154">
        <f>ROUND(E904*H904,2)</f>
        <v>0</v>
      </c>
      <c r="J904" s="155">
        <v>100.37</v>
      </c>
      <c r="K904" s="154">
        <f>ROUND(E904*J904,2)</f>
        <v>501.85</v>
      </c>
      <c r="L904" s="154">
        <v>21</v>
      </c>
      <c r="M904" s="154">
        <f>G904*(1+L904/100)</f>
        <v>0</v>
      </c>
      <c r="N904" s="153">
        <v>0</v>
      </c>
      <c r="O904" s="153">
        <f>ROUND(E904*N904,2)</f>
        <v>0</v>
      </c>
      <c r="P904" s="153">
        <v>1.56E-3</v>
      </c>
      <c r="Q904" s="153">
        <f>ROUND(E904*P904,2)</f>
        <v>0.01</v>
      </c>
      <c r="R904" s="154"/>
      <c r="S904" s="154" t="s">
        <v>200</v>
      </c>
      <c r="T904" s="154" t="s">
        <v>201</v>
      </c>
      <c r="U904" s="154">
        <v>0.217</v>
      </c>
      <c r="V904" s="154">
        <f>ROUND(E904*U904,2)</f>
        <v>1.0900000000000001</v>
      </c>
      <c r="W904" s="154"/>
      <c r="X904" s="154" t="s">
        <v>202</v>
      </c>
      <c r="Y904" s="154" t="s">
        <v>203</v>
      </c>
      <c r="Z904" s="145"/>
      <c r="AA904" s="145"/>
      <c r="AB904" s="145"/>
      <c r="AC904" s="145"/>
      <c r="AD904" s="145"/>
      <c r="AE904" s="145"/>
      <c r="AF904" s="145"/>
      <c r="AG904" s="145" t="s">
        <v>204</v>
      </c>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row>
    <row r="905" spans="1:60" outlineLevel="2">
      <c r="A905" s="151"/>
      <c r="B905" s="152"/>
      <c r="C905" s="172" t="s">
        <v>1201</v>
      </c>
      <c r="D905" s="156"/>
      <c r="E905" s="1215">
        <v>3</v>
      </c>
      <c r="F905" s="1209"/>
      <c r="G905" s="1209"/>
      <c r="H905" s="154"/>
      <c r="I905" s="154"/>
      <c r="J905" s="154"/>
      <c r="K905" s="154"/>
      <c r="L905" s="154"/>
      <c r="M905" s="154"/>
      <c r="N905" s="153"/>
      <c r="O905" s="153"/>
      <c r="P905" s="153"/>
      <c r="Q905" s="153"/>
      <c r="R905" s="154"/>
      <c r="S905" s="154"/>
      <c r="T905" s="154"/>
      <c r="U905" s="154"/>
      <c r="V905" s="154"/>
      <c r="W905" s="154"/>
      <c r="X905" s="154"/>
      <c r="Y905" s="154"/>
      <c r="Z905" s="145"/>
      <c r="AA905" s="145"/>
      <c r="AB905" s="145"/>
      <c r="AC905" s="145"/>
      <c r="AD905" s="145"/>
      <c r="AE905" s="145"/>
      <c r="AF905" s="145"/>
      <c r="AG905" s="145" t="s">
        <v>206</v>
      </c>
      <c r="AH905" s="145">
        <v>0</v>
      </c>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row>
    <row r="906" spans="1:60" outlineLevel="3">
      <c r="A906" s="151"/>
      <c r="B906" s="152"/>
      <c r="C906" s="172" t="s">
        <v>1202</v>
      </c>
      <c r="D906" s="156"/>
      <c r="E906" s="1215">
        <v>2</v>
      </c>
      <c r="F906" s="1209"/>
      <c r="G906" s="1209"/>
      <c r="H906" s="154"/>
      <c r="I906" s="154"/>
      <c r="J906" s="154"/>
      <c r="K906" s="154"/>
      <c r="L906" s="154"/>
      <c r="M906" s="154"/>
      <c r="N906" s="153"/>
      <c r="O906" s="153"/>
      <c r="P906" s="153"/>
      <c r="Q906" s="153"/>
      <c r="R906" s="154"/>
      <c r="S906" s="154"/>
      <c r="T906" s="154"/>
      <c r="U906" s="154"/>
      <c r="V906" s="154"/>
      <c r="W906" s="154"/>
      <c r="X906" s="154"/>
      <c r="Y906" s="154"/>
      <c r="Z906" s="145"/>
      <c r="AA906" s="145"/>
      <c r="AB906" s="145"/>
      <c r="AC906" s="145"/>
      <c r="AD906" s="145"/>
      <c r="AE906" s="145"/>
      <c r="AF906" s="145"/>
      <c r="AG906" s="145" t="s">
        <v>206</v>
      </c>
      <c r="AH906" s="145">
        <v>0</v>
      </c>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row>
    <row r="907" spans="1:60" outlineLevel="1">
      <c r="A907" s="164">
        <v>255</v>
      </c>
      <c r="B907" s="165" t="s">
        <v>1203</v>
      </c>
      <c r="C907" s="171" t="s">
        <v>1204</v>
      </c>
      <c r="D907" s="166" t="s">
        <v>1178</v>
      </c>
      <c r="E907" s="1214">
        <v>8</v>
      </c>
      <c r="F907" s="1207"/>
      <c r="G907" s="1208">
        <f>ROUND(E907*F907,2)</f>
        <v>0</v>
      </c>
      <c r="H907" s="155">
        <v>0</v>
      </c>
      <c r="I907" s="154">
        <f>ROUND(E907*H907,2)</f>
        <v>0</v>
      </c>
      <c r="J907" s="155">
        <v>102.68</v>
      </c>
      <c r="K907" s="154">
        <f>ROUND(E907*J907,2)</f>
        <v>821.44</v>
      </c>
      <c r="L907" s="154">
        <v>21</v>
      </c>
      <c r="M907" s="154">
        <f>G907*(1+L907/100)</f>
        <v>0</v>
      </c>
      <c r="N907" s="153">
        <v>0</v>
      </c>
      <c r="O907" s="153">
        <f>ROUND(E907*N907,2)</f>
        <v>0</v>
      </c>
      <c r="P907" s="153">
        <v>8.5999999999999998E-4</v>
      </c>
      <c r="Q907" s="153">
        <f>ROUND(E907*P907,2)</f>
        <v>0.01</v>
      </c>
      <c r="R907" s="154"/>
      <c r="S907" s="154" t="s">
        <v>200</v>
      </c>
      <c r="T907" s="154" t="s">
        <v>201</v>
      </c>
      <c r="U907" s="154">
        <v>0.222</v>
      </c>
      <c r="V907" s="154">
        <f>ROUND(E907*U907,2)</f>
        <v>1.78</v>
      </c>
      <c r="W907" s="154"/>
      <c r="X907" s="154" t="s">
        <v>202</v>
      </c>
      <c r="Y907" s="154" t="s">
        <v>203</v>
      </c>
      <c r="Z907" s="145"/>
      <c r="AA907" s="145"/>
      <c r="AB907" s="145"/>
      <c r="AC907" s="145"/>
      <c r="AD907" s="145"/>
      <c r="AE907" s="145"/>
      <c r="AF907" s="145"/>
      <c r="AG907" s="145" t="s">
        <v>204</v>
      </c>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row>
    <row r="908" spans="1:60" outlineLevel="2">
      <c r="A908" s="151"/>
      <c r="B908" s="152"/>
      <c r="C908" s="172" t="s">
        <v>1179</v>
      </c>
      <c r="D908" s="156"/>
      <c r="E908" s="1215">
        <v>2</v>
      </c>
      <c r="F908" s="1209"/>
      <c r="G908" s="1209"/>
      <c r="H908" s="154"/>
      <c r="I908" s="154"/>
      <c r="J908" s="154"/>
      <c r="K908" s="154"/>
      <c r="L908" s="154"/>
      <c r="M908" s="154"/>
      <c r="N908" s="153"/>
      <c r="O908" s="153"/>
      <c r="P908" s="153"/>
      <c r="Q908" s="153"/>
      <c r="R908" s="154"/>
      <c r="S908" s="154"/>
      <c r="T908" s="154"/>
      <c r="U908" s="154"/>
      <c r="V908" s="154"/>
      <c r="W908" s="154"/>
      <c r="X908" s="154"/>
      <c r="Y908" s="154"/>
      <c r="Z908" s="145"/>
      <c r="AA908" s="145"/>
      <c r="AB908" s="145"/>
      <c r="AC908" s="145"/>
      <c r="AD908" s="145"/>
      <c r="AE908" s="145"/>
      <c r="AF908" s="145"/>
      <c r="AG908" s="145" t="s">
        <v>206</v>
      </c>
      <c r="AH908" s="145">
        <v>0</v>
      </c>
      <c r="AI908" s="145"/>
      <c r="AJ908" s="145"/>
      <c r="AK908" s="145"/>
      <c r="AL908" s="145"/>
      <c r="AM908" s="145"/>
      <c r="AN908" s="145"/>
      <c r="AO908" s="145"/>
      <c r="AP908" s="145"/>
      <c r="AQ908" s="145"/>
      <c r="AR908" s="145"/>
      <c r="AS908" s="145"/>
      <c r="AT908" s="145"/>
      <c r="AU908" s="145"/>
      <c r="AV908" s="145"/>
      <c r="AW908" s="145"/>
      <c r="AX908" s="145"/>
      <c r="AY908" s="145"/>
      <c r="AZ908" s="145"/>
      <c r="BA908" s="145"/>
      <c r="BB908" s="145"/>
      <c r="BC908" s="145"/>
      <c r="BD908" s="145"/>
      <c r="BE908" s="145"/>
      <c r="BF908" s="145"/>
      <c r="BG908" s="145"/>
      <c r="BH908" s="145"/>
    </row>
    <row r="909" spans="1:60" outlineLevel="3">
      <c r="A909" s="151"/>
      <c r="B909" s="152"/>
      <c r="C909" s="172" t="s">
        <v>1180</v>
      </c>
      <c r="D909" s="156"/>
      <c r="E909" s="1215">
        <v>6</v>
      </c>
      <c r="F909" s="1209"/>
      <c r="G909" s="1209"/>
      <c r="H909" s="154"/>
      <c r="I909" s="154"/>
      <c r="J909" s="154"/>
      <c r="K909" s="154"/>
      <c r="L909" s="154"/>
      <c r="M909" s="154"/>
      <c r="N909" s="153"/>
      <c r="O909" s="153"/>
      <c r="P909" s="153"/>
      <c r="Q909" s="153"/>
      <c r="R909" s="154"/>
      <c r="S909" s="154"/>
      <c r="T909" s="154"/>
      <c r="U909" s="154"/>
      <c r="V909" s="154"/>
      <c r="W909" s="154"/>
      <c r="X909" s="154"/>
      <c r="Y909" s="154"/>
      <c r="Z909" s="145"/>
      <c r="AA909" s="145"/>
      <c r="AB909" s="145"/>
      <c r="AC909" s="145"/>
      <c r="AD909" s="145"/>
      <c r="AE909" s="145"/>
      <c r="AF909" s="145"/>
      <c r="AG909" s="145" t="s">
        <v>206</v>
      </c>
      <c r="AH909" s="145">
        <v>0</v>
      </c>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row>
    <row r="910" spans="1:60" outlineLevel="1">
      <c r="A910" s="164">
        <v>256</v>
      </c>
      <c r="B910" s="165" t="s">
        <v>1205</v>
      </c>
      <c r="C910" s="171" t="s">
        <v>1206</v>
      </c>
      <c r="D910" s="166" t="s">
        <v>217</v>
      </c>
      <c r="E910" s="1214">
        <v>7.5</v>
      </c>
      <c r="F910" s="1207"/>
      <c r="G910" s="1208">
        <f>ROUND(E910*F910,2)</f>
        <v>0</v>
      </c>
      <c r="H910" s="155">
        <v>0</v>
      </c>
      <c r="I910" s="154">
        <f>ROUND(E910*H910,2)</f>
        <v>0</v>
      </c>
      <c r="J910" s="155">
        <v>44.09</v>
      </c>
      <c r="K910" s="154">
        <f>ROUND(E910*J910,2)</f>
        <v>330.68</v>
      </c>
      <c r="L910" s="154">
        <v>21</v>
      </c>
      <c r="M910" s="154">
        <f>G910*(1+L910/100)</f>
        <v>0</v>
      </c>
      <c r="N910" s="153">
        <v>0</v>
      </c>
      <c r="O910" s="153">
        <f>ROUND(E910*N910,2)</f>
        <v>0</v>
      </c>
      <c r="P910" s="153">
        <v>1.057E-2</v>
      </c>
      <c r="Q910" s="153">
        <f>ROUND(E910*P910,2)</f>
        <v>0.08</v>
      </c>
      <c r="R910" s="154"/>
      <c r="S910" s="154" t="s">
        <v>200</v>
      </c>
      <c r="T910" s="154" t="s">
        <v>201</v>
      </c>
      <c r="U910" s="154">
        <v>8.2000000000000003E-2</v>
      </c>
      <c r="V910" s="154">
        <f>ROUND(E910*U910,2)</f>
        <v>0.62</v>
      </c>
      <c r="W910" s="154"/>
      <c r="X910" s="154" t="s">
        <v>202</v>
      </c>
      <c r="Y910" s="154" t="s">
        <v>203</v>
      </c>
      <c r="Z910" s="145"/>
      <c r="AA910" s="145"/>
      <c r="AB910" s="145"/>
      <c r="AC910" s="145"/>
      <c r="AD910" s="145"/>
      <c r="AE910" s="145"/>
      <c r="AF910" s="145"/>
      <c r="AG910" s="145" t="s">
        <v>204</v>
      </c>
      <c r="AH910" s="145"/>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row>
    <row r="911" spans="1:60" outlineLevel="2">
      <c r="A911" s="151"/>
      <c r="B911" s="152"/>
      <c r="C911" s="172" t="s">
        <v>1207</v>
      </c>
      <c r="D911" s="156"/>
      <c r="E911" s="1215">
        <v>7.5</v>
      </c>
      <c r="F911" s="1209"/>
      <c r="G911" s="1209"/>
      <c r="H911" s="154"/>
      <c r="I911" s="154"/>
      <c r="J911" s="154"/>
      <c r="K911" s="154"/>
      <c r="L911" s="154"/>
      <c r="M911" s="154"/>
      <c r="N911" s="153"/>
      <c r="O911" s="153"/>
      <c r="P911" s="153"/>
      <c r="Q911" s="153"/>
      <c r="R911" s="154"/>
      <c r="S911" s="154"/>
      <c r="T911" s="154"/>
      <c r="U911" s="154"/>
      <c r="V911" s="154"/>
      <c r="W911" s="154"/>
      <c r="X911" s="154"/>
      <c r="Y911" s="154"/>
      <c r="Z911" s="145"/>
      <c r="AA911" s="145"/>
      <c r="AB911" s="145"/>
      <c r="AC911" s="145"/>
      <c r="AD911" s="145"/>
      <c r="AE911" s="145"/>
      <c r="AF911" s="145"/>
      <c r="AG911" s="145" t="s">
        <v>206</v>
      </c>
      <c r="AH911" s="145">
        <v>0</v>
      </c>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row>
    <row r="912" spans="1:60" ht="22.5" outlineLevel="1">
      <c r="A912" s="164">
        <v>257</v>
      </c>
      <c r="B912" s="165" t="s">
        <v>1208</v>
      </c>
      <c r="C912" s="171" t="s">
        <v>1209</v>
      </c>
      <c r="D912" s="166" t="s">
        <v>246</v>
      </c>
      <c r="E912" s="1214">
        <v>28</v>
      </c>
      <c r="F912" s="1207"/>
      <c r="G912" s="1208">
        <f>ROUND(E912*F912,2)</f>
        <v>0</v>
      </c>
      <c r="H912" s="155">
        <v>12.61</v>
      </c>
      <c r="I912" s="154">
        <f>ROUND(E912*H912,2)</f>
        <v>353.08</v>
      </c>
      <c r="J912" s="155">
        <v>127.45</v>
      </c>
      <c r="K912" s="154">
        <f>ROUND(E912*J912,2)</f>
        <v>3568.6</v>
      </c>
      <c r="L912" s="154">
        <v>21</v>
      </c>
      <c r="M912" s="154">
        <f>G912*(1+L912/100)</f>
        <v>0</v>
      </c>
      <c r="N912" s="153">
        <v>5.0000000000000002E-5</v>
      </c>
      <c r="O912" s="153">
        <f>ROUND(E912*N912,2)</f>
        <v>0</v>
      </c>
      <c r="P912" s="153">
        <v>1.235E-2</v>
      </c>
      <c r="Q912" s="153">
        <f>ROUND(E912*P912,2)</f>
        <v>0.35</v>
      </c>
      <c r="R912" s="154"/>
      <c r="S912" s="154" t="s">
        <v>200</v>
      </c>
      <c r="T912" s="154" t="s">
        <v>201</v>
      </c>
      <c r="U912" s="154">
        <v>0.23699999999999999</v>
      </c>
      <c r="V912" s="154">
        <f>ROUND(E912*U912,2)</f>
        <v>6.64</v>
      </c>
      <c r="W912" s="154"/>
      <c r="X912" s="154" t="s">
        <v>202</v>
      </c>
      <c r="Y912" s="154" t="s">
        <v>203</v>
      </c>
      <c r="Z912" s="145"/>
      <c r="AA912" s="145"/>
      <c r="AB912" s="145"/>
      <c r="AC912" s="145"/>
      <c r="AD912" s="145"/>
      <c r="AE912" s="145"/>
      <c r="AF912" s="145"/>
      <c r="AG912" s="145" t="s">
        <v>204</v>
      </c>
      <c r="AH912" s="145"/>
      <c r="AI912" s="145"/>
      <c r="AJ912" s="145"/>
      <c r="AK912" s="145"/>
      <c r="AL912" s="145"/>
      <c r="AM912" s="145"/>
      <c r="AN912" s="145"/>
      <c r="AO912" s="145"/>
      <c r="AP912" s="145"/>
      <c r="AQ912" s="145"/>
      <c r="AR912" s="145"/>
      <c r="AS912" s="145"/>
      <c r="AT912" s="145"/>
      <c r="AU912" s="145"/>
      <c r="AV912" s="145"/>
      <c r="AW912" s="145"/>
      <c r="AX912" s="145"/>
      <c r="AY912" s="145"/>
      <c r="AZ912" s="145"/>
      <c r="BA912" s="145"/>
      <c r="BB912" s="145"/>
      <c r="BC912" s="145"/>
      <c r="BD912" s="145"/>
      <c r="BE912" s="145"/>
      <c r="BF912" s="145"/>
      <c r="BG912" s="145"/>
      <c r="BH912" s="145"/>
    </row>
    <row r="913" spans="1:60" outlineLevel="2">
      <c r="A913" s="151"/>
      <c r="B913" s="152"/>
      <c r="C913" s="172" t="s">
        <v>1210</v>
      </c>
      <c r="D913" s="156"/>
      <c r="E913" s="1215">
        <v>9</v>
      </c>
      <c r="F913" s="1209"/>
      <c r="G913" s="1209"/>
      <c r="H913" s="154"/>
      <c r="I913" s="154"/>
      <c r="J913" s="154"/>
      <c r="K913" s="154"/>
      <c r="L913" s="154"/>
      <c r="M913" s="154"/>
      <c r="N913" s="153"/>
      <c r="O913" s="153"/>
      <c r="P913" s="153"/>
      <c r="Q913" s="153"/>
      <c r="R913" s="154"/>
      <c r="S913" s="154"/>
      <c r="T913" s="154"/>
      <c r="U913" s="154"/>
      <c r="V913" s="154"/>
      <c r="W913" s="154"/>
      <c r="X913" s="154"/>
      <c r="Y913" s="154"/>
      <c r="Z913" s="145"/>
      <c r="AA913" s="145"/>
      <c r="AB913" s="145"/>
      <c r="AC913" s="145"/>
      <c r="AD913" s="145"/>
      <c r="AE913" s="145"/>
      <c r="AF913" s="145"/>
      <c r="AG913" s="145" t="s">
        <v>206</v>
      </c>
      <c r="AH913" s="145">
        <v>0</v>
      </c>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row>
    <row r="914" spans="1:60" outlineLevel="3">
      <c r="A914" s="151"/>
      <c r="B914" s="152"/>
      <c r="C914" s="172" t="s">
        <v>1211</v>
      </c>
      <c r="D914" s="156"/>
      <c r="E914" s="1215">
        <v>11</v>
      </c>
      <c r="F914" s="1209"/>
      <c r="G914" s="1209"/>
      <c r="H914" s="154"/>
      <c r="I914" s="154"/>
      <c r="J914" s="154"/>
      <c r="K914" s="154"/>
      <c r="L914" s="154"/>
      <c r="M914" s="154"/>
      <c r="N914" s="153"/>
      <c r="O914" s="153"/>
      <c r="P914" s="153"/>
      <c r="Q914" s="153"/>
      <c r="R914" s="154"/>
      <c r="S914" s="154"/>
      <c r="T914" s="154"/>
      <c r="U914" s="154"/>
      <c r="V914" s="154"/>
      <c r="W914" s="154"/>
      <c r="X914" s="154"/>
      <c r="Y914" s="154"/>
      <c r="Z914" s="145"/>
      <c r="AA914" s="145"/>
      <c r="AB914" s="145"/>
      <c r="AC914" s="145"/>
      <c r="AD914" s="145"/>
      <c r="AE914" s="145"/>
      <c r="AF914" s="145"/>
      <c r="AG914" s="145" t="s">
        <v>206</v>
      </c>
      <c r="AH914" s="145">
        <v>0</v>
      </c>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row>
    <row r="915" spans="1:60" outlineLevel="3">
      <c r="A915" s="151"/>
      <c r="B915" s="152"/>
      <c r="C915" s="172" t="s">
        <v>1212</v>
      </c>
      <c r="D915" s="156"/>
      <c r="E915" s="1215">
        <v>8</v>
      </c>
      <c r="F915" s="1209"/>
      <c r="G915" s="1209"/>
      <c r="H915" s="154"/>
      <c r="I915" s="154"/>
      <c r="J915" s="154"/>
      <c r="K915" s="154"/>
      <c r="L915" s="154"/>
      <c r="M915" s="154"/>
      <c r="N915" s="153"/>
      <c r="O915" s="153"/>
      <c r="P915" s="153"/>
      <c r="Q915" s="153"/>
      <c r="R915" s="154"/>
      <c r="S915" s="154"/>
      <c r="T915" s="154"/>
      <c r="U915" s="154"/>
      <c r="V915" s="154"/>
      <c r="W915" s="154"/>
      <c r="X915" s="154"/>
      <c r="Y915" s="154"/>
      <c r="Z915" s="145"/>
      <c r="AA915" s="145"/>
      <c r="AB915" s="145"/>
      <c r="AC915" s="145"/>
      <c r="AD915" s="145"/>
      <c r="AE915" s="145"/>
      <c r="AF915" s="145"/>
      <c r="AG915" s="145" t="s">
        <v>206</v>
      </c>
      <c r="AH915" s="145">
        <v>0</v>
      </c>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row>
    <row r="916" spans="1:60" outlineLevel="1">
      <c r="A916" s="164">
        <v>258</v>
      </c>
      <c r="B916" s="165" t="s">
        <v>1213</v>
      </c>
      <c r="C916" s="171" t="s">
        <v>1214</v>
      </c>
      <c r="D916" s="166" t="s">
        <v>241</v>
      </c>
      <c r="E916" s="1214">
        <v>0.5</v>
      </c>
      <c r="F916" s="1207"/>
      <c r="G916" s="1208">
        <f>ROUND(E916*F916,2)</f>
        <v>0</v>
      </c>
      <c r="H916" s="155">
        <v>4.7</v>
      </c>
      <c r="I916" s="154">
        <f>ROUND(E916*H916,2)</f>
        <v>2.35</v>
      </c>
      <c r="J916" s="155">
        <v>183.83</v>
      </c>
      <c r="K916" s="154">
        <f>ROUND(E916*J916,2)</f>
        <v>91.92</v>
      </c>
      <c r="L916" s="154">
        <v>21</v>
      </c>
      <c r="M916" s="154">
        <f>G916*(1+L916/100)</f>
        <v>0</v>
      </c>
      <c r="N916" s="153">
        <v>1.6000000000000001E-4</v>
      </c>
      <c r="O916" s="153">
        <f>ROUND(E916*N916,2)</f>
        <v>0</v>
      </c>
      <c r="P916" s="153">
        <v>6.6E-3</v>
      </c>
      <c r="Q916" s="153">
        <f>ROUND(E916*P916,2)</f>
        <v>0</v>
      </c>
      <c r="R916" s="154"/>
      <c r="S916" s="154" t="s">
        <v>200</v>
      </c>
      <c r="T916" s="154" t="s">
        <v>201</v>
      </c>
      <c r="U916" s="154">
        <v>0.27043</v>
      </c>
      <c r="V916" s="154">
        <f>ROUND(E916*U916,2)</f>
        <v>0.14000000000000001</v>
      </c>
      <c r="W916" s="154"/>
      <c r="X916" s="154" t="s">
        <v>202</v>
      </c>
      <c r="Y916" s="154" t="s">
        <v>203</v>
      </c>
      <c r="Z916" s="145"/>
      <c r="AA916" s="145"/>
      <c r="AB916" s="145"/>
      <c r="AC916" s="145"/>
      <c r="AD916" s="145"/>
      <c r="AE916" s="145"/>
      <c r="AF916" s="145"/>
      <c r="AG916" s="145" t="s">
        <v>204</v>
      </c>
      <c r="AH916" s="145"/>
      <c r="AI916" s="145"/>
      <c r="AJ916" s="145"/>
      <c r="AK916" s="145"/>
      <c r="AL916" s="145"/>
      <c r="AM916" s="145"/>
      <c r="AN916" s="145"/>
      <c r="AO916" s="145"/>
      <c r="AP916" s="145"/>
      <c r="AQ916" s="145"/>
      <c r="AR916" s="145"/>
      <c r="AS916" s="145"/>
      <c r="AT916" s="145"/>
      <c r="AU916" s="145"/>
      <c r="AV916" s="145"/>
      <c r="AW916" s="145"/>
      <c r="AX916" s="145"/>
      <c r="AY916" s="145"/>
      <c r="AZ916" s="145"/>
      <c r="BA916" s="145"/>
      <c r="BB916" s="145"/>
      <c r="BC916" s="145"/>
      <c r="BD916" s="145"/>
      <c r="BE916" s="145"/>
      <c r="BF916" s="145"/>
      <c r="BG916" s="145"/>
      <c r="BH916" s="145"/>
    </row>
    <row r="917" spans="1:60" outlineLevel="2">
      <c r="A917" s="151"/>
      <c r="B917" s="152"/>
      <c r="C917" s="172" t="s">
        <v>1215</v>
      </c>
      <c r="D917" s="156"/>
      <c r="E917" s="1215">
        <v>0.5</v>
      </c>
      <c r="F917" s="1209"/>
      <c r="G917" s="1209"/>
      <c r="H917" s="154"/>
      <c r="I917" s="154"/>
      <c r="J917" s="154"/>
      <c r="K917" s="154"/>
      <c r="L917" s="154"/>
      <c r="M917" s="154"/>
      <c r="N917" s="153"/>
      <c r="O917" s="153"/>
      <c r="P917" s="153"/>
      <c r="Q917" s="153"/>
      <c r="R917" s="154"/>
      <c r="S917" s="154"/>
      <c r="T917" s="154"/>
      <c r="U917" s="154"/>
      <c r="V917" s="154"/>
      <c r="W917" s="154"/>
      <c r="X917" s="154"/>
      <c r="Y917" s="154"/>
      <c r="Z917" s="145"/>
      <c r="AA917" s="145"/>
      <c r="AB917" s="145"/>
      <c r="AC917" s="145"/>
      <c r="AD917" s="145"/>
      <c r="AE917" s="145"/>
      <c r="AF917" s="145"/>
      <c r="AG917" s="145" t="s">
        <v>206</v>
      </c>
      <c r="AH917" s="145">
        <v>0</v>
      </c>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row>
    <row r="918" spans="1:60" outlineLevel="1">
      <c r="A918" s="164">
        <v>259</v>
      </c>
      <c r="B918" s="165" t="s">
        <v>1216</v>
      </c>
      <c r="C918" s="171" t="s">
        <v>1217</v>
      </c>
      <c r="D918" s="166" t="s">
        <v>241</v>
      </c>
      <c r="E918" s="1214">
        <v>1.85</v>
      </c>
      <c r="F918" s="1207"/>
      <c r="G918" s="1208">
        <f>ROUND(E918*F918,2)</f>
        <v>0</v>
      </c>
      <c r="H918" s="155">
        <v>4.7</v>
      </c>
      <c r="I918" s="154">
        <f>ROUND(E918*H918,2)</f>
        <v>8.6999999999999993</v>
      </c>
      <c r="J918" s="155">
        <v>230.12</v>
      </c>
      <c r="K918" s="154">
        <f>ROUND(E918*J918,2)</f>
        <v>425.72</v>
      </c>
      <c r="L918" s="154">
        <v>21</v>
      </c>
      <c r="M918" s="154">
        <f>G918*(1+L918/100)</f>
        <v>0</v>
      </c>
      <c r="N918" s="153">
        <v>1.6000000000000001E-4</v>
      </c>
      <c r="O918" s="153">
        <f>ROUND(E918*N918,2)</f>
        <v>0</v>
      </c>
      <c r="P918" s="153">
        <v>1.2319999999999999E-2</v>
      </c>
      <c r="Q918" s="153">
        <f>ROUND(E918*P918,2)</f>
        <v>0.02</v>
      </c>
      <c r="R918" s="154"/>
      <c r="S918" s="154" t="s">
        <v>200</v>
      </c>
      <c r="T918" s="154" t="s">
        <v>201</v>
      </c>
      <c r="U918" s="154">
        <v>0.33815000000000001</v>
      </c>
      <c r="V918" s="154">
        <f>ROUND(E918*U918,2)</f>
        <v>0.63</v>
      </c>
      <c r="W918" s="154"/>
      <c r="X918" s="154" t="s">
        <v>202</v>
      </c>
      <c r="Y918" s="154" t="s">
        <v>203</v>
      </c>
      <c r="Z918" s="145"/>
      <c r="AA918" s="145"/>
      <c r="AB918" s="145"/>
      <c r="AC918" s="145"/>
      <c r="AD918" s="145"/>
      <c r="AE918" s="145"/>
      <c r="AF918" s="145"/>
      <c r="AG918" s="145" t="s">
        <v>204</v>
      </c>
      <c r="AH918" s="145"/>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row>
    <row r="919" spans="1:60" outlineLevel="2">
      <c r="A919" s="151"/>
      <c r="B919" s="152"/>
      <c r="C919" s="172" t="s">
        <v>1218</v>
      </c>
      <c r="D919" s="156"/>
      <c r="E919" s="1215">
        <v>1.85</v>
      </c>
      <c r="F919" s="1209"/>
      <c r="G919" s="1209"/>
      <c r="H919" s="154"/>
      <c r="I919" s="154"/>
      <c r="J919" s="154"/>
      <c r="K919" s="154"/>
      <c r="L919" s="154"/>
      <c r="M919" s="154"/>
      <c r="N919" s="153"/>
      <c r="O919" s="153"/>
      <c r="P919" s="153"/>
      <c r="Q919" s="153"/>
      <c r="R919" s="154"/>
      <c r="S919" s="154"/>
      <c r="T919" s="154"/>
      <c r="U919" s="154"/>
      <c r="V919" s="154"/>
      <c r="W919" s="154"/>
      <c r="X919" s="154"/>
      <c r="Y919" s="154"/>
      <c r="Z919" s="145"/>
      <c r="AA919" s="145"/>
      <c r="AB919" s="145"/>
      <c r="AC919" s="145"/>
      <c r="AD919" s="145"/>
      <c r="AE919" s="145"/>
      <c r="AF919" s="145"/>
      <c r="AG919" s="145" t="s">
        <v>206</v>
      </c>
      <c r="AH919" s="145">
        <v>0</v>
      </c>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row>
    <row r="920" spans="1:60" outlineLevel="1">
      <c r="A920" s="164">
        <v>260</v>
      </c>
      <c r="B920" s="165" t="s">
        <v>1219</v>
      </c>
      <c r="C920" s="171" t="s">
        <v>1220</v>
      </c>
      <c r="D920" s="166" t="s">
        <v>241</v>
      </c>
      <c r="E920" s="1214">
        <v>2.95</v>
      </c>
      <c r="F920" s="1207"/>
      <c r="G920" s="1208">
        <f>ROUND(E920*F920,2)</f>
        <v>0</v>
      </c>
      <c r="H920" s="155">
        <v>4.7</v>
      </c>
      <c r="I920" s="154">
        <f>ROUND(E920*H920,2)</f>
        <v>13.87</v>
      </c>
      <c r="J920" s="155">
        <v>306.10000000000002</v>
      </c>
      <c r="K920" s="154">
        <f>ROUND(E920*J920,2)</f>
        <v>903</v>
      </c>
      <c r="L920" s="154">
        <v>21</v>
      </c>
      <c r="M920" s="154">
        <f>G920*(1+L920/100)</f>
        <v>0</v>
      </c>
      <c r="N920" s="153">
        <v>1.6000000000000001E-4</v>
      </c>
      <c r="O920" s="153">
        <f>ROUND(E920*N920,2)</f>
        <v>0</v>
      </c>
      <c r="P920" s="153">
        <v>2.4750000000000001E-2</v>
      </c>
      <c r="Q920" s="153">
        <f>ROUND(E920*P920,2)</f>
        <v>7.0000000000000007E-2</v>
      </c>
      <c r="R920" s="154"/>
      <c r="S920" s="154" t="s">
        <v>200</v>
      </c>
      <c r="T920" s="154" t="s">
        <v>201</v>
      </c>
      <c r="U920" s="154">
        <v>0.44929999999999998</v>
      </c>
      <c r="V920" s="154">
        <f>ROUND(E920*U920,2)</f>
        <v>1.33</v>
      </c>
      <c r="W920" s="154"/>
      <c r="X920" s="154" t="s">
        <v>202</v>
      </c>
      <c r="Y920" s="154" t="s">
        <v>203</v>
      </c>
      <c r="Z920" s="145"/>
      <c r="AA920" s="145"/>
      <c r="AB920" s="145"/>
      <c r="AC920" s="145"/>
      <c r="AD920" s="145"/>
      <c r="AE920" s="145"/>
      <c r="AF920" s="145"/>
      <c r="AG920" s="145" t="s">
        <v>204</v>
      </c>
      <c r="AH920" s="145"/>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row>
    <row r="921" spans="1:60" outlineLevel="2">
      <c r="A921" s="151"/>
      <c r="B921" s="152"/>
      <c r="C921" s="172" t="s">
        <v>1221</v>
      </c>
      <c r="D921" s="156"/>
      <c r="E921" s="1215">
        <v>2.95</v>
      </c>
      <c r="F921" s="1209"/>
      <c r="G921" s="1209"/>
      <c r="H921" s="154"/>
      <c r="I921" s="154"/>
      <c r="J921" s="154"/>
      <c r="K921" s="154"/>
      <c r="L921" s="154"/>
      <c r="M921" s="154"/>
      <c r="N921" s="153"/>
      <c r="O921" s="153"/>
      <c r="P921" s="153"/>
      <c r="Q921" s="153"/>
      <c r="R921" s="154"/>
      <c r="S921" s="154"/>
      <c r="T921" s="154"/>
      <c r="U921" s="154"/>
      <c r="V921" s="154"/>
      <c r="W921" s="154"/>
      <c r="X921" s="154"/>
      <c r="Y921" s="154"/>
      <c r="Z921" s="145"/>
      <c r="AA921" s="145"/>
      <c r="AB921" s="145"/>
      <c r="AC921" s="145"/>
      <c r="AD921" s="145"/>
      <c r="AE921" s="145"/>
      <c r="AF921" s="145"/>
      <c r="AG921" s="145" t="s">
        <v>206</v>
      </c>
      <c r="AH921" s="145">
        <v>0</v>
      </c>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row>
    <row r="922" spans="1:60" outlineLevel="1">
      <c r="A922" s="164">
        <v>261</v>
      </c>
      <c r="B922" s="165" t="s">
        <v>1222</v>
      </c>
      <c r="C922" s="171" t="s">
        <v>1223</v>
      </c>
      <c r="D922" s="166" t="s">
        <v>217</v>
      </c>
      <c r="E922" s="1214">
        <v>274.52999999999997</v>
      </c>
      <c r="F922" s="1207"/>
      <c r="G922" s="1208">
        <f>ROUND(E922*F922,2)</f>
        <v>0</v>
      </c>
      <c r="H922" s="155">
        <v>0</v>
      </c>
      <c r="I922" s="154">
        <f>ROUND(E922*H922,2)</f>
        <v>0</v>
      </c>
      <c r="J922" s="155">
        <v>110.63</v>
      </c>
      <c r="K922" s="154">
        <f>ROUND(E922*J922,2)</f>
        <v>30371.25</v>
      </c>
      <c r="L922" s="154">
        <v>21</v>
      </c>
      <c r="M922" s="154">
        <f>G922*(1+L922/100)</f>
        <v>0</v>
      </c>
      <c r="N922" s="153">
        <v>0</v>
      </c>
      <c r="O922" s="153">
        <f>ROUND(E922*N922,2)</f>
        <v>0</v>
      </c>
      <c r="P922" s="153">
        <v>1.7999999999999999E-2</v>
      </c>
      <c r="Q922" s="153">
        <f>ROUND(E922*P922,2)</f>
        <v>4.9400000000000004</v>
      </c>
      <c r="R922" s="154"/>
      <c r="S922" s="154" t="s">
        <v>200</v>
      </c>
      <c r="T922" s="154" t="s">
        <v>201</v>
      </c>
      <c r="U922" s="154">
        <v>0.19500000000000001</v>
      </c>
      <c r="V922" s="154">
        <f>ROUND(E922*U922,2)</f>
        <v>53.53</v>
      </c>
      <c r="W922" s="154"/>
      <c r="X922" s="154" t="s">
        <v>202</v>
      </c>
      <c r="Y922" s="154" t="s">
        <v>203</v>
      </c>
      <c r="Z922" s="145"/>
      <c r="AA922" s="145"/>
      <c r="AB922" s="145"/>
      <c r="AC922" s="145"/>
      <c r="AD922" s="145"/>
      <c r="AE922" s="145"/>
      <c r="AF922" s="145"/>
      <c r="AG922" s="145" t="s">
        <v>204</v>
      </c>
      <c r="AH922" s="145"/>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row>
    <row r="923" spans="1:60" outlineLevel="2">
      <c r="A923" s="151"/>
      <c r="B923" s="152"/>
      <c r="C923" s="172" t="s">
        <v>1224</v>
      </c>
      <c r="D923" s="156"/>
      <c r="E923" s="1215">
        <v>84.66</v>
      </c>
      <c r="F923" s="1209"/>
      <c r="G923" s="1209"/>
      <c r="H923" s="154"/>
      <c r="I923" s="154"/>
      <c r="J923" s="154"/>
      <c r="K923" s="154"/>
      <c r="L923" s="154"/>
      <c r="M923" s="154"/>
      <c r="N923" s="153"/>
      <c r="O923" s="153"/>
      <c r="P923" s="153"/>
      <c r="Q923" s="153"/>
      <c r="R923" s="154"/>
      <c r="S923" s="154"/>
      <c r="T923" s="154"/>
      <c r="U923" s="154"/>
      <c r="V923" s="154"/>
      <c r="W923" s="154"/>
      <c r="X923" s="154"/>
      <c r="Y923" s="154"/>
      <c r="Z923" s="145"/>
      <c r="AA923" s="145"/>
      <c r="AB923" s="145"/>
      <c r="AC923" s="145"/>
      <c r="AD923" s="145"/>
      <c r="AE923" s="145"/>
      <c r="AF923" s="145"/>
      <c r="AG923" s="145" t="s">
        <v>206</v>
      </c>
      <c r="AH923" s="145">
        <v>0</v>
      </c>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row>
    <row r="924" spans="1:60" outlineLevel="3">
      <c r="A924" s="151"/>
      <c r="B924" s="152"/>
      <c r="C924" s="172" t="s">
        <v>1090</v>
      </c>
      <c r="D924" s="156"/>
      <c r="E924" s="1215">
        <v>12.13</v>
      </c>
      <c r="F924" s="1209"/>
      <c r="G924" s="1209"/>
      <c r="H924" s="154"/>
      <c r="I924" s="154"/>
      <c r="J924" s="154"/>
      <c r="K924" s="154"/>
      <c r="L924" s="154"/>
      <c r="M924" s="154"/>
      <c r="N924" s="153"/>
      <c r="O924" s="153"/>
      <c r="P924" s="153"/>
      <c r="Q924" s="153"/>
      <c r="R924" s="154"/>
      <c r="S924" s="154"/>
      <c r="T924" s="154"/>
      <c r="U924" s="154"/>
      <c r="V924" s="154"/>
      <c r="W924" s="154"/>
      <c r="X924" s="154"/>
      <c r="Y924" s="154"/>
      <c r="Z924" s="145"/>
      <c r="AA924" s="145"/>
      <c r="AB924" s="145"/>
      <c r="AC924" s="145"/>
      <c r="AD924" s="145"/>
      <c r="AE924" s="145"/>
      <c r="AF924" s="145"/>
      <c r="AG924" s="145" t="s">
        <v>206</v>
      </c>
      <c r="AH924" s="145">
        <v>0</v>
      </c>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row>
    <row r="925" spans="1:60" outlineLevel="3">
      <c r="A925" s="151"/>
      <c r="B925" s="152"/>
      <c r="C925" s="172" t="s">
        <v>1091</v>
      </c>
      <c r="D925" s="156"/>
      <c r="E925" s="1215">
        <v>4.17</v>
      </c>
      <c r="F925" s="1209"/>
      <c r="G925" s="1209"/>
      <c r="H925" s="154"/>
      <c r="I925" s="154"/>
      <c r="J925" s="154"/>
      <c r="K925" s="154"/>
      <c r="L925" s="154"/>
      <c r="M925" s="154"/>
      <c r="N925" s="153"/>
      <c r="O925" s="153"/>
      <c r="P925" s="153"/>
      <c r="Q925" s="153"/>
      <c r="R925" s="154"/>
      <c r="S925" s="154"/>
      <c r="T925" s="154"/>
      <c r="U925" s="154"/>
      <c r="V925" s="154"/>
      <c r="W925" s="154"/>
      <c r="X925" s="154"/>
      <c r="Y925" s="154"/>
      <c r="Z925" s="145"/>
      <c r="AA925" s="145"/>
      <c r="AB925" s="145"/>
      <c r="AC925" s="145"/>
      <c r="AD925" s="145"/>
      <c r="AE925" s="145"/>
      <c r="AF925" s="145"/>
      <c r="AG925" s="145" t="s">
        <v>206</v>
      </c>
      <c r="AH925" s="145">
        <v>0</v>
      </c>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row>
    <row r="926" spans="1:60" outlineLevel="3">
      <c r="A926" s="151"/>
      <c r="B926" s="152"/>
      <c r="C926" s="172" t="s">
        <v>1092</v>
      </c>
      <c r="D926" s="156"/>
      <c r="E926" s="1215">
        <v>25.03</v>
      </c>
      <c r="F926" s="1209"/>
      <c r="G926" s="1209"/>
      <c r="H926" s="154"/>
      <c r="I926" s="154"/>
      <c r="J926" s="154"/>
      <c r="K926" s="154"/>
      <c r="L926" s="154"/>
      <c r="M926" s="154"/>
      <c r="N926" s="153"/>
      <c r="O926" s="153"/>
      <c r="P926" s="153"/>
      <c r="Q926" s="153"/>
      <c r="R926" s="154"/>
      <c r="S926" s="154"/>
      <c r="T926" s="154"/>
      <c r="U926" s="154"/>
      <c r="V926" s="154"/>
      <c r="W926" s="154"/>
      <c r="X926" s="154"/>
      <c r="Y926" s="154"/>
      <c r="Z926" s="145"/>
      <c r="AA926" s="145"/>
      <c r="AB926" s="145"/>
      <c r="AC926" s="145"/>
      <c r="AD926" s="145"/>
      <c r="AE926" s="145"/>
      <c r="AF926" s="145"/>
      <c r="AG926" s="145" t="s">
        <v>206</v>
      </c>
      <c r="AH926" s="145">
        <v>0</v>
      </c>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row>
    <row r="927" spans="1:60" outlineLevel="3">
      <c r="A927" s="151"/>
      <c r="B927" s="152"/>
      <c r="C927" s="172" t="s">
        <v>1225</v>
      </c>
      <c r="D927" s="156"/>
      <c r="E927" s="1215">
        <v>27.27</v>
      </c>
      <c r="F927" s="1209"/>
      <c r="G927" s="1209"/>
      <c r="H927" s="154"/>
      <c r="I927" s="154"/>
      <c r="J927" s="154"/>
      <c r="K927" s="154"/>
      <c r="L927" s="154"/>
      <c r="M927" s="154"/>
      <c r="N927" s="153"/>
      <c r="O927" s="153"/>
      <c r="P927" s="153"/>
      <c r="Q927" s="153"/>
      <c r="R927" s="154"/>
      <c r="S927" s="154"/>
      <c r="T927" s="154"/>
      <c r="U927" s="154"/>
      <c r="V927" s="154"/>
      <c r="W927" s="154"/>
      <c r="X927" s="154"/>
      <c r="Y927" s="154"/>
      <c r="Z927" s="145"/>
      <c r="AA927" s="145"/>
      <c r="AB927" s="145"/>
      <c r="AC927" s="145"/>
      <c r="AD927" s="145"/>
      <c r="AE927" s="145"/>
      <c r="AF927" s="145"/>
      <c r="AG927" s="145" t="s">
        <v>206</v>
      </c>
      <c r="AH927" s="145">
        <v>0</v>
      </c>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row>
    <row r="928" spans="1:60" outlineLevel="3">
      <c r="A928" s="151"/>
      <c r="B928" s="152"/>
      <c r="C928" s="172" t="s">
        <v>1226</v>
      </c>
      <c r="D928" s="156"/>
      <c r="E928" s="1215">
        <v>69.09</v>
      </c>
      <c r="F928" s="1209"/>
      <c r="G928" s="1209"/>
      <c r="H928" s="154"/>
      <c r="I928" s="154"/>
      <c r="J928" s="154"/>
      <c r="K928" s="154"/>
      <c r="L928" s="154"/>
      <c r="M928" s="154"/>
      <c r="N928" s="153"/>
      <c r="O928" s="153"/>
      <c r="P928" s="153"/>
      <c r="Q928" s="153"/>
      <c r="R928" s="154"/>
      <c r="S928" s="154"/>
      <c r="T928" s="154"/>
      <c r="U928" s="154"/>
      <c r="V928" s="154"/>
      <c r="W928" s="154"/>
      <c r="X928" s="154"/>
      <c r="Y928" s="154"/>
      <c r="Z928" s="145"/>
      <c r="AA928" s="145"/>
      <c r="AB928" s="145"/>
      <c r="AC928" s="145"/>
      <c r="AD928" s="145"/>
      <c r="AE928" s="145"/>
      <c r="AF928" s="145"/>
      <c r="AG928" s="145" t="s">
        <v>206</v>
      </c>
      <c r="AH928" s="145">
        <v>0</v>
      </c>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row>
    <row r="929" spans="1:60" outlineLevel="3">
      <c r="A929" s="151"/>
      <c r="B929" s="152"/>
      <c r="C929" s="172" t="s">
        <v>1227</v>
      </c>
      <c r="D929" s="156"/>
      <c r="E929" s="1215">
        <v>2.3199999999999998</v>
      </c>
      <c r="F929" s="1209"/>
      <c r="G929" s="1209"/>
      <c r="H929" s="154"/>
      <c r="I929" s="154"/>
      <c r="J929" s="154"/>
      <c r="K929" s="154"/>
      <c r="L929" s="154"/>
      <c r="M929" s="154"/>
      <c r="N929" s="153"/>
      <c r="O929" s="153"/>
      <c r="P929" s="153"/>
      <c r="Q929" s="153"/>
      <c r="R929" s="154"/>
      <c r="S929" s="154"/>
      <c r="T929" s="154"/>
      <c r="U929" s="154"/>
      <c r="V929" s="154"/>
      <c r="W929" s="154"/>
      <c r="X929" s="154"/>
      <c r="Y929" s="154"/>
      <c r="Z929" s="145"/>
      <c r="AA929" s="145"/>
      <c r="AB929" s="145"/>
      <c r="AC929" s="145"/>
      <c r="AD929" s="145"/>
      <c r="AE929" s="145"/>
      <c r="AF929" s="145"/>
      <c r="AG929" s="145" t="s">
        <v>206</v>
      </c>
      <c r="AH929" s="145">
        <v>0</v>
      </c>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row>
    <row r="930" spans="1:60" outlineLevel="3">
      <c r="A930" s="151"/>
      <c r="B930" s="152"/>
      <c r="C930" s="172" t="s">
        <v>1228</v>
      </c>
      <c r="D930" s="156"/>
      <c r="E930" s="1215">
        <v>20.079999999999998</v>
      </c>
      <c r="F930" s="1209"/>
      <c r="G930" s="1209"/>
      <c r="H930" s="154"/>
      <c r="I930" s="154"/>
      <c r="J930" s="154"/>
      <c r="K930" s="154"/>
      <c r="L930" s="154"/>
      <c r="M930" s="154"/>
      <c r="N930" s="153"/>
      <c r="O930" s="153"/>
      <c r="P930" s="153"/>
      <c r="Q930" s="153"/>
      <c r="R930" s="154"/>
      <c r="S930" s="154"/>
      <c r="T930" s="154"/>
      <c r="U930" s="154"/>
      <c r="V930" s="154"/>
      <c r="W930" s="154"/>
      <c r="X930" s="154"/>
      <c r="Y930" s="154"/>
      <c r="Z930" s="145"/>
      <c r="AA930" s="145"/>
      <c r="AB930" s="145"/>
      <c r="AC930" s="145"/>
      <c r="AD930" s="145"/>
      <c r="AE930" s="145"/>
      <c r="AF930" s="145"/>
      <c r="AG930" s="145" t="s">
        <v>206</v>
      </c>
      <c r="AH930" s="145">
        <v>0</v>
      </c>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row>
    <row r="931" spans="1:60" outlineLevel="3">
      <c r="A931" s="151"/>
      <c r="B931" s="152"/>
      <c r="C931" s="172" t="s">
        <v>1093</v>
      </c>
      <c r="D931" s="156"/>
      <c r="E931" s="1215">
        <v>29.78</v>
      </c>
      <c r="F931" s="1209"/>
      <c r="G931" s="1209"/>
      <c r="H931" s="154"/>
      <c r="I931" s="154"/>
      <c r="J931" s="154"/>
      <c r="K931" s="154"/>
      <c r="L931" s="154"/>
      <c r="M931" s="154"/>
      <c r="N931" s="153"/>
      <c r="O931" s="153"/>
      <c r="P931" s="153"/>
      <c r="Q931" s="153"/>
      <c r="R931" s="154"/>
      <c r="S931" s="154"/>
      <c r="T931" s="154"/>
      <c r="U931" s="154"/>
      <c r="V931" s="154"/>
      <c r="W931" s="154"/>
      <c r="X931" s="154"/>
      <c r="Y931" s="154"/>
      <c r="Z931" s="145"/>
      <c r="AA931" s="145"/>
      <c r="AB931" s="145"/>
      <c r="AC931" s="145"/>
      <c r="AD931" s="145"/>
      <c r="AE931" s="145"/>
      <c r="AF931" s="145"/>
      <c r="AG931" s="145" t="s">
        <v>206</v>
      </c>
      <c r="AH931" s="145">
        <v>0</v>
      </c>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row>
    <row r="932" spans="1:60" outlineLevel="1">
      <c r="A932" s="164">
        <v>262</v>
      </c>
      <c r="B932" s="165" t="s">
        <v>1229</v>
      </c>
      <c r="C932" s="171" t="s">
        <v>1230</v>
      </c>
      <c r="D932" s="166" t="s">
        <v>217</v>
      </c>
      <c r="E932" s="1214">
        <v>374.32</v>
      </c>
      <c r="F932" s="1207"/>
      <c r="G932" s="1208">
        <f>ROUND(E932*F932,2)</f>
        <v>0</v>
      </c>
      <c r="H932" s="155">
        <v>0</v>
      </c>
      <c r="I932" s="154">
        <f>ROUND(E932*H932,2)</f>
        <v>0</v>
      </c>
      <c r="J932" s="155">
        <v>51.06</v>
      </c>
      <c r="K932" s="154">
        <f>ROUND(E932*J932,2)</f>
        <v>19112.78</v>
      </c>
      <c r="L932" s="154">
        <v>21</v>
      </c>
      <c r="M932" s="154">
        <f>G932*(1+L932/100)</f>
        <v>0</v>
      </c>
      <c r="N932" s="153">
        <v>0</v>
      </c>
      <c r="O932" s="153">
        <f>ROUND(E932*N932,2)</f>
        <v>0</v>
      </c>
      <c r="P932" s="153">
        <v>3.5000000000000003E-2</v>
      </c>
      <c r="Q932" s="153">
        <f>ROUND(E932*P932,2)</f>
        <v>13.1</v>
      </c>
      <c r="R932" s="154"/>
      <c r="S932" s="154" t="s">
        <v>200</v>
      </c>
      <c r="T932" s="154" t="s">
        <v>201</v>
      </c>
      <c r="U932" s="154">
        <v>0.09</v>
      </c>
      <c r="V932" s="154">
        <f>ROUND(E932*U932,2)</f>
        <v>33.69</v>
      </c>
      <c r="W932" s="154"/>
      <c r="X932" s="154" t="s">
        <v>202</v>
      </c>
      <c r="Y932" s="154" t="s">
        <v>203</v>
      </c>
      <c r="Z932" s="145"/>
      <c r="AA932" s="145"/>
      <c r="AB932" s="145"/>
      <c r="AC932" s="145"/>
      <c r="AD932" s="145"/>
      <c r="AE932" s="145"/>
      <c r="AF932" s="145"/>
      <c r="AG932" s="145" t="s">
        <v>204</v>
      </c>
      <c r="AH932" s="145"/>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row>
    <row r="933" spans="1:60" outlineLevel="2">
      <c r="A933" s="151"/>
      <c r="B933" s="152"/>
      <c r="C933" s="172" t="s">
        <v>1023</v>
      </c>
      <c r="D933" s="156"/>
      <c r="E933" s="1215">
        <v>1.34</v>
      </c>
      <c r="F933" s="1209"/>
      <c r="G933" s="1209"/>
      <c r="H933" s="154"/>
      <c r="I933" s="154"/>
      <c r="J933" s="154"/>
      <c r="K933" s="154"/>
      <c r="L933" s="154"/>
      <c r="M933" s="154"/>
      <c r="N933" s="153"/>
      <c r="O933" s="153"/>
      <c r="P933" s="153"/>
      <c r="Q933" s="153"/>
      <c r="R933" s="154"/>
      <c r="S933" s="154"/>
      <c r="T933" s="154"/>
      <c r="U933" s="154"/>
      <c r="V933" s="154"/>
      <c r="W933" s="154"/>
      <c r="X933" s="154"/>
      <c r="Y933" s="154"/>
      <c r="Z933" s="145"/>
      <c r="AA933" s="145"/>
      <c r="AB933" s="145"/>
      <c r="AC933" s="145"/>
      <c r="AD933" s="145"/>
      <c r="AE933" s="145"/>
      <c r="AF933" s="145"/>
      <c r="AG933" s="145" t="s">
        <v>206</v>
      </c>
      <c r="AH933" s="145">
        <v>0</v>
      </c>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row>
    <row r="934" spans="1:60" outlineLevel="3">
      <c r="A934" s="151"/>
      <c r="B934" s="152"/>
      <c r="C934" s="172" t="s">
        <v>1024</v>
      </c>
      <c r="D934" s="156"/>
      <c r="E934" s="1215">
        <v>13.58</v>
      </c>
      <c r="F934" s="1209"/>
      <c r="G934" s="1209"/>
      <c r="H934" s="154"/>
      <c r="I934" s="154"/>
      <c r="J934" s="154"/>
      <c r="K934" s="154"/>
      <c r="L934" s="154"/>
      <c r="M934" s="154"/>
      <c r="N934" s="153"/>
      <c r="O934" s="153"/>
      <c r="P934" s="153"/>
      <c r="Q934" s="153"/>
      <c r="R934" s="154"/>
      <c r="S934" s="154"/>
      <c r="T934" s="154"/>
      <c r="U934" s="154"/>
      <c r="V934" s="154"/>
      <c r="W934" s="154"/>
      <c r="X934" s="154"/>
      <c r="Y934" s="154"/>
      <c r="Z934" s="145"/>
      <c r="AA934" s="145"/>
      <c r="AB934" s="145"/>
      <c r="AC934" s="145"/>
      <c r="AD934" s="145"/>
      <c r="AE934" s="145"/>
      <c r="AF934" s="145"/>
      <c r="AG934" s="145" t="s">
        <v>206</v>
      </c>
      <c r="AH934" s="145">
        <v>0</v>
      </c>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row>
    <row r="935" spans="1:60" outlineLevel="3">
      <c r="A935" s="151"/>
      <c r="B935" s="152"/>
      <c r="C935" s="172" t="s">
        <v>1034</v>
      </c>
      <c r="D935" s="156"/>
      <c r="E935" s="1215">
        <v>19.82</v>
      </c>
      <c r="F935" s="1209"/>
      <c r="G935" s="1209"/>
      <c r="H935" s="154"/>
      <c r="I935" s="154"/>
      <c r="J935" s="154"/>
      <c r="K935" s="154"/>
      <c r="L935" s="154"/>
      <c r="M935" s="154"/>
      <c r="N935" s="153"/>
      <c r="O935" s="153"/>
      <c r="P935" s="153"/>
      <c r="Q935" s="153"/>
      <c r="R935" s="154"/>
      <c r="S935" s="154"/>
      <c r="T935" s="154"/>
      <c r="U935" s="154"/>
      <c r="V935" s="154"/>
      <c r="W935" s="154"/>
      <c r="X935" s="154"/>
      <c r="Y935" s="154"/>
      <c r="Z935" s="145"/>
      <c r="AA935" s="145"/>
      <c r="AB935" s="145"/>
      <c r="AC935" s="145"/>
      <c r="AD935" s="145"/>
      <c r="AE935" s="145"/>
      <c r="AF935" s="145"/>
      <c r="AG935" s="145" t="s">
        <v>206</v>
      </c>
      <c r="AH935" s="145">
        <v>0</v>
      </c>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row>
    <row r="936" spans="1:60" outlineLevel="3">
      <c r="A936" s="151"/>
      <c r="B936" s="152"/>
      <c r="C936" s="172" t="s">
        <v>1231</v>
      </c>
      <c r="D936" s="156"/>
      <c r="E936" s="1215">
        <v>24.26</v>
      </c>
      <c r="F936" s="1209"/>
      <c r="G936" s="1209"/>
      <c r="H936" s="154"/>
      <c r="I936" s="154"/>
      <c r="J936" s="154"/>
      <c r="K936" s="154"/>
      <c r="L936" s="154"/>
      <c r="M936" s="154"/>
      <c r="N936" s="153"/>
      <c r="O936" s="153"/>
      <c r="P936" s="153"/>
      <c r="Q936" s="153"/>
      <c r="R936" s="154"/>
      <c r="S936" s="154"/>
      <c r="T936" s="154"/>
      <c r="U936" s="154"/>
      <c r="V936" s="154"/>
      <c r="W936" s="154"/>
      <c r="X936" s="154"/>
      <c r="Y936" s="154"/>
      <c r="Z936" s="145"/>
      <c r="AA936" s="145"/>
      <c r="AB936" s="145"/>
      <c r="AC936" s="145"/>
      <c r="AD936" s="145"/>
      <c r="AE936" s="145"/>
      <c r="AF936" s="145"/>
      <c r="AG936" s="145" t="s">
        <v>206</v>
      </c>
      <c r="AH936" s="145">
        <v>0</v>
      </c>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row>
    <row r="937" spans="1:60" outlineLevel="3">
      <c r="A937" s="151"/>
      <c r="B937" s="152"/>
      <c r="C937" s="172" t="s">
        <v>1232</v>
      </c>
      <c r="D937" s="156"/>
      <c r="E937" s="1215">
        <v>8.34</v>
      </c>
      <c r="F937" s="1209"/>
      <c r="G937" s="1209"/>
      <c r="H937" s="154"/>
      <c r="I937" s="154"/>
      <c r="J937" s="154"/>
      <c r="K937" s="154"/>
      <c r="L937" s="154"/>
      <c r="M937" s="154"/>
      <c r="N937" s="153"/>
      <c r="O937" s="153"/>
      <c r="P937" s="153"/>
      <c r="Q937" s="153"/>
      <c r="R937" s="154"/>
      <c r="S937" s="154"/>
      <c r="T937" s="154"/>
      <c r="U937" s="154"/>
      <c r="V937" s="154"/>
      <c r="W937" s="154"/>
      <c r="X937" s="154"/>
      <c r="Y937" s="154"/>
      <c r="Z937" s="145"/>
      <c r="AA937" s="145"/>
      <c r="AB937" s="145"/>
      <c r="AC937" s="145"/>
      <c r="AD937" s="145"/>
      <c r="AE937" s="145"/>
      <c r="AF937" s="145"/>
      <c r="AG937" s="145" t="s">
        <v>206</v>
      </c>
      <c r="AH937" s="145">
        <v>0</v>
      </c>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row>
    <row r="938" spans="1:60" outlineLevel="3">
      <c r="A938" s="151"/>
      <c r="B938" s="152"/>
      <c r="C938" s="172" t="s">
        <v>1233</v>
      </c>
      <c r="D938" s="156"/>
      <c r="E938" s="1215">
        <v>50.06</v>
      </c>
      <c r="F938" s="1209"/>
      <c r="G938" s="1209"/>
      <c r="H938" s="154"/>
      <c r="I938" s="154"/>
      <c r="J938" s="154"/>
      <c r="K938" s="154"/>
      <c r="L938" s="154"/>
      <c r="M938" s="154"/>
      <c r="N938" s="153"/>
      <c r="O938" s="153"/>
      <c r="P938" s="153"/>
      <c r="Q938" s="153"/>
      <c r="R938" s="154"/>
      <c r="S938" s="154"/>
      <c r="T938" s="154"/>
      <c r="U938" s="154"/>
      <c r="V938" s="154"/>
      <c r="W938" s="154"/>
      <c r="X938" s="154"/>
      <c r="Y938" s="154"/>
      <c r="Z938" s="145"/>
      <c r="AA938" s="145"/>
      <c r="AB938" s="145"/>
      <c r="AC938" s="145"/>
      <c r="AD938" s="145"/>
      <c r="AE938" s="145"/>
      <c r="AF938" s="145"/>
      <c r="AG938" s="145" t="s">
        <v>206</v>
      </c>
      <c r="AH938" s="145">
        <v>0</v>
      </c>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row>
    <row r="939" spans="1:60" outlineLevel="3">
      <c r="A939" s="151"/>
      <c r="B939" s="152"/>
      <c r="C939" s="172" t="s">
        <v>1234</v>
      </c>
      <c r="D939" s="156"/>
      <c r="E939" s="1215">
        <v>54.54</v>
      </c>
      <c r="F939" s="1209"/>
      <c r="G939" s="1209"/>
      <c r="H939" s="154"/>
      <c r="I939" s="154"/>
      <c r="J939" s="154"/>
      <c r="K939" s="154"/>
      <c r="L939" s="154"/>
      <c r="M939" s="154"/>
      <c r="N939" s="153"/>
      <c r="O939" s="153"/>
      <c r="P939" s="153"/>
      <c r="Q939" s="153"/>
      <c r="R939" s="154"/>
      <c r="S939" s="154"/>
      <c r="T939" s="154"/>
      <c r="U939" s="154"/>
      <c r="V939" s="154"/>
      <c r="W939" s="154"/>
      <c r="X939" s="154"/>
      <c r="Y939" s="154"/>
      <c r="Z939" s="145"/>
      <c r="AA939" s="145"/>
      <c r="AB939" s="145"/>
      <c r="AC939" s="145"/>
      <c r="AD939" s="145"/>
      <c r="AE939" s="145"/>
      <c r="AF939" s="145"/>
      <c r="AG939" s="145" t="s">
        <v>206</v>
      </c>
      <c r="AH939" s="145">
        <v>0</v>
      </c>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row>
    <row r="940" spans="1:60" outlineLevel="3">
      <c r="A940" s="151"/>
      <c r="B940" s="152"/>
      <c r="C940" s="172" t="s">
        <v>1235</v>
      </c>
      <c r="D940" s="156"/>
      <c r="E940" s="1215">
        <v>138.18</v>
      </c>
      <c r="F940" s="1209"/>
      <c r="G940" s="1209"/>
      <c r="H940" s="154"/>
      <c r="I940" s="154"/>
      <c r="J940" s="154"/>
      <c r="K940" s="154"/>
      <c r="L940" s="154"/>
      <c r="M940" s="154"/>
      <c r="N940" s="153"/>
      <c r="O940" s="153"/>
      <c r="P940" s="153"/>
      <c r="Q940" s="153"/>
      <c r="R940" s="154"/>
      <c r="S940" s="154"/>
      <c r="T940" s="154"/>
      <c r="U940" s="154"/>
      <c r="V940" s="154"/>
      <c r="W940" s="154"/>
      <c r="X940" s="154"/>
      <c r="Y940" s="154"/>
      <c r="Z940" s="145"/>
      <c r="AA940" s="145"/>
      <c r="AB940" s="145"/>
      <c r="AC940" s="145"/>
      <c r="AD940" s="145"/>
      <c r="AE940" s="145"/>
      <c r="AF940" s="145"/>
      <c r="AG940" s="145" t="s">
        <v>206</v>
      </c>
      <c r="AH940" s="145">
        <v>0</v>
      </c>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row>
    <row r="941" spans="1:60" outlineLevel="3">
      <c r="A941" s="151"/>
      <c r="B941" s="152"/>
      <c r="C941" s="172" t="s">
        <v>1236</v>
      </c>
      <c r="D941" s="156"/>
      <c r="E941" s="1215">
        <v>4.6399999999999997</v>
      </c>
      <c r="F941" s="1209"/>
      <c r="G941" s="1209"/>
      <c r="H941" s="154"/>
      <c r="I941" s="154"/>
      <c r="J941" s="154"/>
      <c r="K941" s="154"/>
      <c r="L941" s="154"/>
      <c r="M941" s="154"/>
      <c r="N941" s="153"/>
      <c r="O941" s="153"/>
      <c r="P941" s="153"/>
      <c r="Q941" s="153"/>
      <c r="R941" s="154"/>
      <c r="S941" s="154"/>
      <c r="T941" s="154"/>
      <c r="U941" s="154"/>
      <c r="V941" s="154"/>
      <c r="W941" s="154"/>
      <c r="X941" s="154"/>
      <c r="Y941" s="154"/>
      <c r="Z941" s="145"/>
      <c r="AA941" s="145"/>
      <c r="AB941" s="145"/>
      <c r="AC941" s="145"/>
      <c r="AD941" s="145"/>
      <c r="AE941" s="145"/>
      <c r="AF941" s="145"/>
      <c r="AG941" s="145" t="s">
        <v>206</v>
      </c>
      <c r="AH941" s="145">
        <v>0</v>
      </c>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row>
    <row r="942" spans="1:60" outlineLevel="3">
      <c r="A942" s="151"/>
      <c r="B942" s="152"/>
      <c r="C942" s="172" t="s">
        <v>1237</v>
      </c>
      <c r="D942" s="156"/>
      <c r="E942" s="1215">
        <v>59.56</v>
      </c>
      <c r="F942" s="1209"/>
      <c r="G942" s="1209"/>
      <c r="H942" s="154"/>
      <c r="I942" s="154"/>
      <c r="J942" s="154"/>
      <c r="K942" s="154"/>
      <c r="L942" s="154"/>
      <c r="M942" s="154"/>
      <c r="N942" s="153"/>
      <c r="O942" s="153"/>
      <c r="P942" s="153"/>
      <c r="Q942" s="153"/>
      <c r="R942" s="154"/>
      <c r="S942" s="154"/>
      <c r="T942" s="154"/>
      <c r="U942" s="154"/>
      <c r="V942" s="154"/>
      <c r="W942" s="154"/>
      <c r="X942" s="154"/>
      <c r="Y942" s="154"/>
      <c r="Z942" s="145"/>
      <c r="AA942" s="145"/>
      <c r="AB942" s="145"/>
      <c r="AC942" s="145"/>
      <c r="AD942" s="145"/>
      <c r="AE942" s="145"/>
      <c r="AF942" s="145"/>
      <c r="AG942" s="145" t="s">
        <v>206</v>
      </c>
      <c r="AH942" s="145">
        <v>0</v>
      </c>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row>
    <row r="943" spans="1:60" outlineLevel="1">
      <c r="A943" s="164">
        <v>263</v>
      </c>
      <c r="B943" s="165" t="s">
        <v>1238</v>
      </c>
      <c r="C943" s="171" t="s">
        <v>1239</v>
      </c>
      <c r="D943" s="166" t="s">
        <v>217</v>
      </c>
      <c r="E943" s="1214">
        <v>204.65</v>
      </c>
      <c r="F943" s="1207"/>
      <c r="G943" s="1208">
        <f>ROUND(E943*F943,2)</f>
        <v>0</v>
      </c>
      <c r="H943" s="155">
        <v>0</v>
      </c>
      <c r="I943" s="154">
        <f>ROUND(E943*H943,2)</f>
        <v>0</v>
      </c>
      <c r="J943" s="155">
        <v>45.39</v>
      </c>
      <c r="K943" s="154">
        <f>ROUND(E943*J943,2)</f>
        <v>9289.06</v>
      </c>
      <c r="L943" s="154">
        <v>21</v>
      </c>
      <c r="M943" s="154">
        <f>G943*(1+L943/100)</f>
        <v>0</v>
      </c>
      <c r="N943" s="153">
        <v>0</v>
      </c>
      <c r="O943" s="153">
        <f>ROUND(E943*N943,2)</f>
        <v>0</v>
      </c>
      <c r="P943" s="153">
        <v>1.4E-2</v>
      </c>
      <c r="Q943" s="153">
        <f>ROUND(E943*P943,2)</f>
        <v>2.87</v>
      </c>
      <c r="R943" s="154"/>
      <c r="S943" s="154" t="s">
        <v>200</v>
      </c>
      <c r="T943" s="154" t="s">
        <v>201</v>
      </c>
      <c r="U943" s="154">
        <v>0.08</v>
      </c>
      <c r="V943" s="154">
        <f>ROUND(E943*U943,2)</f>
        <v>16.37</v>
      </c>
      <c r="W943" s="154"/>
      <c r="X943" s="154" t="s">
        <v>202</v>
      </c>
      <c r="Y943" s="154" t="s">
        <v>203</v>
      </c>
      <c r="Z943" s="145"/>
      <c r="AA943" s="145"/>
      <c r="AB943" s="145"/>
      <c r="AC943" s="145"/>
      <c r="AD943" s="145"/>
      <c r="AE943" s="145"/>
      <c r="AF943" s="145"/>
      <c r="AG943" s="145" t="s">
        <v>204</v>
      </c>
      <c r="AH943" s="145"/>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row>
    <row r="944" spans="1:60" outlineLevel="2">
      <c r="A944" s="151"/>
      <c r="B944" s="152"/>
      <c r="C944" s="172" t="s">
        <v>1240</v>
      </c>
      <c r="D944" s="156"/>
      <c r="E944" s="1215">
        <v>150.15</v>
      </c>
      <c r="F944" s="1209"/>
      <c r="G944" s="1209"/>
      <c r="H944" s="154"/>
      <c r="I944" s="154"/>
      <c r="J944" s="154"/>
      <c r="K944" s="154"/>
      <c r="L944" s="154"/>
      <c r="M944" s="154"/>
      <c r="N944" s="153"/>
      <c r="O944" s="153"/>
      <c r="P944" s="153"/>
      <c r="Q944" s="153"/>
      <c r="R944" s="154"/>
      <c r="S944" s="154"/>
      <c r="T944" s="154"/>
      <c r="U944" s="154"/>
      <c r="V944" s="154"/>
      <c r="W944" s="154"/>
      <c r="X944" s="154"/>
      <c r="Y944" s="154"/>
      <c r="Z944" s="145"/>
      <c r="AA944" s="145"/>
      <c r="AB944" s="145"/>
      <c r="AC944" s="145"/>
      <c r="AD944" s="145"/>
      <c r="AE944" s="145"/>
      <c r="AF944" s="145"/>
      <c r="AG944" s="145" t="s">
        <v>206</v>
      </c>
      <c r="AH944" s="145">
        <v>0</v>
      </c>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row>
    <row r="945" spans="1:60" outlineLevel="3">
      <c r="A945" s="151"/>
      <c r="B945" s="152"/>
      <c r="C945" s="172" t="s">
        <v>384</v>
      </c>
      <c r="D945" s="156"/>
      <c r="E945" s="1215">
        <v>54.5</v>
      </c>
      <c r="F945" s="1209"/>
      <c r="G945" s="1209"/>
      <c r="H945" s="154"/>
      <c r="I945" s="154"/>
      <c r="J945" s="154"/>
      <c r="K945" s="154"/>
      <c r="L945" s="154"/>
      <c r="M945" s="154"/>
      <c r="N945" s="153"/>
      <c r="O945" s="153"/>
      <c r="P945" s="153"/>
      <c r="Q945" s="153"/>
      <c r="R945" s="154"/>
      <c r="S945" s="154"/>
      <c r="T945" s="154"/>
      <c r="U945" s="154"/>
      <c r="V945" s="154"/>
      <c r="W945" s="154"/>
      <c r="X945" s="154"/>
      <c r="Y945" s="154"/>
      <c r="Z945" s="145"/>
      <c r="AA945" s="145"/>
      <c r="AB945" s="145"/>
      <c r="AC945" s="145"/>
      <c r="AD945" s="145"/>
      <c r="AE945" s="145"/>
      <c r="AF945" s="145"/>
      <c r="AG945" s="145" t="s">
        <v>206</v>
      </c>
      <c r="AH945" s="145">
        <v>0</v>
      </c>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row>
    <row r="946" spans="1:60" outlineLevel="1">
      <c r="A946" s="164">
        <v>264</v>
      </c>
      <c r="B946" s="165" t="s">
        <v>1241</v>
      </c>
      <c r="C946" s="171" t="s">
        <v>1242</v>
      </c>
      <c r="D946" s="166" t="s">
        <v>241</v>
      </c>
      <c r="E946" s="1214">
        <v>265.5</v>
      </c>
      <c r="F946" s="1207"/>
      <c r="G946" s="1208">
        <f>ROUND(E946*F946,2)</f>
        <v>0</v>
      </c>
      <c r="H946" s="155">
        <v>4.7</v>
      </c>
      <c r="I946" s="154">
        <f>ROUND(E946*H946,2)</f>
        <v>1247.8499999999999</v>
      </c>
      <c r="J946" s="155">
        <v>88.18</v>
      </c>
      <c r="K946" s="154">
        <f>ROUND(E946*J946,2)</f>
        <v>23411.79</v>
      </c>
      <c r="L946" s="154">
        <v>21</v>
      </c>
      <c r="M946" s="154">
        <f>G946*(1+L946/100)</f>
        <v>0</v>
      </c>
      <c r="N946" s="153">
        <v>1.6000000000000001E-4</v>
      </c>
      <c r="O946" s="153">
        <f>ROUND(E946*N946,2)</f>
        <v>0.04</v>
      </c>
      <c r="P946" s="153">
        <v>2.5000000000000001E-2</v>
      </c>
      <c r="Q946" s="153">
        <f>ROUND(E946*P946,2)</f>
        <v>6.64</v>
      </c>
      <c r="R946" s="154"/>
      <c r="S946" s="154" t="s">
        <v>200</v>
      </c>
      <c r="T946" s="154" t="s">
        <v>201</v>
      </c>
      <c r="U946" s="154">
        <v>0.156</v>
      </c>
      <c r="V946" s="154">
        <f>ROUND(E946*U946,2)</f>
        <v>41.42</v>
      </c>
      <c r="W946" s="154"/>
      <c r="X946" s="154" t="s">
        <v>202</v>
      </c>
      <c r="Y946" s="154" t="s">
        <v>203</v>
      </c>
      <c r="Z946" s="145"/>
      <c r="AA946" s="145"/>
      <c r="AB946" s="145"/>
      <c r="AC946" s="145"/>
      <c r="AD946" s="145"/>
      <c r="AE946" s="145"/>
      <c r="AF946" s="145"/>
      <c r="AG946" s="145" t="s">
        <v>204</v>
      </c>
      <c r="AH946" s="145"/>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row>
    <row r="947" spans="1:60" outlineLevel="2">
      <c r="A947" s="151"/>
      <c r="B947" s="152"/>
      <c r="C947" s="172" t="s">
        <v>1243</v>
      </c>
      <c r="D947" s="156"/>
      <c r="E947" s="1215"/>
      <c r="F947" s="1209"/>
      <c r="G947" s="1209"/>
      <c r="H947" s="154"/>
      <c r="I947" s="154"/>
      <c r="J947" s="154"/>
      <c r="K947" s="154"/>
      <c r="L947" s="154"/>
      <c r="M947" s="154"/>
      <c r="N947" s="153"/>
      <c r="O947" s="153"/>
      <c r="P947" s="153"/>
      <c r="Q947" s="153"/>
      <c r="R947" s="154"/>
      <c r="S947" s="154"/>
      <c r="T947" s="154"/>
      <c r="U947" s="154"/>
      <c r="V947" s="154"/>
      <c r="W947" s="154"/>
      <c r="X947" s="154"/>
      <c r="Y947" s="154"/>
      <c r="Z947" s="145"/>
      <c r="AA947" s="145"/>
      <c r="AB947" s="145"/>
      <c r="AC947" s="145"/>
      <c r="AD947" s="145"/>
      <c r="AE947" s="145"/>
      <c r="AF947" s="145"/>
      <c r="AG947" s="145" t="s">
        <v>206</v>
      </c>
      <c r="AH947" s="145">
        <v>0</v>
      </c>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row>
    <row r="948" spans="1:60" outlineLevel="3">
      <c r="A948" s="151"/>
      <c r="B948" s="152"/>
      <c r="C948" s="172" t="s">
        <v>1244</v>
      </c>
      <c r="D948" s="156"/>
      <c r="E948" s="1215">
        <v>195.3</v>
      </c>
      <c r="F948" s="1209"/>
      <c r="G948" s="1209"/>
      <c r="H948" s="154"/>
      <c r="I948" s="154"/>
      <c r="J948" s="154"/>
      <c r="K948" s="154"/>
      <c r="L948" s="154"/>
      <c r="M948" s="154"/>
      <c r="N948" s="153"/>
      <c r="O948" s="153"/>
      <c r="P948" s="153"/>
      <c r="Q948" s="153"/>
      <c r="R948" s="154"/>
      <c r="S948" s="154"/>
      <c r="T948" s="154"/>
      <c r="U948" s="154"/>
      <c r="V948" s="154"/>
      <c r="W948" s="154"/>
      <c r="X948" s="154"/>
      <c r="Y948" s="154"/>
      <c r="Z948" s="145"/>
      <c r="AA948" s="145"/>
      <c r="AB948" s="145"/>
      <c r="AC948" s="145"/>
      <c r="AD948" s="145"/>
      <c r="AE948" s="145"/>
      <c r="AF948" s="145"/>
      <c r="AG948" s="145" t="s">
        <v>206</v>
      </c>
      <c r="AH948" s="145">
        <v>0</v>
      </c>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row>
    <row r="949" spans="1:60" outlineLevel="3">
      <c r="A949" s="151"/>
      <c r="B949" s="152"/>
      <c r="C949" s="172" t="s">
        <v>1245</v>
      </c>
      <c r="D949" s="156"/>
      <c r="E949" s="1215">
        <v>70.2</v>
      </c>
      <c r="F949" s="1209"/>
      <c r="G949" s="1209"/>
      <c r="H949" s="154"/>
      <c r="I949" s="154"/>
      <c r="J949" s="154"/>
      <c r="K949" s="154"/>
      <c r="L949" s="154"/>
      <c r="M949" s="154"/>
      <c r="N949" s="153"/>
      <c r="O949" s="153"/>
      <c r="P949" s="153"/>
      <c r="Q949" s="153"/>
      <c r="R949" s="154"/>
      <c r="S949" s="154"/>
      <c r="T949" s="154"/>
      <c r="U949" s="154"/>
      <c r="V949" s="154"/>
      <c r="W949" s="154"/>
      <c r="X949" s="154"/>
      <c r="Y949" s="154"/>
      <c r="Z949" s="145"/>
      <c r="AA949" s="145"/>
      <c r="AB949" s="145"/>
      <c r="AC949" s="145"/>
      <c r="AD949" s="145"/>
      <c r="AE949" s="145"/>
      <c r="AF949" s="145"/>
      <c r="AG949" s="145" t="s">
        <v>206</v>
      </c>
      <c r="AH949" s="145">
        <v>0</v>
      </c>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row>
    <row r="950" spans="1:60" outlineLevel="1">
      <c r="A950" s="164">
        <v>265</v>
      </c>
      <c r="B950" s="165" t="s">
        <v>1246</v>
      </c>
      <c r="C950" s="171" t="s">
        <v>1247</v>
      </c>
      <c r="D950" s="166" t="s">
        <v>217</v>
      </c>
      <c r="E950" s="1214">
        <v>195.02</v>
      </c>
      <c r="F950" s="1207"/>
      <c r="G950" s="1208">
        <f>ROUND(E950*F950,2)</f>
        <v>0</v>
      </c>
      <c r="H950" s="155">
        <v>4.7</v>
      </c>
      <c r="I950" s="154">
        <f>ROUND(E950*H950,2)</f>
        <v>916.59</v>
      </c>
      <c r="J950" s="155">
        <v>150.59</v>
      </c>
      <c r="K950" s="154">
        <f>ROUND(E950*J950,2)</f>
        <v>29368.06</v>
      </c>
      <c r="L950" s="154">
        <v>21</v>
      </c>
      <c r="M950" s="154">
        <f>G950*(1+L950/100)</f>
        <v>0</v>
      </c>
      <c r="N950" s="153">
        <v>1.6000000000000001E-4</v>
      </c>
      <c r="O950" s="153">
        <f>ROUND(E950*N950,2)</f>
        <v>0.03</v>
      </c>
      <c r="P950" s="153">
        <v>6.4000000000000001E-2</v>
      </c>
      <c r="Q950" s="153">
        <f>ROUND(E950*P950,2)</f>
        <v>12.48</v>
      </c>
      <c r="R950" s="154"/>
      <c r="S950" s="154" t="s">
        <v>200</v>
      </c>
      <c r="T950" s="154" t="s">
        <v>201</v>
      </c>
      <c r="U950" s="154">
        <v>0.26600000000000001</v>
      </c>
      <c r="V950" s="154">
        <f>ROUND(E950*U950,2)</f>
        <v>51.88</v>
      </c>
      <c r="W950" s="154"/>
      <c r="X950" s="154" t="s">
        <v>202</v>
      </c>
      <c r="Y950" s="154" t="s">
        <v>203</v>
      </c>
      <c r="Z950" s="145"/>
      <c r="AA950" s="145"/>
      <c r="AB950" s="145"/>
      <c r="AC950" s="145"/>
      <c r="AD950" s="145"/>
      <c r="AE950" s="145"/>
      <c r="AF950" s="145"/>
      <c r="AG950" s="145" t="s">
        <v>204</v>
      </c>
      <c r="AH950" s="145"/>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row>
    <row r="951" spans="1:60" outlineLevel="2">
      <c r="A951" s="151"/>
      <c r="B951" s="152"/>
      <c r="C951" s="172" t="s">
        <v>1086</v>
      </c>
      <c r="D951" s="156"/>
      <c r="E951" s="1215">
        <v>4.4400000000000004</v>
      </c>
      <c r="F951" s="1209"/>
      <c r="G951" s="1209"/>
      <c r="H951" s="154"/>
      <c r="I951" s="154"/>
      <c r="J951" s="154"/>
      <c r="K951" s="154"/>
      <c r="L951" s="154"/>
      <c r="M951" s="154"/>
      <c r="N951" s="153"/>
      <c r="O951" s="153"/>
      <c r="P951" s="153"/>
      <c r="Q951" s="153"/>
      <c r="R951" s="154"/>
      <c r="S951" s="154"/>
      <c r="T951" s="154"/>
      <c r="U951" s="154"/>
      <c r="V951" s="154"/>
      <c r="W951" s="154"/>
      <c r="X951" s="154"/>
      <c r="Y951" s="154"/>
      <c r="Z951" s="145"/>
      <c r="AA951" s="145"/>
      <c r="AB951" s="145"/>
      <c r="AC951" s="145"/>
      <c r="AD951" s="145"/>
      <c r="AE951" s="145"/>
      <c r="AF951" s="145"/>
      <c r="AG951" s="145" t="s">
        <v>206</v>
      </c>
      <c r="AH951" s="145">
        <v>0</v>
      </c>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row>
    <row r="952" spans="1:60" outlineLevel="3">
      <c r="A952" s="151"/>
      <c r="B952" s="152"/>
      <c r="C952" s="172" t="s">
        <v>1087</v>
      </c>
      <c r="D952" s="156"/>
      <c r="E952" s="1215">
        <v>29.14</v>
      </c>
      <c r="F952" s="1209"/>
      <c r="G952" s="1209"/>
      <c r="H952" s="154"/>
      <c r="I952" s="154"/>
      <c r="J952" s="154"/>
      <c r="K952" s="154"/>
      <c r="L952" s="154"/>
      <c r="M952" s="154"/>
      <c r="N952" s="153"/>
      <c r="O952" s="153"/>
      <c r="P952" s="153"/>
      <c r="Q952" s="153"/>
      <c r="R952" s="154"/>
      <c r="S952" s="154"/>
      <c r="T952" s="154"/>
      <c r="U952" s="154"/>
      <c r="V952" s="154"/>
      <c r="W952" s="154"/>
      <c r="X952" s="154"/>
      <c r="Y952" s="154"/>
      <c r="Z952" s="145"/>
      <c r="AA952" s="145"/>
      <c r="AB952" s="145"/>
      <c r="AC952" s="145"/>
      <c r="AD952" s="145"/>
      <c r="AE952" s="145"/>
      <c r="AF952" s="145"/>
      <c r="AG952" s="145" t="s">
        <v>206</v>
      </c>
      <c r="AH952" s="145">
        <v>0</v>
      </c>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row>
    <row r="953" spans="1:60" outlineLevel="3">
      <c r="A953" s="151"/>
      <c r="B953" s="152"/>
      <c r="C953" s="172" t="s">
        <v>1023</v>
      </c>
      <c r="D953" s="156"/>
      <c r="E953" s="1215">
        <v>1.34</v>
      </c>
      <c r="F953" s="1209"/>
      <c r="G953" s="1209"/>
      <c r="H953" s="154"/>
      <c r="I953" s="154"/>
      <c r="J953" s="154"/>
      <c r="K953" s="154"/>
      <c r="L953" s="154"/>
      <c r="M953" s="154"/>
      <c r="N953" s="153"/>
      <c r="O953" s="153"/>
      <c r="P953" s="153"/>
      <c r="Q953" s="153"/>
      <c r="R953" s="154"/>
      <c r="S953" s="154"/>
      <c r="T953" s="154"/>
      <c r="U953" s="154"/>
      <c r="V953" s="154"/>
      <c r="W953" s="154"/>
      <c r="X953" s="154"/>
      <c r="Y953" s="154"/>
      <c r="Z953" s="145"/>
      <c r="AA953" s="145"/>
      <c r="AB953" s="145"/>
      <c r="AC953" s="145"/>
      <c r="AD953" s="145"/>
      <c r="AE953" s="145"/>
      <c r="AF953" s="145"/>
      <c r="AG953" s="145" t="s">
        <v>206</v>
      </c>
      <c r="AH953" s="145">
        <v>0</v>
      </c>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row>
    <row r="954" spans="1:60" outlineLevel="3">
      <c r="A954" s="151"/>
      <c r="B954" s="152"/>
      <c r="C954" s="172" t="s">
        <v>1024</v>
      </c>
      <c r="D954" s="156"/>
      <c r="E954" s="1215">
        <v>13.58</v>
      </c>
      <c r="F954" s="1209"/>
      <c r="G954" s="1209"/>
      <c r="H954" s="154"/>
      <c r="I954" s="154"/>
      <c r="J954" s="154"/>
      <c r="K954" s="154"/>
      <c r="L954" s="154"/>
      <c r="M954" s="154"/>
      <c r="N954" s="153"/>
      <c r="O954" s="153"/>
      <c r="P954" s="153"/>
      <c r="Q954" s="153"/>
      <c r="R954" s="154"/>
      <c r="S954" s="154"/>
      <c r="T954" s="154"/>
      <c r="U954" s="154"/>
      <c r="V954" s="154"/>
      <c r="W954" s="154"/>
      <c r="X954" s="154"/>
      <c r="Y954" s="154"/>
      <c r="Z954" s="145"/>
      <c r="AA954" s="145"/>
      <c r="AB954" s="145"/>
      <c r="AC954" s="145"/>
      <c r="AD954" s="145"/>
      <c r="AE954" s="145"/>
      <c r="AF954" s="145"/>
      <c r="AG954" s="145" t="s">
        <v>206</v>
      </c>
      <c r="AH954" s="145">
        <v>0</v>
      </c>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row>
    <row r="955" spans="1:60" outlineLevel="3">
      <c r="A955" s="151"/>
      <c r="B955" s="152"/>
      <c r="C955" s="172" t="s">
        <v>1088</v>
      </c>
      <c r="D955" s="156"/>
      <c r="E955" s="1215">
        <v>11.25</v>
      </c>
      <c r="F955" s="1209"/>
      <c r="G955" s="1209"/>
      <c r="H955" s="154"/>
      <c r="I955" s="154"/>
      <c r="J955" s="154"/>
      <c r="K955" s="154"/>
      <c r="L955" s="154"/>
      <c r="M955" s="154"/>
      <c r="N955" s="153"/>
      <c r="O955" s="153"/>
      <c r="P955" s="153"/>
      <c r="Q955" s="153"/>
      <c r="R955" s="154"/>
      <c r="S955" s="154"/>
      <c r="T955" s="154"/>
      <c r="U955" s="154"/>
      <c r="V955" s="154"/>
      <c r="W955" s="154"/>
      <c r="X955" s="154"/>
      <c r="Y955" s="154"/>
      <c r="Z955" s="145"/>
      <c r="AA955" s="145"/>
      <c r="AB955" s="145"/>
      <c r="AC955" s="145"/>
      <c r="AD955" s="145"/>
      <c r="AE955" s="145"/>
      <c r="AF955" s="145"/>
      <c r="AG955" s="145" t="s">
        <v>206</v>
      </c>
      <c r="AH955" s="145">
        <v>0</v>
      </c>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row>
    <row r="956" spans="1:60" outlineLevel="3">
      <c r="A956" s="151"/>
      <c r="B956" s="152"/>
      <c r="C956" s="172" t="s">
        <v>1089</v>
      </c>
      <c r="D956" s="156"/>
      <c r="E956" s="1215">
        <v>44.34</v>
      </c>
      <c r="F956" s="1209"/>
      <c r="G956" s="1209"/>
      <c r="H956" s="154"/>
      <c r="I956" s="154"/>
      <c r="J956" s="154"/>
      <c r="K956" s="154"/>
      <c r="L956" s="154"/>
      <c r="M956" s="154"/>
      <c r="N956" s="153"/>
      <c r="O956" s="153"/>
      <c r="P956" s="153"/>
      <c r="Q956" s="153"/>
      <c r="R956" s="154"/>
      <c r="S956" s="154"/>
      <c r="T956" s="154"/>
      <c r="U956" s="154"/>
      <c r="V956" s="154"/>
      <c r="W956" s="154"/>
      <c r="X956" s="154"/>
      <c r="Y956" s="154"/>
      <c r="Z956" s="145"/>
      <c r="AA956" s="145"/>
      <c r="AB956" s="145"/>
      <c r="AC956" s="145"/>
      <c r="AD956" s="145"/>
      <c r="AE956" s="145"/>
      <c r="AF956" s="145"/>
      <c r="AG956" s="145" t="s">
        <v>206</v>
      </c>
      <c r="AH956" s="145">
        <v>0</v>
      </c>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row>
    <row r="957" spans="1:60" outlineLevel="3">
      <c r="A957" s="151"/>
      <c r="B957" s="152"/>
      <c r="C957" s="172" t="s">
        <v>1034</v>
      </c>
      <c r="D957" s="156"/>
      <c r="E957" s="1215">
        <v>19.82</v>
      </c>
      <c r="F957" s="1209"/>
      <c r="G957" s="1209"/>
      <c r="H957" s="154"/>
      <c r="I957" s="154"/>
      <c r="J957" s="154"/>
      <c r="K957" s="154"/>
      <c r="L957" s="154"/>
      <c r="M957" s="154"/>
      <c r="N957" s="153"/>
      <c r="O957" s="153"/>
      <c r="P957" s="153"/>
      <c r="Q957" s="153"/>
      <c r="R957" s="154"/>
      <c r="S957" s="154"/>
      <c r="T957" s="154"/>
      <c r="U957" s="154"/>
      <c r="V957" s="154"/>
      <c r="W957" s="154"/>
      <c r="X957" s="154"/>
      <c r="Y957" s="154"/>
      <c r="Z957" s="145"/>
      <c r="AA957" s="145"/>
      <c r="AB957" s="145"/>
      <c r="AC957" s="145"/>
      <c r="AD957" s="145"/>
      <c r="AE957" s="145"/>
      <c r="AF957" s="145"/>
      <c r="AG957" s="145" t="s">
        <v>206</v>
      </c>
      <c r="AH957" s="145">
        <v>0</v>
      </c>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row>
    <row r="958" spans="1:60" outlineLevel="3">
      <c r="A958" s="151"/>
      <c r="B958" s="152"/>
      <c r="C958" s="172" t="s">
        <v>1090</v>
      </c>
      <c r="D958" s="156"/>
      <c r="E958" s="1215">
        <v>12.13</v>
      </c>
      <c r="F958" s="1209"/>
      <c r="G958" s="1209"/>
      <c r="H958" s="154"/>
      <c r="I958" s="154"/>
      <c r="J958" s="154"/>
      <c r="K958" s="154"/>
      <c r="L958" s="154"/>
      <c r="M958" s="154"/>
      <c r="N958" s="153"/>
      <c r="O958" s="153"/>
      <c r="P958" s="153"/>
      <c r="Q958" s="153"/>
      <c r="R958" s="154"/>
      <c r="S958" s="154"/>
      <c r="T958" s="154"/>
      <c r="U958" s="154"/>
      <c r="V958" s="154"/>
      <c r="W958" s="154"/>
      <c r="X958" s="154"/>
      <c r="Y958" s="154"/>
      <c r="Z958" s="145"/>
      <c r="AA958" s="145"/>
      <c r="AB958" s="145"/>
      <c r="AC958" s="145"/>
      <c r="AD958" s="145"/>
      <c r="AE958" s="145"/>
      <c r="AF958" s="145"/>
      <c r="AG958" s="145" t="s">
        <v>206</v>
      </c>
      <c r="AH958" s="145">
        <v>0</v>
      </c>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row>
    <row r="959" spans="1:60" outlineLevel="3">
      <c r="A959" s="151"/>
      <c r="B959" s="152"/>
      <c r="C959" s="172" t="s">
        <v>1091</v>
      </c>
      <c r="D959" s="156"/>
      <c r="E959" s="1215">
        <v>4.17</v>
      </c>
      <c r="F959" s="1209"/>
      <c r="G959" s="1209"/>
      <c r="H959" s="154"/>
      <c r="I959" s="154"/>
      <c r="J959" s="154"/>
      <c r="K959" s="154"/>
      <c r="L959" s="154"/>
      <c r="M959" s="154"/>
      <c r="N959" s="153"/>
      <c r="O959" s="153"/>
      <c r="P959" s="153"/>
      <c r="Q959" s="153"/>
      <c r="R959" s="154"/>
      <c r="S959" s="154"/>
      <c r="T959" s="154"/>
      <c r="U959" s="154"/>
      <c r="V959" s="154"/>
      <c r="W959" s="154"/>
      <c r="X959" s="154"/>
      <c r="Y959" s="154"/>
      <c r="Z959" s="145"/>
      <c r="AA959" s="145"/>
      <c r="AB959" s="145"/>
      <c r="AC959" s="145"/>
      <c r="AD959" s="145"/>
      <c r="AE959" s="145"/>
      <c r="AF959" s="145"/>
      <c r="AG959" s="145" t="s">
        <v>206</v>
      </c>
      <c r="AH959" s="145">
        <v>0</v>
      </c>
      <c r="AI959" s="145"/>
      <c r="AJ959" s="145"/>
      <c r="AK959" s="145"/>
      <c r="AL959" s="145"/>
      <c r="AM959" s="145"/>
      <c r="AN959" s="145"/>
      <c r="AO959" s="145"/>
      <c r="AP959" s="145"/>
      <c r="AQ959" s="145"/>
      <c r="AR959" s="145"/>
      <c r="AS959" s="145"/>
      <c r="AT959" s="145"/>
      <c r="AU959" s="145"/>
      <c r="AV959" s="145"/>
      <c r="AW959" s="145"/>
      <c r="AX959" s="145"/>
      <c r="AY959" s="145"/>
      <c r="AZ959" s="145"/>
      <c r="BA959" s="145"/>
      <c r="BB959" s="145"/>
      <c r="BC959" s="145"/>
      <c r="BD959" s="145"/>
      <c r="BE959" s="145"/>
      <c r="BF959" s="145"/>
      <c r="BG959" s="145"/>
      <c r="BH959" s="145"/>
    </row>
    <row r="960" spans="1:60" outlineLevel="3">
      <c r="A960" s="151"/>
      <c r="B960" s="152"/>
      <c r="C960" s="172" t="s">
        <v>1092</v>
      </c>
      <c r="D960" s="156"/>
      <c r="E960" s="1215">
        <v>25.03</v>
      </c>
      <c r="F960" s="1209"/>
      <c r="G960" s="1209"/>
      <c r="H960" s="154"/>
      <c r="I960" s="154"/>
      <c r="J960" s="154"/>
      <c r="K960" s="154"/>
      <c r="L960" s="154"/>
      <c r="M960" s="154"/>
      <c r="N960" s="153"/>
      <c r="O960" s="153"/>
      <c r="P960" s="153"/>
      <c r="Q960" s="153"/>
      <c r="R960" s="154"/>
      <c r="S960" s="154"/>
      <c r="T960" s="154"/>
      <c r="U960" s="154"/>
      <c r="V960" s="154"/>
      <c r="W960" s="154"/>
      <c r="X960" s="154"/>
      <c r="Y960" s="154"/>
      <c r="Z960" s="145"/>
      <c r="AA960" s="145"/>
      <c r="AB960" s="145"/>
      <c r="AC960" s="145"/>
      <c r="AD960" s="145"/>
      <c r="AE960" s="145"/>
      <c r="AF960" s="145"/>
      <c r="AG960" s="145" t="s">
        <v>206</v>
      </c>
      <c r="AH960" s="145">
        <v>0</v>
      </c>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row>
    <row r="961" spans="1:60" outlineLevel="3">
      <c r="A961" s="151"/>
      <c r="B961" s="152"/>
      <c r="C961" s="172" t="s">
        <v>1093</v>
      </c>
      <c r="D961" s="156"/>
      <c r="E961" s="1215">
        <v>29.78</v>
      </c>
      <c r="F961" s="1209"/>
      <c r="G961" s="1209"/>
      <c r="H961" s="154"/>
      <c r="I961" s="154"/>
      <c r="J961" s="154"/>
      <c r="K961" s="154"/>
      <c r="L961" s="154"/>
      <c r="M961" s="154"/>
      <c r="N961" s="153"/>
      <c r="O961" s="153"/>
      <c r="P961" s="153"/>
      <c r="Q961" s="153"/>
      <c r="R961" s="154"/>
      <c r="S961" s="154"/>
      <c r="T961" s="154"/>
      <c r="U961" s="154"/>
      <c r="V961" s="154"/>
      <c r="W961" s="154"/>
      <c r="X961" s="154"/>
      <c r="Y961" s="154"/>
      <c r="Z961" s="145"/>
      <c r="AA961" s="145"/>
      <c r="AB961" s="145"/>
      <c r="AC961" s="145"/>
      <c r="AD961" s="145"/>
      <c r="AE961" s="145"/>
      <c r="AF961" s="145"/>
      <c r="AG961" s="145" t="s">
        <v>206</v>
      </c>
      <c r="AH961" s="145">
        <v>0</v>
      </c>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row>
    <row r="962" spans="1:60" outlineLevel="1">
      <c r="A962" s="164">
        <v>266</v>
      </c>
      <c r="B962" s="165" t="s">
        <v>1248</v>
      </c>
      <c r="C962" s="171" t="s">
        <v>1249</v>
      </c>
      <c r="D962" s="166" t="s">
        <v>217</v>
      </c>
      <c r="E962" s="1214">
        <v>85.221999999999994</v>
      </c>
      <c r="F962" s="1207"/>
      <c r="G962" s="1208">
        <f>ROUND(E962*F962,2)</f>
        <v>0</v>
      </c>
      <c r="H962" s="155">
        <v>0</v>
      </c>
      <c r="I962" s="154">
        <f>ROUND(E962*H962,2)</f>
        <v>0</v>
      </c>
      <c r="J962" s="155">
        <v>216.67</v>
      </c>
      <c r="K962" s="154">
        <f>ROUND(E962*J962,2)</f>
        <v>18465.05</v>
      </c>
      <c r="L962" s="154">
        <v>21</v>
      </c>
      <c r="M962" s="154">
        <f>G962*(1+L962/100)</f>
        <v>0</v>
      </c>
      <c r="N962" s="153">
        <v>0</v>
      </c>
      <c r="O962" s="153">
        <f>ROUND(E962*N962,2)</f>
        <v>0</v>
      </c>
      <c r="P962" s="153">
        <v>1.098E-2</v>
      </c>
      <c r="Q962" s="153">
        <f>ROUND(E962*P962,2)</f>
        <v>0.94</v>
      </c>
      <c r="R962" s="154"/>
      <c r="S962" s="154" t="s">
        <v>200</v>
      </c>
      <c r="T962" s="154" t="s">
        <v>201</v>
      </c>
      <c r="U962" s="154">
        <v>0.37</v>
      </c>
      <c r="V962" s="154">
        <f>ROUND(E962*U962,2)</f>
        <v>31.53</v>
      </c>
      <c r="W962" s="154"/>
      <c r="X962" s="154" t="s">
        <v>202</v>
      </c>
      <c r="Y962" s="154" t="s">
        <v>203</v>
      </c>
      <c r="Z962" s="145"/>
      <c r="AA962" s="145"/>
      <c r="AB962" s="145"/>
      <c r="AC962" s="145"/>
      <c r="AD962" s="145"/>
      <c r="AE962" s="145"/>
      <c r="AF962" s="145"/>
      <c r="AG962" s="145" t="s">
        <v>204</v>
      </c>
      <c r="AH962" s="145"/>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row>
    <row r="963" spans="1:60" ht="33.75" outlineLevel="2">
      <c r="A963" s="151"/>
      <c r="B963" s="152"/>
      <c r="C963" s="172" t="s">
        <v>1250</v>
      </c>
      <c r="D963" s="156"/>
      <c r="E963" s="1215">
        <v>99.721999999999994</v>
      </c>
      <c r="F963" s="1209"/>
      <c r="G963" s="1209"/>
      <c r="H963" s="154"/>
      <c r="I963" s="154"/>
      <c r="J963" s="154"/>
      <c r="K963" s="154"/>
      <c r="L963" s="154"/>
      <c r="M963" s="154"/>
      <c r="N963" s="153"/>
      <c r="O963" s="153"/>
      <c r="P963" s="153"/>
      <c r="Q963" s="153"/>
      <c r="R963" s="154"/>
      <c r="S963" s="154"/>
      <c r="T963" s="154"/>
      <c r="U963" s="154"/>
      <c r="V963" s="154"/>
      <c r="W963" s="154"/>
      <c r="X963" s="154"/>
      <c r="Y963" s="154"/>
      <c r="Z963" s="145"/>
      <c r="AA963" s="145"/>
      <c r="AB963" s="145"/>
      <c r="AC963" s="145"/>
      <c r="AD963" s="145"/>
      <c r="AE963" s="145"/>
      <c r="AF963" s="145"/>
      <c r="AG963" s="145" t="s">
        <v>206</v>
      </c>
      <c r="AH963" s="145">
        <v>0</v>
      </c>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row>
    <row r="964" spans="1:60" outlineLevel="3">
      <c r="A964" s="151"/>
      <c r="B964" s="152"/>
      <c r="C964" s="172" t="s">
        <v>1251</v>
      </c>
      <c r="D964" s="156"/>
      <c r="E964" s="1215">
        <v>-14.5</v>
      </c>
      <c r="F964" s="1209"/>
      <c r="G964" s="1209"/>
      <c r="H964" s="154"/>
      <c r="I964" s="154"/>
      <c r="J964" s="154"/>
      <c r="K964" s="154"/>
      <c r="L964" s="154"/>
      <c r="M964" s="154"/>
      <c r="N964" s="153"/>
      <c r="O964" s="153"/>
      <c r="P964" s="153"/>
      <c r="Q964" s="153"/>
      <c r="R964" s="154"/>
      <c r="S964" s="154"/>
      <c r="T964" s="154"/>
      <c r="U964" s="154"/>
      <c r="V964" s="154"/>
      <c r="W964" s="154"/>
      <c r="X964" s="154"/>
      <c r="Y964" s="154"/>
      <c r="Z964" s="145"/>
      <c r="AA964" s="145"/>
      <c r="AB964" s="145"/>
      <c r="AC964" s="145"/>
      <c r="AD964" s="145"/>
      <c r="AE964" s="145"/>
      <c r="AF964" s="145"/>
      <c r="AG964" s="145" t="s">
        <v>206</v>
      </c>
      <c r="AH964" s="145">
        <v>0</v>
      </c>
      <c r="AI964" s="145"/>
      <c r="AJ964" s="145"/>
      <c r="AK964" s="145"/>
      <c r="AL964" s="145"/>
      <c r="AM964" s="145"/>
      <c r="AN964" s="145"/>
      <c r="AO964" s="145"/>
      <c r="AP964" s="145"/>
      <c r="AQ964" s="145"/>
      <c r="AR964" s="145"/>
      <c r="AS964" s="145"/>
      <c r="AT964" s="145"/>
      <c r="AU964" s="145"/>
      <c r="AV964" s="145"/>
      <c r="AW964" s="145"/>
      <c r="AX964" s="145"/>
      <c r="AY964" s="145"/>
      <c r="AZ964" s="145"/>
      <c r="BA964" s="145"/>
      <c r="BB964" s="145"/>
      <c r="BC964" s="145"/>
      <c r="BD964" s="145"/>
      <c r="BE964" s="145"/>
      <c r="BF964" s="145"/>
      <c r="BG964" s="145"/>
      <c r="BH964" s="145"/>
    </row>
    <row r="965" spans="1:60" outlineLevel="1">
      <c r="A965" s="164">
        <v>267</v>
      </c>
      <c r="B965" s="165" t="s">
        <v>1252</v>
      </c>
      <c r="C965" s="171" t="s">
        <v>1253</v>
      </c>
      <c r="D965" s="166" t="s">
        <v>217</v>
      </c>
      <c r="E965" s="1214">
        <v>85.221999999999994</v>
      </c>
      <c r="F965" s="1207"/>
      <c r="G965" s="1208">
        <f>ROUND(E965*F965,2)</f>
        <v>0</v>
      </c>
      <c r="H965" s="155">
        <v>0</v>
      </c>
      <c r="I965" s="154">
        <f>ROUND(E965*H965,2)</f>
        <v>0</v>
      </c>
      <c r="J965" s="155">
        <v>38.65</v>
      </c>
      <c r="K965" s="154">
        <f>ROUND(E965*J965,2)</f>
        <v>3293.83</v>
      </c>
      <c r="L965" s="154">
        <v>21</v>
      </c>
      <c r="M965" s="154">
        <f>G965*(1+L965/100)</f>
        <v>0</v>
      </c>
      <c r="N965" s="153">
        <v>0</v>
      </c>
      <c r="O965" s="153">
        <f>ROUND(E965*N965,2)</f>
        <v>0</v>
      </c>
      <c r="P965" s="153">
        <v>8.0000000000000002E-3</v>
      </c>
      <c r="Q965" s="153">
        <f>ROUND(E965*P965,2)</f>
        <v>0.68</v>
      </c>
      <c r="R965" s="154"/>
      <c r="S965" s="154" t="s">
        <v>200</v>
      </c>
      <c r="T965" s="154" t="s">
        <v>201</v>
      </c>
      <c r="U965" s="154">
        <v>6.6000000000000003E-2</v>
      </c>
      <c r="V965" s="154">
        <f>ROUND(E965*U965,2)</f>
        <v>5.62</v>
      </c>
      <c r="W965" s="154"/>
      <c r="X965" s="154" t="s">
        <v>202</v>
      </c>
      <c r="Y965" s="154" t="s">
        <v>203</v>
      </c>
      <c r="Z965" s="145"/>
      <c r="AA965" s="145"/>
      <c r="AB965" s="145"/>
      <c r="AC965" s="145"/>
      <c r="AD965" s="145"/>
      <c r="AE965" s="145"/>
      <c r="AF965" s="145"/>
      <c r="AG965" s="145" t="s">
        <v>204</v>
      </c>
      <c r="AH965" s="145"/>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row>
    <row r="966" spans="1:60" ht="33.75" outlineLevel="2">
      <c r="A966" s="151"/>
      <c r="B966" s="152"/>
      <c r="C966" s="172" t="s">
        <v>1250</v>
      </c>
      <c r="D966" s="156"/>
      <c r="E966" s="1215">
        <v>99.721999999999994</v>
      </c>
      <c r="F966" s="1209"/>
      <c r="G966" s="1209"/>
      <c r="H966" s="154"/>
      <c r="I966" s="154"/>
      <c r="J966" s="154"/>
      <c r="K966" s="154"/>
      <c r="L966" s="154"/>
      <c r="M966" s="154"/>
      <c r="N966" s="153"/>
      <c r="O966" s="153"/>
      <c r="P966" s="153"/>
      <c r="Q966" s="153"/>
      <c r="R966" s="154"/>
      <c r="S966" s="154"/>
      <c r="T966" s="154"/>
      <c r="U966" s="154"/>
      <c r="V966" s="154"/>
      <c r="W966" s="154"/>
      <c r="X966" s="154"/>
      <c r="Y966" s="154"/>
      <c r="Z966" s="145"/>
      <c r="AA966" s="145"/>
      <c r="AB966" s="145"/>
      <c r="AC966" s="145"/>
      <c r="AD966" s="145"/>
      <c r="AE966" s="145"/>
      <c r="AF966" s="145"/>
      <c r="AG966" s="145" t="s">
        <v>206</v>
      </c>
      <c r="AH966" s="145">
        <v>0</v>
      </c>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row>
    <row r="967" spans="1:60" outlineLevel="3">
      <c r="A967" s="151"/>
      <c r="B967" s="152"/>
      <c r="C967" s="172" t="s">
        <v>1251</v>
      </c>
      <c r="D967" s="156"/>
      <c r="E967" s="1215">
        <v>-14.5</v>
      </c>
      <c r="F967" s="1209"/>
      <c r="G967" s="1209"/>
      <c r="H967" s="154"/>
      <c r="I967" s="154"/>
      <c r="J967" s="154"/>
      <c r="K967" s="154"/>
      <c r="L967" s="154"/>
      <c r="M967" s="154"/>
      <c r="N967" s="153"/>
      <c r="O967" s="153"/>
      <c r="P967" s="153"/>
      <c r="Q967" s="153"/>
      <c r="R967" s="154"/>
      <c r="S967" s="154"/>
      <c r="T967" s="154"/>
      <c r="U967" s="154"/>
      <c r="V967" s="154"/>
      <c r="W967" s="154"/>
      <c r="X967" s="154"/>
      <c r="Y967" s="154"/>
      <c r="Z967" s="145"/>
      <c r="AA967" s="145"/>
      <c r="AB967" s="145"/>
      <c r="AC967" s="145"/>
      <c r="AD967" s="145"/>
      <c r="AE967" s="145"/>
      <c r="AF967" s="145"/>
      <c r="AG967" s="145" t="s">
        <v>206</v>
      </c>
      <c r="AH967" s="145">
        <v>0</v>
      </c>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row>
    <row r="968" spans="1:60" outlineLevel="1">
      <c r="A968" s="164">
        <v>268</v>
      </c>
      <c r="B968" s="165" t="s">
        <v>1254</v>
      </c>
      <c r="C968" s="171" t="s">
        <v>1255</v>
      </c>
      <c r="D968" s="166" t="s">
        <v>246</v>
      </c>
      <c r="E968" s="1214">
        <v>6</v>
      </c>
      <c r="F968" s="1207"/>
      <c r="G968" s="1208">
        <f>ROUND(E968*F968,2)</f>
        <v>0</v>
      </c>
      <c r="H968" s="155">
        <v>0</v>
      </c>
      <c r="I968" s="154">
        <f>ROUND(E968*H968,2)</f>
        <v>0</v>
      </c>
      <c r="J968" s="155">
        <v>510.85</v>
      </c>
      <c r="K968" s="154">
        <f>ROUND(E968*J968,2)</f>
        <v>3065.1</v>
      </c>
      <c r="L968" s="154">
        <v>21</v>
      </c>
      <c r="M968" s="154">
        <f>G968*(1+L968/100)</f>
        <v>0</v>
      </c>
      <c r="N968" s="153">
        <v>0</v>
      </c>
      <c r="O968" s="153">
        <f>ROUND(E968*N968,2)</f>
        <v>0</v>
      </c>
      <c r="P968" s="153">
        <v>0.17399999999999999</v>
      </c>
      <c r="Q968" s="153">
        <f>ROUND(E968*P968,2)</f>
        <v>1.04</v>
      </c>
      <c r="R968" s="154"/>
      <c r="S968" s="154" t="s">
        <v>200</v>
      </c>
      <c r="T968" s="154" t="s">
        <v>201</v>
      </c>
      <c r="U968" s="154">
        <v>0.95</v>
      </c>
      <c r="V968" s="154">
        <f>ROUND(E968*U968,2)</f>
        <v>5.7</v>
      </c>
      <c r="W968" s="154"/>
      <c r="X968" s="154" t="s">
        <v>202</v>
      </c>
      <c r="Y968" s="154" t="s">
        <v>203</v>
      </c>
      <c r="Z968" s="145"/>
      <c r="AA968" s="145"/>
      <c r="AB968" s="145"/>
      <c r="AC968" s="145"/>
      <c r="AD968" s="145"/>
      <c r="AE968" s="145"/>
      <c r="AF968" s="145"/>
      <c r="AG968" s="145" t="s">
        <v>204</v>
      </c>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row>
    <row r="969" spans="1:60" outlineLevel="2">
      <c r="A969" s="151"/>
      <c r="B969" s="152"/>
      <c r="C969" s="172" t="s">
        <v>1256</v>
      </c>
      <c r="D969" s="156"/>
      <c r="E969" s="1215">
        <v>6</v>
      </c>
      <c r="F969" s="1209"/>
      <c r="G969" s="1209"/>
      <c r="H969" s="154"/>
      <c r="I969" s="154"/>
      <c r="J969" s="154"/>
      <c r="K969" s="154"/>
      <c r="L969" s="154"/>
      <c r="M969" s="154"/>
      <c r="N969" s="153"/>
      <c r="O969" s="153"/>
      <c r="P969" s="153"/>
      <c r="Q969" s="153"/>
      <c r="R969" s="154"/>
      <c r="S969" s="154"/>
      <c r="T969" s="154"/>
      <c r="U969" s="154"/>
      <c r="V969" s="154"/>
      <c r="W969" s="154"/>
      <c r="X969" s="154"/>
      <c r="Y969" s="154"/>
      <c r="Z969" s="145"/>
      <c r="AA969" s="145"/>
      <c r="AB969" s="145"/>
      <c r="AC969" s="145"/>
      <c r="AD969" s="145"/>
      <c r="AE969" s="145"/>
      <c r="AF969" s="145"/>
      <c r="AG969" s="145" t="s">
        <v>206</v>
      </c>
      <c r="AH969" s="145">
        <v>0</v>
      </c>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row>
    <row r="970" spans="1:60" outlineLevel="1">
      <c r="A970" s="164">
        <v>269</v>
      </c>
      <c r="B970" s="165" t="s">
        <v>1257</v>
      </c>
      <c r="C970" s="171" t="s">
        <v>1258</v>
      </c>
      <c r="D970" s="166" t="s">
        <v>217</v>
      </c>
      <c r="E970" s="1214">
        <v>223.43</v>
      </c>
      <c r="F970" s="1207"/>
      <c r="G970" s="1208">
        <f>ROUND(E970*F970,2)</f>
        <v>0</v>
      </c>
      <c r="H970" s="155">
        <v>0</v>
      </c>
      <c r="I970" s="154">
        <f>ROUND(E970*H970,2)</f>
        <v>0</v>
      </c>
      <c r="J970" s="155">
        <v>111.01</v>
      </c>
      <c r="K970" s="154">
        <f>ROUND(E970*J970,2)</f>
        <v>24802.959999999999</v>
      </c>
      <c r="L970" s="154">
        <v>21</v>
      </c>
      <c r="M970" s="154">
        <f>G970*(1+L970/100)</f>
        <v>0</v>
      </c>
      <c r="N970" s="153">
        <v>0</v>
      </c>
      <c r="O970" s="153">
        <f>ROUND(E970*N970,2)</f>
        <v>0</v>
      </c>
      <c r="P970" s="153">
        <v>0.02</v>
      </c>
      <c r="Q970" s="153">
        <f>ROUND(E970*P970,2)</f>
        <v>4.47</v>
      </c>
      <c r="R970" s="154"/>
      <c r="S970" s="154" t="s">
        <v>200</v>
      </c>
      <c r="T970" s="154" t="s">
        <v>201</v>
      </c>
      <c r="U970" s="154">
        <v>0.24</v>
      </c>
      <c r="V970" s="154">
        <f>ROUND(E970*U970,2)</f>
        <v>53.62</v>
      </c>
      <c r="W970" s="154"/>
      <c r="X970" s="154" t="s">
        <v>202</v>
      </c>
      <c r="Y970" s="154" t="s">
        <v>203</v>
      </c>
      <c r="Z970" s="145"/>
      <c r="AA970" s="145"/>
      <c r="AB970" s="145"/>
      <c r="AC970" s="145"/>
      <c r="AD970" s="145"/>
      <c r="AE970" s="145"/>
      <c r="AF970" s="145"/>
      <c r="AG970" s="145" t="s">
        <v>204</v>
      </c>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row>
    <row r="971" spans="1:60" outlineLevel="2">
      <c r="A971" s="151"/>
      <c r="B971" s="152"/>
      <c r="C971" s="172" t="s">
        <v>1259</v>
      </c>
      <c r="D971" s="156"/>
      <c r="E971" s="1215">
        <v>179.09</v>
      </c>
      <c r="F971" s="1209"/>
      <c r="G971" s="1209"/>
      <c r="H971" s="154"/>
      <c r="I971" s="154"/>
      <c r="J971" s="154"/>
      <c r="K971" s="154"/>
      <c r="L971" s="154"/>
      <c r="M971" s="154"/>
      <c r="N971" s="153"/>
      <c r="O971" s="153"/>
      <c r="P971" s="153"/>
      <c r="Q971" s="153"/>
      <c r="R971" s="154"/>
      <c r="S971" s="154"/>
      <c r="T971" s="154"/>
      <c r="U971" s="154"/>
      <c r="V971" s="154"/>
      <c r="W971" s="154"/>
      <c r="X971" s="154"/>
      <c r="Y971" s="154"/>
      <c r="Z971" s="145"/>
      <c r="AA971" s="145"/>
      <c r="AB971" s="145"/>
      <c r="AC971" s="145"/>
      <c r="AD971" s="145"/>
      <c r="AE971" s="145"/>
      <c r="AF971" s="145"/>
      <c r="AG971" s="145" t="s">
        <v>206</v>
      </c>
      <c r="AH971" s="145">
        <v>0</v>
      </c>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row>
    <row r="972" spans="1:60" outlineLevel="3">
      <c r="A972" s="151"/>
      <c r="B972" s="152"/>
      <c r="C972" s="172" t="s">
        <v>1089</v>
      </c>
      <c r="D972" s="156"/>
      <c r="E972" s="1215">
        <v>44.34</v>
      </c>
      <c r="F972" s="1209"/>
      <c r="G972" s="1209"/>
      <c r="H972" s="154"/>
      <c r="I972" s="154"/>
      <c r="J972" s="154"/>
      <c r="K972" s="154"/>
      <c r="L972" s="154"/>
      <c r="M972" s="154"/>
      <c r="N972" s="153"/>
      <c r="O972" s="153"/>
      <c r="P972" s="153"/>
      <c r="Q972" s="153"/>
      <c r="R972" s="154"/>
      <c r="S972" s="154"/>
      <c r="T972" s="154"/>
      <c r="U972" s="154"/>
      <c r="V972" s="154"/>
      <c r="W972" s="154"/>
      <c r="X972" s="154"/>
      <c r="Y972" s="154"/>
      <c r="Z972" s="145"/>
      <c r="AA972" s="145"/>
      <c r="AB972" s="145"/>
      <c r="AC972" s="145"/>
      <c r="AD972" s="145"/>
      <c r="AE972" s="145"/>
      <c r="AF972" s="145"/>
      <c r="AG972" s="145" t="s">
        <v>206</v>
      </c>
      <c r="AH972" s="145">
        <v>0</v>
      </c>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row>
    <row r="973" spans="1:60" outlineLevel="1">
      <c r="A973" s="164">
        <v>270</v>
      </c>
      <c r="B973" s="165" t="s">
        <v>1260</v>
      </c>
      <c r="C973" s="171" t="s">
        <v>1261</v>
      </c>
      <c r="D973" s="166" t="s">
        <v>217</v>
      </c>
      <c r="E973" s="1214">
        <v>413.04</v>
      </c>
      <c r="F973" s="1207"/>
      <c r="G973" s="1208">
        <f>ROUND(E973*F973,2)</f>
        <v>0</v>
      </c>
      <c r="H973" s="155">
        <v>0</v>
      </c>
      <c r="I973" s="154">
        <f>ROUND(E973*H973,2)</f>
        <v>0</v>
      </c>
      <c r="J973" s="155">
        <v>117.95</v>
      </c>
      <c r="K973" s="154">
        <f>ROUND(E973*J973,2)</f>
        <v>48718.07</v>
      </c>
      <c r="L973" s="154">
        <v>21</v>
      </c>
      <c r="M973" s="154">
        <f>G973*(1+L973/100)</f>
        <v>0</v>
      </c>
      <c r="N973" s="153">
        <v>0</v>
      </c>
      <c r="O973" s="153">
        <f>ROUND(E973*N973,2)</f>
        <v>0</v>
      </c>
      <c r="P973" s="153">
        <v>1E-3</v>
      </c>
      <c r="Q973" s="153">
        <f>ROUND(E973*P973,2)</f>
        <v>0.41</v>
      </c>
      <c r="R973" s="154"/>
      <c r="S973" s="154" t="s">
        <v>200</v>
      </c>
      <c r="T973" s="154" t="s">
        <v>201</v>
      </c>
      <c r="U973" s="154">
        <v>0.255</v>
      </c>
      <c r="V973" s="154">
        <f>ROUND(E973*U973,2)</f>
        <v>105.33</v>
      </c>
      <c r="W973" s="154"/>
      <c r="X973" s="154" t="s">
        <v>202</v>
      </c>
      <c r="Y973" s="154" t="s">
        <v>203</v>
      </c>
      <c r="Z973" s="145"/>
      <c r="AA973" s="145"/>
      <c r="AB973" s="145"/>
      <c r="AC973" s="145"/>
      <c r="AD973" s="145"/>
      <c r="AE973" s="145"/>
      <c r="AF973" s="145"/>
      <c r="AG973" s="145" t="s">
        <v>204</v>
      </c>
      <c r="AH973" s="145"/>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row>
    <row r="974" spans="1:60" outlineLevel="2">
      <c r="A974" s="151"/>
      <c r="B974" s="152"/>
      <c r="C974" s="172" t="s">
        <v>1262</v>
      </c>
      <c r="D974" s="156"/>
      <c r="E974" s="1215">
        <v>7.39</v>
      </c>
      <c r="F974" s="1209"/>
      <c r="G974" s="1209"/>
      <c r="H974" s="154"/>
      <c r="I974" s="154"/>
      <c r="J974" s="154"/>
      <c r="K974" s="154"/>
      <c r="L974" s="154"/>
      <c r="M974" s="154"/>
      <c r="N974" s="153"/>
      <c r="O974" s="153"/>
      <c r="P974" s="153"/>
      <c r="Q974" s="153"/>
      <c r="R974" s="154"/>
      <c r="S974" s="154"/>
      <c r="T974" s="154"/>
      <c r="U974" s="154"/>
      <c r="V974" s="154"/>
      <c r="W974" s="154"/>
      <c r="X974" s="154"/>
      <c r="Y974" s="154"/>
      <c r="Z974" s="145"/>
      <c r="AA974" s="145"/>
      <c r="AB974" s="145"/>
      <c r="AC974" s="145"/>
      <c r="AD974" s="145"/>
      <c r="AE974" s="145"/>
      <c r="AF974" s="145"/>
      <c r="AG974" s="145" t="s">
        <v>206</v>
      </c>
      <c r="AH974" s="145">
        <v>0</v>
      </c>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row>
    <row r="975" spans="1:60" outlineLevel="3">
      <c r="A975" s="151"/>
      <c r="B975" s="152"/>
      <c r="C975" s="172" t="s">
        <v>1023</v>
      </c>
      <c r="D975" s="156"/>
      <c r="E975" s="1215">
        <v>1.34</v>
      </c>
      <c r="F975" s="1209"/>
      <c r="G975" s="1209"/>
      <c r="H975" s="154"/>
      <c r="I975" s="154"/>
      <c r="J975" s="154"/>
      <c r="K975" s="154"/>
      <c r="L975" s="154"/>
      <c r="M975" s="154"/>
      <c r="N975" s="153"/>
      <c r="O975" s="153"/>
      <c r="P975" s="153"/>
      <c r="Q975" s="153"/>
      <c r="R975" s="154"/>
      <c r="S975" s="154"/>
      <c r="T975" s="154"/>
      <c r="U975" s="154"/>
      <c r="V975" s="154"/>
      <c r="W975" s="154"/>
      <c r="X975" s="154"/>
      <c r="Y975" s="154"/>
      <c r="Z975" s="145"/>
      <c r="AA975" s="145"/>
      <c r="AB975" s="145"/>
      <c r="AC975" s="145"/>
      <c r="AD975" s="145"/>
      <c r="AE975" s="145"/>
      <c r="AF975" s="145"/>
      <c r="AG975" s="145" t="s">
        <v>206</v>
      </c>
      <c r="AH975" s="145">
        <v>0</v>
      </c>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row>
    <row r="976" spans="1:60" outlineLevel="3">
      <c r="A976" s="151"/>
      <c r="B976" s="152"/>
      <c r="C976" s="172" t="s">
        <v>1024</v>
      </c>
      <c r="D976" s="156"/>
      <c r="E976" s="1215">
        <v>13.58</v>
      </c>
      <c r="F976" s="1209"/>
      <c r="G976" s="1209"/>
      <c r="H976" s="154"/>
      <c r="I976" s="154"/>
      <c r="J976" s="154"/>
      <c r="K976" s="154"/>
      <c r="L976" s="154"/>
      <c r="M976" s="154"/>
      <c r="N976" s="153"/>
      <c r="O976" s="153"/>
      <c r="P976" s="153"/>
      <c r="Q976" s="153"/>
      <c r="R976" s="154"/>
      <c r="S976" s="154"/>
      <c r="T976" s="154"/>
      <c r="U976" s="154"/>
      <c r="V976" s="154"/>
      <c r="W976" s="154"/>
      <c r="X976" s="154"/>
      <c r="Y976" s="154"/>
      <c r="Z976" s="145"/>
      <c r="AA976" s="145"/>
      <c r="AB976" s="145"/>
      <c r="AC976" s="145"/>
      <c r="AD976" s="145"/>
      <c r="AE976" s="145"/>
      <c r="AF976" s="145"/>
      <c r="AG976" s="145" t="s">
        <v>206</v>
      </c>
      <c r="AH976" s="145">
        <v>0</v>
      </c>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row>
    <row r="977" spans="1:60" outlineLevel="3">
      <c r="A977" s="151"/>
      <c r="B977" s="152"/>
      <c r="C977" s="172" t="s">
        <v>1088</v>
      </c>
      <c r="D977" s="156"/>
      <c r="E977" s="1215">
        <v>11.25</v>
      </c>
      <c r="F977" s="1209"/>
      <c r="G977" s="1209"/>
      <c r="H977" s="154"/>
      <c r="I977" s="154"/>
      <c r="J977" s="154"/>
      <c r="K977" s="154"/>
      <c r="L977" s="154"/>
      <c r="M977" s="154"/>
      <c r="N977" s="153"/>
      <c r="O977" s="153"/>
      <c r="P977" s="153"/>
      <c r="Q977" s="153"/>
      <c r="R977" s="154"/>
      <c r="S977" s="154"/>
      <c r="T977" s="154"/>
      <c r="U977" s="154"/>
      <c r="V977" s="154"/>
      <c r="W977" s="154"/>
      <c r="X977" s="154"/>
      <c r="Y977" s="154"/>
      <c r="Z977" s="145"/>
      <c r="AA977" s="145"/>
      <c r="AB977" s="145"/>
      <c r="AC977" s="145"/>
      <c r="AD977" s="145"/>
      <c r="AE977" s="145"/>
      <c r="AF977" s="145"/>
      <c r="AG977" s="145" t="s">
        <v>206</v>
      </c>
      <c r="AH977" s="145">
        <v>0</v>
      </c>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row>
    <row r="978" spans="1:60" outlineLevel="3">
      <c r="A978" s="151"/>
      <c r="B978" s="152"/>
      <c r="C978" s="172" t="s">
        <v>1034</v>
      </c>
      <c r="D978" s="156"/>
      <c r="E978" s="1215">
        <v>19.82</v>
      </c>
      <c r="F978" s="1209"/>
      <c r="G978" s="1209"/>
      <c r="H978" s="154"/>
      <c r="I978" s="154"/>
      <c r="J978" s="154"/>
      <c r="K978" s="154"/>
      <c r="L978" s="154"/>
      <c r="M978" s="154"/>
      <c r="N978" s="153"/>
      <c r="O978" s="153"/>
      <c r="P978" s="153"/>
      <c r="Q978" s="153"/>
      <c r="R978" s="154"/>
      <c r="S978" s="154"/>
      <c r="T978" s="154"/>
      <c r="U978" s="154"/>
      <c r="V978" s="154"/>
      <c r="W978" s="154"/>
      <c r="X978" s="154"/>
      <c r="Y978" s="154"/>
      <c r="Z978" s="145"/>
      <c r="AA978" s="145"/>
      <c r="AB978" s="145"/>
      <c r="AC978" s="145"/>
      <c r="AD978" s="145"/>
      <c r="AE978" s="145"/>
      <c r="AF978" s="145"/>
      <c r="AG978" s="145" t="s">
        <v>206</v>
      </c>
      <c r="AH978" s="145">
        <v>0</v>
      </c>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row>
    <row r="979" spans="1:60" outlineLevel="3">
      <c r="A979" s="151"/>
      <c r="B979" s="152"/>
      <c r="C979" s="172" t="s">
        <v>1231</v>
      </c>
      <c r="D979" s="156"/>
      <c r="E979" s="1215">
        <v>24.26</v>
      </c>
      <c r="F979" s="1209"/>
      <c r="G979" s="1209"/>
      <c r="H979" s="154"/>
      <c r="I979" s="154"/>
      <c r="J979" s="154"/>
      <c r="K979" s="154"/>
      <c r="L979" s="154"/>
      <c r="M979" s="154"/>
      <c r="N979" s="153"/>
      <c r="O979" s="153"/>
      <c r="P979" s="153"/>
      <c r="Q979" s="153"/>
      <c r="R979" s="154"/>
      <c r="S979" s="154"/>
      <c r="T979" s="154"/>
      <c r="U979" s="154"/>
      <c r="V979" s="154"/>
      <c r="W979" s="154"/>
      <c r="X979" s="154"/>
      <c r="Y979" s="154"/>
      <c r="Z979" s="145"/>
      <c r="AA979" s="145"/>
      <c r="AB979" s="145"/>
      <c r="AC979" s="145"/>
      <c r="AD979" s="145"/>
      <c r="AE979" s="145"/>
      <c r="AF979" s="145"/>
      <c r="AG979" s="145" t="s">
        <v>206</v>
      </c>
      <c r="AH979" s="145">
        <v>0</v>
      </c>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row>
    <row r="980" spans="1:60" outlineLevel="3">
      <c r="A980" s="151"/>
      <c r="B980" s="152"/>
      <c r="C980" s="172" t="s">
        <v>1232</v>
      </c>
      <c r="D980" s="156"/>
      <c r="E980" s="1215">
        <v>8.34</v>
      </c>
      <c r="F980" s="1209"/>
      <c r="G980" s="1209"/>
      <c r="H980" s="154"/>
      <c r="I980" s="154"/>
      <c r="J980" s="154"/>
      <c r="K980" s="154"/>
      <c r="L980" s="154"/>
      <c r="M980" s="154"/>
      <c r="N980" s="153"/>
      <c r="O980" s="153"/>
      <c r="P980" s="153"/>
      <c r="Q980" s="153"/>
      <c r="R980" s="154"/>
      <c r="S980" s="154"/>
      <c r="T980" s="154"/>
      <c r="U980" s="154"/>
      <c r="V980" s="154"/>
      <c r="W980" s="154"/>
      <c r="X980" s="154"/>
      <c r="Y980" s="154"/>
      <c r="Z980" s="145"/>
      <c r="AA980" s="145"/>
      <c r="AB980" s="145"/>
      <c r="AC980" s="145"/>
      <c r="AD980" s="145"/>
      <c r="AE980" s="145"/>
      <c r="AF980" s="145"/>
      <c r="AG980" s="145" t="s">
        <v>206</v>
      </c>
      <c r="AH980" s="145">
        <v>0</v>
      </c>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row>
    <row r="981" spans="1:60" outlineLevel="3">
      <c r="A981" s="151"/>
      <c r="B981" s="152"/>
      <c r="C981" s="172" t="s">
        <v>1233</v>
      </c>
      <c r="D981" s="156"/>
      <c r="E981" s="1215">
        <v>50.06</v>
      </c>
      <c r="F981" s="1209"/>
      <c r="G981" s="1209"/>
      <c r="H981" s="154"/>
      <c r="I981" s="154"/>
      <c r="J981" s="154"/>
      <c r="K981" s="154"/>
      <c r="L981" s="154"/>
      <c r="M981" s="154"/>
      <c r="N981" s="153"/>
      <c r="O981" s="153"/>
      <c r="P981" s="153"/>
      <c r="Q981" s="153"/>
      <c r="R981" s="154"/>
      <c r="S981" s="154"/>
      <c r="T981" s="154"/>
      <c r="U981" s="154"/>
      <c r="V981" s="154"/>
      <c r="W981" s="154"/>
      <c r="X981" s="154"/>
      <c r="Y981" s="154"/>
      <c r="Z981" s="145"/>
      <c r="AA981" s="145"/>
      <c r="AB981" s="145"/>
      <c r="AC981" s="145"/>
      <c r="AD981" s="145"/>
      <c r="AE981" s="145"/>
      <c r="AF981" s="145"/>
      <c r="AG981" s="145" t="s">
        <v>206</v>
      </c>
      <c r="AH981" s="145">
        <v>0</v>
      </c>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row>
    <row r="982" spans="1:60" outlineLevel="3">
      <c r="A982" s="151"/>
      <c r="B982" s="152"/>
      <c r="C982" s="172" t="s">
        <v>1234</v>
      </c>
      <c r="D982" s="156"/>
      <c r="E982" s="1215">
        <v>54.54</v>
      </c>
      <c r="F982" s="1209"/>
      <c r="G982" s="1209"/>
      <c r="H982" s="154"/>
      <c r="I982" s="154"/>
      <c r="J982" s="154"/>
      <c r="K982" s="154"/>
      <c r="L982" s="154"/>
      <c r="M982" s="154"/>
      <c r="N982" s="153"/>
      <c r="O982" s="153"/>
      <c r="P982" s="153"/>
      <c r="Q982" s="153"/>
      <c r="R982" s="154"/>
      <c r="S982" s="154"/>
      <c r="T982" s="154"/>
      <c r="U982" s="154"/>
      <c r="V982" s="154"/>
      <c r="W982" s="154"/>
      <c r="X982" s="154"/>
      <c r="Y982" s="154"/>
      <c r="Z982" s="145"/>
      <c r="AA982" s="145"/>
      <c r="AB982" s="145"/>
      <c r="AC982" s="145"/>
      <c r="AD982" s="145"/>
      <c r="AE982" s="145"/>
      <c r="AF982" s="145"/>
      <c r="AG982" s="145" t="s">
        <v>206</v>
      </c>
      <c r="AH982" s="145">
        <v>0</v>
      </c>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row>
    <row r="983" spans="1:60" outlineLevel="3">
      <c r="A983" s="151"/>
      <c r="B983" s="152"/>
      <c r="C983" s="172" t="s">
        <v>1235</v>
      </c>
      <c r="D983" s="156"/>
      <c r="E983" s="1215">
        <v>138.18</v>
      </c>
      <c r="F983" s="1209"/>
      <c r="G983" s="1209"/>
      <c r="H983" s="154"/>
      <c r="I983" s="154"/>
      <c r="J983" s="154"/>
      <c r="K983" s="154"/>
      <c r="L983" s="154"/>
      <c r="M983" s="154"/>
      <c r="N983" s="153"/>
      <c r="O983" s="153"/>
      <c r="P983" s="153"/>
      <c r="Q983" s="153"/>
      <c r="R983" s="154"/>
      <c r="S983" s="154"/>
      <c r="T983" s="154"/>
      <c r="U983" s="154"/>
      <c r="V983" s="154"/>
      <c r="W983" s="154"/>
      <c r="X983" s="154"/>
      <c r="Y983" s="154"/>
      <c r="Z983" s="145"/>
      <c r="AA983" s="145"/>
      <c r="AB983" s="145"/>
      <c r="AC983" s="145"/>
      <c r="AD983" s="145"/>
      <c r="AE983" s="145"/>
      <c r="AF983" s="145"/>
      <c r="AG983" s="145" t="s">
        <v>206</v>
      </c>
      <c r="AH983" s="145">
        <v>0</v>
      </c>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row>
    <row r="984" spans="1:60" outlineLevel="3">
      <c r="A984" s="151"/>
      <c r="B984" s="152"/>
      <c r="C984" s="172" t="s">
        <v>1236</v>
      </c>
      <c r="D984" s="156"/>
      <c r="E984" s="1215">
        <v>4.6399999999999997</v>
      </c>
      <c r="F984" s="1209"/>
      <c r="G984" s="1209"/>
      <c r="H984" s="154"/>
      <c r="I984" s="154"/>
      <c r="J984" s="154"/>
      <c r="K984" s="154"/>
      <c r="L984" s="154"/>
      <c r="M984" s="154"/>
      <c r="N984" s="153"/>
      <c r="O984" s="153"/>
      <c r="P984" s="153"/>
      <c r="Q984" s="153"/>
      <c r="R984" s="154"/>
      <c r="S984" s="154"/>
      <c r="T984" s="154"/>
      <c r="U984" s="154"/>
      <c r="V984" s="154"/>
      <c r="W984" s="154"/>
      <c r="X984" s="154"/>
      <c r="Y984" s="154"/>
      <c r="Z984" s="145"/>
      <c r="AA984" s="145"/>
      <c r="AB984" s="145"/>
      <c r="AC984" s="145"/>
      <c r="AD984" s="145"/>
      <c r="AE984" s="145"/>
      <c r="AF984" s="145"/>
      <c r="AG984" s="145" t="s">
        <v>206</v>
      </c>
      <c r="AH984" s="145">
        <v>0</v>
      </c>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row>
    <row r="985" spans="1:60" outlineLevel="3">
      <c r="A985" s="151"/>
      <c r="B985" s="152"/>
      <c r="C985" s="172" t="s">
        <v>1228</v>
      </c>
      <c r="D985" s="156"/>
      <c r="E985" s="1215">
        <v>20.079999999999998</v>
      </c>
      <c r="F985" s="1209"/>
      <c r="G985" s="1209"/>
      <c r="H985" s="154"/>
      <c r="I985" s="154"/>
      <c r="J985" s="154"/>
      <c r="K985" s="154"/>
      <c r="L985" s="154"/>
      <c r="M985" s="154"/>
      <c r="N985" s="153"/>
      <c r="O985" s="153"/>
      <c r="P985" s="153"/>
      <c r="Q985" s="153"/>
      <c r="R985" s="154"/>
      <c r="S985" s="154"/>
      <c r="T985" s="154"/>
      <c r="U985" s="154"/>
      <c r="V985" s="154"/>
      <c r="W985" s="154"/>
      <c r="X985" s="154"/>
      <c r="Y985" s="154"/>
      <c r="Z985" s="145"/>
      <c r="AA985" s="145"/>
      <c r="AB985" s="145"/>
      <c r="AC985" s="145"/>
      <c r="AD985" s="145"/>
      <c r="AE985" s="145"/>
      <c r="AF985" s="145"/>
      <c r="AG985" s="145" t="s">
        <v>206</v>
      </c>
      <c r="AH985" s="145">
        <v>0</v>
      </c>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row>
    <row r="986" spans="1:60" outlineLevel="3">
      <c r="A986" s="151"/>
      <c r="B986" s="152"/>
      <c r="C986" s="172" t="s">
        <v>1237</v>
      </c>
      <c r="D986" s="156"/>
      <c r="E986" s="1215">
        <v>59.56</v>
      </c>
      <c r="F986" s="1209"/>
      <c r="G986" s="1209"/>
      <c r="H986" s="154"/>
      <c r="I986" s="154"/>
      <c r="J986" s="154"/>
      <c r="K986" s="154"/>
      <c r="L986" s="154"/>
      <c r="M986" s="154"/>
      <c r="N986" s="153"/>
      <c r="O986" s="153"/>
      <c r="P986" s="153"/>
      <c r="Q986" s="153"/>
      <c r="R986" s="154"/>
      <c r="S986" s="154"/>
      <c r="T986" s="154"/>
      <c r="U986" s="154"/>
      <c r="V986" s="154"/>
      <c r="W986" s="154"/>
      <c r="X986" s="154"/>
      <c r="Y986" s="154"/>
      <c r="Z986" s="145"/>
      <c r="AA986" s="145"/>
      <c r="AB986" s="145"/>
      <c r="AC986" s="145"/>
      <c r="AD986" s="145"/>
      <c r="AE986" s="145"/>
      <c r="AF986" s="145"/>
      <c r="AG986" s="145" t="s">
        <v>206</v>
      </c>
      <c r="AH986" s="145">
        <v>0</v>
      </c>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row>
    <row r="987" spans="1:60" outlineLevel="1">
      <c r="A987" s="167">
        <v>271</v>
      </c>
      <c r="B987" s="168" t="s">
        <v>1124</v>
      </c>
      <c r="C987" s="173" t="s">
        <v>1125</v>
      </c>
      <c r="D987" s="169" t="s">
        <v>275</v>
      </c>
      <c r="E987" s="1216">
        <v>63.209310000000002</v>
      </c>
      <c r="F987" s="1200"/>
      <c r="G987" s="1210">
        <f t="shared" ref="G987:G993" si="21">ROUND(E987*F987,2)</f>
        <v>0</v>
      </c>
      <c r="H987" s="155">
        <v>0</v>
      </c>
      <c r="I987" s="154">
        <f t="shared" ref="I987:I993" si="22">ROUND(E987*H987,2)</f>
        <v>0</v>
      </c>
      <c r="J987" s="155">
        <v>213.62</v>
      </c>
      <c r="K987" s="154">
        <f t="shared" ref="K987:K993" si="23">ROUND(E987*J987,2)</f>
        <v>13502.77</v>
      </c>
      <c r="L987" s="154">
        <v>21</v>
      </c>
      <c r="M987" s="154">
        <f t="shared" ref="M987:M993" si="24">G987*(1+L987/100)</f>
        <v>0</v>
      </c>
      <c r="N987" s="153">
        <v>0</v>
      </c>
      <c r="O987" s="153">
        <f t="shared" ref="O987:O993" si="25">ROUND(E987*N987,2)</f>
        <v>0</v>
      </c>
      <c r="P987" s="153">
        <v>0</v>
      </c>
      <c r="Q987" s="153">
        <f t="shared" ref="Q987:Q993" si="26">ROUND(E987*P987,2)</f>
        <v>0</v>
      </c>
      <c r="R987" s="154"/>
      <c r="S987" s="154" t="s">
        <v>200</v>
      </c>
      <c r="T987" s="154" t="s">
        <v>201</v>
      </c>
      <c r="U987" s="154">
        <v>0.27700000000000002</v>
      </c>
      <c r="V987" s="154">
        <f t="shared" ref="V987:V993" si="27">ROUND(E987*U987,2)</f>
        <v>17.510000000000002</v>
      </c>
      <c r="W987" s="154"/>
      <c r="X987" s="154" t="s">
        <v>1126</v>
      </c>
      <c r="Y987" s="154" t="s">
        <v>203</v>
      </c>
      <c r="Z987" s="145"/>
      <c r="AA987" s="145"/>
      <c r="AB987" s="145"/>
      <c r="AC987" s="145"/>
      <c r="AD987" s="145"/>
      <c r="AE987" s="145"/>
      <c r="AF987" s="145"/>
      <c r="AG987" s="145" t="s">
        <v>1127</v>
      </c>
      <c r="AH987" s="145"/>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row>
    <row r="988" spans="1:60" outlineLevel="1">
      <c r="A988" s="167">
        <v>272</v>
      </c>
      <c r="B988" s="168" t="s">
        <v>1128</v>
      </c>
      <c r="C988" s="173" t="s">
        <v>1129</v>
      </c>
      <c r="D988" s="169" t="s">
        <v>275</v>
      </c>
      <c r="E988" s="1216">
        <v>31.604649999999999</v>
      </c>
      <c r="F988" s="1200"/>
      <c r="G988" s="1210">
        <f t="shared" si="21"/>
        <v>0</v>
      </c>
      <c r="H988" s="155">
        <v>0</v>
      </c>
      <c r="I988" s="154">
        <f t="shared" si="22"/>
        <v>0</v>
      </c>
      <c r="J988" s="155">
        <v>437.77</v>
      </c>
      <c r="K988" s="154">
        <f t="shared" si="23"/>
        <v>13835.57</v>
      </c>
      <c r="L988" s="154">
        <v>21</v>
      </c>
      <c r="M988" s="154">
        <f t="shared" si="24"/>
        <v>0</v>
      </c>
      <c r="N988" s="153">
        <v>0</v>
      </c>
      <c r="O988" s="153">
        <f t="shared" si="25"/>
        <v>0</v>
      </c>
      <c r="P988" s="153">
        <v>0</v>
      </c>
      <c r="Q988" s="153">
        <f t="shared" si="26"/>
        <v>0</v>
      </c>
      <c r="R988" s="154"/>
      <c r="S988" s="154" t="s">
        <v>200</v>
      </c>
      <c r="T988" s="154" t="s">
        <v>201</v>
      </c>
      <c r="U988" s="154">
        <v>0.93300000000000005</v>
      </c>
      <c r="V988" s="154">
        <f t="shared" si="27"/>
        <v>29.49</v>
      </c>
      <c r="W988" s="154"/>
      <c r="X988" s="154" t="s">
        <v>1126</v>
      </c>
      <c r="Y988" s="154" t="s">
        <v>203</v>
      </c>
      <c r="Z988" s="145"/>
      <c r="AA988" s="145"/>
      <c r="AB988" s="145"/>
      <c r="AC988" s="145"/>
      <c r="AD988" s="145"/>
      <c r="AE988" s="145"/>
      <c r="AF988" s="145"/>
      <c r="AG988" s="145" t="s">
        <v>1127</v>
      </c>
      <c r="AH988" s="145"/>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row>
    <row r="989" spans="1:60" outlineLevel="1">
      <c r="A989" s="167">
        <v>273</v>
      </c>
      <c r="B989" s="168" t="s">
        <v>1130</v>
      </c>
      <c r="C989" s="173" t="s">
        <v>1131</v>
      </c>
      <c r="D989" s="169" t="s">
        <v>275</v>
      </c>
      <c r="E989" s="1216">
        <v>63.209310000000002</v>
      </c>
      <c r="F989" s="1200"/>
      <c r="G989" s="1210">
        <f t="shared" si="21"/>
        <v>0</v>
      </c>
      <c r="H989" s="155">
        <v>0</v>
      </c>
      <c r="I989" s="154">
        <f t="shared" si="22"/>
        <v>0</v>
      </c>
      <c r="J989" s="155">
        <v>283.61</v>
      </c>
      <c r="K989" s="154">
        <f t="shared" si="23"/>
        <v>17926.79</v>
      </c>
      <c r="L989" s="154">
        <v>21</v>
      </c>
      <c r="M989" s="154">
        <f t="shared" si="24"/>
        <v>0</v>
      </c>
      <c r="N989" s="153">
        <v>0</v>
      </c>
      <c r="O989" s="153">
        <f t="shared" si="25"/>
        <v>0</v>
      </c>
      <c r="P989" s="153">
        <v>0</v>
      </c>
      <c r="Q989" s="153">
        <f t="shared" si="26"/>
        <v>0</v>
      </c>
      <c r="R989" s="154"/>
      <c r="S989" s="154" t="s">
        <v>200</v>
      </c>
      <c r="T989" s="154" t="s">
        <v>201</v>
      </c>
      <c r="U989" s="154">
        <v>0.49</v>
      </c>
      <c r="V989" s="154">
        <f t="shared" si="27"/>
        <v>30.97</v>
      </c>
      <c r="W989" s="154"/>
      <c r="X989" s="154" t="s">
        <v>1126</v>
      </c>
      <c r="Y989" s="154" t="s">
        <v>203</v>
      </c>
      <c r="Z989" s="145"/>
      <c r="AA989" s="145"/>
      <c r="AB989" s="145"/>
      <c r="AC989" s="145"/>
      <c r="AD989" s="145"/>
      <c r="AE989" s="145"/>
      <c r="AF989" s="145"/>
      <c r="AG989" s="145" t="s">
        <v>1127</v>
      </c>
      <c r="AH989" s="145"/>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row>
    <row r="990" spans="1:60" outlineLevel="1">
      <c r="A990" s="167">
        <v>274</v>
      </c>
      <c r="B990" s="168" t="s">
        <v>1132</v>
      </c>
      <c r="C990" s="173" t="s">
        <v>1133</v>
      </c>
      <c r="D990" s="169" t="s">
        <v>275</v>
      </c>
      <c r="E990" s="1216">
        <v>1200.97686</v>
      </c>
      <c r="F990" s="1200"/>
      <c r="G990" s="1210">
        <f t="shared" si="21"/>
        <v>0</v>
      </c>
      <c r="H990" s="155">
        <v>0</v>
      </c>
      <c r="I990" s="154">
        <f t="shared" si="22"/>
        <v>0</v>
      </c>
      <c r="J990" s="155">
        <v>26.76</v>
      </c>
      <c r="K990" s="154">
        <f t="shared" si="23"/>
        <v>32138.14</v>
      </c>
      <c r="L990" s="154">
        <v>21</v>
      </c>
      <c r="M990" s="154">
        <f t="shared" si="24"/>
        <v>0</v>
      </c>
      <c r="N990" s="153">
        <v>0</v>
      </c>
      <c r="O990" s="153">
        <f t="shared" si="25"/>
        <v>0</v>
      </c>
      <c r="P990" s="153">
        <v>0</v>
      </c>
      <c r="Q990" s="153">
        <f t="shared" si="26"/>
        <v>0</v>
      </c>
      <c r="R990" s="154"/>
      <c r="S990" s="154" t="s">
        <v>200</v>
      </c>
      <c r="T990" s="154" t="s">
        <v>201</v>
      </c>
      <c r="U990" s="154">
        <v>0</v>
      </c>
      <c r="V990" s="154">
        <f t="shared" si="27"/>
        <v>0</v>
      </c>
      <c r="W990" s="154"/>
      <c r="X990" s="154" t="s">
        <v>1126</v>
      </c>
      <c r="Y990" s="154" t="s">
        <v>203</v>
      </c>
      <c r="Z990" s="145"/>
      <c r="AA990" s="145"/>
      <c r="AB990" s="145"/>
      <c r="AC990" s="145"/>
      <c r="AD990" s="145"/>
      <c r="AE990" s="145"/>
      <c r="AF990" s="145"/>
      <c r="AG990" s="145" t="s">
        <v>1127</v>
      </c>
      <c r="AH990" s="145"/>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row>
    <row r="991" spans="1:60" outlineLevel="1">
      <c r="A991" s="167">
        <v>275</v>
      </c>
      <c r="B991" s="168" t="s">
        <v>1134</v>
      </c>
      <c r="C991" s="173" t="s">
        <v>1135</v>
      </c>
      <c r="D991" s="169" t="s">
        <v>275</v>
      </c>
      <c r="E991" s="1216">
        <v>63.209310000000002</v>
      </c>
      <c r="F991" s="1200"/>
      <c r="G991" s="1210">
        <f t="shared" si="21"/>
        <v>0</v>
      </c>
      <c r="H991" s="155">
        <v>0</v>
      </c>
      <c r="I991" s="154">
        <f t="shared" si="22"/>
        <v>0</v>
      </c>
      <c r="J991" s="155">
        <v>397.08</v>
      </c>
      <c r="K991" s="154">
        <f t="shared" si="23"/>
        <v>25099.15</v>
      </c>
      <c r="L991" s="154">
        <v>21</v>
      </c>
      <c r="M991" s="154">
        <f t="shared" si="24"/>
        <v>0</v>
      </c>
      <c r="N991" s="153">
        <v>0</v>
      </c>
      <c r="O991" s="153">
        <f t="shared" si="25"/>
        <v>0</v>
      </c>
      <c r="P991" s="153">
        <v>0</v>
      </c>
      <c r="Q991" s="153">
        <f t="shared" si="26"/>
        <v>0</v>
      </c>
      <c r="R991" s="154"/>
      <c r="S991" s="154" t="s">
        <v>200</v>
      </c>
      <c r="T991" s="154" t="s">
        <v>201</v>
      </c>
      <c r="U991" s="154">
        <v>0.94199999999999995</v>
      </c>
      <c r="V991" s="154">
        <f t="shared" si="27"/>
        <v>59.54</v>
      </c>
      <c r="W991" s="154"/>
      <c r="X991" s="154" t="s">
        <v>1126</v>
      </c>
      <c r="Y991" s="154" t="s">
        <v>203</v>
      </c>
      <c r="Z991" s="145"/>
      <c r="AA991" s="145"/>
      <c r="AB991" s="145"/>
      <c r="AC991" s="145"/>
      <c r="AD991" s="145"/>
      <c r="AE991" s="145"/>
      <c r="AF991" s="145"/>
      <c r="AG991" s="145" t="s">
        <v>1127</v>
      </c>
      <c r="AH991" s="145"/>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row>
    <row r="992" spans="1:60" outlineLevel="1">
      <c r="A992" s="167">
        <v>276</v>
      </c>
      <c r="B992" s="168" t="s">
        <v>1136</v>
      </c>
      <c r="C992" s="173" t="s">
        <v>1137</v>
      </c>
      <c r="D992" s="169" t="s">
        <v>275</v>
      </c>
      <c r="E992" s="1216">
        <v>63.209310000000002</v>
      </c>
      <c r="F992" s="1200"/>
      <c r="G992" s="1210">
        <f t="shared" si="21"/>
        <v>0</v>
      </c>
      <c r="H992" s="155">
        <v>0</v>
      </c>
      <c r="I992" s="154">
        <f t="shared" si="22"/>
        <v>0</v>
      </c>
      <c r="J992" s="155">
        <v>44.26</v>
      </c>
      <c r="K992" s="154">
        <f t="shared" si="23"/>
        <v>2797.64</v>
      </c>
      <c r="L992" s="154">
        <v>21</v>
      </c>
      <c r="M992" s="154">
        <f t="shared" si="24"/>
        <v>0</v>
      </c>
      <c r="N992" s="153">
        <v>0</v>
      </c>
      <c r="O992" s="153">
        <f t="shared" si="25"/>
        <v>0</v>
      </c>
      <c r="P992" s="153">
        <v>0</v>
      </c>
      <c r="Q992" s="153">
        <f t="shared" si="26"/>
        <v>0</v>
      </c>
      <c r="R992" s="154"/>
      <c r="S992" s="154" t="s">
        <v>200</v>
      </c>
      <c r="T992" s="154" t="s">
        <v>201</v>
      </c>
      <c r="U992" s="154">
        <v>0.105</v>
      </c>
      <c r="V992" s="154">
        <f t="shared" si="27"/>
        <v>6.64</v>
      </c>
      <c r="W992" s="154"/>
      <c r="X992" s="154" t="s">
        <v>1126</v>
      </c>
      <c r="Y992" s="154" t="s">
        <v>203</v>
      </c>
      <c r="Z992" s="145"/>
      <c r="AA992" s="145"/>
      <c r="AB992" s="145"/>
      <c r="AC992" s="145"/>
      <c r="AD992" s="145"/>
      <c r="AE992" s="145"/>
      <c r="AF992" s="145"/>
      <c r="AG992" s="145" t="s">
        <v>1127</v>
      </c>
      <c r="AH992" s="145"/>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row>
    <row r="993" spans="1:60" ht="22.5" outlineLevel="1">
      <c r="A993" s="167">
        <v>277</v>
      </c>
      <c r="B993" s="168" t="s">
        <v>1263</v>
      </c>
      <c r="C993" s="173" t="s">
        <v>1264</v>
      </c>
      <c r="D993" s="169" t="s">
        <v>275</v>
      </c>
      <c r="E993" s="1216">
        <v>63.209310000000002</v>
      </c>
      <c r="F993" s="1200"/>
      <c r="G993" s="1210">
        <f t="shared" si="21"/>
        <v>0</v>
      </c>
      <c r="H993" s="155">
        <v>0</v>
      </c>
      <c r="I993" s="154">
        <f t="shared" si="22"/>
        <v>0</v>
      </c>
      <c r="J993" s="155">
        <v>2102.66</v>
      </c>
      <c r="K993" s="154">
        <f t="shared" si="23"/>
        <v>132907.69</v>
      </c>
      <c r="L993" s="154">
        <v>21</v>
      </c>
      <c r="M993" s="154">
        <f t="shared" si="24"/>
        <v>0</v>
      </c>
      <c r="N993" s="153">
        <v>0</v>
      </c>
      <c r="O993" s="153">
        <f t="shared" si="25"/>
        <v>0</v>
      </c>
      <c r="P993" s="153">
        <v>0</v>
      </c>
      <c r="Q993" s="153">
        <f t="shared" si="26"/>
        <v>0</v>
      </c>
      <c r="R993" s="154"/>
      <c r="S993" s="154" t="s">
        <v>200</v>
      </c>
      <c r="T993" s="154" t="s">
        <v>201</v>
      </c>
      <c r="U993" s="154">
        <v>0</v>
      </c>
      <c r="V993" s="154">
        <f t="shared" si="27"/>
        <v>0</v>
      </c>
      <c r="W993" s="154"/>
      <c r="X993" s="154" t="s">
        <v>1126</v>
      </c>
      <c r="Y993" s="154" t="s">
        <v>203</v>
      </c>
      <c r="Z993" s="145"/>
      <c r="AA993" s="145"/>
      <c r="AB993" s="145"/>
      <c r="AC993" s="145"/>
      <c r="AD993" s="145"/>
      <c r="AE993" s="145"/>
      <c r="AF993" s="145"/>
      <c r="AG993" s="145" t="s">
        <v>1127</v>
      </c>
      <c r="AH993" s="145"/>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row>
    <row r="994" spans="1:60">
      <c r="A994" s="161" t="s">
        <v>195</v>
      </c>
      <c r="B994" s="162" t="s">
        <v>114</v>
      </c>
      <c r="C994" s="170" t="s">
        <v>115</v>
      </c>
      <c r="D994" s="163"/>
      <c r="E994" s="1213"/>
      <c r="F994" s="1201"/>
      <c r="G994" s="1206">
        <f>SUMIF(AG995:AG1023,"&lt;&gt;NOR",G995:G1023)</f>
        <v>0</v>
      </c>
      <c r="H994" s="160"/>
      <c r="I994" s="160">
        <f>SUM(I995:I1023)</f>
        <v>0</v>
      </c>
      <c r="J994" s="160"/>
      <c r="K994" s="160">
        <f>SUM(K995:K1023)</f>
        <v>16719.47</v>
      </c>
      <c r="L994" s="160"/>
      <c r="M994" s="160">
        <f>SUM(M995:M1023)</f>
        <v>0</v>
      </c>
      <c r="N994" s="159"/>
      <c r="O994" s="159">
        <f>SUM(O995:O1023)</f>
        <v>0</v>
      </c>
      <c r="P994" s="159"/>
      <c r="Q994" s="159">
        <f>SUM(Q995:Q1023)</f>
        <v>1.81</v>
      </c>
      <c r="R994" s="160"/>
      <c r="S994" s="160"/>
      <c r="T994" s="160"/>
      <c r="U994" s="160"/>
      <c r="V994" s="160">
        <f>SUM(V995:V1023)</f>
        <v>20.230000000000004</v>
      </c>
      <c r="W994" s="160"/>
      <c r="X994" s="160"/>
      <c r="Y994" s="160"/>
      <c r="AG994" t="s">
        <v>196</v>
      </c>
    </row>
    <row r="995" spans="1:60" ht="22.5" outlineLevel="1">
      <c r="A995" s="164">
        <v>278</v>
      </c>
      <c r="B995" s="165" t="s">
        <v>1265</v>
      </c>
      <c r="C995" s="171" t="s">
        <v>1266</v>
      </c>
      <c r="D995" s="166" t="s">
        <v>217</v>
      </c>
      <c r="E995" s="1214">
        <v>371.87</v>
      </c>
      <c r="F995" s="1207"/>
      <c r="G995" s="1208">
        <f>ROUND(E995*F995,2)</f>
        <v>0</v>
      </c>
      <c r="H995" s="155">
        <v>0</v>
      </c>
      <c r="I995" s="154">
        <f>ROUND(E995*H995,2)</f>
        <v>0</v>
      </c>
      <c r="J995" s="155">
        <v>21.02</v>
      </c>
      <c r="K995" s="154">
        <f>ROUND(E995*J995,2)</f>
        <v>7816.71</v>
      </c>
      <c r="L995" s="154">
        <v>21</v>
      </c>
      <c r="M995" s="154">
        <f>G995*(1+L995/100)</f>
        <v>0</v>
      </c>
      <c r="N995" s="153">
        <v>0</v>
      </c>
      <c r="O995" s="153">
        <f>ROUND(E995*N995,2)</f>
        <v>0</v>
      </c>
      <c r="P995" s="153">
        <v>4.8700000000000002E-3</v>
      </c>
      <c r="Q995" s="153">
        <f>ROUND(E995*P995,2)</f>
        <v>1.81</v>
      </c>
      <c r="R995" s="154"/>
      <c r="S995" s="154" t="s">
        <v>200</v>
      </c>
      <c r="T995" s="154" t="s">
        <v>201</v>
      </c>
      <c r="U995" s="154">
        <v>4.1000000000000002E-2</v>
      </c>
      <c r="V995" s="154">
        <f>ROUND(E995*U995,2)</f>
        <v>15.25</v>
      </c>
      <c r="W995" s="154"/>
      <c r="X995" s="154" t="s">
        <v>202</v>
      </c>
      <c r="Y995" s="154" t="s">
        <v>203</v>
      </c>
      <c r="Z995" s="145"/>
      <c r="AA995" s="145"/>
      <c r="AB995" s="145"/>
      <c r="AC995" s="145"/>
      <c r="AD995" s="145"/>
      <c r="AE995" s="145"/>
      <c r="AF995" s="145"/>
      <c r="AG995" s="145" t="s">
        <v>204</v>
      </c>
      <c r="AH995" s="145"/>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row>
    <row r="996" spans="1:60" outlineLevel="2">
      <c r="A996" s="151"/>
      <c r="B996" s="152"/>
      <c r="C996" s="172" t="s">
        <v>1037</v>
      </c>
      <c r="D996" s="156"/>
      <c r="E996" s="1215">
        <v>29.15</v>
      </c>
      <c r="F996" s="1209"/>
      <c r="G996" s="1209"/>
      <c r="H996" s="154"/>
      <c r="I996" s="154"/>
      <c r="J996" s="154"/>
      <c r="K996" s="154"/>
      <c r="L996" s="154"/>
      <c r="M996" s="154"/>
      <c r="N996" s="153"/>
      <c r="O996" s="153"/>
      <c r="P996" s="153"/>
      <c r="Q996" s="153"/>
      <c r="R996" s="154"/>
      <c r="S996" s="154"/>
      <c r="T996" s="154"/>
      <c r="U996" s="154"/>
      <c r="V996" s="154"/>
      <c r="W996" s="154"/>
      <c r="X996" s="154"/>
      <c r="Y996" s="154"/>
      <c r="Z996" s="145"/>
      <c r="AA996" s="145"/>
      <c r="AB996" s="145"/>
      <c r="AC996" s="145"/>
      <c r="AD996" s="145"/>
      <c r="AE996" s="145"/>
      <c r="AF996" s="145"/>
      <c r="AG996" s="145" t="s">
        <v>206</v>
      </c>
      <c r="AH996" s="145">
        <v>0</v>
      </c>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row>
    <row r="997" spans="1:60" outlineLevel="3">
      <c r="A997" s="151"/>
      <c r="B997" s="152"/>
      <c r="C997" s="172" t="s">
        <v>1038</v>
      </c>
      <c r="D997" s="156"/>
      <c r="E997" s="1215">
        <v>57.88</v>
      </c>
      <c r="F997" s="1209"/>
      <c r="G997" s="1209"/>
      <c r="H997" s="154"/>
      <c r="I997" s="154"/>
      <c r="J997" s="154"/>
      <c r="K997" s="154"/>
      <c r="L997" s="154"/>
      <c r="M997" s="154"/>
      <c r="N997" s="153"/>
      <c r="O997" s="153"/>
      <c r="P997" s="153"/>
      <c r="Q997" s="153"/>
      <c r="R997" s="154"/>
      <c r="S997" s="154"/>
      <c r="T997" s="154"/>
      <c r="U997" s="154"/>
      <c r="V997" s="154"/>
      <c r="W997" s="154"/>
      <c r="X997" s="154"/>
      <c r="Y997" s="154"/>
      <c r="Z997" s="145"/>
      <c r="AA997" s="145"/>
      <c r="AB997" s="145"/>
      <c r="AC997" s="145"/>
      <c r="AD997" s="145"/>
      <c r="AE997" s="145"/>
      <c r="AF997" s="145"/>
      <c r="AG997" s="145" t="s">
        <v>206</v>
      </c>
      <c r="AH997" s="145">
        <v>0</v>
      </c>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row>
    <row r="998" spans="1:60" outlineLevel="3">
      <c r="A998" s="151"/>
      <c r="B998" s="152"/>
      <c r="C998" s="172" t="s">
        <v>1262</v>
      </c>
      <c r="D998" s="156"/>
      <c r="E998" s="1215">
        <v>7.39</v>
      </c>
      <c r="F998" s="1209"/>
      <c r="G998" s="1209"/>
      <c r="H998" s="154"/>
      <c r="I998" s="154"/>
      <c r="J998" s="154"/>
      <c r="K998" s="154"/>
      <c r="L998" s="154"/>
      <c r="M998" s="154"/>
      <c r="N998" s="153"/>
      <c r="O998" s="153"/>
      <c r="P998" s="153"/>
      <c r="Q998" s="153"/>
      <c r="R998" s="154"/>
      <c r="S998" s="154"/>
      <c r="T998" s="154"/>
      <c r="U998" s="154"/>
      <c r="V998" s="154"/>
      <c r="W998" s="154"/>
      <c r="X998" s="154"/>
      <c r="Y998" s="154"/>
      <c r="Z998" s="145"/>
      <c r="AA998" s="145"/>
      <c r="AB998" s="145"/>
      <c r="AC998" s="145"/>
      <c r="AD998" s="145"/>
      <c r="AE998" s="145"/>
      <c r="AF998" s="145"/>
      <c r="AG998" s="145" t="s">
        <v>206</v>
      </c>
      <c r="AH998" s="145">
        <v>0</v>
      </c>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row>
    <row r="999" spans="1:60" outlineLevel="3">
      <c r="A999" s="151"/>
      <c r="B999" s="152"/>
      <c r="C999" s="172" t="s">
        <v>1039</v>
      </c>
      <c r="D999" s="156"/>
      <c r="E999" s="1215">
        <v>3.95</v>
      </c>
      <c r="F999" s="1209"/>
      <c r="G999" s="1209"/>
      <c r="H999" s="154"/>
      <c r="I999" s="154"/>
      <c r="J999" s="154"/>
      <c r="K999" s="154"/>
      <c r="L999" s="154"/>
      <c r="M999" s="154"/>
      <c r="N999" s="153"/>
      <c r="O999" s="153"/>
      <c r="P999" s="153"/>
      <c r="Q999" s="153"/>
      <c r="R999" s="154"/>
      <c r="S999" s="154"/>
      <c r="T999" s="154"/>
      <c r="U999" s="154"/>
      <c r="V999" s="154"/>
      <c r="W999" s="154"/>
      <c r="X999" s="154"/>
      <c r="Y999" s="154"/>
      <c r="Z999" s="145"/>
      <c r="AA999" s="145"/>
      <c r="AB999" s="145"/>
      <c r="AC999" s="145"/>
      <c r="AD999" s="145"/>
      <c r="AE999" s="145"/>
      <c r="AF999" s="145"/>
      <c r="AG999" s="145" t="s">
        <v>206</v>
      </c>
      <c r="AH999" s="145">
        <v>0</v>
      </c>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row>
    <row r="1000" spans="1:60" outlineLevel="3">
      <c r="A1000" s="151"/>
      <c r="B1000" s="152"/>
      <c r="C1000" s="172" t="s">
        <v>1017</v>
      </c>
      <c r="D1000" s="156"/>
      <c r="E1000" s="1215">
        <v>1.8</v>
      </c>
      <c r="F1000" s="1209"/>
      <c r="G1000" s="1209"/>
      <c r="H1000" s="154"/>
      <c r="I1000" s="154"/>
      <c r="J1000" s="154"/>
      <c r="K1000" s="154"/>
      <c r="L1000" s="154"/>
      <c r="M1000" s="154"/>
      <c r="N1000" s="153"/>
      <c r="O1000" s="153"/>
      <c r="P1000" s="153"/>
      <c r="Q1000" s="153"/>
      <c r="R1000" s="154"/>
      <c r="S1000" s="154"/>
      <c r="T1000" s="154"/>
      <c r="U1000" s="154"/>
      <c r="V1000" s="154"/>
      <c r="W1000" s="154"/>
      <c r="X1000" s="154"/>
      <c r="Y1000" s="154"/>
      <c r="Z1000" s="145"/>
      <c r="AA1000" s="145"/>
      <c r="AB1000" s="145"/>
      <c r="AC1000" s="145"/>
      <c r="AD1000" s="145"/>
      <c r="AE1000" s="145"/>
      <c r="AF1000" s="145"/>
      <c r="AG1000" s="145" t="s">
        <v>206</v>
      </c>
      <c r="AH1000" s="145">
        <v>0</v>
      </c>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row>
    <row r="1001" spans="1:60" outlineLevel="3">
      <c r="A1001" s="151"/>
      <c r="B1001" s="152"/>
      <c r="C1001" s="172" t="s">
        <v>1018</v>
      </c>
      <c r="D1001" s="156"/>
      <c r="E1001" s="1215">
        <v>1.41</v>
      </c>
      <c r="F1001" s="1209"/>
      <c r="G1001" s="1209"/>
      <c r="H1001" s="154"/>
      <c r="I1001" s="154"/>
      <c r="J1001" s="154"/>
      <c r="K1001" s="154"/>
      <c r="L1001" s="154"/>
      <c r="M1001" s="154"/>
      <c r="N1001" s="153"/>
      <c r="O1001" s="153"/>
      <c r="P1001" s="153"/>
      <c r="Q1001" s="153"/>
      <c r="R1001" s="154"/>
      <c r="S1001" s="154"/>
      <c r="T1001" s="154"/>
      <c r="U1001" s="154"/>
      <c r="V1001" s="154"/>
      <c r="W1001" s="154"/>
      <c r="X1001" s="154"/>
      <c r="Y1001" s="154"/>
      <c r="Z1001" s="145"/>
      <c r="AA1001" s="145"/>
      <c r="AB1001" s="145"/>
      <c r="AC1001" s="145"/>
      <c r="AD1001" s="145"/>
      <c r="AE1001" s="145"/>
      <c r="AF1001" s="145"/>
      <c r="AG1001" s="145" t="s">
        <v>206</v>
      </c>
      <c r="AH1001" s="145">
        <v>0</v>
      </c>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row>
    <row r="1002" spans="1:60" outlineLevel="3">
      <c r="A1002" s="151"/>
      <c r="B1002" s="152"/>
      <c r="C1002" s="172" t="s">
        <v>1019</v>
      </c>
      <c r="D1002" s="156"/>
      <c r="E1002" s="1215">
        <v>1.42</v>
      </c>
      <c r="F1002" s="1209"/>
      <c r="G1002" s="1209"/>
      <c r="H1002" s="154"/>
      <c r="I1002" s="154"/>
      <c r="J1002" s="154"/>
      <c r="K1002" s="154"/>
      <c r="L1002" s="154"/>
      <c r="M1002" s="154"/>
      <c r="N1002" s="153"/>
      <c r="O1002" s="153"/>
      <c r="P1002" s="153"/>
      <c r="Q1002" s="153"/>
      <c r="R1002" s="154"/>
      <c r="S1002" s="154"/>
      <c r="T1002" s="154"/>
      <c r="U1002" s="154"/>
      <c r="V1002" s="154"/>
      <c r="W1002" s="154"/>
      <c r="X1002" s="154"/>
      <c r="Y1002" s="154"/>
      <c r="Z1002" s="145"/>
      <c r="AA1002" s="145"/>
      <c r="AB1002" s="145"/>
      <c r="AC1002" s="145"/>
      <c r="AD1002" s="145"/>
      <c r="AE1002" s="145"/>
      <c r="AF1002" s="145"/>
      <c r="AG1002" s="145" t="s">
        <v>206</v>
      </c>
      <c r="AH1002" s="145">
        <v>0</v>
      </c>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row>
    <row r="1003" spans="1:60" outlineLevel="3">
      <c r="A1003" s="151"/>
      <c r="B1003" s="152"/>
      <c r="C1003" s="172" t="s">
        <v>1020</v>
      </c>
      <c r="D1003" s="156"/>
      <c r="E1003" s="1215">
        <v>1.38</v>
      </c>
      <c r="F1003" s="1209"/>
      <c r="G1003" s="1209"/>
      <c r="H1003" s="154"/>
      <c r="I1003" s="154"/>
      <c r="J1003" s="154"/>
      <c r="K1003" s="154"/>
      <c r="L1003" s="154"/>
      <c r="M1003" s="154"/>
      <c r="N1003" s="153"/>
      <c r="O1003" s="153"/>
      <c r="P1003" s="153"/>
      <c r="Q1003" s="153"/>
      <c r="R1003" s="154"/>
      <c r="S1003" s="154"/>
      <c r="T1003" s="154"/>
      <c r="U1003" s="154"/>
      <c r="V1003" s="154"/>
      <c r="W1003" s="154"/>
      <c r="X1003" s="154"/>
      <c r="Y1003" s="154"/>
      <c r="Z1003" s="145"/>
      <c r="AA1003" s="145"/>
      <c r="AB1003" s="145"/>
      <c r="AC1003" s="145"/>
      <c r="AD1003" s="145"/>
      <c r="AE1003" s="145"/>
      <c r="AF1003" s="145"/>
      <c r="AG1003" s="145" t="s">
        <v>206</v>
      </c>
      <c r="AH1003" s="145">
        <v>0</v>
      </c>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row>
    <row r="1004" spans="1:60" outlineLevel="3">
      <c r="A1004" s="151"/>
      <c r="B1004" s="152"/>
      <c r="C1004" s="172" t="s">
        <v>1021</v>
      </c>
      <c r="D1004" s="156"/>
      <c r="E1004" s="1215">
        <v>1.45</v>
      </c>
      <c r="F1004" s="1209"/>
      <c r="G1004" s="1209"/>
      <c r="H1004" s="154"/>
      <c r="I1004" s="154"/>
      <c r="J1004" s="154"/>
      <c r="K1004" s="154"/>
      <c r="L1004" s="154"/>
      <c r="M1004" s="154"/>
      <c r="N1004" s="153"/>
      <c r="O1004" s="153"/>
      <c r="P1004" s="153"/>
      <c r="Q1004" s="153"/>
      <c r="R1004" s="154"/>
      <c r="S1004" s="154"/>
      <c r="T1004" s="154"/>
      <c r="U1004" s="154"/>
      <c r="V1004" s="154"/>
      <c r="W1004" s="154"/>
      <c r="X1004" s="154"/>
      <c r="Y1004" s="154"/>
      <c r="Z1004" s="145"/>
      <c r="AA1004" s="145"/>
      <c r="AB1004" s="145"/>
      <c r="AC1004" s="145"/>
      <c r="AD1004" s="145"/>
      <c r="AE1004" s="145"/>
      <c r="AF1004" s="145"/>
      <c r="AG1004" s="145" t="s">
        <v>206</v>
      </c>
      <c r="AH1004" s="145">
        <v>0</v>
      </c>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row>
    <row r="1005" spans="1:60" outlineLevel="3">
      <c r="A1005" s="151"/>
      <c r="B1005" s="152"/>
      <c r="C1005" s="172" t="s">
        <v>1088</v>
      </c>
      <c r="D1005" s="156"/>
      <c r="E1005" s="1215">
        <v>11.25</v>
      </c>
      <c r="F1005" s="1209"/>
      <c r="G1005" s="1209"/>
      <c r="H1005" s="154"/>
      <c r="I1005" s="154"/>
      <c r="J1005" s="154"/>
      <c r="K1005" s="154"/>
      <c r="L1005" s="154"/>
      <c r="M1005" s="154"/>
      <c r="N1005" s="153"/>
      <c r="O1005" s="153"/>
      <c r="P1005" s="153"/>
      <c r="Q1005" s="153"/>
      <c r="R1005" s="154"/>
      <c r="S1005" s="154"/>
      <c r="T1005" s="154"/>
      <c r="U1005" s="154"/>
      <c r="V1005" s="154"/>
      <c r="W1005" s="154"/>
      <c r="X1005" s="154"/>
      <c r="Y1005" s="154"/>
      <c r="Z1005" s="145"/>
      <c r="AA1005" s="145"/>
      <c r="AB1005" s="145"/>
      <c r="AC1005" s="145"/>
      <c r="AD1005" s="145"/>
      <c r="AE1005" s="145"/>
      <c r="AF1005" s="145"/>
      <c r="AG1005" s="145" t="s">
        <v>206</v>
      </c>
      <c r="AH1005" s="145">
        <v>0</v>
      </c>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row>
    <row r="1006" spans="1:60" outlineLevel="3">
      <c r="A1006" s="151"/>
      <c r="B1006" s="152"/>
      <c r="C1006" s="172" t="s">
        <v>1025</v>
      </c>
      <c r="D1006" s="156"/>
      <c r="E1006" s="1215">
        <v>8.84</v>
      </c>
      <c r="F1006" s="1209"/>
      <c r="G1006" s="1209"/>
      <c r="H1006" s="154"/>
      <c r="I1006" s="154"/>
      <c r="J1006" s="154"/>
      <c r="K1006" s="154"/>
      <c r="L1006" s="154"/>
      <c r="M1006" s="154"/>
      <c r="N1006" s="153"/>
      <c r="O1006" s="153"/>
      <c r="P1006" s="153"/>
      <c r="Q1006" s="153"/>
      <c r="R1006" s="154"/>
      <c r="S1006" s="154"/>
      <c r="T1006" s="154"/>
      <c r="U1006" s="154"/>
      <c r="V1006" s="154"/>
      <c r="W1006" s="154"/>
      <c r="X1006" s="154"/>
      <c r="Y1006" s="154"/>
      <c r="Z1006" s="145"/>
      <c r="AA1006" s="145"/>
      <c r="AB1006" s="145"/>
      <c r="AC1006" s="145"/>
      <c r="AD1006" s="145"/>
      <c r="AE1006" s="145"/>
      <c r="AF1006" s="145"/>
      <c r="AG1006" s="145" t="s">
        <v>206</v>
      </c>
      <c r="AH1006" s="145">
        <v>0</v>
      </c>
      <c r="AI1006" s="145"/>
      <c r="AJ1006" s="145"/>
      <c r="AK1006" s="145"/>
      <c r="AL1006" s="145"/>
      <c r="AM1006" s="145"/>
      <c r="AN1006" s="145"/>
      <c r="AO1006" s="145"/>
      <c r="AP1006" s="145"/>
      <c r="AQ1006" s="145"/>
      <c r="AR1006" s="145"/>
      <c r="AS1006" s="145"/>
      <c r="AT1006" s="145"/>
      <c r="AU1006" s="145"/>
      <c r="AV1006" s="145"/>
      <c r="AW1006" s="145"/>
      <c r="AX1006" s="145"/>
      <c r="AY1006" s="145"/>
      <c r="AZ1006" s="145"/>
      <c r="BA1006" s="145"/>
      <c r="BB1006" s="145"/>
      <c r="BC1006" s="145"/>
      <c r="BD1006" s="145"/>
      <c r="BE1006" s="145"/>
      <c r="BF1006" s="145"/>
      <c r="BG1006" s="145"/>
      <c r="BH1006" s="145"/>
    </row>
    <row r="1007" spans="1:60" outlineLevel="3">
      <c r="A1007" s="151"/>
      <c r="B1007" s="152"/>
      <c r="C1007" s="172" t="s">
        <v>1026</v>
      </c>
      <c r="D1007" s="156"/>
      <c r="E1007" s="1215">
        <v>1.37</v>
      </c>
      <c r="F1007" s="1209"/>
      <c r="G1007" s="1209"/>
      <c r="H1007" s="154"/>
      <c r="I1007" s="154"/>
      <c r="J1007" s="154"/>
      <c r="K1007" s="154"/>
      <c r="L1007" s="154"/>
      <c r="M1007" s="154"/>
      <c r="N1007" s="153"/>
      <c r="O1007" s="153"/>
      <c r="P1007" s="153"/>
      <c r="Q1007" s="153"/>
      <c r="R1007" s="154"/>
      <c r="S1007" s="154"/>
      <c r="T1007" s="154"/>
      <c r="U1007" s="154"/>
      <c r="V1007" s="154"/>
      <c r="W1007" s="154"/>
      <c r="X1007" s="154"/>
      <c r="Y1007" s="154"/>
      <c r="Z1007" s="145"/>
      <c r="AA1007" s="145"/>
      <c r="AB1007" s="145"/>
      <c r="AC1007" s="145"/>
      <c r="AD1007" s="145"/>
      <c r="AE1007" s="145"/>
      <c r="AF1007" s="145"/>
      <c r="AG1007" s="145" t="s">
        <v>206</v>
      </c>
      <c r="AH1007" s="145">
        <v>0</v>
      </c>
      <c r="AI1007" s="145"/>
      <c r="AJ1007" s="145"/>
      <c r="AK1007" s="145"/>
      <c r="AL1007" s="145"/>
      <c r="AM1007" s="145"/>
      <c r="AN1007" s="145"/>
      <c r="AO1007" s="145"/>
      <c r="AP1007" s="145"/>
      <c r="AQ1007" s="145"/>
      <c r="AR1007" s="145"/>
      <c r="AS1007" s="145"/>
      <c r="AT1007" s="145"/>
      <c r="AU1007" s="145"/>
      <c r="AV1007" s="145"/>
      <c r="AW1007" s="145"/>
      <c r="AX1007" s="145"/>
      <c r="AY1007" s="145"/>
      <c r="AZ1007" s="145"/>
      <c r="BA1007" s="145"/>
      <c r="BB1007" s="145"/>
      <c r="BC1007" s="145"/>
      <c r="BD1007" s="145"/>
      <c r="BE1007" s="145"/>
      <c r="BF1007" s="145"/>
      <c r="BG1007" s="145"/>
      <c r="BH1007" s="145"/>
    </row>
    <row r="1008" spans="1:60" outlineLevel="3">
      <c r="A1008" s="151"/>
      <c r="B1008" s="152"/>
      <c r="C1008" s="172" t="s">
        <v>1027</v>
      </c>
      <c r="D1008" s="156"/>
      <c r="E1008" s="1215">
        <v>1.35</v>
      </c>
      <c r="F1008" s="1209"/>
      <c r="G1008" s="1209"/>
      <c r="H1008" s="154"/>
      <c r="I1008" s="154"/>
      <c r="J1008" s="154"/>
      <c r="K1008" s="154"/>
      <c r="L1008" s="154"/>
      <c r="M1008" s="154"/>
      <c r="N1008" s="153"/>
      <c r="O1008" s="153"/>
      <c r="P1008" s="153"/>
      <c r="Q1008" s="153"/>
      <c r="R1008" s="154"/>
      <c r="S1008" s="154"/>
      <c r="T1008" s="154"/>
      <c r="U1008" s="154"/>
      <c r="V1008" s="154"/>
      <c r="W1008" s="154"/>
      <c r="X1008" s="154"/>
      <c r="Y1008" s="154"/>
      <c r="Z1008" s="145"/>
      <c r="AA1008" s="145"/>
      <c r="AB1008" s="145"/>
      <c r="AC1008" s="145"/>
      <c r="AD1008" s="145"/>
      <c r="AE1008" s="145"/>
      <c r="AF1008" s="145"/>
      <c r="AG1008" s="145" t="s">
        <v>206</v>
      </c>
      <c r="AH1008" s="145">
        <v>0</v>
      </c>
      <c r="AI1008" s="145"/>
      <c r="AJ1008" s="145"/>
      <c r="AK1008" s="145"/>
      <c r="AL1008" s="145"/>
      <c r="AM1008" s="145"/>
      <c r="AN1008" s="145"/>
      <c r="AO1008" s="145"/>
      <c r="AP1008" s="145"/>
      <c r="AQ1008" s="145"/>
      <c r="AR1008" s="145"/>
      <c r="AS1008" s="145"/>
      <c r="AT1008" s="145"/>
      <c r="AU1008" s="145"/>
      <c r="AV1008" s="145"/>
      <c r="AW1008" s="145"/>
      <c r="AX1008" s="145"/>
      <c r="AY1008" s="145"/>
      <c r="AZ1008" s="145"/>
      <c r="BA1008" s="145"/>
      <c r="BB1008" s="145"/>
      <c r="BC1008" s="145"/>
      <c r="BD1008" s="145"/>
      <c r="BE1008" s="145"/>
      <c r="BF1008" s="145"/>
      <c r="BG1008" s="145"/>
      <c r="BH1008" s="145"/>
    </row>
    <row r="1009" spans="1:60" outlineLevel="3">
      <c r="A1009" s="151"/>
      <c r="B1009" s="152"/>
      <c r="C1009" s="172" t="s">
        <v>1028</v>
      </c>
      <c r="D1009" s="156"/>
      <c r="E1009" s="1215">
        <v>10.75</v>
      </c>
      <c r="F1009" s="1209"/>
      <c r="G1009" s="1209"/>
      <c r="H1009" s="154"/>
      <c r="I1009" s="154"/>
      <c r="J1009" s="154"/>
      <c r="K1009" s="154"/>
      <c r="L1009" s="154"/>
      <c r="M1009" s="154"/>
      <c r="N1009" s="153"/>
      <c r="O1009" s="153"/>
      <c r="P1009" s="153"/>
      <c r="Q1009" s="153"/>
      <c r="R1009" s="154"/>
      <c r="S1009" s="154"/>
      <c r="T1009" s="154"/>
      <c r="U1009" s="154"/>
      <c r="V1009" s="154"/>
      <c r="W1009" s="154"/>
      <c r="X1009" s="154"/>
      <c r="Y1009" s="154"/>
      <c r="Z1009" s="145"/>
      <c r="AA1009" s="145"/>
      <c r="AB1009" s="145"/>
      <c r="AC1009" s="145"/>
      <c r="AD1009" s="145"/>
      <c r="AE1009" s="145"/>
      <c r="AF1009" s="145"/>
      <c r="AG1009" s="145" t="s">
        <v>206</v>
      </c>
      <c r="AH1009" s="145">
        <v>0</v>
      </c>
      <c r="AI1009" s="145"/>
      <c r="AJ1009" s="145"/>
      <c r="AK1009" s="145"/>
      <c r="AL1009" s="145"/>
      <c r="AM1009" s="145"/>
      <c r="AN1009" s="145"/>
      <c r="AO1009" s="145"/>
      <c r="AP1009" s="145"/>
      <c r="AQ1009" s="145"/>
      <c r="AR1009" s="145"/>
      <c r="AS1009" s="145"/>
      <c r="AT1009" s="145"/>
      <c r="AU1009" s="145"/>
      <c r="AV1009" s="145"/>
      <c r="AW1009" s="145"/>
      <c r="AX1009" s="145"/>
      <c r="AY1009" s="145"/>
      <c r="AZ1009" s="145"/>
      <c r="BA1009" s="145"/>
      <c r="BB1009" s="145"/>
      <c r="BC1009" s="145"/>
      <c r="BD1009" s="145"/>
      <c r="BE1009" s="145"/>
      <c r="BF1009" s="145"/>
      <c r="BG1009" s="145"/>
      <c r="BH1009" s="145"/>
    </row>
    <row r="1010" spans="1:60" outlineLevel="3">
      <c r="A1010" s="151"/>
      <c r="B1010" s="152"/>
      <c r="C1010" s="172" t="s">
        <v>1029</v>
      </c>
      <c r="D1010" s="156"/>
      <c r="E1010" s="1215">
        <v>2.08</v>
      </c>
      <c r="F1010" s="1209"/>
      <c r="G1010" s="1209"/>
      <c r="H1010" s="154"/>
      <c r="I1010" s="154"/>
      <c r="J1010" s="154"/>
      <c r="K1010" s="154"/>
      <c r="L1010" s="154"/>
      <c r="M1010" s="154"/>
      <c r="N1010" s="153"/>
      <c r="O1010" s="153"/>
      <c r="P1010" s="153"/>
      <c r="Q1010" s="153"/>
      <c r="R1010" s="154"/>
      <c r="S1010" s="154"/>
      <c r="T1010" s="154"/>
      <c r="U1010" s="154"/>
      <c r="V1010" s="154"/>
      <c r="W1010" s="154"/>
      <c r="X1010" s="154"/>
      <c r="Y1010" s="154"/>
      <c r="Z1010" s="145"/>
      <c r="AA1010" s="145"/>
      <c r="AB1010" s="145"/>
      <c r="AC1010" s="145"/>
      <c r="AD1010" s="145"/>
      <c r="AE1010" s="145"/>
      <c r="AF1010" s="145"/>
      <c r="AG1010" s="145" t="s">
        <v>206</v>
      </c>
      <c r="AH1010" s="145">
        <v>0</v>
      </c>
      <c r="AI1010" s="145"/>
      <c r="AJ1010" s="145"/>
      <c r="AK1010" s="145"/>
      <c r="AL1010" s="145"/>
      <c r="AM1010" s="145"/>
      <c r="AN1010" s="145"/>
      <c r="AO1010" s="145"/>
      <c r="AP1010" s="145"/>
      <c r="AQ1010" s="145"/>
      <c r="AR1010" s="145"/>
      <c r="AS1010" s="145"/>
      <c r="AT1010" s="145"/>
      <c r="AU1010" s="145"/>
      <c r="AV1010" s="145"/>
      <c r="AW1010" s="145"/>
      <c r="AX1010" s="145"/>
      <c r="AY1010" s="145"/>
      <c r="AZ1010" s="145"/>
      <c r="BA1010" s="145"/>
      <c r="BB1010" s="145"/>
      <c r="BC1010" s="145"/>
      <c r="BD1010" s="145"/>
      <c r="BE1010" s="145"/>
      <c r="BF1010" s="145"/>
      <c r="BG1010" s="145"/>
      <c r="BH1010" s="145"/>
    </row>
    <row r="1011" spans="1:60" outlineLevel="3">
      <c r="A1011" s="151"/>
      <c r="B1011" s="152"/>
      <c r="C1011" s="172" t="s">
        <v>1030</v>
      </c>
      <c r="D1011" s="156"/>
      <c r="E1011" s="1215">
        <v>2.38</v>
      </c>
      <c r="F1011" s="1209"/>
      <c r="G1011" s="1209"/>
      <c r="H1011" s="154"/>
      <c r="I1011" s="154"/>
      <c r="J1011" s="154"/>
      <c r="K1011" s="154"/>
      <c r="L1011" s="154"/>
      <c r="M1011" s="154"/>
      <c r="N1011" s="153"/>
      <c r="O1011" s="153"/>
      <c r="P1011" s="153"/>
      <c r="Q1011" s="153"/>
      <c r="R1011" s="154"/>
      <c r="S1011" s="154"/>
      <c r="T1011" s="154"/>
      <c r="U1011" s="154"/>
      <c r="V1011" s="154"/>
      <c r="W1011" s="154"/>
      <c r="X1011" s="154"/>
      <c r="Y1011" s="154"/>
      <c r="Z1011" s="145"/>
      <c r="AA1011" s="145"/>
      <c r="AB1011" s="145"/>
      <c r="AC1011" s="145"/>
      <c r="AD1011" s="145"/>
      <c r="AE1011" s="145"/>
      <c r="AF1011" s="145"/>
      <c r="AG1011" s="145" t="s">
        <v>206</v>
      </c>
      <c r="AH1011" s="145">
        <v>0</v>
      </c>
      <c r="AI1011" s="145"/>
      <c r="AJ1011" s="145"/>
      <c r="AK1011" s="145"/>
      <c r="AL1011" s="145"/>
      <c r="AM1011" s="145"/>
      <c r="AN1011" s="145"/>
      <c r="AO1011" s="145"/>
      <c r="AP1011" s="145"/>
      <c r="AQ1011" s="145"/>
      <c r="AR1011" s="145"/>
      <c r="AS1011" s="145"/>
      <c r="AT1011" s="145"/>
      <c r="AU1011" s="145"/>
      <c r="AV1011" s="145"/>
      <c r="AW1011" s="145"/>
      <c r="AX1011" s="145"/>
      <c r="AY1011" s="145"/>
      <c r="AZ1011" s="145"/>
      <c r="BA1011" s="145"/>
      <c r="BB1011" s="145"/>
      <c r="BC1011" s="145"/>
      <c r="BD1011" s="145"/>
      <c r="BE1011" s="145"/>
      <c r="BF1011" s="145"/>
      <c r="BG1011" s="145"/>
      <c r="BH1011" s="145"/>
    </row>
    <row r="1012" spans="1:60" outlineLevel="3">
      <c r="A1012" s="151"/>
      <c r="B1012" s="152"/>
      <c r="C1012" s="172" t="s">
        <v>1031</v>
      </c>
      <c r="D1012" s="156"/>
      <c r="E1012" s="1215">
        <v>1.52</v>
      </c>
      <c r="F1012" s="1209"/>
      <c r="G1012" s="1209"/>
      <c r="H1012" s="154"/>
      <c r="I1012" s="154"/>
      <c r="J1012" s="154"/>
      <c r="K1012" s="154"/>
      <c r="L1012" s="154"/>
      <c r="M1012" s="154"/>
      <c r="N1012" s="153"/>
      <c r="O1012" s="153"/>
      <c r="P1012" s="153"/>
      <c r="Q1012" s="153"/>
      <c r="R1012" s="154"/>
      <c r="S1012" s="154"/>
      <c r="T1012" s="154"/>
      <c r="U1012" s="154"/>
      <c r="V1012" s="154"/>
      <c r="W1012" s="154"/>
      <c r="X1012" s="154"/>
      <c r="Y1012" s="154"/>
      <c r="Z1012" s="145"/>
      <c r="AA1012" s="145"/>
      <c r="AB1012" s="145"/>
      <c r="AC1012" s="145"/>
      <c r="AD1012" s="145"/>
      <c r="AE1012" s="145"/>
      <c r="AF1012" s="145"/>
      <c r="AG1012" s="145" t="s">
        <v>206</v>
      </c>
      <c r="AH1012" s="145">
        <v>0</v>
      </c>
      <c r="AI1012" s="145"/>
      <c r="AJ1012" s="145"/>
      <c r="AK1012" s="145"/>
      <c r="AL1012" s="145"/>
      <c r="AM1012" s="145"/>
      <c r="AN1012" s="145"/>
      <c r="AO1012" s="145"/>
      <c r="AP1012" s="145"/>
      <c r="AQ1012" s="145"/>
      <c r="AR1012" s="145"/>
      <c r="AS1012" s="145"/>
      <c r="AT1012" s="145"/>
      <c r="AU1012" s="145"/>
      <c r="AV1012" s="145"/>
      <c r="AW1012" s="145"/>
      <c r="AX1012" s="145"/>
      <c r="AY1012" s="145"/>
      <c r="AZ1012" s="145"/>
      <c r="BA1012" s="145"/>
      <c r="BB1012" s="145"/>
      <c r="BC1012" s="145"/>
      <c r="BD1012" s="145"/>
      <c r="BE1012" s="145"/>
      <c r="BF1012" s="145"/>
      <c r="BG1012" s="145"/>
      <c r="BH1012" s="145"/>
    </row>
    <row r="1013" spans="1:60" outlineLevel="3">
      <c r="A1013" s="151"/>
      <c r="B1013" s="152"/>
      <c r="C1013" s="172" t="s">
        <v>1032</v>
      </c>
      <c r="D1013" s="156"/>
      <c r="E1013" s="1215">
        <v>1.55</v>
      </c>
      <c r="F1013" s="1209"/>
      <c r="G1013" s="1209"/>
      <c r="H1013" s="154"/>
      <c r="I1013" s="154"/>
      <c r="J1013" s="154"/>
      <c r="K1013" s="154"/>
      <c r="L1013" s="154"/>
      <c r="M1013" s="154"/>
      <c r="N1013" s="153"/>
      <c r="O1013" s="153"/>
      <c r="P1013" s="153"/>
      <c r="Q1013" s="153"/>
      <c r="R1013" s="154"/>
      <c r="S1013" s="154"/>
      <c r="T1013" s="154"/>
      <c r="U1013" s="154"/>
      <c r="V1013" s="154"/>
      <c r="W1013" s="154"/>
      <c r="X1013" s="154"/>
      <c r="Y1013" s="154"/>
      <c r="Z1013" s="145"/>
      <c r="AA1013" s="145"/>
      <c r="AB1013" s="145"/>
      <c r="AC1013" s="145"/>
      <c r="AD1013" s="145"/>
      <c r="AE1013" s="145"/>
      <c r="AF1013" s="145"/>
      <c r="AG1013" s="145" t="s">
        <v>206</v>
      </c>
      <c r="AH1013" s="145">
        <v>0</v>
      </c>
      <c r="AI1013" s="145"/>
      <c r="AJ1013" s="145"/>
      <c r="AK1013" s="145"/>
      <c r="AL1013" s="145"/>
      <c r="AM1013" s="145"/>
      <c r="AN1013" s="145"/>
      <c r="AO1013" s="145"/>
      <c r="AP1013" s="145"/>
      <c r="AQ1013" s="145"/>
      <c r="AR1013" s="145"/>
      <c r="AS1013" s="145"/>
      <c r="AT1013" s="145"/>
      <c r="AU1013" s="145"/>
      <c r="AV1013" s="145"/>
      <c r="AW1013" s="145"/>
      <c r="AX1013" s="145"/>
      <c r="AY1013" s="145"/>
      <c r="AZ1013" s="145"/>
      <c r="BA1013" s="145"/>
      <c r="BB1013" s="145"/>
      <c r="BC1013" s="145"/>
      <c r="BD1013" s="145"/>
      <c r="BE1013" s="145"/>
      <c r="BF1013" s="145"/>
      <c r="BG1013" s="145"/>
      <c r="BH1013" s="145"/>
    </row>
    <row r="1014" spans="1:60" outlineLevel="3">
      <c r="A1014" s="151"/>
      <c r="B1014" s="152"/>
      <c r="C1014" s="172" t="s">
        <v>1033</v>
      </c>
      <c r="D1014" s="156"/>
      <c r="E1014" s="1215">
        <v>1.52</v>
      </c>
      <c r="F1014" s="1209"/>
      <c r="G1014" s="1209"/>
      <c r="H1014" s="154"/>
      <c r="I1014" s="154"/>
      <c r="J1014" s="154"/>
      <c r="K1014" s="154"/>
      <c r="L1014" s="154"/>
      <c r="M1014" s="154"/>
      <c r="N1014" s="153"/>
      <c r="O1014" s="153"/>
      <c r="P1014" s="153"/>
      <c r="Q1014" s="153"/>
      <c r="R1014" s="154"/>
      <c r="S1014" s="154"/>
      <c r="T1014" s="154"/>
      <c r="U1014" s="154"/>
      <c r="V1014" s="154"/>
      <c r="W1014" s="154"/>
      <c r="X1014" s="154"/>
      <c r="Y1014" s="154"/>
      <c r="Z1014" s="145"/>
      <c r="AA1014" s="145"/>
      <c r="AB1014" s="145"/>
      <c r="AC1014" s="145"/>
      <c r="AD1014" s="145"/>
      <c r="AE1014" s="145"/>
      <c r="AF1014" s="145"/>
      <c r="AG1014" s="145" t="s">
        <v>206</v>
      </c>
      <c r="AH1014" s="145">
        <v>0</v>
      </c>
      <c r="AI1014" s="145"/>
      <c r="AJ1014" s="145"/>
      <c r="AK1014" s="145"/>
      <c r="AL1014" s="145"/>
      <c r="AM1014" s="145"/>
      <c r="AN1014" s="145"/>
      <c r="AO1014" s="145"/>
      <c r="AP1014" s="145"/>
      <c r="AQ1014" s="145"/>
      <c r="AR1014" s="145"/>
      <c r="AS1014" s="145"/>
      <c r="AT1014" s="145"/>
      <c r="AU1014" s="145"/>
      <c r="AV1014" s="145"/>
      <c r="AW1014" s="145"/>
      <c r="AX1014" s="145"/>
      <c r="AY1014" s="145"/>
      <c r="AZ1014" s="145"/>
      <c r="BA1014" s="145"/>
      <c r="BB1014" s="145"/>
      <c r="BC1014" s="145"/>
      <c r="BD1014" s="145"/>
      <c r="BE1014" s="145"/>
      <c r="BF1014" s="145"/>
      <c r="BG1014" s="145"/>
      <c r="BH1014" s="145"/>
    </row>
    <row r="1015" spans="1:60" outlineLevel="3">
      <c r="A1015" s="151"/>
      <c r="B1015" s="152"/>
      <c r="C1015" s="172" t="s">
        <v>1259</v>
      </c>
      <c r="D1015" s="156"/>
      <c r="E1015" s="1215">
        <v>179.09</v>
      </c>
      <c r="F1015" s="1209"/>
      <c r="G1015" s="1209"/>
      <c r="H1015" s="154"/>
      <c r="I1015" s="154"/>
      <c r="J1015" s="154"/>
      <c r="K1015" s="154"/>
      <c r="L1015" s="154"/>
      <c r="M1015" s="154"/>
      <c r="N1015" s="153"/>
      <c r="O1015" s="153"/>
      <c r="P1015" s="153"/>
      <c r="Q1015" s="153"/>
      <c r="R1015" s="154"/>
      <c r="S1015" s="154"/>
      <c r="T1015" s="154"/>
      <c r="U1015" s="154"/>
      <c r="V1015" s="154"/>
      <c r="W1015" s="154"/>
      <c r="X1015" s="154"/>
      <c r="Y1015" s="154"/>
      <c r="Z1015" s="145"/>
      <c r="AA1015" s="145"/>
      <c r="AB1015" s="145"/>
      <c r="AC1015" s="145"/>
      <c r="AD1015" s="145"/>
      <c r="AE1015" s="145"/>
      <c r="AF1015" s="145"/>
      <c r="AG1015" s="145" t="s">
        <v>206</v>
      </c>
      <c r="AH1015" s="145">
        <v>0</v>
      </c>
      <c r="AI1015" s="145"/>
      <c r="AJ1015" s="145"/>
      <c r="AK1015" s="145"/>
      <c r="AL1015" s="145"/>
      <c r="AM1015" s="145"/>
      <c r="AN1015" s="145"/>
      <c r="AO1015" s="145"/>
      <c r="AP1015" s="145"/>
      <c r="AQ1015" s="145"/>
      <c r="AR1015" s="145"/>
      <c r="AS1015" s="145"/>
      <c r="AT1015" s="145"/>
      <c r="AU1015" s="145"/>
      <c r="AV1015" s="145"/>
      <c r="AW1015" s="145"/>
      <c r="AX1015" s="145"/>
      <c r="AY1015" s="145"/>
      <c r="AZ1015" s="145"/>
      <c r="BA1015" s="145"/>
      <c r="BB1015" s="145"/>
      <c r="BC1015" s="145"/>
      <c r="BD1015" s="145"/>
      <c r="BE1015" s="145"/>
      <c r="BF1015" s="145"/>
      <c r="BG1015" s="145"/>
      <c r="BH1015" s="145"/>
    </row>
    <row r="1016" spans="1:60" outlineLevel="3">
      <c r="A1016" s="151"/>
      <c r="B1016" s="152"/>
      <c r="C1016" s="172" t="s">
        <v>1089</v>
      </c>
      <c r="D1016" s="156"/>
      <c r="E1016" s="1215">
        <v>44.34</v>
      </c>
      <c r="F1016" s="1209"/>
      <c r="G1016" s="1209"/>
      <c r="H1016" s="154"/>
      <c r="I1016" s="154"/>
      <c r="J1016" s="154"/>
      <c r="K1016" s="154"/>
      <c r="L1016" s="154"/>
      <c r="M1016" s="154"/>
      <c r="N1016" s="153"/>
      <c r="O1016" s="153"/>
      <c r="P1016" s="153"/>
      <c r="Q1016" s="153"/>
      <c r="R1016" s="154"/>
      <c r="S1016" s="154"/>
      <c r="T1016" s="154"/>
      <c r="U1016" s="154"/>
      <c r="V1016" s="154"/>
      <c r="W1016" s="154"/>
      <c r="X1016" s="154"/>
      <c r="Y1016" s="154"/>
      <c r="Z1016" s="145"/>
      <c r="AA1016" s="145"/>
      <c r="AB1016" s="145"/>
      <c r="AC1016" s="145"/>
      <c r="AD1016" s="145"/>
      <c r="AE1016" s="145"/>
      <c r="AF1016" s="145"/>
      <c r="AG1016" s="145" t="s">
        <v>206</v>
      </c>
      <c r="AH1016" s="145">
        <v>0</v>
      </c>
      <c r="AI1016" s="145"/>
      <c r="AJ1016" s="145"/>
      <c r="AK1016" s="145"/>
      <c r="AL1016" s="145"/>
      <c r="AM1016" s="145"/>
      <c r="AN1016" s="145"/>
      <c r="AO1016" s="145"/>
      <c r="AP1016" s="145"/>
      <c r="AQ1016" s="145"/>
      <c r="AR1016" s="145"/>
      <c r="AS1016" s="145"/>
      <c r="AT1016" s="145"/>
      <c r="AU1016" s="145"/>
      <c r="AV1016" s="145"/>
      <c r="AW1016" s="145"/>
      <c r="AX1016" s="145"/>
      <c r="AY1016" s="145"/>
      <c r="AZ1016" s="145"/>
      <c r="BA1016" s="145"/>
      <c r="BB1016" s="145"/>
      <c r="BC1016" s="145"/>
      <c r="BD1016" s="145"/>
      <c r="BE1016" s="145"/>
      <c r="BF1016" s="145"/>
      <c r="BG1016" s="145"/>
      <c r="BH1016" s="145"/>
    </row>
    <row r="1017" spans="1:60" outlineLevel="1">
      <c r="A1017" s="167">
        <v>279</v>
      </c>
      <c r="B1017" s="168" t="s">
        <v>1124</v>
      </c>
      <c r="C1017" s="173" t="s">
        <v>1125</v>
      </c>
      <c r="D1017" s="169" t="s">
        <v>275</v>
      </c>
      <c r="E1017" s="1216">
        <v>1.81101</v>
      </c>
      <c r="F1017" s="1200"/>
      <c r="G1017" s="1210">
        <f t="shared" ref="G1017:G1023" si="28">ROUND(E1017*F1017,2)</f>
        <v>0</v>
      </c>
      <c r="H1017" s="155">
        <v>0</v>
      </c>
      <c r="I1017" s="154">
        <f t="shared" ref="I1017:I1023" si="29">ROUND(E1017*H1017,2)</f>
        <v>0</v>
      </c>
      <c r="J1017" s="155">
        <v>213.62</v>
      </c>
      <c r="K1017" s="154">
        <f t="shared" ref="K1017:K1023" si="30">ROUND(E1017*J1017,2)</f>
        <v>386.87</v>
      </c>
      <c r="L1017" s="154">
        <v>21</v>
      </c>
      <c r="M1017" s="154">
        <f t="shared" ref="M1017:M1023" si="31">G1017*(1+L1017/100)</f>
        <v>0</v>
      </c>
      <c r="N1017" s="153">
        <v>0</v>
      </c>
      <c r="O1017" s="153">
        <f t="shared" ref="O1017:O1023" si="32">ROUND(E1017*N1017,2)</f>
        <v>0</v>
      </c>
      <c r="P1017" s="153">
        <v>0</v>
      </c>
      <c r="Q1017" s="153">
        <f t="shared" ref="Q1017:Q1023" si="33">ROUND(E1017*P1017,2)</f>
        <v>0</v>
      </c>
      <c r="R1017" s="154"/>
      <c r="S1017" s="154" t="s">
        <v>200</v>
      </c>
      <c r="T1017" s="154" t="s">
        <v>201</v>
      </c>
      <c r="U1017" s="154">
        <v>0.27700000000000002</v>
      </c>
      <c r="V1017" s="154">
        <f t="shared" ref="V1017:V1023" si="34">ROUND(E1017*U1017,2)</f>
        <v>0.5</v>
      </c>
      <c r="W1017" s="154"/>
      <c r="X1017" s="154" t="s">
        <v>1126</v>
      </c>
      <c r="Y1017" s="154" t="s">
        <v>203</v>
      </c>
      <c r="Z1017" s="145"/>
      <c r="AA1017" s="145"/>
      <c r="AB1017" s="145"/>
      <c r="AC1017" s="145"/>
      <c r="AD1017" s="145"/>
      <c r="AE1017" s="145"/>
      <c r="AF1017" s="145"/>
      <c r="AG1017" s="145" t="s">
        <v>1127</v>
      </c>
      <c r="AH1017" s="145"/>
      <c r="AI1017" s="145"/>
      <c r="AJ1017" s="145"/>
      <c r="AK1017" s="145"/>
      <c r="AL1017" s="145"/>
      <c r="AM1017" s="145"/>
      <c r="AN1017" s="145"/>
      <c r="AO1017" s="145"/>
      <c r="AP1017" s="145"/>
      <c r="AQ1017" s="145"/>
      <c r="AR1017" s="145"/>
      <c r="AS1017" s="145"/>
      <c r="AT1017" s="145"/>
      <c r="AU1017" s="145"/>
      <c r="AV1017" s="145"/>
      <c r="AW1017" s="145"/>
      <c r="AX1017" s="145"/>
      <c r="AY1017" s="145"/>
      <c r="AZ1017" s="145"/>
      <c r="BA1017" s="145"/>
      <c r="BB1017" s="145"/>
      <c r="BC1017" s="145"/>
      <c r="BD1017" s="145"/>
      <c r="BE1017" s="145"/>
      <c r="BF1017" s="145"/>
      <c r="BG1017" s="145"/>
      <c r="BH1017" s="145"/>
    </row>
    <row r="1018" spans="1:60" outlineLevel="1">
      <c r="A1018" s="167">
        <v>280</v>
      </c>
      <c r="B1018" s="168" t="s">
        <v>1128</v>
      </c>
      <c r="C1018" s="173" t="s">
        <v>1129</v>
      </c>
      <c r="D1018" s="169" t="s">
        <v>275</v>
      </c>
      <c r="E1018" s="1216">
        <v>1.81101</v>
      </c>
      <c r="F1018" s="1200"/>
      <c r="G1018" s="1210">
        <f t="shared" si="28"/>
        <v>0</v>
      </c>
      <c r="H1018" s="155">
        <v>0</v>
      </c>
      <c r="I1018" s="154">
        <f t="shared" si="29"/>
        <v>0</v>
      </c>
      <c r="J1018" s="155">
        <v>437.77</v>
      </c>
      <c r="K1018" s="154">
        <f t="shared" si="30"/>
        <v>792.81</v>
      </c>
      <c r="L1018" s="154">
        <v>21</v>
      </c>
      <c r="M1018" s="154">
        <f t="shared" si="31"/>
        <v>0</v>
      </c>
      <c r="N1018" s="153">
        <v>0</v>
      </c>
      <c r="O1018" s="153">
        <f t="shared" si="32"/>
        <v>0</v>
      </c>
      <c r="P1018" s="153">
        <v>0</v>
      </c>
      <c r="Q1018" s="153">
        <f t="shared" si="33"/>
        <v>0</v>
      </c>
      <c r="R1018" s="154"/>
      <c r="S1018" s="154" t="s">
        <v>200</v>
      </c>
      <c r="T1018" s="154" t="s">
        <v>201</v>
      </c>
      <c r="U1018" s="154">
        <v>0.93300000000000005</v>
      </c>
      <c r="V1018" s="154">
        <f t="shared" si="34"/>
        <v>1.69</v>
      </c>
      <c r="W1018" s="154"/>
      <c r="X1018" s="154" t="s">
        <v>1126</v>
      </c>
      <c r="Y1018" s="154" t="s">
        <v>203</v>
      </c>
      <c r="Z1018" s="145"/>
      <c r="AA1018" s="145"/>
      <c r="AB1018" s="145"/>
      <c r="AC1018" s="145"/>
      <c r="AD1018" s="145"/>
      <c r="AE1018" s="145"/>
      <c r="AF1018" s="145"/>
      <c r="AG1018" s="145" t="s">
        <v>1127</v>
      </c>
      <c r="AH1018" s="145"/>
      <c r="AI1018" s="145"/>
      <c r="AJ1018" s="145"/>
      <c r="AK1018" s="145"/>
      <c r="AL1018" s="145"/>
      <c r="AM1018" s="145"/>
      <c r="AN1018" s="145"/>
      <c r="AO1018" s="145"/>
      <c r="AP1018" s="145"/>
      <c r="AQ1018" s="145"/>
      <c r="AR1018" s="145"/>
      <c r="AS1018" s="145"/>
      <c r="AT1018" s="145"/>
      <c r="AU1018" s="145"/>
      <c r="AV1018" s="145"/>
      <c r="AW1018" s="145"/>
      <c r="AX1018" s="145"/>
      <c r="AY1018" s="145"/>
      <c r="AZ1018" s="145"/>
      <c r="BA1018" s="145"/>
      <c r="BB1018" s="145"/>
      <c r="BC1018" s="145"/>
      <c r="BD1018" s="145"/>
      <c r="BE1018" s="145"/>
      <c r="BF1018" s="145"/>
      <c r="BG1018" s="145"/>
      <c r="BH1018" s="145"/>
    </row>
    <row r="1019" spans="1:60" outlineLevel="1">
      <c r="A1019" s="167">
        <v>281</v>
      </c>
      <c r="B1019" s="168" t="s">
        <v>1130</v>
      </c>
      <c r="C1019" s="173" t="s">
        <v>1131</v>
      </c>
      <c r="D1019" s="169" t="s">
        <v>275</v>
      </c>
      <c r="E1019" s="1216">
        <v>1.81101</v>
      </c>
      <c r="F1019" s="1200"/>
      <c r="G1019" s="1210">
        <f t="shared" si="28"/>
        <v>0</v>
      </c>
      <c r="H1019" s="155">
        <v>0</v>
      </c>
      <c r="I1019" s="154">
        <f t="shared" si="29"/>
        <v>0</v>
      </c>
      <c r="J1019" s="155">
        <v>283.61</v>
      </c>
      <c r="K1019" s="154">
        <f t="shared" si="30"/>
        <v>513.62</v>
      </c>
      <c r="L1019" s="154">
        <v>21</v>
      </c>
      <c r="M1019" s="154">
        <f t="shared" si="31"/>
        <v>0</v>
      </c>
      <c r="N1019" s="153">
        <v>0</v>
      </c>
      <c r="O1019" s="153">
        <f t="shared" si="32"/>
        <v>0</v>
      </c>
      <c r="P1019" s="153">
        <v>0</v>
      </c>
      <c r="Q1019" s="153">
        <f t="shared" si="33"/>
        <v>0</v>
      </c>
      <c r="R1019" s="154"/>
      <c r="S1019" s="154" t="s">
        <v>200</v>
      </c>
      <c r="T1019" s="154" t="s">
        <v>201</v>
      </c>
      <c r="U1019" s="154">
        <v>0.49</v>
      </c>
      <c r="V1019" s="154">
        <f t="shared" si="34"/>
        <v>0.89</v>
      </c>
      <c r="W1019" s="154"/>
      <c r="X1019" s="154" t="s">
        <v>1126</v>
      </c>
      <c r="Y1019" s="154" t="s">
        <v>203</v>
      </c>
      <c r="Z1019" s="145"/>
      <c r="AA1019" s="145"/>
      <c r="AB1019" s="145"/>
      <c r="AC1019" s="145"/>
      <c r="AD1019" s="145"/>
      <c r="AE1019" s="145"/>
      <c r="AF1019" s="145"/>
      <c r="AG1019" s="145" t="s">
        <v>1127</v>
      </c>
      <c r="AH1019" s="145"/>
      <c r="AI1019" s="145"/>
      <c r="AJ1019" s="145"/>
      <c r="AK1019" s="145"/>
      <c r="AL1019" s="145"/>
      <c r="AM1019" s="145"/>
      <c r="AN1019" s="145"/>
      <c r="AO1019" s="145"/>
      <c r="AP1019" s="145"/>
      <c r="AQ1019" s="145"/>
      <c r="AR1019" s="145"/>
      <c r="AS1019" s="145"/>
      <c r="AT1019" s="145"/>
      <c r="AU1019" s="145"/>
      <c r="AV1019" s="145"/>
      <c r="AW1019" s="145"/>
      <c r="AX1019" s="145"/>
      <c r="AY1019" s="145"/>
      <c r="AZ1019" s="145"/>
      <c r="BA1019" s="145"/>
      <c r="BB1019" s="145"/>
      <c r="BC1019" s="145"/>
      <c r="BD1019" s="145"/>
      <c r="BE1019" s="145"/>
      <c r="BF1019" s="145"/>
      <c r="BG1019" s="145"/>
      <c r="BH1019" s="145"/>
    </row>
    <row r="1020" spans="1:60" outlineLevel="1">
      <c r="A1020" s="167">
        <v>282</v>
      </c>
      <c r="B1020" s="168" t="s">
        <v>1132</v>
      </c>
      <c r="C1020" s="173" t="s">
        <v>1133</v>
      </c>
      <c r="D1020" s="169" t="s">
        <v>275</v>
      </c>
      <c r="E1020" s="1216">
        <v>34.409129999999998</v>
      </c>
      <c r="F1020" s="1200"/>
      <c r="G1020" s="1210">
        <f t="shared" si="28"/>
        <v>0</v>
      </c>
      <c r="H1020" s="155">
        <v>0</v>
      </c>
      <c r="I1020" s="154">
        <f t="shared" si="29"/>
        <v>0</v>
      </c>
      <c r="J1020" s="155">
        <v>26.76</v>
      </c>
      <c r="K1020" s="154">
        <f t="shared" si="30"/>
        <v>920.79</v>
      </c>
      <c r="L1020" s="154">
        <v>21</v>
      </c>
      <c r="M1020" s="154">
        <f t="shared" si="31"/>
        <v>0</v>
      </c>
      <c r="N1020" s="153">
        <v>0</v>
      </c>
      <c r="O1020" s="153">
        <f t="shared" si="32"/>
        <v>0</v>
      </c>
      <c r="P1020" s="153">
        <v>0</v>
      </c>
      <c r="Q1020" s="153">
        <f t="shared" si="33"/>
        <v>0</v>
      </c>
      <c r="R1020" s="154"/>
      <c r="S1020" s="154" t="s">
        <v>200</v>
      </c>
      <c r="T1020" s="154" t="s">
        <v>201</v>
      </c>
      <c r="U1020" s="154">
        <v>0</v>
      </c>
      <c r="V1020" s="154">
        <f t="shared" si="34"/>
        <v>0</v>
      </c>
      <c r="W1020" s="154"/>
      <c r="X1020" s="154" t="s">
        <v>1126</v>
      </c>
      <c r="Y1020" s="154" t="s">
        <v>203</v>
      </c>
      <c r="Z1020" s="145"/>
      <c r="AA1020" s="145"/>
      <c r="AB1020" s="145"/>
      <c r="AC1020" s="145"/>
      <c r="AD1020" s="145"/>
      <c r="AE1020" s="145"/>
      <c r="AF1020" s="145"/>
      <c r="AG1020" s="145" t="s">
        <v>1127</v>
      </c>
      <c r="AH1020" s="145"/>
      <c r="AI1020" s="145"/>
      <c r="AJ1020" s="145"/>
      <c r="AK1020" s="145"/>
      <c r="AL1020" s="145"/>
      <c r="AM1020" s="145"/>
      <c r="AN1020" s="145"/>
      <c r="AO1020" s="145"/>
      <c r="AP1020" s="145"/>
      <c r="AQ1020" s="145"/>
      <c r="AR1020" s="145"/>
      <c r="AS1020" s="145"/>
      <c r="AT1020" s="145"/>
      <c r="AU1020" s="145"/>
      <c r="AV1020" s="145"/>
      <c r="AW1020" s="145"/>
      <c r="AX1020" s="145"/>
      <c r="AY1020" s="145"/>
      <c r="AZ1020" s="145"/>
      <c r="BA1020" s="145"/>
      <c r="BB1020" s="145"/>
      <c r="BC1020" s="145"/>
      <c r="BD1020" s="145"/>
      <c r="BE1020" s="145"/>
      <c r="BF1020" s="145"/>
      <c r="BG1020" s="145"/>
      <c r="BH1020" s="145"/>
    </row>
    <row r="1021" spans="1:60" outlineLevel="1">
      <c r="A1021" s="167">
        <v>283</v>
      </c>
      <c r="B1021" s="168" t="s">
        <v>1134</v>
      </c>
      <c r="C1021" s="173" t="s">
        <v>1135</v>
      </c>
      <c r="D1021" s="169" t="s">
        <v>275</v>
      </c>
      <c r="E1021" s="1216">
        <v>1.81101</v>
      </c>
      <c r="F1021" s="1200"/>
      <c r="G1021" s="1210">
        <f t="shared" si="28"/>
        <v>0</v>
      </c>
      <c r="H1021" s="155">
        <v>0</v>
      </c>
      <c r="I1021" s="154">
        <f t="shared" si="29"/>
        <v>0</v>
      </c>
      <c r="J1021" s="155">
        <v>397.08</v>
      </c>
      <c r="K1021" s="154">
        <f t="shared" si="30"/>
        <v>719.12</v>
      </c>
      <c r="L1021" s="154">
        <v>21</v>
      </c>
      <c r="M1021" s="154">
        <f t="shared" si="31"/>
        <v>0</v>
      </c>
      <c r="N1021" s="153">
        <v>0</v>
      </c>
      <c r="O1021" s="153">
        <f t="shared" si="32"/>
        <v>0</v>
      </c>
      <c r="P1021" s="153">
        <v>0</v>
      </c>
      <c r="Q1021" s="153">
        <f t="shared" si="33"/>
        <v>0</v>
      </c>
      <c r="R1021" s="154"/>
      <c r="S1021" s="154" t="s">
        <v>200</v>
      </c>
      <c r="T1021" s="154" t="s">
        <v>201</v>
      </c>
      <c r="U1021" s="154">
        <v>0.94199999999999995</v>
      </c>
      <c r="V1021" s="154">
        <f t="shared" si="34"/>
        <v>1.71</v>
      </c>
      <c r="W1021" s="154"/>
      <c r="X1021" s="154" t="s">
        <v>1126</v>
      </c>
      <c r="Y1021" s="154" t="s">
        <v>203</v>
      </c>
      <c r="Z1021" s="145"/>
      <c r="AA1021" s="145"/>
      <c r="AB1021" s="145"/>
      <c r="AC1021" s="145"/>
      <c r="AD1021" s="145"/>
      <c r="AE1021" s="145"/>
      <c r="AF1021" s="145"/>
      <c r="AG1021" s="145" t="s">
        <v>1127</v>
      </c>
      <c r="AH1021" s="145"/>
      <c r="AI1021" s="145"/>
      <c r="AJ1021" s="145"/>
      <c r="AK1021" s="145"/>
      <c r="AL1021" s="145"/>
      <c r="AM1021" s="145"/>
      <c r="AN1021" s="145"/>
      <c r="AO1021" s="145"/>
      <c r="AP1021" s="145"/>
      <c r="AQ1021" s="145"/>
      <c r="AR1021" s="145"/>
      <c r="AS1021" s="145"/>
      <c r="AT1021" s="145"/>
      <c r="AU1021" s="145"/>
      <c r="AV1021" s="145"/>
      <c r="AW1021" s="145"/>
      <c r="AX1021" s="145"/>
      <c r="AY1021" s="145"/>
      <c r="AZ1021" s="145"/>
      <c r="BA1021" s="145"/>
      <c r="BB1021" s="145"/>
      <c r="BC1021" s="145"/>
      <c r="BD1021" s="145"/>
      <c r="BE1021" s="145"/>
      <c r="BF1021" s="145"/>
      <c r="BG1021" s="145"/>
      <c r="BH1021" s="145"/>
    </row>
    <row r="1022" spans="1:60" outlineLevel="1">
      <c r="A1022" s="167">
        <v>284</v>
      </c>
      <c r="B1022" s="168" t="s">
        <v>1136</v>
      </c>
      <c r="C1022" s="173" t="s">
        <v>1137</v>
      </c>
      <c r="D1022" s="169" t="s">
        <v>275</v>
      </c>
      <c r="E1022" s="1216">
        <v>1.81101</v>
      </c>
      <c r="F1022" s="1200"/>
      <c r="G1022" s="1210">
        <f t="shared" si="28"/>
        <v>0</v>
      </c>
      <c r="H1022" s="155">
        <v>0</v>
      </c>
      <c r="I1022" s="154">
        <f t="shared" si="29"/>
        <v>0</v>
      </c>
      <c r="J1022" s="155">
        <v>44.26</v>
      </c>
      <c r="K1022" s="154">
        <f t="shared" si="30"/>
        <v>80.16</v>
      </c>
      <c r="L1022" s="154">
        <v>21</v>
      </c>
      <c r="M1022" s="154">
        <f t="shared" si="31"/>
        <v>0</v>
      </c>
      <c r="N1022" s="153">
        <v>0</v>
      </c>
      <c r="O1022" s="153">
        <f t="shared" si="32"/>
        <v>0</v>
      </c>
      <c r="P1022" s="153">
        <v>0</v>
      </c>
      <c r="Q1022" s="153">
        <f t="shared" si="33"/>
        <v>0</v>
      </c>
      <c r="R1022" s="154"/>
      <c r="S1022" s="154" t="s">
        <v>200</v>
      </c>
      <c r="T1022" s="154" t="s">
        <v>201</v>
      </c>
      <c r="U1022" s="154">
        <v>0.105</v>
      </c>
      <c r="V1022" s="154">
        <f t="shared" si="34"/>
        <v>0.19</v>
      </c>
      <c r="W1022" s="154"/>
      <c r="X1022" s="154" t="s">
        <v>1126</v>
      </c>
      <c r="Y1022" s="154" t="s">
        <v>203</v>
      </c>
      <c r="Z1022" s="145"/>
      <c r="AA1022" s="145"/>
      <c r="AB1022" s="145"/>
      <c r="AC1022" s="145"/>
      <c r="AD1022" s="145"/>
      <c r="AE1022" s="145"/>
      <c r="AF1022" s="145"/>
      <c r="AG1022" s="145" t="s">
        <v>1127</v>
      </c>
      <c r="AH1022" s="145"/>
      <c r="AI1022" s="145"/>
      <c r="AJ1022" s="145"/>
      <c r="AK1022" s="145"/>
      <c r="AL1022" s="145"/>
      <c r="AM1022" s="145"/>
      <c r="AN1022" s="145"/>
      <c r="AO1022" s="145"/>
      <c r="AP1022" s="145"/>
      <c r="AQ1022" s="145"/>
      <c r="AR1022" s="145"/>
      <c r="AS1022" s="145"/>
      <c r="AT1022" s="145"/>
      <c r="AU1022" s="145"/>
      <c r="AV1022" s="145"/>
      <c r="AW1022" s="145"/>
      <c r="AX1022" s="145"/>
      <c r="AY1022" s="145"/>
      <c r="AZ1022" s="145"/>
      <c r="BA1022" s="145"/>
      <c r="BB1022" s="145"/>
      <c r="BC1022" s="145"/>
      <c r="BD1022" s="145"/>
      <c r="BE1022" s="145"/>
      <c r="BF1022" s="145"/>
      <c r="BG1022" s="145"/>
      <c r="BH1022" s="145"/>
    </row>
    <row r="1023" spans="1:60" ht="22.5" outlineLevel="1">
      <c r="A1023" s="167">
        <v>285</v>
      </c>
      <c r="B1023" s="168" t="s">
        <v>1267</v>
      </c>
      <c r="C1023" s="173" t="s">
        <v>1268</v>
      </c>
      <c r="D1023" s="169" t="s">
        <v>275</v>
      </c>
      <c r="E1023" s="1216">
        <v>1.81101</v>
      </c>
      <c r="F1023" s="1200"/>
      <c r="G1023" s="1210">
        <f t="shared" si="28"/>
        <v>0</v>
      </c>
      <c r="H1023" s="155">
        <v>0</v>
      </c>
      <c r="I1023" s="154">
        <f t="shared" si="29"/>
        <v>0</v>
      </c>
      <c r="J1023" s="155">
        <v>3031.12</v>
      </c>
      <c r="K1023" s="154">
        <f t="shared" si="30"/>
        <v>5489.39</v>
      </c>
      <c r="L1023" s="154">
        <v>21</v>
      </c>
      <c r="M1023" s="154">
        <f t="shared" si="31"/>
        <v>0</v>
      </c>
      <c r="N1023" s="153">
        <v>0</v>
      </c>
      <c r="O1023" s="153">
        <f t="shared" si="32"/>
        <v>0</v>
      </c>
      <c r="P1023" s="153">
        <v>0</v>
      </c>
      <c r="Q1023" s="153">
        <f t="shared" si="33"/>
        <v>0</v>
      </c>
      <c r="R1023" s="154"/>
      <c r="S1023" s="154" t="s">
        <v>200</v>
      </c>
      <c r="T1023" s="154" t="s">
        <v>201</v>
      </c>
      <c r="U1023" s="154">
        <v>0</v>
      </c>
      <c r="V1023" s="154">
        <f t="shared" si="34"/>
        <v>0</v>
      </c>
      <c r="W1023" s="154"/>
      <c r="X1023" s="154" t="s">
        <v>1126</v>
      </c>
      <c r="Y1023" s="154" t="s">
        <v>203</v>
      </c>
      <c r="Z1023" s="145"/>
      <c r="AA1023" s="145"/>
      <c r="AB1023" s="145"/>
      <c r="AC1023" s="145"/>
      <c r="AD1023" s="145"/>
      <c r="AE1023" s="145"/>
      <c r="AF1023" s="145"/>
      <c r="AG1023" s="145" t="s">
        <v>1127</v>
      </c>
      <c r="AH1023" s="145"/>
      <c r="AI1023" s="145"/>
      <c r="AJ1023" s="145"/>
      <c r="AK1023" s="145"/>
      <c r="AL1023" s="145"/>
      <c r="AM1023" s="145"/>
      <c r="AN1023" s="145"/>
      <c r="AO1023" s="145"/>
      <c r="AP1023" s="145"/>
      <c r="AQ1023" s="145"/>
      <c r="AR1023" s="145"/>
      <c r="AS1023" s="145"/>
      <c r="AT1023" s="145"/>
      <c r="AU1023" s="145"/>
      <c r="AV1023" s="145"/>
      <c r="AW1023" s="145"/>
      <c r="AX1023" s="145"/>
      <c r="AY1023" s="145"/>
      <c r="AZ1023" s="145"/>
      <c r="BA1023" s="145"/>
      <c r="BB1023" s="145"/>
      <c r="BC1023" s="145"/>
      <c r="BD1023" s="145"/>
      <c r="BE1023" s="145"/>
      <c r="BF1023" s="145"/>
      <c r="BG1023" s="145"/>
      <c r="BH1023" s="145"/>
    </row>
    <row r="1024" spans="1:60">
      <c r="A1024" s="161" t="s">
        <v>195</v>
      </c>
      <c r="B1024" s="162" t="s">
        <v>116</v>
      </c>
      <c r="C1024" s="170" t="s">
        <v>117</v>
      </c>
      <c r="D1024" s="163"/>
      <c r="E1024" s="1213"/>
      <c r="F1024" s="1201"/>
      <c r="G1024" s="1206">
        <f>SUMIF(AG1025:AG1025,"&lt;&gt;NOR",G1025:G1025)</f>
        <v>0</v>
      </c>
      <c r="H1024" s="160"/>
      <c r="I1024" s="160">
        <f>SUM(I1025:I1025)</f>
        <v>0</v>
      </c>
      <c r="J1024" s="160"/>
      <c r="K1024" s="160">
        <f>SUM(K1025:K1025)</f>
        <v>1183531.98</v>
      </c>
      <c r="L1024" s="160"/>
      <c r="M1024" s="160">
        <f>SUM(M1025:M1025)</f>
        <v>0</v>
      </c>
      <c r="N1024" s="159"/>
      <c r="O1024" s="159">
        <f>SUM(O1025:O1025)</f>
        <v>0</v>
      </c>
      <c r="P1024" s="159"/>
      <c r="Q1024" s="159">
        <f>SUM(Q1025:Q1025)</f>
        <v>0</v>
      </c>
      <c r="R1024" s="160"/>
      <c r="S1024" s="160"/>
      <c r="T1024" s="160"/>
      <c r="U1024" s="160"/>
      <c r="V1024" s="160">
        <f>SUM(V1025:V1025)</f>
        <v>2409.5300000000002</v>
      </c>
      <c r="W1024" s="160"/>
      <c r="X1024" s="160"/>
      <c r="Y1024" s="160"/>
      <c r="AG1024" t="s">
        <v>196</v>
      </c>
    </row>
    <row r="1025" spans="1:60" ht="22.5" outlineLevel="1">
      <c r="A1025" s="167">
        <v>286</v>
      </c>
      <c r="B1025" s="168" t="s">
        <v>1269</v>
      </c>
      <c r="C1025" s="173" t="s">
        <v>1270</v>
      </c>
      <c r="D1025" s="169" t="s">
        <v>275</v>
      </c>
      <c r="E1025" s="1216">
        <v>764.93109000000004</v>
      </c>
      <c r="F1025" s="1200"/>
      <c r="G1025" s="1210">
        <f>ROUND(E1025*F1025,2)</f>
        <v>0</v>
      </c>
      <c r="H1025" s="155">
        <v>0</v>
      </c>
      <c r="I1025" s="154">
        <f>ROUND(E1025*H1025,2)</f>
        <v>0</v>
      </c>
      <c r="J1025" s="155">
        <v>1547.24</v>
      </c>
      <c r="K1025" s="154">
        <f>ROUND(E1025*J1025,2)</f>
        <v>1183531.98</v>
      </c>
      <c r="L1025" s="154">
        <v>21</v>
      </c>
      <c r="M1025" s="154">
        <f>G1025*(1+L1025/100)</f>
        <v>0</v>
      </c>
      <c r="N1025" s="153">
        <v>0</v>
      </c>
      <c r="O1025" s="153">
        <f>ROUND(E1025*N1025,2)</f>
        <v>0</v>
      </c>
      <c r="P1025" s="153">
        <v>0</v>
      </c>
      <c r="Q1025" s="153">
        <f>ROUND(E1025*P1025,2)</f>
        <v>0</v>
      </c>
      <c r="R1025" s="154"/>
      <c r="S1025" s="154" t="s">
        <v>200</v>
      </c>
      <c r="T1025" s="154" t="s">
        <v>201</v>
      </c>
      <c r="U1025" s="154">
        <v>3.15</v>
      </c>
      <c r="V1025" s="154">
        <f>ROUND(E1025*U1025,2)</f>
        <v>2409.5300000000002</v>
      </c>
      <c r="W1025" s="154"/>
      <c r="X1025" s="154" t="s">
        <v>1271</v>
      </c>
      <c r="Y1025" s="154" t="s">
        <v>203</v>
      </c>
      <c r="Z1025" s="145"/>
      <c r="AA1025" s="145"/>
      <c r="AB1025" s="145"/>
      <c r="AC1025" s="145"/>
      <c r="AD1025" s="145"/>
      <c r="AE1025" s="145"/>
      <c r="AF1025" s="145"/>
      <c r="AG1025" s="145" t="s">
        <v>1272</v>
      </c>
      <c r="AH1025" s="145"/>
      <c r="AI1025" s="145"/>
      <c r="AJ1025" s="145"/>
      <c r="AK1025" s="145"/>
      <c r="AL1025" s="145"/>
      <c r="AM1025" s="145"/>
      <c r="AN1025" s="145"/>
      <c r="AO1025" s="145"/>
      <c r="AP1025" s="145"/>
      <c r="AQ1025" s="145"/>
      <c r="AR1025" s="145"/>
      <c r="AS1025" s="145"/>
      <c r="AT1025" s="145"/>
      <c r="AU1025" s="145"/>
      <c r="AV1025" s="145"/>
      <c r="AW1025" s="145"/>
      <c r="AX1025" s="145"/>
      <c r="AY1025" s="145"/>
      <c r="AZ1025" s="145"/>
      <c r="BA1025" s="145"/>
      <c r="BB1025" s="145"/>
      <c r="BC1025" s="145"/>
      <c r="BD1025" s="145"/>
      <c r="BE1025" s="145"/>
      <c r="BF1025" s="145"/>
      <c r="BG1025" s="145"/>
      <c r="BH1025" s="145"/>
    </row>
    <row r="1026" spans="1:60">
      <c r="A1026" s="161" t="s">
        <v>195</v>
      </c>
      <c r="B1026" s="162" t="s">
        <v>118</v>
      </c>
      <c r="C1026" s="170" t="s">
        <v>119</v>
      </c>
      <c r="D1026" s="163"/>
      <c r="E1026" s="1213"/>
      <c r="F1026" s="1201"/>
      <c r="G1026" s="1206">
        <f>SUMIF(AG1027:AG1116,"&lt;&gt;NOR",G1027:G1116)</f>
        <v>0</v>
      </c>
      <c r="H1026" s="160"/>
      <c r="I1026" s="160">
        <f>SUM(I1027:I1116)</f>
        <v>378782.57</v>
      </c>
      <c r="J1026" s="160"/>
      <c r="K1026" s="160">
        <f>SUM(K1027:K1116)</f>
        <v>143126.86000000002</v>
      </c>
      <c r="L1026" s="160"/>
      <c r="M1026" s="160">
        <f>SUM(M1027:M1116)</f>
        <v>0</v>
      </c>
      <c r="N1026" s="159"/>
      <c r="O1026" s="159">
        <f>SUM(O1027:O1116)</f>
        <v>3.9</v>
      </c>
      <c r="P1026" s="159"/>
      <c r="Q1026" s="159">
        <f>SUM(Q1027:Q1116)</f>
        <v>0</v>
      </c>
      <c r="R1026" s="160"/>
      <c r="S1026" s="160"/>
      <c r="T1026" s="160"/>
      <c r="U1026" s="160"/>
      <c r="V1026" s="160">
        <f>SUM(V1027:V1116)</f>
        <v>253.35000000000005</v>
      </c>
      <c r="W1026" s="160"/>
      <c r="X1026" s="160"/>
      <c r="Y1026" s="160"/>
      <c r="AG1026" t="s">
        <v>196</v>
      </c>
    </row>
    <row r="1027" spans="1:60" ht="33.75" outlineLevel="1">
      <c r="A1027" s="164">
        <v>287</v>
      </c>
      <c r="B1027" s="165" t="s">
        <v>1273</v>
      </c>
      <c r="C1027" s="171" t="s">
        <v>1274</v>
      </c>
      <c r="D1027" s="166" t="s">
        <v>217</v>
      </c>
      <c r="E1027" s="1214">
        <v>416.83</v>
      </c>
      <c r="F1027" s="1207"/>
      <c r="G1027" s="1208">
        <f>ROUND(E1027*F1027,2)</f>
        <v>0</v>
      </c>
      <c r="H1027" s="155">
        <v>37.53</v>
      </c>
      <c r="I1027" s="154">
        <f>ROUND(E1027*H1027,2)</f>
        <v>15643.63</v>
      </c>
      <c r="J1027" s="155">
        <v>14.79</v>
      </c>
      <c r="K1027" s="154">
        <f>ROUND(E1027*J1027,2)</f>
        <v>6164.92</v>
      </c>
      <c r="L1027" s="154">
        <v>21</v>
      </c>
      <c r="M1027" s="154">
        <f>G1027*(1+L1027/100)</f>
        <v>0</v>
      </c>
      <c r="N1027" s="153">
        <v>3.3E-4</v>
      </c>
      <c r="O1027" s="153">
        <f>ROUND(E1027*N1027,2)</f>
        <v>0.14000000000000001</v>
      </c>
      <c r="P1027" s="153">
        <v>0</v>
      </c>
      <c r="Q1027" s="153">
        <f>ROUND(E1027*P1027,2)</f>
        <v>0</v>
      </c>
      <c r="R1027" s="154"/>
      <c r="S1027" s="154" t="s">
        <v>200</v>
      </c>
      <c r="T1027" s="154" t="s">
        <v>201</v>
      </c>
      <c r="U1027" s="154">
        <v>2.75E-2</v>
      </c>
      <c r="V1027" s="154">
        <f>ROUND(E1027*U1027,2)</f>
        <v>11.46</v>
      </c>
      <c r="W1027" s="154"/>
      <c r="X1027" s="154" t="s">
        <v>202</v>
      </c>
      <c r="Y1027" s="154" t="s">
        <v>203</v>
      </c>
      <c r="Z1027" s="145"/>
      <c r="AA1027" s="145"/>
      <c r="AB1027" s="145"/>
      <c r="AC1027" s="145"/>
      <c r="AD1027" s="145"/>
      <c r="AE1027" s="145"/>
      <c r="AF1027" s="145"/>
      <c r="AG1027" s="145" t="s">
        <v>204</v>
      </c>
      <c r="AH1027" s="145"/>
      <c r="AI1027" s="145"/>
      <c r="AJ1027" s="145"/>
      <c r="AK1027" s="145"/>
      <c r="AL1027" s="145"/>
      <c r="AM1027" s="145"/>
      <c r="AN1027" s="145"/>
      <c r="AO1027" s="145"/>
      <c r="AP1027" s="145"/>
      <c r="AQ1027" s="145"/>
      <c r="AR1027" s="145"/>
      <c r="AS1027" s="145"/>
      <c r="AT1027" s="145"/>
      <c r="AU1027" s="145"/>
      <c r="AV1027" s="145"/>
      <c r="AW1027" s="145"/>
      <c r="AX1027" s="145"/>
      <c r="AY1027" s="145"/>
      <c r="AZ1027" s="145"/>
      <c r="BA1027" s="145"/>
      <c r="BB1027" s="145"/>
      <c r="BC1027" s="145"/>
      <c r="BD1027" s="145"/>
      <c r="BE1027" s="145"/>
      <c r="BF1027" s="145"/>
      <c r="BG1027" s="145"/>
      <c r="BH1027" s="145"/>
    </row>
    <row r="1028" spans="1:60" outlineLevel="2">
      <c r="A1028" s="151"/>
      <c r="B1028" s="152"/>
      <c r="C1028" s="172" t="s">
        <v>1275</v>
      </c>
      <c r="D1028" s="156"/>
      <c r="E1028" s="1215">
        <v>416.83</v>
      </c>
      <c r="F1028" s="1209"/>
      <c r="G1028" s="1209"/>
      <c r="H1028" s="154"/>
      <c r="I1028" s="154"/>
      <c r="J1028" s="154"/>
      <c r="K1028" s="154"/>
      <c r="L1028" s="154"/>
      <c r="M1028" s="154"/>
      <c r="N1028" s="153"/>
      <c r="O1028" s="153"/>
      <c r="P1028" s="153"/>
      <c r="Q1028" s="153"/>
      <c r="R1028" s="154"/>
      <c r="S1028" s="154"/>
      <c r="T1028" s="154"/>
      <c r="U1028" s="154"/>
      <c r="V1028" s="154"/>
      <c r="W1028" s="154"/>
      <c r="X1028" s="154"/>
      <c r="Y1028" s="154"/>
      <c r="Z1028" s="145"/>
      <c r="AA1028" s="145"/>
      <c r="AB1028" s="145"/>
      <c r="AC1028" s="145"/>
      <c r="AD1028" s="145"/>
      <c r="AE1028" s="145"/>
      <c r="AF1028" s="145"/>
      <c r="AG1028" s="145" t="s">
        <v>206</v>
      </c>
      <c r="AH1028" s="145">
        <v>0</v>
      </c>
      <c r="AI1028" s="145"/>
      <c r="AJ1028" s="145"/>
      <c r="AK1028" s="145"/>
      <c r="AL1028" s="145"/>
      <c r="AM1028" s="145"/>
      <c r="AN1028" s="145"/>
      <c r="AO1028" s="145"/>
      <c r="AP1028" s="145"/>
      <c r="AQ1028" s="145"/>
      <c r="AR1028" s="145"/>
      <c r="AS1028" s="145"/>
      <c r="AT1028" s="145"/>
      <c r="AU1028" s="145"/>
      <c r="AV1028" s="145"/>
      <c r="AW1028" s="145"/>
      <c r="AX1028" s="145"/>
      <c r="AY1028" s="145"/>
      <c r="AZ1028" s="145"/>
      <c r="BA1028" s="145"/>
      <c r="BB1028" s="145"/>
      <c r="BC1028" s="145"/>
      <c r="BD1028" s="145"/>
      <c r="BE1028" s="145"/>
      <c r="BF1028" s="145"/>
      <c r="BG1028" s="145"/>
      <c r="BH1028" s="145"/>
    </row>
    <row r="1029" spans="1:60" ht="33.75" outlineLevel="1">
      <c r="A1029" s="164">
        <v>288</v>
      </c>
      <c r="B1029" s="165" t="s">
        <v>1276</v>
      </c>
      <c r="C1029" s="171" t="s">
        <v>1277</v>
      </c>
      <c r="D1029" s="166" t="s">
        <v>217</v>
      </c>
      <c r="E1029" s="1214">
        <v>122.21599999999999</v>
      </c>
      <c r="F1029" s="1207"/>
      <c r="G1029" s="1208">
        <f>ROUND(E1029*F1029,2)</f>
        <v>0</v>
      </c>
      <c r="H1029" s="155">
        <v>44.77</v>
      </c>
      <c r="I1029" s="154">
        <f>ROUND(E1029*H1029,2)</f>
        <v>5471.61</v>
      </c>
      <c r="J1029" s="155">
        <v>25.95</v>
      </c>
      <c r="K1029" s="154">
        <f>ROUND(E1029*J1029,2)</f>
        <v>3171.51</v>
      </c>
      <c r="L1029" s="154">
        <v>21</v>
      </c>
      <c r="M1029" s="154">
        <f>G1029*(1+L1029/100)</f>
        <v>0</v>
      </c>
      <c r="N1029" s="153">
        <v>5.1999999999999995E-4</v>
      </c>
      <c r="O1029" s="153">
        <f>ROUND(E1029*N1029,2)</f>
        <v>0.06</v>
      </c>
      <c r="P1029" s="153">
        <v>0</v>
      </c>
      <c r="Q1029" s="153">
        <f>ROUND(E1029*P1029,2)</f>
        <v>0</v>
      </c>
      <c r="R1029" s="154"/>
      <c r="S1029" s="154" t="s">
        <v>200</v>
      </c>
      <c r="T1029" s="154" t="s">
        <v>201</v>
      </c>
      <c r="U1029" s="154">
        <v>4.9000000000000002E-2</v>
      </c>
      <c r="V1029" s="154">
        <f>ROUND(E1029*U1029,2)</f>
        <v>5.99</v>
      </c>
      <c r="W1029" s="154"/>
      <c r="X1029" s="154" t="s">
        <v>202</v>
      </c>
      <c r="Y1029" s="154" t="s">
        <v>203</v>
      </c>
      <c r="Z1029" s="145"/>
      <c r="AA1029" s="145"/>
      <c r="AB1029" s="145"/>
      <c r="AC1029" s="145"/>
      <c r="AD1029" s="145"/>
      <c r="AE1029" s="145"/>
      <c r="AF1029" s="145"/>
      <c r="AG1029" s="145" t="s">
        <v>204</v>
      </c>
      <c r="AH1029" s="145"/>
      <c r="AI1029" s="145"/>
      <c r="AJ1029" s="145"/>
      <c r="AK1029" s="145"/>
      <c r="AL1029" s="145"/>
      <c r="AM1029" s="145"/>
      <c r="AN1029" s="145"/>
      <c r="AO1029" s="145"/>
      <c r="AP1029" s="145"/>
      <c r="AQ1029" s="145"/>
      <c r="AR1029" s="145"/>
      <c r="AS1029" s="145"/>
      <c r="AT1029" s="145"/>
      <c r="AU1029" s="145"/>
      <c r="AV1029" s="145"/>
      <c r="AW1029" s="145"/>
      <c r="AX1029" s="145"/>
      <c r="AY1029" s="145"/>
      <c r="AZ1029" s="145"/>
      <c r="BA1029" s="145"/>
      <c r="BB1029" s="145"/>
      <c r="BC1029" s="145"/>
      <c r="BD1029" s="145"/>
      <c r="BE1029" s="145"/>
      <c r="BF1029" s="145"/>
      <c r="BG1029" s="145"/>
      <c r="BH1029" s="145"/>
    </row>
    <row r="1030" spans="1:60" outlineLevel="2">
      <c r="A1030" s="151"/>
      <c r="B1030" s="152"/>
      <c r="C1030" s="172" t="s">
        <v>711</v>
      </c>
      <c r="D1030" s="156"/>
      <c r="E1030" s="1215">
        <v>122.21599999999999</v>
      </c>
      <c r="F1030" s="1209"/>
      <c r="G1030" s="1209"/>
      <c r="H1030" s="154"/>
      <c r="I1030" s="154"/>
      <c r="J1030" s="154"/>
      <c r="K1030" s="154"/>
      <c r="L1030" s="154"/>
      <c r="M1030" s="154"/>
      <c r="N1030" s="153"/>
      <c r="O1030" s="153"/>
      <c r="P1030" s="153"/>
      <c r="Q1030" s="153"/>
      <c r="R1030" s="154"/>
      <c r="S1030" s="154"/>
      <c r="T1030" s="154"/>
      <c r="U1030" s="154"/>
      <c r="V1030" s="154"/>
      <c r="W1030" s="154"/>
      <c r="X1030" s="154"/>
      <c r="Y1030" s="154"/>
      <c r="Z1030" s="145"/>
      <c r="AA1030" s="145"/>
      <c r="AB1030" s="145"/>
      <c r="AC1030" s="145"/>
      <c r="AD1030" s="145"/>
      <c r="AE1030" s="145"/>
      <c r="AF1030" s="145"/>
      <c r="AG1030" s="145" t="s">
        <v>206</v>
      </c>
      <c r="AH1030" s="145">
        <v>0</v>
      </c>
      <c r="AI1030" s="145"/>
      <c r="AJ1030" s="145"/>
      <c r="AK1030" s="145"/>
      <c r="AL1030" s="145"/>
      <c r="AM1030" s="145"/>
      <c r="AN1030" s="145"/>
      <c r="AO1030" s="145"/>
      <c r="AP1030" s="145"/>
      <c r="AQ1030" s="145"/>
      <c r="AR1030" s="145"/>
      <c r="AS1030" s="145"/>
      <c r="AT1030" s="145"/>
      <c r="AU1030" s="145"/>
      <c r="AV1030" s="145"/>
      <c r="AW1030" s="145"/>
      <c r="AX1030" s="145"/>
      <c r="AY1030" s="145"/>
      <c r="AZ1030" s="145"/>
      <c r="BA1030" s="145"/>
      <c r="BB1030" s="145"/>
      <c r="BC1030" s="145"/>
      <c r="BD1030" s="145"/>
      <c r="BE1030" s="145"/>
      <c r="BF1030" s="145"/>
      <c r="BG1030" s="145"/>
      <c r="BH1030" s="145"/>
    </row>
    <row r="1031" spans="1:60" ht="56.25" outlineLevel="1">
      <c r="A1031" s="164">
        <v>289</v>
      </c>
      <c r="B1031" s="165" t="s">
        <v>1278</v>
      </c>
      <c r="C1031" s="171" t="s">
        <v>3395</v>
      </c>
      <c r="D1031" s="166" t="s">
        <v>217</v>
      </c>
      <c r="E1031" s="1214">
        <v>416.83</v>
      </c>
      <c r="F1031" s="1207"/>
      <c r="G1031" s="1208">
        <f>ROUND(E1031*F1031,2)</f>
        <v>0</v>
      </c>
      <c r="H1031" s="155">
        <v>481.33</v>
      </c>
      <c r="I1031" s="154">
        <f>ROUND(E1031*H1031,2)</f>
        <v>200632.78</v>
      </c>
      <c r="J1031" s="155">
        <v>123.63</v>
      </c>
      <c r="K1031" s="154">
        <f>ROUND(E1031*J1031,2)</f>
        <v>51532.69</v>
      </c>
      <c r="L1031" s="154">
        <v>21</v>
      </c>
      <c r="M1031" s="154">
        <f>G1031*(1+L1031/100)</f>
        <v>0</v>
      </c>
      <c r="N1031" s="153">
        <v>5.7000000000000002E-3</v>
      </c>
      <c r="O1031" s="153">
        <f>ROUND(E1031*N1031,2)</f>
        <v>2.38</v>
      </c>
      <c r="P1031" s="153">
        <v>0</v>
      </c>
      <c r="Q1031" s="153">
        <f>ROUND(E1031*P1031,2)</f>
        <v>0</v>
      </c>
      <c r="R1031" s="154"/>
      <c r="S1031" s="154" t="s">
        <v>200</v>
      </c>
      <c r="T1031" s="154" t="s">
        <v>201</v>
      </c>
      <c r="U1031" s="154">
        <v>0.22991</v>
      </c>
      <c r="V1031" s="154">
        <f>ROUND(E1031*U1031,2)</f>
        <v>95.83</v>
      </c>
      <c r="W1031" s="154"/>
      <c r="X1031" s="154" t="s">
        <v>202</v>
      </c>
      <c r="Y1031" s="154" t="s">
        <v>203</v>
      </c>
      <c r="Z1031" s="145"/>
      <c r="AA1031" s="145"/>
      <c r="AB1031" s="145"/>
      <c r="AC1031" s="145"/>
      <c r="AD1031" s="145"/>
      <c r="AE1031" s="145"/>
      <c r="AF1031" s="145"/>
      <c r="AG1031" s="145" t="s">
        <v>204</v>
      </c>
      <c r="AH1031" s="145"/>
      <c r="AI1031" s="145"/>
      <c r="AJ1031" s="145"/>
      <c r="AK1031" s="145"/>
      <c r="AL1031" s="145"/>
      <c r="AM1031" s="145"/>
      <c r="AN1031" s="145"/>
      <c r="AO1031" s="145"/>
      <c r="AP1031" s="145"/>
      <c r="AQ1031" s="145"/>
      <c r="AR1031" s="145"/>
      <c r="AS1031" s="145"/>
      <c r="AT1031" s="145"/>
      <c r="AU1031" s="145"/>
      <c r="AV1031" s="145"/>
      <c r="AW1031" s="145"/>
      <c r="AX1031" s="145"/>
      <c r="AY1031" s="145"/>
      <c r="AZ1031" s="145"/>
      <c r="BA1031" s="145"/>
      <c r="BB1031" s="145"/>
      <c r="BC1031" s="145"/>
      <c r="BD1031" s="145"/>
      <c r="BE1031" s="145"/>
      <c r="BF1031" s="145"/>
      <c r="BG1031" s="145"/>
      <c r="BH1031" s="145"/>
    </row>
    <row r="1032" spans="1:60" outlineLevel="2">
      <c r="A1032" s="151"/>
      <c r="B1032" s="152"/>
      <c r="C1032" s="172" t="s">
        <v>1275</v>
      </c>
      <c r="D1032" s="156"/>
      <c r="E1032" s="1215">
        <v>416.83</v>
      </c>
      <c r="F1032" s="1209"/>
      <c r="G1032" s="1209"/>
      <c r="H1032" s="154"/>
      <c r="I1032" s="154"/>
      <c r="J1032" s="154"/>
      <c r="K1032" s="154"/>
      <c r="L1032" s="154"/>
      <c r="M1032" s="154"/>
      <c r="N1032" s="153"/>
      <c r="O1032" s="153"/>
      <c r="P1032" s="153"/>
      <c r="Q1032" s="153"/>
      <c r="R1032" s="154"/>
      <c r="S1032" s="154"/>
      <c r="T1032" s="154"/>
      <c r="U1032" s="154"/>
      <c r="V1032" s="154"/>
      <c r="W1032" s="154"/>
      <c r="X1032" s="154"/>
      <c r="Y1032" s="154"/>
      <c r="Z1032" s="145"/>
      <c r="AA1032" s="145"/>
      <c r="AB1032" s="145"/>
      <c r="AC1032" s="145"/>
      <c r="AD1032" s="145"/>
      <c r="AE1032" s="145"/>
      <c r="AF1032" s="145"/>
      <c r="AG1032" s="145" t="s">
        <v>206</v>
      </c>
      <c r="AH1032" s="145">
        <v>0</v>
      </c>
      <c r="AI1032" s="145"/>
      <c r="AJ1032" s="145"/>
      <c r="AK1032" s="145"/>
      <c r="AL1032" s="145"/>
      <c r="AM1032" s="145"/>
      <c r="AN1032" s="145"/>
      <c r="AO1032" s="145"/>
      <c r="AP1032" s="145"/>
      <c r="AQ1032" s="145"/>
      <c r="AR1032" s="145"/>
      <c r="AS1032" s="145"/>
      <c r="AT1032" s="145"/>
      <c r="AU1032" s="145"/>
      <c r="AV1032" s="145"/>
      <c r="AW1032" s="145"/>
      <c r="AX1032" s="145"/>
      <c r="AY1032" s="145"/>
      <c r="AZ1032" s="145"/>
      <c r="BA1032" s="145"/>
      <c r="BB1032" s="145"/>
      <c r="BC1032" s="145"/>
      <c r="BD1032" s="145"/>
      <c r="BE1032" s="145"/>
      <c r="BF1032" s="145"/>
      <c r="BG1032" s="145"/>
      <c r="BH1032" s="145"/>
    </row>
    <row r="1033" spans="1:60" ht="33.75" outlineLevel="1">
      <c r="A1033" s="164">
        <v>290</v>
      </c>
      <c r="B1033" s="165" t="s">
        <v>1279</v>
      </c>
      <c r="C1033" s="171" t="s">
        <v>1280</v>
      </c>
      <c r="D1033" s="166" t="s">
        <v>217</v>
      </c>
      <c r="E1033" s="1214">
        <v>122.21599999999999</v>
      </c>
      <c r="F1033" s="1207"/>
      <c r="G1033" s="1208">
        <f>ROUND(E1033*F1033,2)</f>
        <v>0</v>
      </c>
      <c r="H1033" s="155">
        <v>424.06</v>
      </c>
      <c r="I1033" s="154">
        <f>ROUND(E1033*H1033,2)</f>
        <v>51826.92</v>
      </c>
      <c r="J1033" s="155">
        <v>123.63</v>
      </c>
      <c r="K1033" s="154">
        <f>ROUND(E1033*J1033,2)</f>
        <v>15109.56</v>
      </c>
      <c r="L1033" s="154">
        <v>21</v>
      </c>
      <c r="M1033" s="154">
        <f>G1033*(1+L1033/100)</f>
        <v>0</v>
      </c>
      <c r="N1033" s="153">
        <v>5.5900000000000004E-3</v>
      </c>
      <c r="O1033" s="153">
        <f>ROUND(E1033*N1033,2)</f>
        <v>0.68</v>
      </c>
      <c r="P1033" s="153">
        <v>0</v>
      </c>
      <c r="Q1033" s="153">
        <f>ROUND(E1033*P1033,2)</f>
        <v>0</v>
      </c>
      <c r="R1033" s="154"/>
      <c r="S1033" s="154" t="s">
        <v>200</v>
      </c>
      <c r="T1033" s="154" t="s">
        <v>201</v>
      </c>
      <c r="U1033" s="154">
        <v>0.22991</v>
      </c>
      <c r="V1033" s="154">
        <f>ROUND(E1033*U1033,2)</f>
        <v>28.1</v>
      </c>
      <c r="W1033" s="154"/>
      <c r="X1033" s="154" t="s">
        <v>202</v>
      </c>
      <c r="Y1033" s="154" t="s">
        <v>203</v>
      </c>
      <c r="Z1033" s="145"/>
      <c r="AA1033" s="145"/>
      <c r="AB1033" s="145"/>
      <c r="AC1033" s="145"/>
      <c r="AD1033" s="145"/>
      <c r="AE1033" s="145"/>
      <c r="AF1033" s="145"/>
      <c r="AG1033" s="145" t="s">
        <v>204</v>
      </c>
      <c r="AH1033" s="145"/>
      <c r="AI1033" s="145"/>
      <c r="AJ1033" s="145"/>
      <c r="AK1033" s="145"/>
      <c r="AL1033" s="145"/>
      <c r="AM1033" s="145"/>
      <c r="AN1033" s="145"/>
      <c r="AO1033" s="145"/>
      <c r="AP1033" s="145"/>
      <c r="AQ1033" s="145"/>
      <c r="AR1033" s="145"/>
      <c r="AS1033" s="145"/>
      <c r="AT1033" s="145"/>
      <c r="AU1033" s="145"/>
      <c r="AV1033" s="145"/>
      <c r="AW1033" s="145"/>
      <c r="AX1033" s="145"/>
      <c r="AY1033" s="145"/>
      <c r="AZ1033" s="145"/>
      <c r="BA1033" s="145"/>
      <c r="BB1033" s="145"/>
      <c r="BC1033" s="145"/>
      <c r="BD1033" s="145"/>
      <c r="BE1033" s="145"/>
      <c r="BF1033" s="145"/>
      <c r="BG1033" s="145"/>
      <c r="BH1033" s="145"/>
    </row>
    <row r="1034" spans="1:60" outlineLevel="2">
      <c r="A1034" s="151"/>
      <c r="B1034" s="152"/>
      <c r="C1034" s="172" t="s">
        <v>711</v>
      </c>
      <c r="D1034" s="156"/>
      <c r="E1034" s="1215">
        <v>122.21599999999999</v>
      </c>
      <c r="F1034" s="1209"/>
      <c r="G1034" s="1209"/>
      <c r="H1034" s="154"/>
      <c r="I1034" s="154"/>
      <c r="J1034" s="154"/>
      <c r="K1034" s="154"/>
      <c r="L1034" s="154"/>
      <c r="M1034" s="154"/>
      <c r="N1034" s="153"/>
      <c r="O1034" s="153"/>
      <c r="P1034" s="153"/>
      <c r="Q1034" s="153"/>
      <c r="R1034" s="154"/>
      <c r="S1034" s="154"/>
      <c r="T1034" s="154"/>
      <c r="U1034" s="154"/>
      <c r="V1034" s="154"/>
      <c r="W1034" s="154"/>
      <c r="X1034" s="154"/>
      <c r="Y1034" s="154"/>
      <c r="Z1034" s="145"/>
      <c r="AA1034" s="145"/>
      <c r="AB1034" s="145"/>
      <c r="AC1034" s="145"/>
      <c r="AD1034" s="145"/>
      <c r="AE1034" s="145"/>
      <c r="AF1034" s="145"/>
      <c r="AG1034" s="145" t="s">
        <v>206</v>
      </c>
      <c r="AH1034" s="145">
        <v>0</v>
      </c>
      <c r="AI1034" s="145"/>
      <c r="AJ1034" s="145"/>
      <c r="AK1034" s="145"/>
      <c r="AL1034" s="145"/>
      <c r="AM1034" s="145"/>
      <c r="AN1034" s="145"/>
      <c r="AO1034" s="145"/>
      <c r="AP1034" s="145"/>
      <c r="AQ1034" s="145"/>
      <c r="AR1034" s="145"/>
      <c r="AS1034" s="145"/>
      <c r="AT1034" s="145"/>
      <c r="AU1034" s="145"/>
      <c r="AV1034" s="145"/>
      <c r="AW1034" s="145"/>
      <c r="AX1034" s="145"/>
      <c r="AY1034" s="145"/>
      <c r="AZ1034" s="145"/>
      <c r="BA1034" s="145"/>
      <c r="BB1034" s="145"/>
      <c r="BC1034" s="145"/>
      <c r="BD1034" s="145"/>
      <c r="BE1034" s="145"/>
      <c r="BF1034" s="145"/>
      <c r="BG1034" s="145"/>
      <c r="BH1034" s="145"/>
    </row>
    <row r="1035" spans="1:60" ht="22.5" outlineLevel="1">
      <c r="A1035" s="164">
        <v>291</v>
      </c>
      <c r="B1035" s="165" t="s">
        <v>1281</v>
      </c>
      <c r="C1035" s="171" t="s">
        <v>1282</v>
      </c>
      <c r="D1035" s="166" t="s">
        <v>217</v>
      </c>
      <c r="E1035" s="1214">
        <v>122.21599999999999</v>
      </c>
      <c r="F1035" s="1207"/>
      <c r="G1035" s="1208">
        <f>ROUND(E1035*F1035,2)</f>
        <v>0</v>
      </c>
      <c r="H1035" s="155">
        <v>32.92</v>
      </c>
      <c r="I1035" s="154">
        <f>ROUND(E1035*H1035,2)</f>
        <v>4023.35</v>
      </c>
      <c r="J1035" s="155">
        <v>81.98</v>
      </c>
      <c r="K1035" s="154">
        <f>ROUND(E1035*J1035,2)</f>
        <v>10019.27</v>
      </c>
      <c r="L1035" s="154">
        <v>21</v>
      </c>
      <c r="M1035" s="154">
        <f>G1035*(1+L1035/100)</f>
        <v>0</v>
      </c>
      <c r="N1035" s="153">
        <v>3.2000000000000003E-4</v>
      </c>
      <c r="O1035" s="153">
        <f>ROUND(E1035*N1035,2)</f>
        <v>0.04</v>
      </c>
      <c r="P1035" s="153">
        <v>0</v>
      </c>
      <c r="Q1035" s="153">
        <f>ROUND(E1035*P1035,2)</f>
        <v>0</v>
      </c>
      <c r="R1035" s="154"/>
      <c r="S1035" s="154" t="s">
        <v>200</v>
      </c>
      <c r="T1035" s="154" t="s">
        <v>201</v>
      </c>
      <c r="U1035" s="154">
        <v>0.14000000000000001</v>
      </c>
      <c r="V1035" s="154">
        <f>ROUND(E1035*U1035,2)</f>
        <v>17.11</v>
      </c>
      <c r="W1035" s="154"/>
      <c r="X1035" s="154" t="s">
        <v>202</v>
      </c>
      <c r="Y1035" s="154" t="s">
        <v>203</v>
      </c>
      <c r="Z1035" s="145"/>
      <c r="AA1035" s="145"/>
      <c r="AB1035" s="145"/>
      <c r="AC1035" s="145"/>
      <c r="AD1035" s="145"/>
      <c r="AE1035" s="145"/>
      <c r="AF1035" s="145"/>
      <c r="AG1035" s="145" t="s">
        <v>204</v>
      </c>
      <c r="AH1035" s="145"/>
      <c r="AI1035" s="145"/>
      <c r="AJ1035" s="145"/>
      <c r="AK1035" s="145"/>
      <c r="AL1035" s="145"/>
      <c r="AM1035" s="145"/>
      <c r="AN1035" s="145"/>
      <c r="AO1035" s="145"/>
      <c r="AP1035" s="145"/>
      <c r="AQ1035" s="145"/>
      <c r="AR1035" s="145"/>
      <c r="AS1035" s="145"/>
      <c r="AT1035" s="145"/>
      <c r="AU1035" s="145"/>
      <c r="AV1035" s="145"/>
      <c r="AW1035" s="145"/>
      <c r="AX1035" s="145"/>
      <c r="AY1035" s="145"/>
      <c r="AZ1035" s="145"/>
      <c r="BA1035" s="145"/>
      <c r="BB1035" s="145"/>
      <c r="BC1035" s="145"/>
      <c r="BD1035" s="145"/>
      <c r="BE1035" s="145"/>
      <c r="BF1035" s="145"/>
      <c r="BG1035" s="145"/>
      <c r="BH1035" s="145"/>
    </row>
    <row r="1036" spans="1:60" outlineLevel="2">
      <c r="A1036" s="151"/>
      <c r="B1036" s="152"/>
      <c r="C1036" s="172" t="s">
        <v>711</v>
      </c>
      <c r="D1036" s="156"/>
      <c r="E1036" s="1215">
        <v>122.21599999999999</v>
      </c>
      <c r="F1036" s="1209"/>
      <c r="G1036" s="1209"/>
      <c r="H1036" s="154"/>
      <c r="I1036" s="154"/>
      <c r="J1036" s="154"/>
      <c r="K1036" s="154"/>
      <c r="L1036" s="154"/>
      <c r="M1036" s="154"/>
      <c r="N1036" s="153"/>
      <c r="O1036" s="153"/>
      <c r="P1036" s="153"/>
      <c r="Q1036" s="153"/>
      <c r="R1036" s="154"/>
      <c r="S1036" s="154"/>
      <c r="T1036" s="154"/>
      <c r="U1036" s="154"/>
      <c r="V1036" s="154"/>
      <c r="W1036" s="154"/>
      <c r="X1036" s="154"/>
      <c r="Y1036" s="154"/>
      <c r="Z1036" s="145"/>
      <c r="AA1036" s="145"/>
      <c r="AB1036" s="145"/>
      <c r="AC1036" s="145"/>
      <c r="AD1036" s="145"/>
      <c r="AE1036" s="145"/>
      <c r="AF1036" s="145"/>
      <c r="AG1036" s="145" t="s">
        <v>206</v>
      </c>
      <c r="AH1036" s="145">
        <v>0</v>
      </c>
      <c r="AI1036" s="145"/>
      <c r="AJ1036" s="145"/>
      <c r="AK1036" s="145"/>
      <c r="AL1036" s="145"/>
      <c r="AM1036" s="145"/>
      <c r="AN1036" s="145"/>
      <c r="AO1036" s="145"/>
      <c r="AP1036" s="145"/>
      <c r="AQ1036" s="145"/>
      <c r="AR1036" s="145"/>
      <c r="AS1036" s="145"/>
      <c r="AT1036" s="145"/>
      <c r="AU1036" s="145"/>
      <c r="AV1036" s="145"/>
      <c r="AW1036" s="145"/>
      <c r="AX1036" s="145"/>
      <c r="AY1036" s="145"/>
      <c r="AZ1036" s="145"/>
      <c r="BA1036" s="145"/>
      <c r="BB1036" s="145"/>
      <c r="BC1036" s="145"/>
      <c r="BD1036" s="145"/>
      <c r="BE1036" s="145"/>
      <c r="BF1036" s="145"/>
      <c r="BG1036" s="145"/>
      <c r="BH1036" s="145"/>
    </row>
    <row r="1037" spans="1:60" ht="22.5" outlineLevel="1">
      <c r="A1037" s="164">
        <v>292</v>
      </c>
      <c r="B1037" s="165" t="s">
        <v>1283</v>
      </c>
      <c r="C1037" s="171" t="s">
        <v>1284</v>
      </c>
      <c r="D1037" s="166" t="s">
        <v>217</v>
      </c>
      <c r="E1037" s="1214">
        <v>120.21299999999999</v>
      </c>
      <c r="F1037" s="1207"/>
      <c r="G1037" s="1208">
        <f>ROUND(E1037*F1037,2)</f>
        <v>0</v>
      </c>
      <c r="H1037" s="155">
        <v>341.46</v>
      </c>
      <c r="I1037" s="154">
        <f>ROUND(E1037*H1037,2)</f>
        <v>41047.93</v>
      </c>
      <c r="J1037" s="155">
        <v>225.45</v>
      </c>
      <c r="K1037" s="154">
        <f>ROUND(E1037*J1037,2)</f>
        <v>27102.02</v>
      </c>
      <c r="L1037" s="154">
        <v>21</v>
      </c>
      <c r="M1037" s="154">
        <f>G1037*(1+L1037/100)</f>
        <v>0</v>
      </c>
      <c r="N1037" s="153">
        <v>3.3999999999999998E-3</v>
      </c>
      <c r="O1037" s="153">
        <f>ROUND(E1037*N1037,2)</f>
        <v>0.41</v>
      </c>
      <c r="P1037" s="153">
        <v>0</v>
      </c>
      <c r="Q1037" s="153">
        <f>ROUND(E1037*P1037,2)</f>
        <v>0</v>
      </c>
      <c r="R1037" s="154"/>
      <c r="S1037" s="154" t="s">
        <v>200</v>
      </c>
      <c r="T1037" s="154" t="s">
        <v>201</v>
      </c>
      <c r="U1037" s="154">
        <v>0.38500000000000001</v>
      </c>
      <c r="V1037" s="154">
        <f>ROUND(E1037*U1037,2)</f>
        <v>46.28</v>
      </c>
      <c r="W1037" s="154"/>
      <c r="X1037" s="154" t="s">
        <v>202</v>
      </c>
      <c r="Y1037" s="154" t="s">
        <v>203</v>
      </c>
      <c r="Z1037" s="145"/>
      <c r="AA1037" s="145"/>
      <c r="AB1037" s="145"/>
      <c r="AC1037" s="145"/>
      <c r="AD1037" s="145"/>
      <c r="AE1037" s="145"/>
      <c r="AF1037" s="145"/>
      <c r="AG1037" s="145" t="s">
        <v>204</v>
      </c>
      <c r="AH1037" s="145"/>
      <c r="AI1037" s="145"/>
      <c r="AJ1037" s="145"/>
      <c r="AK1037" s="145"/>
      <c r="AL1037" s="145"/>
      <c r="AM1037" s="145"/>
      <c r="AN1037" s="145"/>
      <c r="AO1037" s="145"/>
      <c r="AP1037" s="145"/>
      <c r="AQ1037" s="145"/>
      <c r="AR1037" s="145"/>
      <c r="AS1037" s="145"/>
      <c r="AT1037" s="145"/>
      <c r="AU1037" s="145"/>
      <c r="AV1037" s="145"/>
      <c r="AW1037" s="145"/>
      <c r="AX1037" s="145"/>
      <c r="AY1037" s="145"/>
      <c r="AZ1037" s="145"/>
      <c r="BA1037" s="145"/>
      <c r="BB1037" s="145"/>
      <c r="BC1037" s="145"/>
      <c r="BD1037" s="145"/>
      <c r="BE1037" s="145"/>
      <c r="BF1037" s="145"/>
      <c r="BG1037" s="145"/>
      <c r="BH1037" s="145"/>
    </row>
    <row r="1038" spans="1:60" outlineLevel="2">
      <c r="A1038" s="151"/>
      <c r="B1038" s="152"/>
      <c r="C1038" s="172" t="s">
        <v>1285</v>
      </c>
      <c r="D1038" s="156"/>
      <c r="E1038" s="1215">
        <v>2.98</v>
      </c>
      <c r="F1038" s="1209"/>
      <c r="G1038" s="1209"/>
      <c r="H1038" s="154"/>
      <c r="I1038" s="154"/>
      <c r="J1038" s="154"/>
      <c r="K1038" s="154"/>
      <c r="L1038" s="154"/>
      <c r="M1038" s="154"/>
      <c r="N1038" s="153"/>
      <c r="O1038" s="153"/>
      <c r="P1038" s="153"/>
      <c r="Q1038" s="153"/>
      <c r="R1038" s="154"/>
      <c r="S1038" s="154"/>
      <c r="T1038" s="154"/>
      <c r="U1038" s="154"/>
      <c r="V1038" s="154"/>
      <c r="W1038" s="154"/>
      <c r="X1038" s="154"/>
      <c r="Y1038" s="154"/>
      <c r="Z1038" s="145"/>
      <c r="AA1038" s="145"/>
      <c r="AB1038" s="145"/>
      <c r="AC1038" s="145"/>
      <c r="AD1038" s="145"/>
      <c r="AE1038" s="145"/>
      <c r="AF1038" s="145"/>
      <c r="AG1038" s="145" t="s">
        <v>206</v>
      </c>
      <c r="AH1038" s="145">
        <v>0</v>
      </c>
      <c r="AI1038" s="145"/>
      <c r="AJ1038" s="145"/>
      <c r="AK1038" s="145"/>
      <c r="AL1038" s="145"/>
      <c r="AM1038" s="145"/>
      <c r="AN1038" s="145"/>
      <c r="AO1038" s="145"/>
      <c r="AP1038" s="145"/>
      <c r="AQ1038" s="145"/>
      <c r="AR1038" s="145"/>
      <c r="AS1038" s="145"/>
      <c r="AT1038" s="145"/>
      <c r="AU1038" s="145"/>
      <c r="AV1038" s="145"/>
      <c r="AW1038" s="145"/>
      <c r="AX1038" s="145"/>
      <c r="AY1038" s="145"/>
      <c r="AZ1038" s="145"/>
      <c r="BA1038" s="145"/>
      <c r="BB1038" s="145"/>
      <c r="BC1038" s="145"/>
      <c r="BD1038" s="145"/>
      <c r="BE1038" s="145"/>
      <c r="BF1038" s="145"/>
      <c r="BG1038" s="145"/>
      <c r="BH1038" s="145"/>
    </row>
    <row r="1039" spans="1:60" outlineLevel="3">
      <c r="A1039" s="151"/>
      <c r="B1039" s="152"/>
      <c r="C1039" s="172" t="s">
        <v>1286</v>
      </c>
      <c r="D1039" s="156"/>
      <c r="E1039" s="1215">
        <v>3.359</v>
      </c>
      <c r="F1039" s="1209"/>
      <c r="G1039" s="1209"/>
      <c r="H1039" s="154"/>
      <c r="I1039" s="154"/>
      <c r="J1039" s="154"/>
      <c r="K1039" s="154"/>
      <c r="L1039" s="154"/>
      <c r="M1039" s="154"/>
      <c r="N1039" s="153"/>
      <c r="O1039" s="153"/>
      <c r="P1039" s="153"/>
      <c r="Q1039" s="153"/>
      <c r="R1039" s="154"/>
      <c r="S1039" s="154"/>
      <c r="T1039" s="154"/>
      <c r="U1039" s="154"/>
      <c r="V1039" s="154"/>
      <c r="W1039" s="154"/>
      <c r="X1039" s="154"/>
      <c r="Y1039" s="154"/>
      <c r="Z1039" s="145"/>
      <c r="AA1039" s="145"/>
      <c r="AB1039" s="145"/>
      <c r="AC1039" s="145"/>
      <c r="AD1039" s="145"/>
      <c r="AE1039" s="145"/>
      <c r="AF1039" s="145"/>
      <c r="AG1039" s="145" t="s">
        <v>206</v>
      </c>
      <c r="AH1039" s="145">
        <v>0</v>
      </c>
      <c r="AI1039" s="145"/>
      <c r="AJ1039" s="145"/>
      <c r="AK1039" s="145"/>
      <c r="AL1039" s="145"/>
      <c r="AM1039" s="145"/>
      <c r="AN1039" s="145"/>
      <c r="AO1039" s="145"/>
      <c r="AP1039" s="145"/>
      <c r="AQ1039" s="145"/>
      <c r="AR1039" s="145"/>
      <c r="AS1039" s="145"/>
      <c r="AT1039" s="145"/>
      <c r="AU1039" s="145"/>
      <c r="AV1039" s="145"/>
      <c r="AW1039" s="145"/>
      <c r="AX1039" s="145"/>
      <c r="AY1039" s="145"/>
      <c r="AZ1039" s="145"/>
      <c r="BA1039" s="145"/>
      <c r="BB1039" s="145"/>
      <c r="BC1039" s="145"/>
      <c r="BD1039" s="145"/>
      <c r="BE1039" s="145"/>
      <c r="BF1039" s="145"/>
      <c r="BG1039" s="145"/>
      <c r="BH1039" s="145"/>
    </row>
    <row r="1040" spans="1:60" outlineLevel="3">
      <c r="A1040" s="151"/>
      <c r="B1040" s="152"/>
      <c r="C1040" s="172" t="s">
        <v>1287</v>
      </c>
      <c r="D1040" s="156"/>
      <c r="E1040" s="1215">
        <v>9.0960000000000001</v>
      </c>
      <c r="F1040" s="1209"/>
      <c r="G1040" s="1209"/>
      <c r="H1040" s="154"/>
      <c r="I1040" s="154"/>
      <c r="J1040" s="154"/>
      <c r="K1040" s="154"/>
      <c r="L1040" s="154"/>
      <c r="M1040" s="154"/>
      <c r="N1040" s="153"/>
      <c r="O1040" s="153"/>
      <c r="P1040" s="153"/>
      <c r="Q1040" s="153"/>
      <c r="R1040" s="154"/>
      <c r="S1040" s="154"/>
      <c r="T1040" s="154"/>
      <c r="U1040" s="154"/>
      <c r="V1040" s="154"/>
      <c r="W1040" s="154"/>
      <c r="X1040" s="154"/>
      <c r="Y1040" s="154"/>
      <c r="Z1040" s="145"/>
      <c r="AA1040" s="145"/>
      <c r="AB1040" s="145"/>
      <c r="AC1040" s="145"/>
      <c r="AD1040" s="145"/>
      <c r="AE1040" s="145"/>
      <c r="AF1040" s="145"/>
      <c r="AG1040" s="145" t="s">
        <v>206</v>
      </c>
      <c r="AH1040" s="145">
        <v>0</v>
      </c>
      <c r="AI1040" s="145"/>
      <c r="AJ1040" s="145"/>
      <c r="AK1040" s="145"/>
      <c r="AL1040" s="145"/>
      <c r="AM1040" s="145"/>
      <c r="AN1040" s="145"/>
      <c r="AO1040" s="145"/>
      <c r="AP1040" s="145"/>
      <c r="AQ1040" s="145"/>
      <c r="AR1040" s="145"/>
      <c r="AS1040" s="145"/>
      <c r="AT1040" s="145"/>
      <c r="AU1040" s="145"/>
      <c r="AV1040" s="145"/>
      <c r="AW1040" s="145"/>
      <c r="AX1040" s="145"/>
      <c r="AY1040" s="145"/>
      <c r="AZ1040" s="145"/>
      <c r="BA1040" s="145"/>
      <c r="BB1040" s="145"/>
      <c r="BC1040" s="145"/>
      <c r="BD1040" s="145"/>
      <c r="BE1040" s="145"/>
      <c r="BF1040" s="145"/>
      <c r="BG1040" s="145"/>
      <c r="BH1040" s="145"/>
    </row>
    <row r="1041" spans="1:60" ht="22.5" outlineLevel="3">
      <c r="A1041" s="151"/>
      <c r="B1041" s="152"/>
      <c r="C1041" s="172" t="s">
        <v>1288</v>
      </c>
      <c r="D1041" s="156"/>
      <c r="E1041" s="1215">
        <v>14.651</v>
      </c>
      <c r="F1041" s="1209"/>
      <c r="G1041" s="1209"/>
      <c r="H1041" s="154"/>
      <c r="I1041" s="154"/>
      <c r="J1041" s="154"/>
      <c r="K1041" s="154"/>
      <c r="L1041" s="154"/>
      <c r="M1041" s="154"/>
      <c r="N1041" s="153"/>
      <c r="O1041" s="153"/>
      <c r="P1041" s="153"/>
      <c r="Q1041" s="153"/>
      <c r="R1041" s="154"/>
      <c r="S1041" s="154"/>
      <c r="T1041" s="154"/>
      <c r="U1041" s="154"/>
      <c r="V1041" s="154"/>
      <c r="W1041" s="154"/>
      <c r="X1041" s="154"/>
      <c r="Y1041" s="154"/>
      <c r="Z1041" s="145"/>
      <c r="AA1041" s="145"/>
      <c r="AB1041" s="145"/>
      <c r="AC1041" s="145"/>
      <c r="AD1041" s="145"/>
      <c r="AE1041" s="145"/>
      <c r="AF1041" s="145"/>
      <c r="AG1041" s="145" t="s">
        <v>206</v>
      </c>
      <c r="AH1041" s="145">
        <v>0</v>
      </c>
      <c r="AI1041" s="145"/>
      <c r="AJ1041" s="145"/>
      <c r="AK1041" s="145"/>
      <c r="AL1041" s="145"/>
      <c r="AM1041" s="145"/>
      <c r="AN1041" s="145"/>
      <c r="AO1041" s="145"/>
      <c r="AP1041" s="145"/>
      <c r="AQ1041" s="145"/>
      <c r="AR1041" s="145"/>
      <c r="AS1041" s="145"/>
      <c r="AT1041" s="145"/>
      <c r="AU1041" s="145"/>
      <c r="AV1041" s="145"/>
      <c r="AW1041" s="145"/>
      <c r="AX1041" s="145"/>
      <c r="AY1041" s="145"/>
      <c r="AZ1041" s="145"/>
      <c r="BA1041" s="145"/>
      <c r="BB1041" s="145"/>
      <c r="BC1041" s="145"/>
      <c r="BD1041" s="145"/>
      <c r="BE1041" s="145"/>
      <c r="BF1041" s="145"/>
      <c r="BG1041" s="145"/>
      <c r="BH1041" s="145"/>
    </row>
    <row r="1042" spans="1:60" outlineLevel="3">
      <c r="A1042" s="151"/>
      <c r="B1042" s="152"/>
      <c r="C1042" s="172" t="s">
        <v>1289</v>
      </c>
      <c r="D1042" s="156"/>
      <c r="E1042" s="1215">
        <v>3.3170000000000002</v>
      </c>
      <c r="F1042" s="1209"/>
      <c r="G1042" s="1209"/>
      <c r="H1042" s="154"/>
      <c r="I1042" s="154"/>
      <c r="J1042" s="154"/>
      <c r="K1042" s="154"/>
      <c r="L1042" s="154"/>
      <c r="M1042" s="154"/>
      <c r="N1042" s="153"/>
      <c r="O1042" s="153"/>
      <c r="P1042" s="153"/>
      <c r="Q1042" s="153"/>
      <c r="R1042" s="154"/>
      <c r="S1042" s="154"/>
      <c r="T1042" s="154"/>
      <c r="U1042" s="154"/>
      <c r="V1042" s="154"/>
      <c r="W1042" s="154"/>
      <c r="X1042" s="154"/>
      <c r="Y1042" s="154"/>
      <c r="Z1042" s="145"/>
      <c r="AA1042" s="145"/>
      <c r="AB1042" s="145"/>
      <c r="AC1042" s="145"/>
      <c r="AD1042" s="145"/>
      <c r="AE1042" s="145"/>
      <c r="AF1042" s="145"/>
      <c r="AG1042" s="145" t="s">
        <v>206</v>
      </c>
      <c r="AH1042" s="145">
        <v>0</v>
      </c>
      <c r="AI1042" s="145"/>
      <c r="AJ1042" s="145"/>
      <c r="AK1042" s="145"/>
      <c r="AL1042" s="145"/>
      <c r="AM1042" s="145"/>
      <c r="AN1042" s="145"/>
      <c r="AO1042" s="145"/>
      <c r="AP1042" s="145"/>
      <c r="AQ1042" s="145"/>
      <c r="AR1042" s="145"/>
      <c r="AS1042" s="145"/>
      <c r="AT1042" s="145"/>
      <c r="AU1042" s="145"/>
      <c r="AV1042" s="145"/>
      <c r="AW1042" s="145"/>
      <c r="AX1042" s="145"/>
      <c r="AY1042" s="145"/>
      <c r="AZ1042" s="145"/>
      <c r="BA1042" s="145"/>
      <c r="BB1042" s="145"/>
      <c r="BC1042" s="145"/>
      <c r="BD1042" s="145"/>
      <c r="BE1042" s="145"/>
      <c r="BF1042" s="145"/>
      <c r="BG1042" s="145"/>
      <c r="BH1042" s="145"/>
    </row>
    <row r="1043" spans="1:60" outlineLevel="3">
      <c r="A1043" s="151"/>
      <c r="B1043" s="152"/>
      <c r="C1043" s="172" t="s">
        <v>1290</v>
      </c>
      <c r="D1043" s="156"/>
      <c r="E1043" s="1215">
        <v>3.6640000000000001</v>
      </c>
      <c r="F1043" s="1209"/>
      <c r="G1043" s="1209"/>
      <c r="H1043" s="154"/>
      <c r="I1043" s="154"/>
      <c r="J1043" s="154"/>
      <c r="K1043" s="154"/>
      <c r="L1043" s="154"/>
      <c r="M1043" s="154"/>
      <c r="N1043" s="153"/>
      <c r="O1043" s="153"/>
      <c r="P1043" s="153"/>
      <c r="Q1043" s="153"/>
      <c r="R1043" s="154"/>
      <c r="S1043" s="154"/>
      <c r="T1043" s="154"/>
      <c r="U1043" s="154"/>
      <c r="V1043" s="154"/>
      <c r="W1043" s="154"/>
      <c r="X1043" s="154"/>
      <c r="Y1043" s="154"/>
      <c r="Z1043" s="145"/>
      <c r="AA1043" s="145"/>
      <c r="AB1043" s="145"/>
      <c r="AC1043" s="145"/>
      <c r="AD1043" s="145"/>
      <c r="AE1043" s="145"/>
      <c r="AF1043" s="145"/>
      <c r="AG1043" s="145" t="s">
        <v>206</v>
      </c>
      <c r="AH1043" s="145">
        <v>0</v>
      </c>
      <c r="AI1043" s="145"/>
      <c r="AJ1043" s="145"/>
      <c r="AK1043" s="145"/>
      <c r="AL1043" s="145"/>
      <c r="AM1043" s="145"/>
      <c r="AN1043" s="145"/>
      <c r="AO1043" s="145"/>
      <c r="AP1043" s="145"/>
      <c r="AQ1043" s="145"/>
      <c r="AR1043" s="145"/>
      <c r="AS1043" s="145"/>
      <c r="AT1043" s="145"/>
      <c r="AU1043" s="145"/>
      <c r="AV1043" s="145"/>
      <c r="AW1043" s="145"/>
      <c r="AX1043" s="145"/>
      <c r="AY1043" s="145"/>
      <c r="AZ1043" s="145"/>
      <c r="BA1043" s="145"/>
      <c r="BB1043" s="145"/>
      <c r="BC1043" s="145"/>
      <c r="BD1043" s="145"/>
      <c r="BE1043" s="145"/>
      <c r="BF1043" s="145"/>
      <c r="BG1043" s="145"/>
      <c r="BH1043" s="145"/>
    </row>
    <row r="1044" spans="1:60" outlineLevel="3">
      <c r="A1044" s="151"/>
      <c r="B1044" s="152"/>
      <c r="C1044" s="172" t="s">
        <v>1291</v>
      </c>
      <c r="D1044" s="156"/>
      <c r="E1044" s="1215">
        <v>3.5249999999999999</v>
      </c>
      <c r="F1044" s="1209"/>
      <c r="G1044" s="1209"/>
      <c r="H1044" s="154"/>
      <c r="I1044" s="154"/>
      <c r="J1044" s="154"/>
      <c r="K1044" s="154"/>
      <c r="L1044" s="154"/>
      <c r="M1044" s="154"/>
      <c r="N1044" s="153"/>
      <c r="O1044" s="153"/>
      <c r="P1044" s="153"/>
      <c r="Q1044" s="153"/>
      <c r="R1044" s="154"/>
      <c r="S1044" s="154"/>
      <c r="T1044" s="154"/>
      <c r="U1044" s="154"/>
      <c r="V1044" s="154"/>
      <c r="W1044" s="154"/>
      <c r="X1044" s="154"/>
      <c r="Y1044" s="154"/>
      <c r="Z1044" s="145"/>
      <c r="AA1044" s="145"/>
      <c r="AB1044" s="145"/>
      <c r="AC1044" s="145"/>
      <c r="AD1044" s="145"/>
      <c r="AE1044" s="145"/>
      <c r="AF1044" s="145"/>
      <c r="AG1044" s="145" t="s">
        <v>206</v>
      </c>
      <c r="AH1044" s="145">
        <v>0</v>
      </c>
      <c r="AI1044" s="145"/>
      <c r="AJ1044" s="145"/>
      <c r="AK1044" s="145"/>
      <c r="AL1044" s="145"/>
      <c r="AM1044" s="145"/>
      <c r="AN1044" s="145"/>
      <c r="AO1044" s="145"/>
      <c r="AP1044" s="145"/>
      <c r="AQ1044" s="145"/>
      <c r="AR1044" s="145"/>
      <c r="AS1044" s="145"/>
      <c r="AT1044" s="145"/>
      <c r="AU1044" s="145"/>
      <c r="AV1044" s="145"/>
      <c r="AW1044" s="145"/>
      <c r="AX1044" s="145"/>
      <c r="AY1044" s="145"/>
      <c r="AZ1044" s="145"/>
      <c r="BA1044" s="145"/>
      <c r="BB1044" s="145"/>
      <c r="BC1044" s="145"/>
      <c r="BD1044" s="145"/>
      <c r="BE1044" s="145"/>
      <c r="BF1044" s="145"/>
      <c r="BG1044" s="145"/>
      <c r="BH1044" s="145"/>
    </row>
    <row r="1045" spans="1:60" outlineLevel="3">
      <c r="A1045" s="151"/>
      <c r="B1045" s="152"/>
      <c r="C1045" s="172" t="s">
        <v>1292</v>
      </c>
      <c r="D1045" s="156"/>
      <c r="E1045" s="1215">
        <v>3.6739999999999999</v>
      </c>
      <c r="F1045" s="1209"/>
      <c r="G1045" s="1209"/>
      <c r="H1045" s="154"/>
      <c r="I1045" s="154"/>
      <c r="J1045" s="154"/>
      <c r="K1045" s="154"/>
      <c r="L1045" s="154"/>
      <c r="M1045" s="154"/>
      <c r="N1045" s="153"/>
      <c r="O1045" s="153"/>
      <c r="P1045" s="153"/>
      <c r="Q1045" s="153"/>
      <c r="R1045" s="154"/>
      <c r="S1045" s="154"/>
      <c r="T1045" s="154"/>
      <c r="U1045" s="154"/>
      <c r="V1045" s="154"/>
      <c r="W1045" s="154"/>
      <c r="X1045" s="154"/>
      <c r="Y1045" s="154"/>
      <c r="Z1045" s="145"/>
      <c r="AA1045" s="145"/>
      <c r="AB1045" s="145"/>
      <c r="AC1045" s="145"/>
      <c r="AD1045" s="145"/>
      <c r="AE1045" s="145"/>
      <c r="AF1045" s="145"/>
      <c r="AG1045" s="145" t="s">
        <v>206</v>
      </c>
      <c r="AH1045" s="145">
        <v>0</v>
      </c>
      <c r="AI1045" s="145"/>
      <c r="AJ1045" s="145"/>
      <c r="AK1045" s="145"/>
      <c r="AL1045" s="145"/>
      <c r="AM1045" s="145"/>
      <c r="AN1045" s="145"/>
      <c r="AO1045" s="145"/>
      <c r="AP1045" s="145"/>
      <c r="AQ1045" s="145"/>
      <c r="AR1045" s="145"/>
      <c r="AS1045" s="145"/>
      <c r="AT1045" s="145"/>
      <c r="AU1045" s="145"/>
      <c r="AV1045" s="145"/>
      <c r="AW1045" s="145"/>
      <c r="AX1045" s="145"/>
      <c r="AY1045" s="145"/>
      <c r="AZ1045" s="145"/>
      <c r="BA1045" s="145"/>
      <c r="BB1045" s="145"/>
      <c r="BC1045" s="145"/>
      <c r="BD1045" s="145"/>
      <c r="BE1045" s="145"/>
      <c r="BF1045" s="145"/>
      <c r="BG1045" s="145"/>
      <c r="BH1045" s="145"/>
    </row>
    <row r="1046" spans="1:60" outlineLevel="3">
      <c r="A1046" s="151"/>
      <c r="B1046" s="152"/>
      <c r="C1046" s="172" t="s">
        <v>1293</v>
      </c>
      <c r="D1046" s="156"/>
      <c r="E1046" s="1215">
        <v>3.4990000000000001</v>
      </c>
      <c r="F1046" s="1209"/>
      <c r="G1046" s="1209"/>
      <c r="H1046" s="154"/>
      <c r="I1046" s="154"/>
      <c r="J1046" s="154"/>
      <c r="K1046" s="154"/>
      <c r="L1046" s="154"/>
      <c r="M1046" s="154"/>
      <c r="N1046" s="153"/>
      <c r="O1046" s="153"/>
      <c r="P1046" s="153"/>
      <c r="Q1046" s="153"/>
      <c r="R1046" s="154"/>
      <c r="S1046" s="154"/>
      <c r="T1046" s="154"/>
      <c r="U1046" s="154"/>
      <c r="V1046" s="154"/>
      <c r="W1046" s="154"/>
      <c r="X1046" s="154"/>
      <c r="Y1046" s="154"/>
      <c r="Z1046" s="145"/>
      <c r="AA1046" s="145"/>
      <c r="AB1046" s="145"/>
      <c r="AC1046" s="145"/>
      <c r="AD1046" s="145"/>
      <c r="AE1046" s="145"/>
      <c r="AF1046" s="145"/>
      <c r="AG1046" s="145" t="s">
        <v>206</v>
      </c>
      <c r="AH1046" s="145">
        <v>0</v>
      </c>
      <c r="AI1046" s="145"/>
      <c r="AJ1046" s="145"/>
      <c r="AK1046" s="145"/>
      <c r="AL1046" s="145"/>
      <c r="AM1046" s="145"/>
      <c r="AN1046" s="145"/>
      <c r="AO1046" s="145"/>
      <c r="AP1046" s="145"/>
      <c r="AQ1046" s="145"/>
      <c r="AR1046" s="145"/>
      <c r="AS1046" s="145"/>
      <c r="AT1046" s="145"/>
      <c r="AU1046" s="145"/>
      <c r="AV1046" s="145"/>
      <c r="AW1046" s="145"/>
      <c r="AX1046" s="145"/>
      <c r="AY1046" s="145"/>
      <c r="AZ1046" s="145"/>
      <c r="BA1046" s="145"/>
      <c r="BB1046" s="145"/>
      <c r="BC1046" s="145"/>
      <c r="BD1046" s="145"/>
      <c r="BE1046" s="145"/>
      <c r="BF1046" s="145"/>
      <c r="BG1046" s="145"/>
      <c r="BH1046" s="145"/>
    </row>
    <row r="1047" spans="1:60" outlineLevel="3">
      <c r="A1047" s="151"/>
      <c r="B1047" s="152"/>
      <c r="C1047" s="172" t="s">
        <v>1294</v>
      </c>
      <c r="D1047" s="156"/>
      <c r="E1047" s="1215">
        <v>12.375999999999999</v>
      </c>
      <c r="F1047" s="1209"/>
      <c r="G1047" s="1209"/>
      <c r="H1047" s="154"/>
      <c r="I1047" s="154"/>
      <c r="J1047" s="154"/>
      <c r="K1047" s="154"/>
      <c r="L1047" s="154"/>
      <c r="M1047" s="154"/>
      <c r="N1047" s="153"/>
      <c r="O1047" s="153"/>
      <c r="P1047" s="153"/>
      <c r="Q1047" s="153"/>
      <c r="R1047" s="154"/>
      <c r="S1047" s="154"/>
      <c r="T1047" s="154"/>
      <c r="U1047" s="154"/>
      <c r="V1047" s="154"/>
      <c r="W1047" s="154"/>
      <c r="X1047" s="154"/>
      <c r="Y1047" s="154"/>
      <c r="Z1047" s="145"/>
      <c r="AA1047" s="145"/>
      <c r="AB1047" s="145"/>
      <c r="AC1047" s="145"/>
      <c r="AD1047" s="145"/>
      <c r="AE1047" s="145"/>
      <c r="AF1047" s="145"/>
      <c r="AG1047" s="145" t="s">
        <v>206</v>
      </c>
      <c r="AH1047" s="145">
        <v>0</v>
      </c>
      <c r="AI1047" s="145"/>
      <c r="AJ1047" s="145"/>
      <c r="AK1047" s="145"/>
      <c r="AL1047" s="145"/>
      <c r="AM1047" s="145"/>
      <c r="AN1047" s="145"/>
      <c r="AO1047" s="145"/>
      <c r="AP1047" s="145"/>
      <c r="AQ1047" s="145"/>
      <c r="AR1047" s="145"/>
      <c r="AS1047" s="145"/>
      <c r="AT1047" s="145"/>
      <c r="AU1047" s="145"/>
      <c r="AV1047" s="145"/>
      <c r="AW1047" s="145"/>
      <c r="AX1047" s="145"/>
      <c r="AY1047" s="145"/>
      <c r="AZ1047" s="145"/>
      <c r="BA1047" s="145"/>
      <c r="BB1047" s="145"/>
      <c r="BC1047" s="145"/>
      <c r="BD1047" s="145"/>
      <c r="BE1047" s="145"/>
      <c r="BF1047" s="145"/>
      <c r="BG1047" s="145"/>
      <c r="BH1047" s="145"/>
    </row>
    <row r="1048" spans="1:60" outlineLevel="3">
      <c r="A1048" s="151"/>
      <c r="B1048" s="152"/>
      <c r="C1048" s="172" t="s">
        <v>1295</v>
      </c>
      <c r="D1048" s="156"/>
      <c r="E1048" s="1215">
        <v>2.5939999999999999</v>
      </c>
      <c r="F1048" s="1209"/>
      <c r="G1048" s="1209"/>
      <c r="H1048" s="154"/>
      <c r="I1048" s="154"/>
      <c r="J1048" s="154"/>
      <c r="K1048" s="154"/>
      <c r="L1048" s="154"/>
      <c r="M1048" s="154"/>
      <c r="N1048" s="153"/>
      <c r="O1048" s="153"/>
      <c r="P1048" s="153"/>
      <c r="Q1048" s="153"/>
      <c r="R1048" s="154"/>
      <c r="S1048" s="154"/>
      <c r="T1048" s="154"/>
      <c r="U1048" s="154"/>
      <c r="V1048" s="154"/>
      <c r="W1048" s="154"/>
      <c r="X1048" s="154"/>
      <c r="Y1048" s="154"/>
      <c r="Z1048" s="145"/>
      <c r="AA1048" s="145"/>
      <c r="AB1048" s="145"/>
      <c r="AC1048" s="145"/>
      <c r="AD1048" s="145"/>
      <c r="AE1048" s="145"/>
      <c r="AF1048" s="145"/>
      <c r="AG1048" s="145" t="s">
        <v>206</v>
      </c>
      <c r="AH1048" s="145">
        <v>0</v>
      </c>
      <c r="AI1048" s="145"/>
      <c r="AJ1048" s="145"/>
      <c r="AK1048" s="145"/>
      <c r="AL1048" s="145"/>
      <c r="AM1048" s="145"/>
      <c r="AN1048" s="145"/>
      <c r="AO1048" s="145"/>
      <c r="AP1048" s="145"/>
      <c r="AQ1048" s="145"/>
      <c r="AR1048" s="145"/>
      <c r="AS1048" s="145"/>
      <c r="AT1048" s="145"/>
      <c r="AU1048" s="145"/>
      <c r="AV1048" s="145"/>
      <c r="AW1048" s="145"/>
      <c r="AX1048" s="145"/>
      <c r="AY1048" s="145"/>
      <c r="AZ1048" s="145"/>
      <c r="BA1048" s="145"/>
      <c r="BB1048" s="145"/>
      <c r="BC1048" s="145"/>
      <c r="BD1048" s="145"/>
      <c r="BE1048" s="145"/>
      <c r="BF1048" s="145"/>
      <c r="BG1048" s="145"/>
      <c r="BH1048" s="145"/>
    </row>
    <row r="1049" spans="1:60" outlineLevel="3">
      <c r="A1049" s="151"/>
      <c r="B1049" s="152"/>
      <c r="C1049" s="172" t="s">
        <v>1296</v>
      </c>
      <c r="D1049" s="156"/>
      <c r="E1049" s="1215">
        <v>2.5459999999999998</v>
      </c>
      <c r="F1049" s="1209"/>
      <c r="G1049" s="1209"/>
      <c r="H1049" s="154"/>
      <c r="I1049" s="154"/>
      <c r="J1049" s="154"/>
      <c r="K1049" s="154"/>
      <c r="L1049" s="154"/>
      <c r="M1049" s="154"/>
      <c r="N1049" s="153"/>
      <c r="O1049" s="153"/>
      <c r="P1049" s="153"/>
      <c r="Q1049" s="153"/>
      <c r="R1049" s="154"/>
      <c r="S1049" s="154"/>
      <c r="T1049" s="154"/>
      <c r="U1049" s="154"/>
      <c r="V1049" s="154"/>
      <c r="W1049" s="154"/>
      <c r="X1049" s="154"/>
      <c r="Y1049" s="154"/>
      <c r="Z1049" s="145"/>
      <c r="AA1049" s="145"/>
      <c r="AB1049" s="145"/>
      <c r="AC1049" s="145"/>
      <c r="AD1049" s="145"/>
      <c r="AE1049" s="145"/>
      <c r="AF1049" s="145"/>
      <c r="AG1049" s="145" t="s">
        <v>206</v>
      </c>
      <c r="AH1049" s="145">
        <v>0</v>
      </c>
      <c r="AI1049" s="145"/>
      <c r="AJ1049" s="145"/>
      <c r="AK1049" s="145"/>
      <c r="AL1049" s="145"/>
      <c r="AM1049" s="145"/>
      <c r="AN1049" s="145"/>
      <c r="AO1049" s="145"/>
      <c r="AP1049" s="145"/>
      <c r="AQ1049" s="145"/>
      <c r="AR1049" s="145"/>
      <c r="AS1049" s="145"/>
      <c r="AT1049" s="145"/>
      <c r="AU1049" s="145"/>
      <c r="AV1049" s="145"/>
      <c r="AW1049" s="145"/>
      <c r="AX1049" s="145"/>
      <c r="AY1049" s="145"/>
      <c r="AZ1049" s="145"/>
      <c r="BA1049" s="145"/>
      <c r="BB1049" s="145"/>
      <c r="BC1049" s="145"/>
      <c r="BD1049" s="145"/>
      <c r="BE1049" s="145"/>
      <c r="BF1049" s="145"/>
      <c r="BG1049" s="145"/>
      <c r="BH1049" s="145"/>
    </row>
    <row r="1050" spans="1:60" outlineLevel="3">
      <c r="A1050" s="151"/>
      <c r="B1050" s="152"/>
      <c r="C1050" s="172" t="s">
        <v>1297</v>
      </c>
      <c r="D1050" s="156"/>
      <c r="E1050" s="1215">
        <v>8.1829999999999998</v>
      </c>
      <c r="F1050" s="1209"/>
      <c r="G1050" s="1209"/>
      <c r="H1050" s="154"/>
      <c r="I1050" s="154"/>
      <c r="J1050" s="154"/>
      <c r="K1050" s="154"/>
      <c r="L1050" s="154"/>
      <c r="M1050" s="154"/>
      <c r="N1050" s="153"/>
      <c r="O1050" s="153"/>
      <c r="P1050" s="153"/>
      <c r="Q1050" s="153"/>
      <c r="R1050" s="154"/>
      <c r="S1050" s="154"/>
      <c r="T1050" s="154"/>
      <c r="U1050" s="154"/>
      <c r="V1050" s="154"/>
      <c r="W1050" s="154"/>
      <c r="X1050" s="154"/>
      <c r="Y1050" s="154"/>
      <c r="Z1050" s="145"/>
      <c r="AA1050" s="145"/>
      <c r="AB1050" s="145"/>
      <c r="AC1050" s="145"/>
      <c r="AD1050" s="145"/>
      <c r="AE1050" s="145"/>
      <c r="AF1050" s="145"/>
      <c r="AG1050" s="145" t="s">
        <v>206</v>
      </c>
      <c r="AH1050" s="145">
        <v>0</v>
      </c>
      <c r="AI1050" s="145"/>
      <c r="AJ1050" s="145"/>
      <c r="AK1050" s="145"/>
      <c r="AL1050" s="145"/>
      <c r="AM1050" s="145"/>
      <c r="AN1050" s="145"/>
      <c r="AO1050" s="145"/>
      <c r="AP1050" s="145"/>
      <c r="AQ1050" s="145"/>
      <c r="AR1050" s="145"/>
      <c r="AS1050" s="145"/>
      <c r="AT1050" s="145"/>
      <c r="AU1050" s="145"/>
      <c r="AV1050" s="145"/>
      <c r="AW1050" s="145"/>
      <c r="AX1050" s="145"/>
      <c r="AY1050" s="145"/>
      <c r="AZ1050" s="145"/>
      <c r="BA1050" s="145"/>
      <c r="BB1050" s="145"/>
      <c r="BC1050" s="145"/>
      <c r="BD1050" s="145"/>
      <c r="BE1050" s="145"/>
      <c r="BF1050" s="145"/>
      <c r="BG1050" s="145"/>
      <c r="BH1050" s="145"/>
    </row>
    <row r="1051" spans="1:60" outlineLevel="3">
      <c r="A1051" s="151"/>
      <c r="B1051" s="152"/>
      <c r="C1051" s="172" t="s">
        <v>1298</v>
      </c>
      <c r="D1051" s="156"/>
      <c r="E1051" s="1215">
        <v>7.1459999999999999</v>
      </c>
      <c r="F1051" s="1209"/>
      <c r="G1051" s="1209"/>
      <c r="H1051" s="154"/>
      <c r="I1051" s="154"/>
      <c r="J1051" s="154"/>
      <c r="K1051" s="154"/>
      <c r="L1051" s="154"/>
      <c r="M1051" s="154"/>
      <c r="N1051" s="153"/>
      <c r="O1051" s="153"/>
      <c r="P1051" s="153"/>
      <c r="Q1051" s="153"/>
      <c r="R1051" s="154"/>
      <c r="S1051" s="154"/>
      <c r="T1051" s="154"/>
      <c r="U1051" s="154"/>
      <c r="V1051" s="154"/>
      <c r="W1051" s="154"/>
      <c r="X1051" s="154"/>
      <c r="Y1051" s="154"/>
      <c r="Z1051" s="145"/>
      <c r="AA1051" s="145"/>
      <c r="AB1051" s="145"/>
      <c r="AC1051" s="145"/>
      <c r="AD1051" s="145"/>
      <c r="AE1051" s="145"/>
      <c r="AF1051" s="145"/>
      <c r="AG1051" s="145" t="s">
        <v>206</v>
      </c>
      <c r="AH1051" s="145">
        <v>0</v>
      </c>
      <c r="AI1051" s="145"/>
      <c r="AJ1051" s="145"/>
      <c r="AK1051" s="145"/>
      <c r="AL1051" s="145"/>
      <c r="AM1051" s="145"/>
      <c r="AN1051" s="145"/>
      <c r="AO1051" s="145"/>
      <c r="AP1051" s="145"/>
      <c r="AQ1051" s="145"/>
      <c r="AR1051" s="145"/>
      <c r="AS1051" s="145"/>
      <c r="AT1051" s="145"/>
      <c r="AU1051" s="145"/>
      <c r="AV1051" s="145"/>
      <c r="AW1051" s="145"/>
      <c r="AX1051" s="145"/>
      <c r="AY1051" s="145"/>
      <c r="AZ1051" s="145"/>
      <c r="BA1051" s="145"/>
      <c r="BB1051" s="145"/>
      <c r="BC1051" s="145"/>
      <c r="BD1051" s="145"/>
      <c r="BE1051" s="145"/>
      <c r="BF1051" s="145"/>
      <c r="BG1051" s="145"/>
      <c r="BH1051" s="145"/>
    </row>
    <row r="1052" spans="1:60" outlineLevel="3">
      <c r="A1052" s="151"/>
      <c r="B1052" s="152"/>
      <c r="C1052" s="172" t="s">
        <v>1299</v>
      </c>
      <c r="D1052" s="156"/>
      <c r="E1052" s="1215">
        <v>7.7119999999999997</v>
      </c>
      <c r="F1052" s="1209"/>
      <c r="G1052" s="1209"/>
      <c r="H1052" s="154"/>
      <c r="I1052" s="154"/>
      <c r="J1052" s="154"/>
      <c r="K1052" s="154"/>
      <c r="L1052" s="154"/>
      <c r="M1052" s="154"/>
      <c r="N1052" s="153"/>
      <c r="O1052" s="153"/>
      <c r="P1052" s="153"/>
      <c r="Q1052" s="153"/>
      <c r="R1052" s="154"/>
      <c r="S1052" s="154"/>
      <c r="T1052" s="154"/>
      <c r="U1052" s="154"/>
      <c r="V1052" s="154"/>
      <c r="W1052" s="154"/>
      <c r="X1052" s="154"/>
      <c r="Y1052" s="154"/>
      <c r="Z1052" s="145"/>
      <c r="AA1052" s="145"/>
      <c r="AB1052" s="145"/>
      <c r="AC1052" s="145"/>
      <c r="AD1052" s="145"/>
      <c r="AE1052" s="145"/>
      <c r="AF1052" s="145"/>
      <c r="AG1052" s="145" t="s">
        <v>206</v>
      </c>
      <c r="AH1052" s="145">
        <v>0</v>
      </c>
      <c r="AI1052" s="145"/>
      <c r="AJ1052" s="145"/>
      <c r="AK1052" s="145"/>
      <c r="AL1052" s="145"/>
      <c r="AM1052" s="145"/>
      <c r="AN1052" s="145"/>
      <c r="AO1052" s="145"/>
      <c r="AP1052" s="145"/>
      <c r="AQ1052" s="145"/>
      <c r="AR1052" s="145"/>
      <c r="AS1052" s="145"/>
      <c r="AT1052" s="145"/>
      <c r="AU1052" s="145"/>
      <c r="AV1052" s="145"/>
      <c r="AW1052" s="145"/>
      <c r="AX1052" s="145"/>
      <c r="AY1052" s="145"/>
      <c r="AZ1052" s="145"/>
      <c r="BA1052" s="145"/>
      <c r="BB1052" s="145"/>
      <c r="BC1052" s="145"/>
      <c r="BD1052" s="145"/>
      <c r="BE1052" s="145"/>
      <c r="BF1052" s="145"/>
      <c r="BG1052" s="145"/>
      <c r="BH1052" s="145"/>
    </row>
    <row r="1053" spans="1:60" outlineLevel="3">
      <c r="A1053" s="151"/>
      <c r="B1053" s="152"/>
      <c r="C1053" s="172" t="s">
        <v>1300</v>
      </c>
      <c r="D1053" s="156"/>
      <c r="E1053" s="1215">
        <v>2.89</v>
      </c>
      <c r="F1053" s="1209"/>
      <c r="G1053" s="1209"/>
      <c r="H1053" s="154"/>
      <c r="I1053" s="154"/>
      <c r="J1053" s="154"/>
      <c r="K1053" s="154"/>
      <c r="L1053" s="154"/>
      <c r="M1053" s="154"/>
      <c r="N1053" s="153"/>
      <c r="O1053" s="153"/>
      <c r="P1053" s="153"/>
      <c r="Q1053" s="153"/>
      <c r="R1053" s="154"/>
      <c r="S1053" s="154"/>
      <c r="T1053" s="154"/>
      <c r="U1053" s="154"/>
      <c r="V1053" s="154"/>
      <c r="W1053" s="154"/>
      <c r="X1053" s="154"/>
      <c r="Y1053" s="154"/>
      <c r="Z1053" s="145"/>
      <c r="AA1053" s="145"/>
      <c r="AB1053" s="145"/>
      <c r="AC1053" s="145"/>
      <c r="AD1053" s="145"/>
      <c r="AE1053" s="145"/>
      <c r="AF1053" s="145"/>
      <c r="AG1053" s="145" t="s">
        <v>206</v>
      </c>
      <c r="AH1053" s="145">
        <v>0</v>
      </c>
      <c r="AI1053" s="145"/>
      <c r="AJ1053" s="145"/>
      <c r="AK1053" s="145"/>
      <c r="AL1053" s="145"/>
      <c r="AM1053" s="145"/>
      <c r="AN1053" s="145"/>
      <c r="AO1053" s="145"/>
      <c r="AP1053" s="145"/>
      <c r="AQ1053" s="145"/>
      <c r="AR1053" s="145"/>
      <c r="AS1053" s="145"/>
      <c r="AT1053" s="145"/>
      <c r="AU1053" s="145"/>
      <c r="AV1053" s="145"/>
      <c r="AW1053" s="145"/>
      <c r="AX1053" s="145"/>
      <c r="AY1053" s="145"/>
      <c r="AZ1053" s="145"/>
      <c r="BA1053" s="145"/>
      <c r="BB1053" s="145"/>
      <c r="BC1053" s="145"/>
      <c r="BD1053" s="145"/>
      <c r="BE1053" s="145"/>
      <c r="BF1053" s="145"/>
      <c r="BG1053" s="145"/>
      <c r="BH1053" s="145"/>
    </row>
    <row r="1054" spans="1:60" outlineLevel="3">
      <c r="A1054" s="151"/>
      <c r="B1054" s="152"/>
      <c r="C1054" s="172" t="s">
        <v>1301</v>
      </c>
      <c r="D1054" s="156"/>
      <c r="E1054" s="1215">
        <v>2.907</v>
      </c>
      <c r="F1054" s="1209"/>
      <c r="G1054" s="1209"/>
      <c r="H1054" s="154"/>
      <c r="I1054" s="154"/>
      <c r="J1054" s="154"/>
      <c r="K1054" s="154"/>
      <c r="L1054" s="154"/>
      <c r="M1054" s="154"/>
      <c r="N1054" s="153"/>
      <c r="O1054" s="153"/>
      <c r="P1054" s="153"/>
      <c r="Q1054" s="153"/>
      <c r="R1054" s="154"/>
      <c r="S1054" s="154"/>
      <c r="T1054" s="154"/>
      <c r="U1054" s="154"/>
      <c r="V1054" s="154"/>
      <c r="W1054" s="154"/>
      <c r="X1054" s="154"/>
      <c r="Y1054" s="154"/>
      <c r="Z1054" s="145"/>
      <c r="AA1054" s="145"/>
      <c r="AB1054" s="145"/>
      <c r="AC1054" s="145"/>
      <c r="AD1054" s="145"/>
      <c r="AE1054" s="145"/>
      <c r="AF1054" s="145"/>
      <c r="AG1054" s="145" t="s">
        <v>206</v>
      </c>
      <c r="AH1054" s="145">
        <v>0</v>
      </c>
      <c r="AI1054" s="145"/>
      <c r="AJ1054" s="145"/>
      <c r="AK1054" s="145"/>
      <c r="AL1054" s="145"/>
      <c r="AM1054" s="145"/>
      <c r="AN1054" s="145"/>
      <c r="AO1054" s="145"/>
      <c r="AP1054" s="145"/>
      <c r="AQ1054" s="145"/>
      <c r="AR1054" s="145"/>
      <c r="AS1054" s="145"/>
      <c r="AT1054" s="145"/>
      <c r="AU1054" s="145"/>
      <c r="AV1054" s="145"/>
      <c r="AW1054" s="145"/>
      <c r="AX1054" s="145"/>
      <c r="AY1054" s="145"/>
      <c r="AZ1054" s="145"/>
      <c r="BA1054" s="145"/>
      <c r="BB1054" s="145"/>
      <c r="BC1054" s="145"/>
      <c r="BD1054" s="145"/>
      <c r="BE1054" s="145"/>
      <c r="BF1054" s="145"/>
      <c r="BG1054" s="145"/>
      <c r="BH1054" s="145"/>
    </row>
    <row r="1055" spans="1:60" outlineLevel="3">
      <c r="A1055" s="151"/>
      <c r="B1055" s="152"/>
      <c r="C1055" s="172" t="s">
        <v>1302</v>
      </c>
      <c r="D1055" s="156"/>
      <c r="E1055" s="1215">
        <v>2.86</v>
      </c>
      <c r="F1055" s="1209"/>
      <c r="G1055" s="1209"/>
      <c r="H1055" s="154"/>
      <c r="I1055" s="154"/>
      <c r="J1055" s="154"/>
      <c r="K1055" s="154"/>
      <c r="L1055" s="154"/>
      <c r="M1055" s="154"/>
      <c r="N1055" s="153"/>
      <c r="O1055" s="153"/>
      <c r="P1055" s="153"/>
      <c r="Q1055" s="153"/>
      <c r="R1055" s="154"/>
      <c r="S1055" s="154"/>
      <c r="T1055" s="154"/>
      <c r="U1055" s="154"/>
      <c r="V1055" s="154"/>
      <c r="W1055" s="154"/>
      <c r="X1055" s="154"/>
      <c r="Y1055" s="154"/>
      <c r="Z1055" s="145"/>
      <c r="AA1055" s="145"/>
      <c r="AB1055" s="145"/>
      <c r="AC1055" s="145"/>
      <c r="AD1055" s="145"/>
      <c r="AE1055" s="145"/>
      <c r="AF1055" s="145"/>
      <c r="AG1055" s="145" t="s">
        <v>206</v>
      </c>
      <c r="AH1055" s="145">
        <v>0</v>
      </c>
      <c r="AI1055" s="145"/>
      <c r="AJ1055" s="145"/>
      <c r="AK1055" s="145"/>
      <c r="AL1055" s="145"/>
      <c r="AM1055" s="145"/>
      <c r="AN1055" s="145"/>
      <c r="AO1055" s="145"/>
      <c r="AP1055" s="145"/>
      <c r="AQ1055" s="145"/>
      <c r="AR1055" s="145"/>
      <c r="AS1055" s="145"/>
      <c r="AT1055" s="145"/>
      <c r="AU1055" s="145"/>
      <c r="AV1055" s="145"/>
      <c r="AW1055" s="145"/>
      <c r="AX1055" s="145"/>
      <c r="AY1055" s="145"/>
      <c r="AZ1055" s="145"/>
      <c r="BA1055" s="145"/>
      <c r="BB1055" s="145"/>
      <c r="BC1055" s="145"/>
      <c r="BD1055" s="145"/>
      <c r="BE1055" s="145"/>
      <c r="BF1055" s="145"/>
      <c r="BG1055" s="145"/>
      <c r="BH1055" s="145"/>
    </row>
    <row r="1056" spans="1:60" ht="22.5" outlineLevel="3">
      <c r="A1056" s="151"/>
      <c r="B1056" s="152"/>
      <c r="C1056" s="172" t="s">
        <v>1303</v>
      </c>
      <c r="D1056" s="156"/>
      <c r="E1056" s="1215">
        <v>23.234000000000002</v>
      </c>
      <c r="F1056" s="1209"/>
      <c r="G1056" s="1209"/>
      <c r="H1056" s="154"/>
      <c r="I1056" s="154"/>
      <c r="J1056" s="154"/>
      <c r="K1056" s="154"/>
      <c r="L1056" s="154"/>
      <c r="M1056" s="154"/>
      <c r="N1056" s="153"/>
      <c r="O1056" s="153"/>
      <c r="P1056" s="153"/>
      <c r="Q1056" s="153"/>
      <c r="R1056" s="154"/>
      <c r="S1056" s="154"/>
      <c r="T1056" s="154"/>
      <c r="U1056" s="154"/>
      <c r="V1056" s="154"/>
      <c r="W1056" s="154"/>
      <c r="X1056" s="154"/>
      <c r="Y1056" s="154"/>
      <c r="Z1056" s="145"/>
      <c r="AA1056" s="145"/>
      <c r="AB1056" s="145"/>
      <c r="AC1056" s="145"/>
      <c r="AD1056" s="145"/>
      <c r="AE1056" s="145"/>
      <c r="AF1056" s="145"/>
      <c r="AG1056" s="145" t="s">
        <v>206</v>
      </c>
      <c r="AH1056" s="145">
        <v>0</v>
      </c>
      <c r="AI1056" s="145"/>
      <c r="AJ1056" s="145"/>
      <c r="AK1056" s="145"/>
      <c r="AL1056" s="145"/>
      <c r="AM1056" s="145"/>
      <c r="AN1056" s="145"/>
      <c r="AO1056" s="145"/>
      <c r="AP1056" s="145"/>
      <c r="AQ1056" s="145"/>
      <c r="AR1056" s="145"/>
      <c r="AS1056" s="145"/>
      <c r="AT1056" s="145"/>
      <c r="AU1056" s="145"/>
      <c r="AV1056" s="145"/>
      <c r="AW1056" s="145"/>
      <c r="AX1056" s="145"/>
      <c r="AY1056" s="145"/>
      <c r="AZ1056" s="145"/>
      <c r="BA1056" s="145"/>
      <c r="BB1056" s="145"/>
      <c r="BC1056" s="145"/>
      <c r="BD1056" s="145"/>
      <c r="BE1056" s="145"/>
      <c r="BF1056" s="145"/>
      <c r="BG1056" s="145"/>
      <c r="BH1056" s="145"/>
    </row>
    <row r="1057" spans="1:60" outlineLevel="1">
      <c r="A1057" s="164">
        <v>293</v>
      </c>
      <c r="B1057" s="165" t="s">
        <v>1304</v>
      </c>
      <c r="C1057" s="171" t="s">
        <v>1305</v>
      </c>
      <c r="D1057" s="166" t="s">
        <v>241</v>
      </c>
      <c r="E1057" s="1214">
        <v>113.03</v>
      </c>
      <c r="F1057" s="1207"/>
      <c r="G1057" s="1208">
        <f>ROUND(E1057*F1057,2)</f>
        <v>0</v>
      </c>
      <c r="H1057" s="155">
        <v>107.45</v>
      </c>
      <c r="I1057" s="154">
        <f>ROUND(E1057*H1057,2)</f>
        <v>12145.07</v>
      </c>
      <c r="J1057" s="155">
        <v>64.42</v>
      </c>
      <c r="K1057" s="154">
        <f>ROUND(E1057*J1057,2)</f>
        <v>7281.39</v>
      </c>
      <c r="L1057" s="154">
        <v>21</v>
      </c>
      <c r="M1057" s="154">
        <f>G1057*(1+L1057/100)</f>
        <v>0</v>
      </c>
      <c r="N1057" s="153">
        <v>2.9E-4</v>
      </c>
      <c r="O1057" s="153">
        <f>ROUND(E1057*N1057,2)</f>
        <v>0.03</v>
      </c>
      <c r="P1057" s="153">
        <v>0</v>
      </c>
      <c r="Q1057" s="153">
        <f>ROUND(E1057*P1057,2)</f>
        <v>0</v>
      </c>
      <c r="R1057" s="154"/>
      <c r="S1057" s="154" t="s">
        <v>200</v>
      </c>
      <c r="T1057" s="154" t="s">
        <v>201</v>
      </c>
      <c r="U1057" s="154">
        <v>0.11</v>
      </c>
      <c r="V1057" s="154">
        <f>ROUND(E1057*U1057,2)</f>
        <v>12.43</v>
      </c>
      <c r="W1057" s="154"/>
      <c r="X1057" s="154" t="s">
        <v>202</v>
      </c>
      <c r="Y1057" s="154" t="s">
        <v>203</v>
      </c>
      <c r="Z1057" s="145"/>
      <c r="AA1057" s="145"/>
      <c r="AB1057" s="145"/>
      <c r="AC1057" s="145"/>
      <c r="AD1057" s="145"/>
      <c r="AE1057" s="145"/>
      <c r="AF1057" s="145"/>
      <c r="AG1057" s="145" t="s">
        <v>204</v>
      </c>
      <c r="AH1057" s="145"/>
      <c r="AI1057" s="145"/>
      <c r="AJ1057" s="145"/>
      <c r="AK1057" s="145"/>
      <c r="AL1057" s="145"/>
      <c r="AM1057" s="145"/>
      <c r="AN1057" s="145"/>
      <c r="AO1057" s="145"/>
      <c r="AP1057" s="145"/>
      <c r="AQ1057" s="145"/>
      <c r="AR1057" s="145"/>
      <c r="AS1057" s="145"/>
      <c r="AT1057" s="145"/>
      <c r="AU1057" s="145"/>
      <c r="AV1057" s="145"/>
      <c r="AW1057" s="145"/>
      <c r="AX1057" s="145"/>
      <c r="AY1057" s="145"/>
      <c r="AZ1057" s="145"/>
      <c r="BA1057" s="145"/>
      <c r="BB1057" s="145"/>
      <c r="BC1057" s="145"/>
      <c r="BD1057" s="145"/>
      <c r="BE1057" s="145"/>
      <c r="BF1057" s="145"/>
      <c r="BG1057" s="145"/>
      <c r="BH1057" s="145"/>
    </row>
    <row r="1058" spans="1:60" outlineLevel="2">
      <c r="A1058" s="151"/>
      <c r="B1058" s="152"/>
      <c r="C1058" s="172" t="s">
        <v>1306</v>
      </c>
      <c r="D1058" s="156"/>
      <c r="E1058" s="1215">
        <v>4.4000000000000004</v>
      </c>
      <c r="F1058" s="1209"/>
      <c r="G1058" s="1209"/>
      <c r="H1058" s="154"/>
      <c r="I1058" s="154"/>
      <c r="J1058" s="154"/>
      <c r="K1058" s="154"/>
      <c r="L1058" s="154"/>
      <c r="M1058" s="154"/>
      <c r="N1058" s="153"/>
      <c r="O1058" s="153"/>
      <c r="P1058" s="153"/>
      <c r="Q1058" s="153"/>
      <c r="R1058" s="154"/>
      <c r="S1058" s="154"/>
      <c r="T1058" s="154"/>
      <c r="U1058" s="154"/>
      <c r="V1058" s="154"/>
      <c r="W1058" s="154"/>
      <c r="X1058" s="154"/>
      <c r="Y1058" s="154"/>
      <c r="Z1058" s="145"/>
      <c r="AA1058" s="145"/>
      <c r="AB1058" s="145"/>
      <c r="AC1058" s="145"/>
      <c r="AD1058" s="145"/>
      <c r="AE1058" s="145"/>
      <c r="AF1058" s="145"/>
      <c r="AG1058" s="145" t="s">
        <v>206</v>
      </c>
      <c r="AH1058" s="145">
        <v>0</v>
      </c>
      <c r="AI1058" s="145"/>
      <c r="AJ1058" s="145"/>
      <c r="AK1058" s="145"/>
      <c r="AL1058" s="145"/>
      <c r="AM1058" s="145"/>
      <c r="AN1058" s="145"/>
      <c r="AO1058" s="145"/>
      <c r="AP1058" s="145"/>
      <c r="AQ1058" s="145"/>
      <c r="AR1058" s="145"/>
      <c r="AS1058" s="145"/>
      <c r="AT1058" s="145"/>
      <c r="AU1058" s="145"/>
      <c r="AV1058" s="145"/>
      <c r="AW1058" s="145"/>
      <c r="AX1058" s="145"/>
      <c r="AY1058" s="145"/>
      <c r="AZ1058" s="145"/>
      <c r="BA1058" s="145"/>
      <c r="BB1058" s="145"/>
      <c r="BC1058" s="145"/>
      <c r="BD1058" s="145"/>
      <c r="BE1058" s="145"/>
      <c r="BF1058" s="145"/>
      <c r="BG1058" s="145"/>
      <c r="BH1058" s="145"/>
    </row>
    <row r="1059" spans="1:60" outlineLevel="3">
      <c r="A1059" s="151"/>
      <c r="B1059" s="152"/>
      <c r="C1059" s="172" t="s">
        <v>1307</v>
      </c>
      <c r="D1059" s="156"/>
      <c r="E1059" s="1215">
        <v>4.43</v>
      </c>
      <c r="F1059" s="1209"/>
      <c r="G1059" s="1209"/>
      <c r="H1059" s="154"/>
      <c r="I1059" s="154"/>
      <c r="J1059" s="154"/>
      <c r="K1059" s="154"/>
      <c r="L1059" s="154"/>
      <c r="M1059" s="154"/>
      <c r="N1059" s="153"/>
      <c r="O1059" s="153"/>
      <c r="P1059" s="153"/>
      <c r="Q1059" s="153"/>
      <c r="R1059" s="154"/>
      <c r="S1059" s="154"/>
      <c r="T1059" s="154"/>
      <c r="U1059" s="154"/>
      <c r="V1059" s="154"/>
      <c r="W1059" s="154"/>
      <c r="X1059" s="154"/>
      <c r="Y1059" s="154"/>
      <c r="Z1059" s="145"/>
      <c r="AA1059" s="145"/>
      <c r="AB1059" s="145"/>
      <c r="AC1059" s="145"/>
      <c r="AD1059" s="145"/>
      <c r="AE1059" s="145"/>
      <c r="AF1059" s="145"/>
      <c r="AG1059" s="145" t="s">
        <v>206</v>
      </c>
      <c r="AH1059" s="145">
        <v>0</v>
      </c>
      <c r="AI1059" s="145"/>
      <c r="AJ1059" s="145"/>
      <c r="AK1059" s="145"/>
      <c r="AL1059" s="145"/>
      <c r="AM1059" s="145"/>
      <c r="AN1059" s="145"/>
      <c r="AO1059" s="145"/>
      <c r="AP1059" s="145"/>
      <c r="AQ1059" s="145"/>
      <c r="AR1059" s="145"/>
      <c r="AS1059" s="145"/>
      <c r="AT1059" s="145"/>
      <c r="AU1059" s="145"/>
      <c r="AV1059" s="145"/>
      <c r="AW1059" s="145"/>
      <c r="AX1059" s="145"/>
      <c r="AY1059" s="145"/>
      <c r="AZ1059" s="145"/>
      <c r="BA1059" s="145"/>
      <c r="BB1059" s="145"/>
      <c r="BC1059" s="145"/>
      <c r="BD1059" s="145"/>
      <c r="BE1059" s="145"/>
      <c r="BF1059" s="145"/>
      <c r="BG1059" s="145"/>
      <c r="BH1059" s="145"/>
    </row>
    <row r="1060" spans="1:60" outlineLevel="3">
      <c r="A1060" s="151"/>
      <c r="B1060" s="152"/>
      <c r="C1060" s="172" t="s">
        <v>1308</v>
      </c>
      <c r="D1060" s="156"/>
      <c r="E1060" s="1215">
        <v>11.82</v>
      </c>
      <c r="F1060" s="1209"/>
      <c r="G1060" s="1209"/>
      <c r="H1060" s="154"/>
      <c r="I1060" s="154"/>
      <c r="J1060" s="154"/>
      <c r="K1060" s="154"/>
      <c r="L1060" s="154"/>
      <c r="M1060" s="154"/>
      <c r="N1060" s="153"/>
      <c r="O1060" s="153"/>
      <c r="P1060" s="153"/>
      <c r="Q1060" s="153"/>
      <c r="R1060" s="154"/>
      <c r="S1060" s="154"/>
      <c r="T1060" s="154"/>
      <c r="U1060" s="154"/>
      <c r="V1060" s="154"/>
      <c r="W1060" s="154"/>
      <c r="X1060" s="154"/>
      <c r="Y1060" s="154"/>
      <c r="Z1060" s="145"/>
      <c r="AA1060" s="145"/>
      <c r="AB1060" s="145"/>
      <c r="AC1060" s="145"/>
      <c r="AD1060" s="145"/>
      <c r="AE1060" s="145"/>
      <c r="AF1060" s="145"/>
      <c r="AG1060" s="145" t="s">
        <v>206</v>
      </c>
      <c r="AH1060" s="145">
        <v>0</v>
      </c>
      <c r="AI1060" s="145"/>
      <c r="AJ1060" s="145"/>
      <c r="AK1060" s="145"/>
      <c r="AL1060" s="145"/>
      <c r="AM1060" s="145"/>
      <c r="AN1060" s="145"/>
      <c r="AO1060" s="145"/>
      <c r="AP1060" s="145"/>
      <c r="AQ1060" s="145"/>
      <c r="AR1060" s="145"/>
      <c r="AS1060" s="145"/>
      <c r="AT1060" s="145"/>
      <c r="AU1060" s="145"/>
      <c r="AV1060" s="145"/>
      <c r="AW1060" s="145"/>
      <c r="AX1060" s="145"/>
      <c r="AY1060" s="145"/>
      <c r="AZ1060" s="145"/>
      <c r="BA1060" s="145"/>
      <c r="BB1060" s="145"/>
      <c r="BC1060" s="145"/>
      <c r="BD1060" s="145"/>
      <c r="BE1060" s="145"/>
      <c r="BF1060" s="145"/>
      <c r="BG1060" s="145"/>
      <c r="BH1060" s="145"/>
    </row>
    <row r="1061" spans="1:60" outlineLevel="3">
      <c r="A1061" s="151"/>
      <c r="B1061" s="152"/>
      <c r="C1061" s="172" t="s">
        <v>1309</v>
      </c>
      <c r="D1061" s="156"/>
      <c r="E1061" s="1215">
        <v>9.8699999999999992</v>
      </c>
      <c r="F1061" s="1209"/>
      <c r="G1061" s="1209"/>
      <c r="H1061" s="154"/>
      <c r="I1061" s="154"/>
      <c r="J1061" s="154"/>
      <c r="K1061" s="154"/>
      <c r="L1061" s="154"/>
      <c r="M1061" s="154"/>
      <c r="N1061" s="153"/>
      <c r="O1061" s="153"/>
      <c r="P1061" s="153"/>
      <c r="Q1061" s="153"/>
      <c r="R1061" s="154"/>
      <c r="S1061" s="154"/>
      <c r="T1061" s="154"/>
      <c r="U1061" s="154"/>
      <c r="V1061" s="154"/>
      <c r="W1061" s="154"/>
      <c r="X1061" s="154"/>
      <c r="Y1061" s="154"/>
      <c r="Z1061" s="145"/>
      <c r="AA1061" s="145"/>
      <c r="AB1061" s="145"/>
      <c r="AC1061" s="145"/>
      <c r="AD1061" s="145"/>
      <c r="AE1061" s="145"/>
      <c r="AF1061" s="145"/>
      <c r="AG1061" s="145" t="s">
        <v>206</v>
      </c>
      <c r="AH1061" s="145">
        <v>0</v>
      </c>
      <c r="AI1061" s="145"/>
      <c r="AJ1061" s="145"/>
      <c r="AK1061" s="145"/>
      <c r="AL1061" s="145"/>
      <c r="AM1061" s="145"/>
      <c r="AN1061" s="145"/>
      <c r="AO1061" s="145"/>
      <c r="AP1061" s="145"/>
      <c r="AQ1061" s="145"/>
      <c r="AR1061" s="145"/>
      <c r="AS1061" s="145"/>
      <c r="AT1061" s="145"/>
      <c r="AU1061" s="145"/>
      <c r="AV1061" s="145"/>
      <c r="AW1061" s="145"/>
      <c r="AX1061" s="145"/>
      <c r="AY1061" s="145"/>
      <c r="AZ1061" s="145"/>
      <c r="BA1061" s="145"/>
      <c r="BB1061" s="145"/>
      <c r="BC1061" s="145"/>
      <c r="BD1061" s="145"/>
      <c r="BE1061" s="145"/>
      <c r="BF1061" s="145"/>
      <c r="BG1061" s="145"/>
      <c r="BH1061" s="145"/>
    </row>
    <row r="1062" spans="1:60" outlineLevel="3">
      <c r="A1062" s="151"/>
      <c r="B1062" s="152"/>
      <c r="C1062" s="172" t="s">
        <v>1310</v>
      </c>
      <c r="D1062" s="156"/>
      <c r="E1062" s="1215">
        <v>5.09</v>
      </c>
      <c r="F1062" s="1209"/>
      <c r="G1062" s="1209"/>
      <c r="H1062" s="154"/>
      <c r="I1062" s="154"/>
      <c r="J1062" s="154"/>
      <c r="K1062" s="154"/>
      <c r="L1062" s="154"/>
      <c r="M1062" s="154"/>
      <c r="N1062" s="153"/>
      <c r="O1062" s="153"/>
      <c r="P1062" s="153"/>
      <c r="Q1062" s="153"/>
      <c r="R1062" s="154"/>
      <c r="S1062" s="154"/>
      <c r="T1062" s="154"/>
      <c r="U1062" s="154"/>
      <c r="V1062" s="154"/>
      <c r="W1062" s="154"/>
      <c r="X1062" s="154"/>
      <c r="Y1062" s="154"/>
      <c r="Z1062" s="145"/>
      <c r="AA1062" s="145"/>
      <c r="AB1062" s="145"/>
      <c r="AC1062" s="145"/>
      <c r="AD1062" s="145"/>
      <c r="AE1062" s="145"/>
      <c r="AF1062" s="145"/>
      <c r="AG1062" s="145" t="s">
        <v>206</v>
      </c>
      <c r="AH1062" s="145">
        <v>0</v>
      </c>
      <c r="AI1062" s="145"/>
      <c r="AJ1062" s="145"/>
      <c r="AK1062" s="145"/>
      <c r="AL1062" s="145"/>
      <c r="AM1062" s="145"/>
      <c r="AN1062" s="145"/>
      <c r="AO1062" s="145"/>
      <c r="AP1062" s="145"/>
      <c r="AQ1062" s="145"/>
      <c r="AR1062" s="145"/>
      <c r="AS1062" s="145"/>
      <c r="AT1062" s="145"/>
      <c r="AU1062" s="145"/>
      <c r="AV1062" s="145"/>
      <c r="AW1062" s="145"/>
      <c r="AX1062" s="145"/>
      <c r="AY1062" s="145"/>
      <c r="AZ1062" s="145"/>
      <c r="BA1062" s="145"/>
      <c r="BB1062" s="145"/>
      <c r="BC1062" s="145"/>
      <c r="BD1062" s="145"/>
      <c r="BE1062" s="145"/>
      <c r="BF1062" s="145"/>
      <c r="BG1062" s="145"/>
      <c r="BH1062" s="145"/>
    </row>
    <row r="1063" spans="1:60" outlineLevel="3">
      <c r="A1063" s="151"/>
      <c r="B1063" s="152"/>
      <c r="C1063" s="172" t="s">
        <v>1311</v>
      </c>
      <c r="D1063" s="156"/>
      <c r="E1063" s="1215">
        <v>4.88</v>
      </c>
      <c r="F1063" s="1209"/>
      <c r="G1063" s="1209"/>
      <c r="H1063" s="154"/>
      <c r="I1063" s="154"/>
      <c r="J1063" s="154"/>
      <c r="K1063" s="154"/>
      <c r="L1063" s="154"/>
      <c r="M1063" s="154"/>
      <c r="N1063" s="153"/>
      <c r="O1063" s="153"/>
      <c r="P1063" s="153"/>
      <c r="Q1063" s="153"/>
      <c r="R1063" s="154"/>
      <c r="S1063" s="154"/>
      <c r="T1063" s="154"/>
      <c r="U1063" s="154"/>
      <c r="V1063" s="154"/>
      <c r="W1063" s="154"/>
      <c r="X1063" s="154"/>
      <c r="Y1063" s="154"/>
      <c r="Z1063" s="145"/>
      <c r="AA1063" s="145"/>
      <c r="AB1063" s="145"/>
      <c r="AC1063" s="145"/>
      <c r="AD1063" s="145"/>
      <c r="AE1063" s="145"/>
      <c r="AF1063" s="145"/>
      <c r="AG1063" s="145" t="s">
        <v>206</v>
      </c>
      <c r="AH1063" s="145">
        <v>0</v>
      </c>
      <c r="AI1063" s="145"/>
      <c r="AJ1063" s="145"/>
      <c r="AK1063" s="145"/>
      <c r="AL1063" s="145"/>
      <c r="AM1063" s="145"/>
      <c r="AN1063" s="145"/>
      <c r="AO1063" s="145"/>
      <c r="AP1063" s="145"/>
      <c r="AQ1063" s="145"/>
      <c r="AR1063" s="145"/>
      <c r="AS1063" s="145"/>
      <c r="AT1063" s="145"/>
      <c r="AU1063" s="145"/>
      <c r="AV1063" s="145"/>
      <c r="AW1063" s="145"/>
      <c r="AX1063" s="145"/>
      <c r="AY1063" s="145"/>
      <c r="AZ1063" s="145"/>
      <c r="BA1063" s="145"/>
      <c r="BB1063" s="145"/>
      <c r="BC1063" s="145"/>
      <c r="BD1063" s="145"/>
      <c r="BE1063" s="145"/>
      <c r="BF1063" s="145"/>
      <c r="BG1063" s="145"/>
      <c r="BH1063" s="145"/>
    </row>
    <row r="1064" spans="1:60" outlineLevel="3">
      <c r="A1064" s="151"/>
      <c r="B1064" s="152"/>
      <c r="C1064" s="172" t="s">
        <v>1312</v>
      </c>
      <c r="D1064" s="156"/>
      <c r="E1064" s="1215">
        <v>4.95</v>
      </c>
      <c r="F1064" s="1209"/>
      <c r="G1064" s="1209"/>
      <c r="H1064" s="154"/>
      <c r="I1064" s="154"/>
      <c r="J1064" s="154"/>
      <c r="K1064" s="154"/>
      <c r="L1064" s="154"/>
      <c r="M1064" s="154"/>
      <c r="N1064" s="153"/>
      <c r="O1064" s="153"/>
      <c r="P1064" s="153"/>
      <c r="Q1064" s="153"/>
      <c r="R1064" s="154"/>
      <c r="S1064" s="154"/>
      <c r="T1064" s="154"/>
      <c r="U1064" s="154"/>
      <c r="V1064" s="154"/>
      <c r="W1064" s="154"/>
      <c r="X1064" s="154"/>
      <c r="Y1064" s="154"/>
      <c r="Z1064" s="145"/>
      <c r="AA1064" s="145"/>
      <c r="AB1064" s="145"/>
      <c r="AC1064" s="145"/>
      <c r="AD1064" s="145"/>
      <c r="AE1064" s="145"/>
      <c r="AF1064" s="145"/>
      <c r="AG1064" s="145" t="s">
        <v>206</v>
      </c>
      <c r="AH1064" s="145">
        <v>0</v>
      </c>
      <c r="AI1064" s="145"/>
      <c r="AJ1064" s="145"/>
      <c r="AK1064" s="145"/>
      <c r="AL1064" s="145"/>
      <c r="AM1064" s="145"/>
      <c r="AN1064" s="145"/>
      <c r="AO1064" s="145"/>
      <c r="AP1064" s="145"/>
      <c r="AQ1064" s="145"/>
      <c r="AR1064" s="145"/>
      <c r="AS1064" s="145"/>
      <c r="AT1064" s="145"/>
      <c r="AU1064" s="145"/>
      <c r="AV1064" s="145"/>
      <c r="AW1064" s="145"/>
      <c r="AX1064" s="145"/>
      <c r="AY1064" s="145"/>
      <c r="AZ1064" s="145"/>
      <c r="BA1064" s="145"/>
      <c r="BB1064" s="145"/>
      <c r="BC1064" s="145"/>
      <c r="BD1064" s="145"/>
      <c r="BE1064" s="145"/>
      <c r="BF1064" s="145"/>
      <c r="BG1064" s="145"/>
      <c r="BH1064" s="145"/>
    </row>
    <row r="1065" spans="1:60" outlineLevel="3">
      <c r="A1065" s="151"/>
      <c r="B1065" s="152"/>
      <c r="C1065" s="172" t="s">
        <v>1313</v>
      </c>
      <c r="D1065" s="156"/>
      <c r="E1065" s="1215">
        <v>4.68</v>
      </c>
      <c r="F1065" s="1209"/>
      <c r="G1065" s="1209"/>
      <c r="H1065" s="154"/>
      <c r="I1065" s="154"/>
      <c r="J1065" s="154"/>
      <c r="K1065" s="154"/>
      <c r="L1065" s="154"/>
      <c r="M1065" s="154"/>
      <c r="N1065" s="153"/>
      <c r="O1065" s="153"/>
      <c r="P1065" s="153"/>
      <c r="Q1065" s="153"/>
      <c r="R1065" s="154"/>
      <c r="S1065" s="154"/>
      <c r="T1065" s="154"/>
      <c r="U1065" s="154"/>
      <c r="V1065" s="154"/>
      <c r="W1065" s="154"/>
      <c r="X1065" s="154"/>
      <c r="Y1065" s="154"/>
      <c r="Z1065" s="145"/>
      <c r="AA1065" s="145"/>
      <c r="AB1065" s="145"/>
      <c r="AC1065" s="145"/>
      <c r="AD1065" s="145"/>
      <c r="AE1065" s="145"/>
      <c r="AF1065" s="145"/>
      <c r="AG1065" s="145" t="s">
        <v>206</v>
      </c>
      <c r="AH1065" s="145">
        <v>0</v>
      </c>
      <c r="AI1065" s="145"/>
      <c r="AJ1065" s="145"/>
      <c r="AK1065" s="145"/>
      <c r="AL1065" s="145"/>
      <c r="AM1065" s="145"/>
      <c r="AN1065" s="145"/>
      <c r="AO1065" s="145"/>
      <c r="AP1065" s="145"/>
      <c r="AQ1065" s="145"/>
      <c r="AR1065" s="145"/>
      <c r="AS1065" s="145"/>
      <c r="AT1065" s="145"/>
      <c r="AU1065" s="145"/>
      <c r="AV1065" s="145"/>
      <c r="AW1065" s="145"/>
      <c r="AX1065" s="145"/>
      <c r="AY1065" s="145"/>
      <c r="AZ1065" s="145"/>
      <c r="BA1065" s="145"/>
      <c r="BB1065" s="145"/>
      <c r="BC1065" s="145"/>
      <c r="BD1065" s="145"/>
      <c r="BE1065" s="145"/>
      <c r="BF1065" s="145"/>
      <c r="BG1065" s="145"/>
      <c r="BH1065" s="145"/>
    </row>
    <row r="1066" spans="1:60" outlineLevel="3">
      <c r="A1066" s="151"/>
      <c r="B1066" s="152"/>
      <c r="C1066" s="172" t="s">
        <v>1314</v>
      </c>
      <c r="D1066" s="156"/>
      <c r="E1066" s="1215">
        <v>4.93</v>
      </c>
      <c r="F1066" s="1209"/>
      <c r="G1066" s="1209"/>
      <c r="H1066" s="154"/>
      <c r="I1066" s="154"/>
      <c r="J1066" s="154"/>
      <c r="K1066" s="154"/>
      <c r="L1066" s="154"/>
      <c r="M1066" s="154"/>
      <c r="N1066" s="153"/>
      <c r="O1066" s="153"/>
      <c r="P1066" s="153"/>
      <c r="Q1066" s="153"/>
      <c r="R1066" s="154"/>
      <c r="S1066" s="154"/>
      <c r="T1066" s="154"/>
      <c r="U1066" s="154"/>
      <c r="V1066" s="154"/>
      <c r="W1066" s="154"/>
      <c r="X1066" s="154"/>
      <c r="Y1066" s="154"/>
      <c r="Z1066" s="145"/>
      <c r="AA1066" s="145"/>
      <c r="AB1066" s="145"/>
      <c r="AC1066" s="145"/>
      <c r="AD1066" s="145"/>
      <c r="AE1066" s="145"/>
      <c r="AF1066" s="145"/>
      <c r="AG1066" s="145" t="s">
        <v>206</v>
      </c>
      <c r="AH1066" s="145">
        <v>0</v>
      </c>
      <c r="AI1066" s="145"/>
      <c r="AJ1066" s="145"/>
      <c r="AK1066" s="145"/>
      <c r="AL1066" s="145"/>
      <c r="AM1066" s="145"/>
      <c r="AN1066" s="145"/>
      <c r="AO1066" s="145"/>
      <c r="AP1066" s="145"/>
      <c r="AQ1066" s="145"/>
      <c r="AR1066" s="145"/>
      <c r="AS1066" s="145"/>
      <c r="AT1066" s="145"/>
      <c r="AU1066" s="145"/>
      <c r="AV1066" s="145"/>
      <c r="AW1066" s="145"/>
      <c r="AX1066" s="145"/>
      <c r="AY1066" s="145"/>
      <c r="AZ1066" s="145"/>
      <c r="BA1066" s="145"/>
      <c r="BB1066" s="145"/>
      <c r="BC1066" s="145"/>
      <c r="BD1066" s="145"/>
      <c r="BE1066" s="145"/>
      <c r="BF1066" s="145"/>
      <c r="BG1066" s="145"/>
      <c r="BH1066" s="145"/>
    </row>
    <row r="1067" spans="1:60" outlineLevel="3">
      <c r="A1067" s="151"/>
      <c r="B1067" s="152"/>
      <c r="C1067" s="172" t="s">
        <v>1315</v>
      </c>
      <c r="D1067" s="156"/>
      <c r="E1067" s="1215">
        <v>12.12</v>
      </c>
      <c r="F1067" s="1209"/>
      <c r="G1067" s="1209"/>
      <c r="H1067" s="154"/>
      <c r="I1067" s="154"/>
      <c r="J1067" s="154"/>
      <c r="K1067" s="154"/>
      <c r="L1067" s="154"/>
      <c r="M1067" s="154"/>
      <c r="N1067" s="153"/>
      <c r="O1067" s="153"/>
      <c r="P1067" s="153"/>
      <c r="Q1067" s="153"/>
      <c r="R1067" s="154"/>
      <c r="S1067" s="154"/>
      <c r="T1067" s="154"/>
      <c r="U1067" s="154"/>
      <c r="V1067" s="154"/>
      <c r="W1067" s="154"/>
      <c r="X1067" s="154"/>
      <c r="Y1067" s="154"/>
      <c r="Z1067" s="145"/>
      <c r="AA1067" s="145"/>
      <c r="AB1067" s="145"/>
      <c r="AC1067" s="145"/>
      <c r="AD1067" s="145"/>
      <c r="AE1067" s="145"/>
      <c r="AF1067" s="145"/>
      <c r="AG1067" s="145" t="s">
        <v>206</v>
      </c>
      <c r="AH1067" s="145">
        <v>0</v>
      </c>
      <c r="AI1067" s="145"/>
      <c r="AJ1067" s="145"/>
      <c r="AK1067" s="145"/>
      <c r="AL1067" s="145"/>
      <c r="AM1067" s="145"/>
      <c r="AN1067" s="145"/>
      <c r="AO1067" s="145"/>
      <c r="AP1067" s="145"/>
      <c r="AQ1067" s="145"/>
      <c r="AR1067" s="145"/>
      <c r="AS1067" s="145"/>
      <c r="AT1067" s="145"/>
      <c r="AU1067" s="145"/>
      <c r="AV1067" s="145"/>
      <c r="AW1067" s="145"/>
      <c r="AX1067" s="145"/>
      <c r="AY1067" s="145"/>
      <c r="AZ1067" s="145"/>
      <c r="BA1067" s="145"/>
      <c r="BB1067" s="145"/>
      <c r="BC1067" s="145"/>
      <c r="BD1067" s="145"/>
      <c r="BE1067" s="145"/>
      <c r="BF1067" s="145"/>
      <c r="BG1067" s="145"/>
      <c r="BH1067" s="145"/>
    </row>
    <row r="1068" spans="1:60" outlineLevel="3">
      <c r="A1068" s="151"/>
      <c r="B1068" s="152"/>
      <c r="C1068" s="172" t="s">
        <v>1316</v>
      </c>
      <c r="D1068" s="156"/>
      <c r="E1068" s="1215">
        <v>4.08</v>
      </c>
      <c r="F1068" s="1209"/>
      <c r="G1068" s="1209"/>
      <c r="H1068" s="154"/>
      <c r="I1068" s="154"/>
      <c r="J1068" s="154"/>
      <c r="K1068" s="154"/>
      <c r="L1068" s="154"/>
      <c r="M1068" s="154"/>
      <c r="N1068" s="153"/>
      <c r="O1068" s="153"/>
      <c r="P1068" s="153"/>
      <c r="Q1068" s="153"/>
      <c r="R1068" s="154"/>
      <c r="S1068" s="154"/>
      <c r="T1068" s="154"/>
      <c r="U1068" s="154"/>
      <c r="V1068" s="154"/>
      <c r="W1068" s="154"/>
      <c r="X1068" s="154"/>
      <c r="Y1068" s="154"/>
      <c r="Z1068" s="145"/>
      <c r="AA1068" s="145"/>
      <c r="AB1068" s="145"/>
      <c r="AC1068" s="145"/>
      <c r="AD1068" s="145"/>
      <c r="AE1068" s="145"/>
      <c r="AF1068" s="145"/>
      <c r="AG1068" s="145" t="s">
        <v>206</v>
      </c>
      <c r="AH1068" s="145">
        <v>0</v>
      </c>
      <c r="AI1068" s="145"/>
      <c r="AJ1068" s="145"/>
      <c r="AK1068" s="145"/>
      <c r="AL1068" s="145"/>
      <c r="AM1068" s="145"/>
      <c r="AN1068" s="145"/>
      <c r="AO1068" s="145"/>
      <c r="AP1068" s="145"/>
      <c r="AQ1068" s="145"/>
      <c r="AR1068" s="145"/>
      <c r="AS1068" s="145"/>
      <c r="AT1068" s="145"/>
      <c r="AU1068" s="145"/>
      <c r="AV1068" s="145"/>
      <c r="AW1068" s="145"/>
      <c r="AX1068" s="145"/>
      <c r="AY1068" s="145"/>
      <c r="AZ1068" s="145"/>
      <c r="BA1068" s="145"/>
      <c r="BB1068" s="145"/>
      <c r="BC1068" s="145"/>
      <c r="BD1068" s="145"/>
      <c r="BE1068" s="145"/>
      <c r="BF1068" s="145"/>
      <c r="BG1068" s="145"/>
      <c r="BH1068" s="145"/>
    </row>
    <row r="1069" spans="1:60" outlineLevel="3">
      <c r="A1069" s="151"/>
      <c r="B1069" s="152"/>
      <c r="C1069" s="172" t="s">
        <v>1317</v>
      </c>
      <c r="D1069" s="156"/>
      <c r="E1069" s="1215">
        <v>4.12</v>
      </c>
      <c r="F1069" s="1209"/>
      <c r="G1069" s="1209"/>
      <c r="H1069" s="154"/>
      <c r="I1069" s="154"/>
      <c r="J1069" s="154"/>
      <c r="K1069" s="154"/>
      <c r="L1069" s="154"/>
      <c r="M1069" s="154"/>
      <c r="N1069" s="153"/>
      <c r="O1069" s="153"/>
      <c r="P1069" s="153"/>
      <c r="Q1069" s="153"/>
      <c r="R1069" s="154"/>
      <c r="S1069" s="154"/>
      <c r="T1069" s="154"/>
      <c r="U1069" s="154"/>
      <c r="V1069" s="154"/>
      <c r="W1069" s="154"/>
      <c r="X1069" s="154"/>
      <c r="Y1069" s="154"/>
      <c r="Z1069" s="145"/>
      <c r="AA1069" s="145"/>
      <c r="AB1069" s="145"/>
      <c r="AC1069" s="145"/>
      <c r="AD1069" s="145"/>
      <c r="AE1069" s="145"/>
      <c r="AF1069" s="145"/>
      <c r="AG1069" s="145" t="s">
        <v>206</v>
      </c>
      <c r="AH1069" s="145">
        <v>0</v>
      </c>
      <c r="AI1069" s="145"/>
      <c r="AJ1069" s="145"/>
      <c r="AK1069" s="145"/>
      <c r="AL1069" s="145"/>
      <c r="AM1069" s="145"/>
      <c r="AN1069" s="145"/>
      <c r="AO1069" s="145"/>
      <c r="AP1069" s="145"/>
      <c r="AQ1069" s="145"/>
      <c r="AR1069" s="145"/>
      <c r="AS1069" s="145"/>
      <c r="AT1069" s="145"/>
      <c r="AU1069" s="145"/>
      <c r="AV1069" s="145"/>
      <c r="AW1069" s="145"/>
      <c r="AX1069" s="145"/>
      <c r="AY1069" s="145"/>
      <c r="AZ1069" s="145"/>
      <c r="BA1069" s="145"/>
      <c r="BB1069" s="145"/>
      <c r="BC1069" s="145"/>
      <c r="BD1069" s="145"/>
      <c r="BE1069" s="145"/>
      <c r="BF1069" s="145"/>
      <c r="BG1069" s="145"/>
      <c r="BH1069" s="145"/>
    </row>
    <row r="1070" spans="1:60" outlineLevel="3">
      <c r="A1070" s="151"/>
      <c r="B1070" s="152"/>
      <c r="C1070" s="172" t="s">
        <v>1318</v>
      </c>
      <c r="D1070" s="156"/>
      <c r="E1070" s="1215">
        <v>8.91</v>
      </c>
      <c r="F1070" s="1209"/>
      <c r="G1070" s="1209"/>
      <c r="H1070" s="154"/>
      <c r="I1070" s="154"/>
      <c r="J1070" s="154"/>
      <c r="K1070" s="154"/>
      <c r="L1070" s="154"/>
      <c r="M1070" s="154"/>
      <c r="N1070" s="153"/>
      <c r="O1070" s="153"/>
      <c r="P1070" s="153"/>
      <c r="Q1070" s="153"/>
      <c r="R1070" s="154"/>
      <c r="S1070" s="154"/>
      <c r="T1070" s="154"/>
      <c r="U1070" s="154"/>
      <c r="V1070" s="154"/>
      <c r="W1070" s="154"/>
      <c r="X1070" s="154"/>
      <c r="Y1070" s="154"/>
      <c r="Z1070" s="145"/>
      <c r="AA1070" s="145"/>
      <c r="AB1070" s="145"/>
      <c r="AC1070" s="145"/>
      <c r="AD1070" s="145"/>
      <c r="AE1070" s="145"/>
      <c r="AF1070" s="145"/>
      <c r="AG1070" s="145" t="s">
        <v>206</v>
      </c>
      <c r="AH1070" s="145">
        <v>0</v>
      </c>
      <c r="AI1070" s="145"/>
      <c r="AJ1070" s="145"/>
      <c r="AK1070" s="145"/>
      <c r="AL1070" s="145"/>
      <c r="AM1070" s="145"/>
      <c r="AN1070" s="145"/>
      <c r="AO1070" s="145"/>
      <c r="AP1070" s="145"/>
      <c r="AQ1070" s="145"/>
      <c r="AR1070" s="145"/>
      <c r="AS1070" s="145"/>
      <c r="AT1070" s="145"/>
      <c r="AU1070" s="145"/>
      <c r="AV1070" s="145"/>
      <c r="AW1070" s="145"/>
      <c r="AX1070" s="145"/>
      <c r="AY1070" s="145"/>
      <c r="AZ1070" s="145"/>
      <c r="BA1070" s="145"/>
      <c r="BB1070" s="145"/>
      <c r="BC1070" s="145"/>
      <c r="BD1070" s="145"/>
      <c r="BE1070" s="145"/>
      <c r="BF1070" s="145"/>
      <c r="BG1070" s="145"/>
      <c r="BH1070" s="145"/>
    </row>
    <row r="1071" spans="1:60" outlineLevel="3">
      <c r="A1071" s="151"/>
      <c r="B1071" s="152"/>
      <c r="C1071" s="172" t="s">
        <v>1319</v>
      </c>
      <c r="D1071" s="156"/>
      <c r="E1071" s="1215">
        <v>8.52</v>
      </c>
      <c r="F1071" s="1209"/>
      <c r="G1071" s="1209"/>
      <c r="H1071" s="154"/>
      <c r="I1071" s="154"/>
      <c r="J1071" s="154"/>
      <c r="K1071" s="154"/>
      <c r="L1071" s="154"/>
      <c r="M1071" s="154"/>
      <c r="N1071" s="153"/>
      <c r="O1071" s="153"/>
      <c r="P1071" s="153"/>
      <c r="Q1071" s="153"/>
      <c r="R1071" s="154"/>
      <c r="S1071" s="154"/>
      <c r="T1071" s="154"/>
      <c r="U1071" s="154"/>
      <c r="V1071" s="154"/>
      <c r="W1071" s="154"/>
      <c r="X1071" s="154"/>
      <c r="Y1071" s="154"/>
      <c r="Z1071" s="145"/>
      <c r="AA1071" s="145"/>
      <c r="AB1071" s="145"/>
      <c r="AC1071" s="145"/>
      <c r="AD1071" s="145"/>
      <c r="AE1071" s="145"/>
      <c r="AF1071" s="145"/>
      <c r="AG1071" s="145" t="s">
        <v>206</v>
      </c>
      <c r="AH1071" s="145">
        <v>0</v>
      </c>
      <c r="AI1071" s="145"/>
      <c r="AJ1071" s="145"/>
      <c r="AK1071" s="145"/>
      <c r="AL1071" s="145"/>
      <c r="AM1071" s="145"/>
      <c r="AN1071" s="145"/>
      <c r="AO1071" s="145"/>
      <c r="AP1071" s="145"/>
      <c r="AQ1071" s="145"/>
      <c r="AR1071" s="145"/>
      <c r="AS1071" s="145"/>
      <c r="AT1071" s="145"/>
      <c r="AU1071" s="145"/>
      <c r="AV1071" s="145"/>
      <c r="AW1071" s="145"/>
      <c r="AX1071" s="145"/>
      <c r="AY1071" s="145"/>
      <c r="AZ1071" s="145"/>
      <c r="BA1071" s="145"/>
      <c r="BB1071" s="145"/>
      <c r="BC1071" s="145"/>
      <c r="BD1071" s="145"/>
      <c r="BE1071" s="145"/>
      <c r="BF1071" s="145"/>
      <c r="BG1071" s="145"/>
      <c r="BH1071" s="145"/>
    </row>
    <row r="1072" spans="1:60" outlineLevel="3">
      <c r="A1072" s="151"/>
      <c r="B1072" s="152"/>
      <c r="C1072" s="172" t="s">
        <v>1320</v>
      </c>
      <c r="D1072" s="156"/>
      <c r="E1072" s="1215">
        <v>6.74</v>
      </c>
      <c r="F1072" s="1209"/>
      <c r="G1072" s="1209"/>
      <c r="H1072" s="154"/>
      <c r="I1072" s="154"/>
      <c r="J1072" s="154"/>
      <c r="K1072" s="154"/>
      <c r="L1072" s="154"/>
      <c r="M1072" s="154"/>
      <c r="N1072" s="153"/>
      <c r="O1072" s="153"/>
      <c r="P1072" s="153"/>
      <c r="Q1072" s="153"/>
      <c r="R1072" s="154"/>
      <c r="S1072" s="154"/>
      <c r="T1072" s="154"/>
      <c r="U1072" s="154"/>
      <c r="V1072" s="154"/>
      <c r="W1072" s="154"/>
      <c r="X1072" s="154"/>
      <c r="Y1072" s="154"/>
      <c r="Z1072" s="145"/>
      <c r="AA1072" s="145"/>
      <c r="AB1072" s="145"/>
      <c r="AC1072" s="145"/>
      <c r="AD1072" s="145"/>
      <c r="AE1072" s="145"/>
      <c r="AF1072" s="145"/>
      <c r="AG1072" s="145" t="s">
        <v>206</v>
      </c>
      <c r="AH1072" s="145">
        <v>0</v>
      </c>
      <c r="AI1072" s="145"/>
      <c r="AJ1072" s="145"/>
      <c r="AK1072" s="145"/>
      <c r="AL1072" s="145"/>
      <c r="AM1072" s="145"/>
      <c r="AN1072" s="145"/>
      <c r="AO1072" s="145"/>
      <c r="AP1072" s="145"/>
      <c r="AQ1072" s="145"/>
      <c r="AR1072" s="145"/>
      <c r="AS1072" s="145"/>
      <c r="AT1072" s="145"/>
      <c r="AU1072" s="145"/>
      <c r="AV1072" s="145"/>
      <c r="AW1072" s="145"/>
      <c r="AX1072" s="145"/>
      <c r="AY1072" s="145"/>
      <c r="AZ1072" s="145"/>
      <c r="BA1072" s="145"/>
      <c r="BB1072" s="145"/>
      <c r="BC1072" s="145"/>
      <c r="BD1072" s="145"/>
      <c r="BE1072" s="145"/>
      <c r="BF1072" s="145"/>
      <c r="BG1072" s="145"/>
      <c r="BH1072" s="145"/>
    </row>
    <row r="1073" spans="1:60" outlineLevel="3">
      <c r="A1073" s="151"/>
      <c r="B1073" s="152"/>
      <c r="C1073" s="172" t="s">
        <v>1321</v>
      </c>
      <c r="D1073" s="156"/>
      <c r="E1073" s="1215">
        <v>4.5</v>
      </c>
      <c r="F1073" s="1209"/>
      <c r="G1073" s="1209"/>
      <c r="H1073" s="154"/>
      <c r="I1073" s="154"/>
      <c r="J1073" s="154"/>
      <c r="K1073" s="154"/>
      <c r="L1073" s="154"/>
      <c r="M1073" s="154"/>
      <c r="N1073" s="153"/>
      <c r="O1073" s="153"/>
      <c r="P1073" s="153"/>
      <c r="Q1073" s="153"/>
      <c r="R1073" s="154"/>
      <c r="S1073" s="154"/>
      <c r="T1073" s="154"/>
      <c r="U1073" s="154"/>
      <c r="V1073" s="154"/>
      <c r="W1073" s="154"/>
      <c r="X1073" s="154"/>
      <c r="Y1073" s="154"/>
      <c r="Z1073" s="145"/>
      <c r="AA1073" s="145"/>
      <c r="AB1073" s="145"/>
      <c r="AC1073" s="145"/>
      <c r="AD1073" s="145"/>
      <c r="AE1073" s="145"/>
      <c r="AF1073" s="145"/>
      <c r="AG1073" s="145" t="s">
        <v>206</v>
      </c>
      <c r="AH1073" s="145">
        <v>0</v>
      </c>
      <c r="AI1073" s="145"/>
      <c r="AJ1073" s="145"/>
      <c r="AK1073" s="145"/>
      <c r="AL1073" s="145"/>
      <c r="AM1073" s="145"/>
      <c r="AN1073" s="145"/>
      <c r="AO1073" s="145"/>
      <c r="AP1073" s="145"/>
      <c r="AQ1073" s="145"/>
      <c r="AR1073" s="145"/>
      <c r="AS1073" s="145"/>
      <c r="AT1073" s="145"/>
      <c r="AU1073" s="145"/>
      <c r="AV1073" s="145"/>
      <c r="AW1073" s="145"/>
      <c r="AX1073" s="145"/>
      <c r="AY1073" s="145"/>
      <c r="AZ1073" s="145"/>
      <c r="BA1073" s="145"/>
      <c r="BB1073" s="145"/>
      <c r="BC1073" s="145"/>
      <c r="BD1073" s="145"/>
      <c r="BE1073" s="145"/>
      <c r="BF1073" s="145"/>
      <c r="BG1073" s="145"/>
      <c r="BH1073" s="145"/>
    </row>
    <row r="1074" spans="1:60" outlineLevel="3">
      <c r="A1074" s="151"/>
      <c r="B1074" s="152"/>
      <c r="C1074" s="172" t="s">
        <v>1322</v>
      </c>
      <c r="D1074" s="156"/>
      <c r="E1074" s="1215">
        <v>4.49</v>
      </c>
      <c r="F1074" s="1209"/>
      <c r="G1074" s="1209"/>
      <c r="H1074" s="154"/>
      <c r="I1074" s="154"/>
      <c r="J1074" s="154"/>
      <c r="K1074" s="154"/>
      <c r="L1074" s="154"/>
      <c r="M1074" s="154"/>
      <c r="N1074" s="153"/>
      <c r="O1074" s="153"/>
      <c r="P1074" s="153"/>
      <c r="Q1074" s="153"/>
      <c r="R1074" s="154"/>
      <c r="S1074" s="154"/>
      <c r="T1074" s="154"/>
      <c r="U1074" s="154"/>
      <c r="V1074" s="154"/>
      <c r="W1074" s="154"/>
      <c r="X1074" s="154"/>
      <c r="Y1074" s="154"/>
      <c r="Z1074" s="145"/>
      <c r="AA1074" s="145"/>
      <c r="AB1074" s="145"/>
      <c r="AC1074" s="145"/>
      <c r="AD1074" s="145"/>
      <c r="AE1074" s="145"/>
      <c r="AF1074" s="145"/>
      <c r="AG1074" s="145" t="s">
        <v>206</v>
      </c>
      <c r="AH1074" s="145">
        <v>0</v>
      </c>
      <c r="AI1074" s="145"/>
      <c r="AJ1074" s="145"/>
      <c r="AK1074" s="145"/>
      <c r="AL1074" s="145"/>
      <c r="AM1074" s="145"/>
      <c r="AN1074" s="145"/>
      <c r="AO1074" s="145"/>
      <c r="AP1074" s="145"/>
      <c r="AQ1074" s="145"/>
      <c r="AR1074" s="145"/>
      <c r="AS1074" s="145"/>
      <c r="AT1074" s="145"/>
      <c r="AU1074" s="145"/>
      <c r="AV1074" s="145"/>
      <c r="AW1074" s="145"/>
      <c r="AX1074" s="145"/>
      <c r="AY1074" s="145"/>
      <c r="AZ1074" s="145"/>
      <c r="BA1074" s="145"/>
      <c r="BB1074" s="145"/>
      <c r="BC1074" s="145"/>
      <c r="BD1074" s="145"/>
      <c r="BE1074" s="145"/>
      <c r="BF1074" s="145"/>
      <c r="BG1074" s="145"/>
      <c r="BH1074" s="145"/>
    </row>
    <row r="1075" spans="1:60" outlineLevel="3">
      <c r="A1075" s="151"/>
      <c r="B1075" s="152"/>
      <c r="C1075" s="172" t="s">
        <v>1323</v>
      </c>
      <c r="D1075" s="156"/>
      <c r="E1075" s="1215">
        <v>4.5</v>
      </c>
      <c r="F1075" s="1209"/>
      <c r="G1075" s="1209"/>
      <c r="H1075" s="154"/>
      <c r="I1075" s="154"/>
      <c r="J1075" s="154"/>
      <c r="K1075" s="154"/>
      <c r="L1075" s="154"/>
      <c r="M1075" s="154"/>
      <c r="N1075" s="153"/>
      <c r="O1075" s="153"/>
      <c r="P1075" s="153"/>
      <c r="Q1075" s="153"/>
      <c r="R1075" s="154"/>
      <c r="S1075" s="154"/>
      <c r="T1075" s="154"/>
      <c r="U1075" s="154"/>
      <c r="V1075" s="154"/>
      <c r="W1075" s="154"/>
      <c r="X1075" s="154"/>
      <c r="Y1075" s="154"/>
      <c r="Z1075" s="145"/>
      <c r="AA1075" s="145"/>
      <c r="AB1075" s="145"/>
      <c r="AC1075" s="145"/>
      <c r="AD1075" s="145"/>
      <c r="AE1075" s="145"/>
      <c r="AF1075" s="145"/>
      <c r="AG1075" s="145" t="s">
        <v>206</v>
      </c>
      <c r="AH1075" s="145">
        <v>0</v>
      </c>
      <c r="AI1075" s="145"/>
      <c r="AJ1075" s="145"/>
      <c r="AK1075" s="145"/>
      <c r="AL1075" s="145"/>
      <c r="AM1075" s="145"/>
      <c r="AN1075" s="145"/>
      <c r="AO1075" s="145"/>
      <c r="AP1075" s="145"/>
      <c r="AQ1075" s="145"/>
      <c r="AR1075" s="145"/>
      <c r="AS1075" s="145"/>
      <c r="AT1075" s="145"/>
      <c r="AU1075" s="145"/>
      <c r="AV1075" s="145"/>
      <c r="AW1075" s="145"/>
      <c r="AX1075" s="145"/>
      <c r="AY1075" s="145"/>
      <c r="AZ1075" s="145"/>
      <c r="BA1075" s="145"/>
      <c r="BB1075" s="145"/>
      <c r="BC1075" s="145"/>
      <c r="BD1075" s="145"/>
      <c r="BE1075" s="145"/>
      <c r="BF1075" s="145"/>
      <c r="BG1075" s="145"/>
      <c r="BH1075" s="145"/>
    </row>
    <row r="1076" spans="1:60" ht="22.5" outlineLevel="1">
      <c r="A1076" s="164">
        <v>294</v>
      </c>
      <c r="B1076" s="165" t="s">
        <v>1324</v>
      </c>
      <c r="C1076" s="171" t="s">
        <v>1325</v>
      </c>
      <c r="D1076" s="166" t="s">
        <v>246</v>
      </c>
      <c r="E1076" s="1214">
        <v>94</v>
      </c>
      <c r="F1076" s="1207"/>
      <c r="G1076" s="1208">
        <f>ROUND(E1076*F1076,2)</f>
        <v>0</v>
      </c>
      <c r="H1076" s="155">
        <v>199.86</v>
      </c>
      <c r="I1076" s="154">
        <f>ROUND(E1076*H1076,2)</f>
        <v>18786.84</v>
      </c>
      <c r="J1076" s="155">
        <v>39.229999999999997</v>
      </c>
      <c r="K1076" s="154">
        <f>ROUND(E1076*J1076,2)</f>
        <v>3687.62</v>
      </c>
      <c r="L1076" s="154">
        <v>21</v>
      </c>
      <c r="M1076" s="154">
        <f>G1076*(1+L1076/100)</f>
        <v>0</v>
      </c>
      <c r="N1076" s="153">
        <v>1.1E-4</v>
      </c>
      <c r="O1076" s="153">
        <f>ROUND(E1076*N1076,2)</f>
        <v>0.01</v>
      </c>
      <c r="P1076" s="153">
        <v>0</v>
      </c>
      <c r="Q1076" s="153">
        <f>ROUND(E1076*P1076,2)</f>
        <v>0</v>
      </c>
      <c r="R1076" s="154"/>
      <c r="S1076" s="154" t="s">
        <v>200</v>
      </c>
      <c r="T1076" s="154" t="s">
        <v>201</v>
      </c>
      <c r="U1076" s="154">
        <v>6.7000000000000004E-2</v>
      </c>
      <c r="V1076" s="154">
        <f>ROUND(E1076*U1076,2)</f>
        <v>6.3</v>
      </c>
      <c r="W1076" s="154"/>
      <c r="X1076" s="154" t="s">
        <v>202</v>
      </c>
      <c r="Y1076" s="154" t="s">
        <v>203</v>
      </c>
      <c r="Z1076" s="145"/>
      <c r="AA1076" s="145"/>
      <c r="AB1076" s="145"/>
      <c r="AC1076" s="145"/>
      <c r="AD1076" s="145"/>
      <c r="AE1076" s="145"/>
      <c r="AF1076" s="145"/>
      <c r="AG1076" s="145" t="s">
        <v>204</v>
      </c>
      <c r="AH1076" s="145"/>
      <c r="AI1076" s="145"/>
      <c r="AJ1076" s="145"/>
      <c r="AK1076" s="145"/>
      <c r="AL1076" s="145"/>
      <c r="AM1076" s="145"/>
      <c r="AN1076" s="145"/>
      <c r="AO1076" s="145"/>
      <c r="AP1076" s="145"/>
      <c r="AQ1076" s="145"/>
      <c r="AR1076" s="145"/>
      <c r="AS1076" s="145"/>
      <c r="AT1076" s="145"/>
      <c r="AU1076" s="145"/>
      <c r="AV1076" s="145"/>
      <c r="AW1076" s="145"/>
      <c r="AX1076" s="145"/>
      <c r="AY1076" s="145"/>
      <c r="AZ1076" s="145"/>
      <c r="BA1076" s="145"/>
      <c r="BB1076" s="145"/>
      <c r="BC1076" s="145"/>
      <c r="BD1076" s="145"/>
      <c r="BE1076" s="145"/>
      <c r="BF1076" s="145"/>
      <c r="BG1076" s="145"/>
      <c r="BH1076" s="145"/>
    </row>
    <row r="1077" spans="1:60" outlineLevel="2">
      <c r="A1077" s="151"/>
      <c r="B1077" s="152"/>
      <c r="C1077" s="172" t="s">
        <v>1326</v>
      </c>
      <c r="D1077" s="156"/>
      <c r="E1077" s="1215">
        <v>4</v>
      </c>
      <c r="F1077" s="1209"/>
      <c r="G1077" s="1209"/>
      <c r="H1077" s="154"/>
      <c r="I1077" s="154"/>
      <c r="J1077" s="154"/>
      <c r="K1077" s="154"/>
      <c r="L1077" s="154"/>
      <c r="M1077" s="154"/>
      <c r="N1077" s="153"/>
      <c r="O1077" s="153"/>
      <c r="P1077" s="153"/>
      <c r="Q1077" s="153"/>
      <c r="R1077" s="154"/>
      <c r="S1077" s="154"/>
      <c r="T1077" s="154"/>
      <c r="U1077" s="154"/>
      <c r="V1077" s="154"/>
      <c r="W1077" s="154"/>
      <c r="X1077" s="154"/>
      <c r="Y1077" s="154"/>
      <c r="Z1077" s="145"/>
      <c r="AA1077" s="145"/>
      <c r="AB1077" s="145"/>
      <c r="AC1077" s="145"/>
      <c r="AD1077" s="145"/>
      <c r="AE1077" s="145"/>
      <c r="AF1077" s="145"/>
      <c r="AG1077" s="145" t="s">
        <v>206</v>
      </c>
      <c r="AH1077" s="145">
        <v>0</v>
      </c>
      <c r="AI1077" s="145"/>
      <c r="AJ1077" s="145"/>
      <c r="AK1077" s="145"/>
      <c r="AL1077" s="145"/>
      <c r="AM1077" s="145"/>
      <c r="AN1077" s="145"/>
      <c r="AO1077" s="145"/>
      <c r="AP1077" s="145"/>
      <c r="AQ1077" s="145"/>
      <c r="AR1077" s="145"/>
      <c r="AS1077" s="145"/>
      <c r="AT1077" s="145"/>
      <c r="AU1077" s="145"/>
      <c r="AV1077" s="145"/>
      <c r="AW1077" s="145"/>
      <c r="AX1077" s="145"/>
      <c r="AY1077" s="145"/>
      <c r="AZ1077" s="145"/>
      <c r="BA1077" s="145"/>
      <c r="BB1077" s="145"/>
      <c r="BC1077" s="145"/>
      <c r="BD1077" s="145"/>
      <c r="BE1077" s="145"/>
      <c r="BF1077" s="145"/>
      <c r="BG1077" s="145"/>
      <c r="BH1077" s="145"/>
    </row>
    <row r="1078" spans="1:60" outlineLevel="3">
      <c r="A1078" s="151"/>
      <c r="B1078" s="152"/>
      <c r="C1078" s="172" t="s">
        <v>1327</v>
      </c>
      <c r="D1078" s="156"/>
      <c r="E1078" s="1215">
        <v>4</v>
      </c>
      <c r="F1078" s="1209"/>
      <c r="G1078" s="1209"/>
      <c r="H1078" s="154"/>
      <c r="I1078" s="154"/>
      <c r="J1078" s="154"/>
      <c r="K1078" s="154"/>
      <c r="L1078" s="154"/>
      <c r="M1078" s="154"/>
      <c r="N1078" s="153"/>
      <c r="O1078" s="153"/>
      <c r="P1078" s="153"/>
      <c r="Q1078" s="153"/>
      <c r="R1078" s="154"/>
      <c r="S1078" s="154"/>
      <c r="T1078" s="154"/>
      <c r="U1078" s="154"/>
      <c r="V1078" s="154"/>
      <c r="W1078" s="154"/>
      <c r="X1078" s="154"/>
      <c r="Y1078" s="154"/>
      <c r="Z1078" s="145"/>
      <c r="AA1078" s="145"/>
      <c r="AB1078" s="145"/>
      <c r="AC1078" s="145"/>
      <c r="AD1078" s="145"/>
      <c r="AE1078" s="145"/>
      <c r="AF1078" s="145"/>
      <c r="AG1078" s="145" t="s">
        <v>206</v>
      </c>
      <c r="AH1078" s="145">
        <v>0</v>
      </c>
      <c r="AI1078" s="145"/>
      <c r="AJ1078" s="145"/>
      <c r="AK1078" s="145"/>
      <c r="AL1078" s="145"/>
      <c r="AM1078" s="145"/>
      <c r="AN1078" s="145"/>
      <c r="AO1078" s="145"/>
      <c r="AP1078" s="145"/>
      <c r="AQ1078" s="145"/>
      <c r="AR1078" s="145"/>
      <c r="AS1078" s="145"/>
      <c r="AT1078" s="145"/>
      <c r="AU1078" s="145"/>
      <c r="AV1078" s="145"/>
      <c r="AW1078" s="145"/>
      <c r="AX1078" s="145"/>
      <c r="AY1078" s="145"/>
      <c r="AZ1078" s="145"/>
      <c r="BA1078" s="145"/>
      <c r="BB1078" s="145"/>
      <c r="BC1078" s="145"/>
      <c r="BD1078" s="145"/>
      <c r="BE1078" s="145"/>
      <c r="BF1078" s="145"/>
      <c r="BG1078" s="145"/>
      <c r="BH1078" s="145"/>
    </row>
    <row r="1079" spans="1:60" outlineLevel="3">
      <c r="A1079" s="151"/>
      <c r="B1079" s="152"/>
      <c r="C1079" s="172" t="s">
        <v>1328</v>
      </c>
      <c r="D1079" s="156"/>
      <c r="E1079" s="1215">
        <v>8</v>
      </c>
      <c r="F1079" s="1209"/>
      <c r="G1079" s="1209"/>
      <c r="H1079" s="154"/>
      <c r="I1079" s="154"/>
      <c r="J1079" s="154"/>
      <c r="K1079" s="154"/>
      <c r="L1079" s="154"/>
      <c r="M1079" s="154"/>
      <c r="N1079" s="153"/>
      <c r="O1079" s="153"/>
      <c r="P1079" s="153"/>
      <c r="Q1079" s="153"/>
      <c r="R1079" s="154"/>
      <c r="S1079" s="154"/>
      <c r="T1079" s="154"/>
      <c r="U1079" s="154"/>
      <c r="V1079" s="154"/>
      <c r="W1079" s="154"/>
      <c r="X1079" s="154"/>
      <c r="Y1079" s="154"/>
      <c r="Z1079" s="145"/>
      <c r="AA1079" s="145"/>
      <c r="AB1079" s="145"/>
      <c r="AC1079" s="145"/>
      <c r="AD1079" s="145"/>
      <c r="AE1079" s="145"/>
      <c r="AF1079" s="145"/>
      <c r="AG1079" s="145" t="s">
        <v>206</v>
      </c>
      <c r="AH1079" s="145">
        <v>0</v>
      </c>
      <c r="AI1079" s="145"/>
      <c r="AJ1079" s="145"/>
      <c r="AK1079" s="145"/>
      <c r="AL1079" s="145"/>
      <c r="AM1079" s="145"/>
      <c r="AN1079" s="145"/>
      <c r="AO1079" s="145"/>
      <c r="AP1079" s="145"/>
      <c r="AQ1079" s="145"/>
      <c r="AR1079" s="145"/>
      <c r="AS1079" s="145"/>
      <c r="AT1079" s="145"/>
      <c r="AU1079" s="145"/>
      <c r="AV1079" s="145"/>
      <c r="AW1079" s="145"/>
      <c r="AX1079" s="145"/>
      <c r="AY1079" s="145"/>
      <c r="AZ1079" s="145"/>
      <c r="BA1079" s="145"/>
      <c r="BB1079" s="145"/>
      <c r="BC1079" s="145"/>
      <c r="BD1079" s="145"/>
      <c r="BE1079" s="145"/>
      <c r="BF1079" s="145"/>
      <c r="BG1079" s="145"/>
      <c r="BH1079" s="145"/>
    </row>
    <row r="1080" spans="1:60" outlineLevel="3">
      <c r="A1080" s="151"/>
      <c r="B1080" s="152"/>
      <c r="C1080" s="172" t="s">
        <v>1329</v>
      </c>
      <c r="D1080" s="156"/>
      <c r="E1080" s="1215">
        <v>4</v>
      </c>
      <c r="F1080" s="1209"/>
      <c r="G1080" s="1209"/>
      <c r="H1080" s="154"/>
      <c r="I1080" s="154"/>
      <c r="J1080" s="154"/>
      <c r="K1080" s="154"/>
      <c r="L1080" s="154"/>
      <c r="M1080" s="154"/>
      <c r="N1080" s="153"/>
      <c r="O1080" s="153"/>
      <c r="P1080" s="153"/>
      <c r="Q1080" s="153"/>
      <c r="R1080" s="154"/>
      <c r="S1080" s="154"/>
      <c r="T1080" s="154"/>
      <c r="U1080" s="154"/>
      <c r="V1080" s="154"/>
      <c r="W1080" s="154"/>
      <c r="X1080" s="154"/>
      <c r="Y1080" s="154"/>
      <c r="Z1080" s="145"/>
      <c r="AA1080" s="145"/>
      <c r="AB1080" s="145"/>
      <c r="AC1080" s="145"/>
      <c r="AD1080" s="145"/>
      <c r="AE1080" s="145"/>
      <c r="AF1080" s="145"/>
      <c r="AG1080" s="145" t="s">
        <v>206</v>
      </c>
      <c r="AH1080" s="145">
        <v>0</v>
      </c>
      <c r="AI1080" s="145"/>
      <c r="AJ1080" s="145"/>
      <c r="AK1080" s="145"/>
      <c r="AL1080" s="145"/>
      <c r="AM1080" s="145"/>
      <c r="AN1080" s="145"/>
      <c r="AO1080" s="145"/>
      <c r="AP1080" s="145"/>
      <c r="AQ1080" s="145"/>
      <c r="AR1080" s="145"/>
      <c r="AS1080" s="145"/>
      <c r="AT1080" s="145"/>
      <c r="AU1080" s="145"/>
      <c r="AV1080" s="145"/>
      <c r="AW1080" s="145"/>
      <c r="AX1080" s="145"/>
      <c r="AY1080" s="145"/>
      <c r="AZ1080" s="145"/>
      <c r="BA1080" s="145"/>
      <c r="BB1080" s="145"/>
      <c r="BC1080" s="145"/>
      <c r="BD1080" s="145"/>
      <c r="BE1080" s="145"/>
      <c r="BF1080" s="145"/>
      <c r="BG1080" s="145"/>
      <c r="BH1080" s="145"/>
    </row>
    <row r="1081" spans="1:60" outlineLevel="3">
      <c r="A1081" s="151"/>
      <c r="B1081" s="152"/>
      <c r="C1081" s="172" t="s">
        <v>1330</v>
      </c>
      <c r="D1081" s="156"/>
      <c r="E1081" s="1215">
        <v>2</v>
      </c>
      <c r="F1081" s="1209"/>
      <c r="G1081" s="1209"/>
      <c r="H1081" s="154"/>
      <c r="I1081" s="154"/>
      <c r="J1081" s="154"/>
      <c r="K1081" s="154"/>
      <c r="L1081" s="154"/>
      <c r="M1081" s="154"/>
      <c r="N1081" s="153"/>
      <c r="O1081" s="153"/>
      <c r="P1081" s="153"/>
      <c r="Q1081" s="153"/>
      <c r="R1081" s="154"/>
      <c r="S1081" s="154"/>
      <c r="T1081" s="154"/>
      <c r="U1081" s="154"/>
      <c r="V1081" s="154"/>
      <c r="W1081" s="154"/>
      <c r="X1081" s="154"/>
      <c r="Y1081" s="154"/>
      <c r="Z1081" s="145"/>
      <c r="AA1081" s="145"/>
      <c r="AB1081" s="145"/>
      <c r="AC1081" s="145"/>
      <c r="AD1081" s="145"/>
      <c r="AE1081" s="145"/>
      <c r="AF1081" s="145"/>
      <c r="AG1081" s="145" t="s">
        <v>206</v>
      </c>
      <c r="AH1081" s="145">
        <v>0</v>
      </c>
      <c r="AI1081" s="145"/>
      <c r="AJ1081" s="145"/>
      <c r="AK1081" s="145"/>
      <c r="AL1081" s="145"/>
      <c r="AM1081" s="145"/>
      <c r="AN1081" s="145"/>
      <c r="AO1081" s="145"/>
      <c r="AP1081" s="145"/>
      <c r="AQ1081" s="145"/>
      <c r="AR1081" s="145"/>
      <c r="AS1081" s="145"/>
      <c r="AT1081" s="145"/>
      <c r="AU1081" s="145"/>
      <c r="AV1081" s="145"/>
      <c r="AW1081" s="145"/>
      <c r="AX1081" s="145"/>
      <c r="AY1081" s="145"/>
      <c r="AZ1081" s="145"/>
      <c r="BA1081" s="145"/>
      <c r="BB1081" s="145"/>
      <c r="BC1081" s="145"/>
      <c r="BD1081" s="145"/>
      <c r="BE1081" s="145"/>
      <c r="BF1081" s="145"/>
      <c r="BG1081" s="145"/>
      <c r="BH1081" s="145"/>
    </row>
    <row r="1082" spans="1:60" outlineLevel="3">
      <c r="A1082" s="151"/>
      <c r="B1082" s="152"/>
      <c r="C1082" s="172" t="s">
        <v>1331</v>
      </c>
      <c r="D1082" s="156"/>
      <c r="E1082" s="1215">
        <v>4</v>
      </c>
      <c r="F1082" s="1209"/>
      <c r="G1082" s="1209"/>
      <c r="H1082" s="154"/>
      <c r="I1082" s="154"/>
      <c r="J1082" s="154"/>
      <c r="K1082" s="154"/>
      <c r="L1082" s="154"/>
      <c r="M1082" s="154"/>
      <c r="N1082" s="153"/>
      <c r="O1082" s="153"/>
      <c r="P1082" s="153"/>
      <c r="Q1082" s="153"/>
      <c r="R1082" s="154"/>
      <c r="S1082" s="154"/>
      <c r="T1082" s="154"/>
      <c r="U1082" s="154"/>
      <c r="V1082" s="154"/>
      <c r="W1082" s="154"/>
      <c r="X1082" s="154"/>
      <c r="Y1082" s="154"/>
      <c r="Z1082" s="145"/>
      <c r="AA1082" s="145"/>
      <c r="AB1082" s="145"/>
      <c r="AC1082" s="145"/>
      <c r="AD1082" s="145"/>
      <c r="AE1082" s="145"/>
      <c r="AF1082" s="145"/>
      <c r="AG1082" s="145" t="s">
        <v>206</v>
      </c>
      <c r="AH1082" s="145">
        <v>0</v>
      </c>
      <c r="AI1082" s="145"/>
      <c r="AJ1082" s="145"/>
      <c r="AK1082" s="145"/>
      <c r="AL1082" s="145"/>
      <c r="AM1082" s="145"/>
      <c r="AN1082" s="145"/>
      <c r="AO1082" s="145"/>
      <c r="AP1082" s="145"/>
      <c r="AQ1082" s="145"/>
      <c r="AR1082" s="145"/>
      <c r="AS1082" s="145"/>
      <c r="AT1082" s="145"/>
      <c r="AU1082" s="145"/>
      <c r="AV1082" s="145"/>
      <c r="AW1082" s="145"/>
      <c r="AX1082" s="145"/>
      <c r="AY1082" s="145"/>
      <c r="AZ1082" s="145"/>
      <c r="BA1082" s="145"/>
      <c r="BB1082" s="145"/>
      <c r="BC1082" s="145"/>
      <c r="BD1082" s="145"/>
      <c r="BE1082" s="145"/>
      <c r="BF1082" s="145"/>
      <c r="BG1082" s="145"/>
      <c r="BH1082" s="145"/>
    </row>
    <row r="1083" spans="1:60" outlineLevel="3">
      <c r="A1083" s="151"/>
      <c r="B1083" s="152"/>
      <c r="C1083" s="172" t="s">
        <v>1332</v>
      </c>
      <c r="D1083" s="156"/>
      <c r="E1083" s="1215">
        <v>4</v>
      </c>
      <c r="F1083" s="1209"/>
      <c r="G1083" s="1209"/>
      <c r="H1083" s="154"/>
      <c r="I1083" s="154"/>
      <c r="J1083" s="154"/>
      <c r="K1083" s="154"/>
      <c r="L1083" s="154"/>
      <c r="M1083" s="154"/>
      <c r="N1083" s="153"/>
      <c r="O1083" s="153"/>
      <c r="P1083" s="153"/>
      <c r="Q1083" s="153"/>
      <c r="R1083" s="154"/>
      <c r="S1083" s="154"/>
      <c r="T1083" s="154"/>
      <c r="U1083" s="154"/>
      <c r="V1083" s="154"/>
      <c r="W1083" s="154"/>
      <c r="X1083" s="154"/>
      <c r="Y1083" s="154"/>
      <c r="Z1083" s="145"/>
      <c r="AA1083" s="145"/>
      <c r="AB1083" s="145"/>
      <c r="AC1083" s="145"/>
      <c r="AD1083" s="145"/>
      <c r="AE1083" s="145"/>
      <c r="AF1083" s="145"/>
      <c r="AG1083" s="145" t="s">
        <v>206</v>
      </c>
      <c r="AH1083" s="145">
        <v>0</v>
      </c>
      <c r="AI1083" s="145"/>
      <c r="AJ1083" s="145"/>
      <c r="AK1083" s="145"/>
      <c r="AL1083" s="145"/>
      <c r="AM1083" s="145"/>
      <c r="AN1083" s="145"/>
      <c r="AO1083" s="145"/>
      <c r="AP1083" s="145"/>
      <c r="AQ1083" s="145"/>
      <c r="AR1083" s="145"/>
      <c r="AS1083" s="145"/>
      <c r="AT1083" s="145"/>
      <c r="AU1083" s="145"/>
      <c r="AV1083" s="145"/>
      <c r="AW1083" s="145"/>
      <c r="AX1083" s="145"/>
      <c r="AY1083" s="145"/>
      <c r="AZ1083" s="145"/>
      <c r="BA1083" s="145"/>
      <c r="BB1083" s="145"/>
      <c r="BC1083" s="145"/>
      <c r="BD1083" s="145"/>
      <c r="BE1083" s="145"/>
      <c r="BF1083" s="145"/>
      <c r="BG1083" s="145"/>
      <c r="BH1083" s="145"/>
    </row>
    <row r="1084" spans="1:60" outlineLevel="3">
      <c r="A1084" s="151"/>
      <c r="B1084" s="152"/>
      <c r="C1084" s="172" t="s">
        <v>1333</v>
      </c>
      <c r="D1084" s="156"/>
      <c r="E1084" s="1215">
        <v>4</v>
      </c>
      <c r="F1084" s="1209"/>
      <c r="G1084" s="1209"/>
      <c r="H1084" s="154"/>
      <c r="I1084" s="154"/>
      <c r="J1084" s="154"/>
      <c r="K1084" s="154"/>
      <c r="L1084" s="154"/>
      <c r="M1084" s="154"/>
      <c r="N1084" s="153"/>
      <c r="O1084" s="153"/>
      <c r="P1084" s="153"/>
      <c r="Q1084" s="153"/>
      <c r="R1084" s="154"/>
      <c r="S1084" s="154"/>
      <c r="T1084" s="154"/>
      <c r="U1084" s="154"/>
      <c r="V1084" s="154"/>
      <c r="W1084" s="154"/>
      <c r="X1084" s="154"/>
      <c r="Y1084" s="154"/>
      <c r="Z1084" s="145"/>
      <c r="AA1084" s="145"/>
      <c r="AB1084" s="145"/>
      <c r="AC1084" s="145"/>
      <c r="AD1084" s="145"/>
      <c r="AE1084" s="145"/>
      <c r="AF1084" s="145"/>
      <c r="AG1084" s="145" t="s">
        <v>206</v>
      </c>
      <c r="AH1084" s="145">
        <v>0</v>
      </c>
      <c r="AI1084" s="145"/>
      <c r="AJ1084" s="145"/>
      <c r="AK1084" s="145"/>
      <c r="AL1084" s="145"/>
      <c r="AM1084" s="145"/>
      <c r="AN1084" s="145"/>
      <c r="AO1084" s="145"/>
      <c r="AP1084" s="145"/>
      <c r="AQ1084" s="145"/>
      <c r="AR1084" s="145"/>
      <c r="AS1084" s="145"/>
      <c r="AT1084" s="145"/>
      <c r="AU1084" s="145"/>
      <c r="AV1084" s="145"/>
      <c r="AW1084" s="145"/>
      <c r="AX1084" s="145"/>
      <c r="AY1084" s="145"/>
      <c r="AZ1084" s="145"/>
      <c r="BA1084" s="145"/>
      <c r="BB1084" s="145"/>
      <c r="BC1084" s="145"/>
      <c r="BD1084" s="145"/>
      <c r="BE1084" s="145"/>
      <c r="BF1084" s="145"/>
      <c r="BG1084" s="145"/>
      <c r="BH1084" s="145"/>
    </row>
    <row r="1085" spans="1:60" outlineLevel="3">
      <c r="A1085" s="151"/>
      <c r="B1085" s="152"/>
      <c r="C1085" s="172" t="s">
        <v>1334</v>
      </c>
      <c r="D1085" s="156"/>
      <c r="E1085" s="1215">
        <v>4</v>
      </c>
      <c r="F1085" s="1209"/>
      <c r="G1085" s="1209"/>
      <c r="H1085" s="154"/>
      <c r="I1085" s="154"/>
      <c r="J1085" s="154"/>
      <c r="K1085" s="154"/>
      <c r="L1085" s="154"/>
      <c r="M1085" s="154"/>
      <c r="N1085" s="153"/>
      <c r="O1085" s="153"/>
      <c r="P1085" s="153"/>
      <c r="Q1085" s="153"/>
      <c r="R1085" s="154"/>
      <c r="S1085" s="154"/>
      <c r="T1085" s="154"/>
      <c r="U1085" s="154"/>
      <c r="V1085" s="154"/>
      <c r="W1085" s="154"/>
      <c r="X1085" s="154"/>
      <c r="Y1085" s="154"/>
      <c r="Z1085" s="145"/>
      <c r="AA1085" s="145"/>
      <c r="AB1085" s="145"/>
      <c r="AC1085" s="145"/>
      <c r="AD1085" s="145"/>
      <c r="AE1085" s="145"/>
      <c r="AF1085" s="145"/>
      <c r="AG1085" s="145" t="s">
        <v>206</v>
      </c>
      <c r="AH1085" s="145">
        <v>0</v>
      </c>
      <c r="AI1085" s="145"/>
      <c r="AJ1085" s="145"/>
      <c r="AK1085" s="145"/>
      <c r="AL1085" s="145"/>
      <c r="AM1085" s="145"/>
      <c r="AN1085" s="145"/>
      <c r="AO1085" s="145"/>
      <c r="AP1085" s="145"/>
      <c r="AQ1085" s="145"/>
      <c r="AR1085" s="145"/>
      <c r="AS1085" s="145"/>
      <c r="AT1085" s="145"/>
      <c r="AU1085" s="145"/>
      <c r="AV1085" s="145"/>
      <c r="AW1085" s="145"/>
      <c r="AX1085" s="145"/>
      <c r="AY1085" s="145"/>
      <c r="AZ1085" s="145"/>
      <c r="BA1085" s="145"/>
      <c r="BB1085" s="145"/>
      <c r="BC1085" s="145"/>
      <c r="BD1085" s="145"/>
      <c r="BE1085" s="145"/>
      <c r="BF1085" s="145"/>
      <c r="BG1085" s="145"/>
      <c r="BH1085" s="145"/>
    </row>
    <row r="1086" spans="1:60" outlineLevel="3">
      <c r="A1086" s="151"/>
      <c r="B1086" s="152"/>
      <c r="C1086" s="172" t="s">
        <v>1335</v>
      </c>
      <c r="D1086" s="156"/>
      <c r="E1086" s="1215">
        <v>10</v>
      </c>
      <c r="F1086" s="1209"/>
      <c r="G1086" s="1209"/>
      <c r="H1086" s="154"/>
      <c r="I1086" s="154"/>
      <c r="J1086" s="154"/>
      <c r="K1086" s="154"/>
      <c r="L1086" s="154"/>
      <c r="M1086" s="154"/>
      <c r="N1086" s="153"/>
      <c r="O1086" s="153"/>
      <c r="P1086" s="153"/>
      <c r="Q1086" s="153"/>
      <c r="R1086" s="154"/>
      <c r="S1086" s="154"/>
      <c r="T1086" s="154"/>
      <c r="U1086" s="154"/>
      <c r="V1086" s="154"/>
      <c r="W1086" s="154"/>
      <c r="X1086" s="154"/>
      <c r="Y1086" s="154"/>
      <c r="Z1086" s="145"/>
      <c r="AA1086" s="145"/>
      <c r="AB1086" s="145"/>
      <c r="AC1086" s="145"/>
      <c r="AD1086" s="145"/>
      <c r="AE1086" s="145"/>
      <c r="AF1086" s="145"/>
      <c r="AG1086" s="145" t="s">
        <v>206</v>
      </c>
      <c r="AH1086" s="145">
        <v>0</v>
      </c>
      <c r="AI1086" s="145"/>
      <c r="AJ1086" s="145"/>
      <c r="AK1086" s="145"/>
      <c r="AL1086" s="145"/>
      <c r="AM1086" s="145"/>
      <c r="AN1086" s="145"/>
      <c r="AO1086" s="145"/>
      <c r="AP1086" s="145"/>
      <c r="AQ1086" s="145"/>
      <c r="AR1086" s="145"/>
      <c r="AS1086" s="145"/>
      <c r="AT1086" s="145"/>
      <c r="AU1086" s="145"/>
      <c r="AV1086" s="145"/>
      <c r="AW1086" s="145"/>
      <c r="AX1086" s="145"/>
      <c r="AY1086" s="145"/>
      <c r="AZ1086" s="145"/>
      <c r="BA1086" s="145"/>
      <c r="BB1086" s="145"/>
      <c r="BC1086" s="145"/>
      <c r="BD1086" s="145"/>
      <c r="BE1086" s="145"/>
      <c r="BF1086" s="145"/>
      <c r="BG1086" s="145"/>
      <c r="BH1086" s="145"/>
    </row>
    <row r="1087" spans="1:60" outlineLevel="3">
      <c r="A1087" s="151"/>
      <c r="B1087" s="152"/>
      <c r="C1087" s="172" t="s">
        <v>1336</v>
      </c>
      <c r="D1087" s="156"/>
      <c r="E1087" s="1215">
        <v>4</v>
      </c>
      <c r="F1087" s="1209"/>
      <c r="G1087" s="1209"/>
      <c r="H1087" s="154"/>
      <c r="I1087" s="154"/>
      <c r="J1087" s="154"/>
      <c r="K1087" s="154"/>
      <c r="L1087" s="154"/>
      <c r="M1087" s="154"/>
      <c r="N1087" s="153"/>
      <c r="O1087" s="153"/>
      <c r="P1087" s="153"/>
      <c r="Q1087" s="153"/>
      <c r="R1087" s="154"/>
      <c r="S1087" s="154"/>
      <c r="T1087" s="154"/>
      <c r="U1087" s="154"/>
      <c r="V1087" s="154"/>
      <c r="W1087" s="154"/>
      <c r="X1087" s="154"/>
      <c r="Y1087" s="154"/>
      <c r="Z1087" s="145"/>
      <c r="AA1087" s="145"/>
      <c r="AB1087" s="145"/>
      <c r="AC1087" s="145"/>
      <c r="AD1087" s="145"/>
      <c r="AE1087" s="145"/>
      <c r="AF1087" s="145"/>
      <c r="AG1087" s="145" t="s">
        <v>206</v>
      </c>
      <c r="AH1087" s="145">
        <v>0</v>
      </c>
      <c r="AI1087" s="145"/>
      <c r="AJ1087" s="145"/>
      <c r="AK1087" s="145"/>
      <c r="AL1087" s="145"/>
      <c r="AM1087" s="145"/>
      <c r="AN1087" s="145"/>
      <c r="AO1087" s="145"/>
      <c r="AP1087" s="145"/>
      <c r="AQ1087" s="145"/>
      <c r="AR1087" s="145"/>
      <c r="AS1087" s="145"/>
      <c r="AT1087" s="145"/>
      <c r="AU1087" s="145"/>
      <c r="AV1087" s="145"/>
      <c r="AW1087" s="145"/>
      <c r="AX1087" s="145"/>
      <c r="AY1087" s="145"/>
      <c r="AZ1087" s="145"/>
      <c r="BA1087" s="145"/>
      <c r="BB1087" s="145"/>
      <c r="BC1087" s="145"/>
      <c r="BD1087" s="145"/>
      <c r="BE1087" s="145"/>
      <c r="BF1087" s="145"/>
      <c r="BG1087" s="145"/>
      <c r="BH1087" s="145"/>
    </row>
    <row r="1088" spans="1:60" outlineLevel="3">
      <c r="A1088" s="151"/>
      <c r="B1088" s="152"/>
      <c r="C1088" s="172" t="s">
        <v>1337</v>
      </c>
      <c r="D1088" s="156"/>
      <c r="E1088" s="1215">
        <v>4</v>
      </c>
      <c r="F1088" s="1209"/>
      <c r="G1088" s="1209"/>
      <c r="H1088" s="154"/>
      <c r="I1088" s="154"/>
      <c r="J1088" s="154"/>
      <c r="K1088" s="154"/>
      <c r="L1088" s="154"/>
      <c r="M1088" s="154"/>
      <c r="N1088" s="153"/>
      <c r="O1088" s="153"/>
      <c r="P1088" s="153"/>
      <c r="Q1088" s="153"/>
      <c r="R1088" s="154"/>
      <c r="S1088" s="154"/>
      <c r="T1088" s="154"/>
      <c r="U1088" s="154"/>
      <c r="V1088" s="154"/>
      <c r="W1088" s="154"/>
      <c r="X1088" s="154"/>
      <c r="Y1088" s="154"/>
      <c r="Z1088" s="145"/>
      <c r="AA1088" s="145"/>
      <c r="AB1088" s="145"/>
      <c r="AC1088" s="145"/>
      <c r="AD1088" s="145"/>
      <c r="AE1088" s="145"/>
      <c r="AF1088" s="145"/>
      <c r="AG1088" s="145" t="s">
        <v>206</v>
      </c>
      <c r="AH1088" s="145">
        <v>0</v>
      </c>
      <c r="AI1088" s="145"/>
      <c r="AJ1088" s="145"/>
      <c r="AK1088" s="145"/>
      <c r="AL1088" s="145"/>
      <c r="AM1088" s="145"/>
      <c r="AN1088" s="145"/>
      <c r="AO1088" s="145"/>
      <c r="AP1088" s="145"/>
      <c r="AQ1088" s="145"/>
      <c r="AR1088" s="145"/>
      <c r="AS1088" s="145"/>
      <c r="AT1088" s="145"/>
      <c r="AU1088" s="145"/>
      <c r="AV1088" s="145"/>
      <c r="AW1088" s="145"/>
      <c r="AX1088" s="145"/>
      <c r="AY1088" s="145"/>
      <c r="AZ1088" s="145"/>
      <c r="BA1088" s="145"/>
      <c r="BB1088" s="145"/>
      <c r="BC1088" s="145"/>
      <c r="BD1088" s="145"/>
      <c r="BE1088" s="145"/>
      <c r="BF1088" s="145"/>
      <c r="BG1088" s="145"/>
      <c r="BH1088" s="145"/>
    </row>
    <row r="1089" spans="1:60" outlineLevel="3">
      <c r="A1089" s="151"/>
      <c r="B1089" s="152"/>
      <c r="C1089" s="172" t="s">
        <v>1338</v>
      </c>
      <c r="D1089" s="156"/>
      <c r="E1089" s="1215">
        <v>10</v>
      </c>
      <c r="F1089" s="1209"/>
      <c r="G1089" s="1209"/>
      <c r="H1089" s="154"/>
      <c r="I1089" s="154"/>
      <c r="J1089" s="154"/>
      <c r="K1089" s="154"/>
      <c r="L1089" s="154"/>
      <c r="M1089" s="154"/>
      <c r="N1089" s="153"/>
      <c r="O1089" s="153"/>
      <c r="P1089" s="153"/>
      <c r="Q1089" s="153"/>
      <c r="R1089" s="154"/>
      <c r="S1089" s="154"/>
      <c r="T1089" s="154"/>
      <c r="U1089" s="154"/>
      <c r="V1089" s="154"/>
      <c r="W1089" s="154"/>
      <c r="X1089" s="154"/>
      <c r="Y1089" s="154"/>
      <c r="Z1089" s="145"/>
      <c r="AA1089" s="145"/>
      <c r="AB1089" s="145"/>
      <c r="AC1089" s="145"/>
      <c r="AD1089" s="145"/>
      <c r="AE1089" s="145"/>
      <c r="AF1089" s="145"/>
      <c r="AG1089" s="145" t="s">
        <v>206</v>
      </c>
      <c r="AH1089" s="145">
        <v>0</v>
      </c>
      <c r="AI1089" s="145"/>
      <c r="AJ1089" s="145"/>
      <c r="AK1089" s="145"/>
      <c r="AL1089" s="145"/>
      <c r="AM1089" s="145"/>
      <c r="AN1089" s="145"/>
      <c r="AO1089" s="145"/>
      <c r="AP1089" s="145"/>
      <c r="AQ1089" s="145"/>
      <c r="AR1089" s="145"/>
      <c r="AS1089" s="145"/>
      <c r="AT1089" s="145"/>
      <c r="AU1089" s="145"/>
      <c r="AV1089" s="145"/>
      <c r="AW1089" s="145"/>
      <c r="AX1089" s="145"/>
      <c r="AY1089" s="145"/>
      <c r="AZ1089" s="145"/>
      <c r="BA1089" s="145"/>
      <c r="BB1089" s="145"/>
      <c r="BC1089" s="145"/>
      <c r="BD1089" s="145"/>
      <c r="BE1089" s="145"/>
      <c r="BF1089" s="145"/>
      <c r="BG1089" s="145"/>
      <c r="BH1089" s="145"/>
    </row>
    <row r="1090" spans="1:60" outlineLevel="3">
      <c r="A1090" s="151"/>
      <c r="B1090" s="152"/>
      <c r="C1090" s="172" t="s">
        <v>1339</v>
      </c>
      <c r="D1090" s="156"/>
      <c r="E1090" s="1215">
        <v>6</v>
      </c>
      <c r="F1090" s="1209"/>
      <c r="G1090" s="1209"/>
      <c r="H1090" s="154"/>
      <c r="I1090" s="154"/>
      <c r="J1090" s="154"/>
      <c r="K1090" s="154"/>
      <c r="L1090" s="154"/>
      <c r="M1090" s="154"/>
      <c r="N1090" s="153"/>
      <c r="O1090" s="153"/>
      <c r="P1090" s="153"/>
      <c r="Q1090" s="153"/>
      <c r="R1090" s="154"/>
      <c r="S1090" s="154"/>
      <c r="T1090" s="154"/>
      <c r="U1090" s="154"/>
      <c r="V1090" s="154"/>
      <c r="W1090" s="154"/>
      <c r="X1090" s="154"/>
      <c r="Y1090" s="154"/>
      <c r="Z1090" s="145"/>
      <c r="AA1090" s="145"/>
      <c r="AB1090" s="145"/>
      <c r="AC1090" s="145"/>
      <c r="AD1090" s="145"/>
      <c r="AE1090" s="145"/>
      <c r="AF1090" s="145"/>
      <c r="AG1090" s="145" t="s">
        <v>206</v>
      </c>
      <c r="AH1090" s="145">
        <v>0</v>
      </c>
      <c r="AI1090" s="145"/>
      <c r="AJ1090" s="145"/>
      <c r="AK1090" s="145"/>
      <c r="AL1090" s="145"/>
      <c r="AM1090" s="145"/>
      <c r="AN1090" s="145"/>
      <c r="AO1090" s="145"/>
      <c r="AP1090" s="145"/>
      <c r="AQ1090" s="145"/>
      <c r="AR1090" s="145"/>
      <c r="AS1090" s="145"/>
      <c r="AT1090" s="145"/>
      <c r="AU1090" s="145"/>
      <c r="AV1090" s="145"/>
      <c r="AW1090" s="145"/>
      <c r="AX1090" s="145"/>
      <c r="AY1090" s="145"/>
      <c r="AZ1090" s="145"/>
      <c r="BA1090" s="145"/>
      <c r="BB1090" s="145"/>
      <c r="BC1090" s="145"/>
      <c r="BD1090" s="145"/>
      <c r="BE1090" s="145"/>
      <c r="BF1090" s="145"/>
      <c r="BG1090" s="145"/>
      <c r="BH1090" s="145"/>
    </row>
    <row r="1091" spans="1:60" outlineLevel="3">
      <c r="A1091" s="151"/>
      <c r="B1091" s="152"/>
      <c r="C1091" s="172" t="s">
        <v>1340</v>
      </c>
      <c r="D1091" s="156"/>
      <c r="E1091" s="1215">
        <v>10</v>
      </c>
      <c r="F1091" s="1209"/>
      <c r="G1091" s="1209"/>
      <c r="H1091" s="154"/>
      <c r="I1091" s="154"/>
      <c r="J1091" s="154"/>
      <c r="K1091" s="154"/>
      <c r="L1091" s="154"/>
      <c r="M1091" s="154"/>
      <c r="N1091" s="153"/>
      <c r="O1091" s="153"/>
      <c r="P1091" s="153"/>
      <c r="Q1091" s="153"/>
      <c r="R1091" s="154"/>
      <c r="S1091" s="154"/>
      <c r="T1091" s="154"/>
      <c r="U1091" s="154"/>
      <c r="V1091" s="154"/>
      <c r="W1091" s="154"/>
      <c r="X1091" s="154"/>
      <c r="Y1091" s="154"/>
      <c r="Z1091" s="145"/>
      <c r="AA1091" s="145"/>
      <c r="AB1091" s="145"/>
      <c r="AC1091" s="145"/>
      <c r="AD1091" s="145"/>
      <c r="AE1091" s="145"/>
      <c r="AF1091" s="145"/>
      <c r="AG1091" s="145" t="s">
        <v>206</v>
      </c>
      <c r="AH1091" s="145">
        <v>0</v>
      </c>
      <c r="AI1091" s="145"/>
      <c r="AJ1091" s="145"/>
      <c r="AK1091" s="145"/>
      <c r="AL1091" s="145"/>
      <c r="AM1091" s="145"/>
      <c r="AN1091" s="145"/>
      <c r="AO1091" s="145"/>
      <c r="AP1091" s="145"/>
      <c r="AQ1091" s="145"/>
      <c r="AR1091" s="145"/>
      <c r="AS1091" s="145"/>
      <c r="AT1091" s="145"/>
      <c r="AU1091" s="145"/>
      <c r="AV1091" s="145"/>
      <c r="AW1091" s="145"/>
      <c r="AX1091" s="145"/>
      <c r="AY1091" s="145"/>
      <c r="AZ1091" s="145"/>
      <c r="BA1091" s="145"/>
      <c r="BB1091" s="145"/>
      <c r="BC1091" s="145"/>
      <c r="BD1091" s="145"/>
      <c r="BE1091" s="145"/>
      <c r="BF1091" s="145"/>
      <c r="BG1091" s="145"/>
      <c r="BH1091" s="145"/>
    </row>
    <row r="1092" spans="1:60" outlineLevel="3">
      <c r="A1092" s="151"/>
      <c r="B1092" s="152"/>
      <c r="C1092" s="172" t="s">
        <v>1341</v>
      </c>
      <c r="D1092" s="156"/>
      <c r="E1092" s="1215">
        <v>4</v>
      </c>
      <c r="F1092" s="1209"/>
      <c r="G1092" s="1209"/>
      <c r="H1092" s="154"/>
      <c r="I1092" s="154"/>
      <c r="J1092" s="154"/>
      <c r="K1092" s="154"/>
      <c r="L1092" s="154"/>
      <c r="M1092" s="154"/>
      <c r="N1092" s="153"/>
      <c r="O1092" s="153"/>
      <c r="P1092" s="153"/>
      <c r="Q1092" s="153"/>
      <c r="R1092" s="154"/>
      <c r="S1092" s="154"/>
      <c r="T1092" s="154"/>
      <c r="U1092" s="154"/>
      <c r="V1092" s="154"/>
      <c r="W1092" s="154"/>
      <c r="X1092" s="154"/>
      <c r="Y1092" s="154"/>
      <c r="Z1092" s="145"/>
      <c r="AA1092" s="145"/>
      <c r="AB1092" s="145"/>
      <c r="AC1092" s="145"/>
      <c r="AD1092" s="145"/>
      <c r="AE1092" s="145"/>
      <c r="AF1092" s="145"/>
      <c r="AG1092" s="145" t="s">
        <v>206</v>
      </c>
      <c r="AH1092" s="145">
        <v>0</v>
      </c>
      <c r="AI1092" s="145"/>
      <c r="AJ1092" s="145"/>
      <c r="AK1092" s="145"/>
      <c r="AL1092" s="145"/>
      <c r="AM1092" s="145"/>
      <c r="AN1092" s="145"/>
      <c r="AO1092" s="145"/>
      <c r="AP1092" s="145"/>
      <c r="AQ1092" s="145"/>
      <c r="AR1092" s="145"/>
      <c r="AS1092" s="145"/>
      <c r="AT1092" s="145"/>
      <c r="AU1092" s="145"/>
      <c r="AV1092" s="145"/>
      <c r="AW1092" s="145"/>
      <c r="AX1092" s="145"/>
      <c r="AY1092" s="145"/>
      <c r="AZ1092" s="145"/>
      <c r="BA1092" s="145"/>
      <c r="BB1092" s="145"/>
      <c r="BC1092" s="145"/>
      <c r="BD1092" s="145"/>
      <c r="BE1092" s="145"/>
      <c r="BF1092" s="145"/>
      <c r="BG1092" s="145"/>
      <c r="BH1092" s="145"/>
    </row>
    <row r="1093" spans="1:60" outlineLevel="3">
      <c r="A1093" s="151"/>
      <c r="B1093" s="152"/>
      <c r="C1093" s="172" t="s">
        <v>1342</v>
      </c>
      <c r="D1093" s="156"/>
      <c r="E1093" s="1215">
        <v>4</v>
      </c>
      <c r="F1093" s="1209"/>
      <c r="G1093" s="1209"/>
      <c r="H1093" s="154"/>
      <c r="I1093" s="154"/>
      <c r="J1093" s="154"/>
      <c r="K1093" s="154"/>
      <c r="L1093" s="154"/>
      <c r="M1093" s="154"/>
      <c r="N1093" s="153"/>
      <c r="O1093" s="153"/>
      <c r="P1093" s="153"/>
      <c r="Q1093" s="153"/>
      <c r="R1093" s="154"/>
      <c r="S1093" s="154"/>
      <c r="T1093" s="154"/>
      <c r="U1093" s="154"/>
      <c r="V1093" s="154"/>
      <c r="W1093" s="154"/>
      <c r="X1093" s="154"/>
      <c r="Y1093" s="154"/>
      <c r="Z1093" s="145"/>
      <c r="AA1093" s="145"/>
      <c r="AB1093" s="145"/>
      <c r="AC1093" s="145"/>
      <c r="AD1093" s="145"/>
      <c r="AE1093" s="145"/>
      <c r="AF1093" s="145"/>
      <c r="AG1093" s="145" t="s">
        <v>206</v>
      </c>
      <c r="AH1093" s="145">
        <v>0</v>
      </c>
      <c r="AI1093" s="145"/>
      <c r="AJ1093" s="145"/>
      <c r="AK1093" s="145"/>
      <c r="AL1093" s="145"/>
      <c r="AM1093" s="145"/>
      <c r="AN1093" s="145"/>
      <c r="AO1093" s="145"/>
      <c r="AP1093" s="145"/>
      <c r="AQ1093" s="145"/>
      <c r="AR1093" s="145"/>
      <c r="AS1093" s="145"/>
      <c r="AT1093" s="145"/>
      <c r="AU1093" s="145"/>
      <c r="AV1093" s="145"/>
      <c r="AW1093" s="145"/>
      <c r="AX1093" s="145"/>
      <c r="AY1093" s="145"/>
      <c r="AZ1093" s="145"/>
      <c r="BA1093" s="145"/>
      <c r="BB1093" s="145"/>
      <c r="BC1093" s="145"/>
      <c r="BD1093" s="145"/>
      <c r="BE1093" s="145"/>
      <c r="BF1093" s="145"/>
      <c r="BG1093" s="145"/>
      <c r="BH1093" s="145"/>
    </row>
    <row r="1094" spans="1:60" outlineLevel="3">
      <c r="A1094" s="151"/>
      <c r="B1094" s="152"/>
      <c r="C1094" s="172" t="s">
        <v>1343</v>
      </c>
      <c r="D1094" s="156"/>
      <c r="E1094" s="1215">
        <v>4</v>
      </c>
      <c r="F1094" s="1209"/>
      <c r="G1094" s="1209"/>
      <c r="H1094" s="154"/>
      <c r="I1094" s="154"/>
      <c r="J1094" s="154"/>
      <c r="K1094" s="154"/>
      <c r="L1094" s="154"/>
      <c r="M1094" s="154"/>
      <c r="N1094" s="153"/>
      <c r="O1094" s="153"/>
      <c r="P1094" s="153"/>
      <c r="Q1094" s="153"/>
      <c r="R1094" s="154"/>
      <c r="S1094" s="154"/>
      <c r="T1094" s="154"/>
      <c r="U1094" s="154"/>
      <c r="V1094" s="154"/>
      <c r="W1094" s="154"/>
      <c r="X1094" s="154"/>
      <c r="Y1094" s="154"/>
      <c r="Z1094" s="145"/>
      <c r="AA1094" s="145"/>
      <c r="AB1094" s="145"/>
      <c r="AC1094" s="145"/>
      <c r="AD1094" s="145"/>
      <c r="AE1094" s="145"/>
      <c r="AF1094" s="145"/>
      <c r="AG1094" s="145" t="s">
        <v>206</v>
      </c>
      <c r="AH1094" s="145">
        <v>0</v>
      </c>
      <c r="AI1094" s="145"/>
      <c r="AJ1094" s="145"/>
      <c r="AK1094" s="145"/>
      <c r="AL1094" s="145"/>
      <c r="AM1094" s="145"/>
      <c r="AN1094" s="145"/>
      <c r="AO1094" s="145"/>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row>
    <row r="1095" spans="1:60" outlineLevel="1">
      <c r="A1095" s="164">
        <v>295</v>
      </c>
      <c r="B1095" s="165" t="s">
        <v>1344</v>
      </c>
      <c r="C1095" s="171" t="s">
        <v>1345</v>
      </c>
      <c r="D1095" s="166" t="s">
        <v>241</v>
      </c>
      <c r="E1095" s="1214">
        <v>29.9</v>
      </c>
      <c r="F1095" s="1207"/>
      <c r="G1095" s="1208">
        <f>ROUND(E1095*F1095,2)</f>
        <v>0</v>
      </c>
      <c r="H1095" s="155">
        <v>107.45</v>
      </c>
      <c r="I1095" s="154">
        <f>ROUND(E1095*H1095,2)</f>
        <v>3212.76</v>
      </c>
      <c r="J1095" s="155">
        <v>81.98</v>
      </c>
      <c r="K1095" s="154">
        <f>ROUND(E1095*J1095,2)</f>
        <v>2451.1999999999998</v>
      </c>
      <c r="L1095" s="154">
        <v>21</v>
      </c>
      <c r="M1095" s="154">
        <f>G1095*(1+L1095/100)</f>
        <v>0</v>
      </c>
      <c r="N1095" s="153">
        <v>2.9E-4</v>
      </c>
      <c r="O1095" s="153">
        <f>ROUND(E1095*N1095,2)</f>
        <v>0.01</v>
      </c>
      <c r="P1095" s="153">
        <v>0</v>
      </c>
      <c r="Q1095" s="153">
        <f>ROUND(E1095*P1095,2)</f>
        <v>0</v>
      </c>
      <c r="R1095" s="154"/>
      <c r="S1095" s="154" t="s">
        <v>200</v>
      </c>
      <c r="T1095" s="154" t="s">
        <v>201</v>
      </c>
      <c r="U1095" s="154">
        <v>0.14000000000000001</v>
      </c>
      <c r="V1095" s="154">
        <f>ROUND(E1095*U1095,2)</f>
        <v>4.1900000000000004</v>
      </c>
      <c r="W1095" s="154"/>
      <c r="X1095" s="154" t="s">
        <v>202</v>
      </c>
      <c r="Y1095" s="154" t="s">
        <v>203</v>
      </c>
      <c r="Z1095" s="145"/>
      <c r="AA1095" s="145"/>
      <c r="AB1095" s="145"/>
      <c r="AC1095" s="145"/>
      <c r="AD1095" s="145"/>
      <c r="AE1095" s="145"/>
      <c r="AF1095" s="145"/>
      <c r="AG1095" s="145" t="s">
        <v>204</v>
      </c>
      <c r="AH1095" s="145"/>
      <c r="AI1095" s="145"/>
      <c r="AJ1095" s="145"/>
      <c r="AK1095" s="145"/>
      <c r="AL1095" s="145"/>
      <c r="AM1095" s="145"/>
      <c r="AN1095" s="145"/>
      <c r="AO1095" s="145"/>
      <c r="AP1095" s="145"/>
      <c r="AQ1095" s="145"/>
      <c r="AR1095" s="145"/>
      <c r="AS1095" s="145"/>
      <c r="AT1095" s="145"/>
      <c r="AU1095" s="145"/>
      <c r="AV1095" s="145"/>
      <c r="AW1095" s="145"/>
      <c r="AX1095" s="145"/>
      <c r="AY1095" s="145"/>
      <c r="AZ1095" s="145"/>
      <c r="BA1095" s="145"/>
      <c r="BB1095" s="145"/>
      <c r="BC1095" s="145"/>
      <c r="BD1095" s="145"/>
      <c r="BE1095" s="145"/>
      <c r="BF1095" s="145"/>
      <c r="BG1095" s="145"/>
      <c r="BH1095" s="145"/>
    </row>
    <row r="1096" spans="1:60" outlineLevel="2">
      <c r="A1096" s="151"/>
      <c r="B1096" s="152"/>
      <c r="C1096" s="172" t="s">
        <v>1346</v>
      </c>
      <c r="D1096" s="156"/>
      <c r="E1096" s="1215">
        <v>1.2</v>
      </c>
      <c r="F1096" s="1209"/>
      <c r="G1096" s="1209"/>
      <c r="H1096" s="154"/>
      <c r="I1096" s="154"/>
      <c r="J1096" s="154"/>
      <c r="K1096" s="154"/>
      <c r="L1096" s="154"/>
      <c r="M1096" s="154"/>
      <c r="N1096" s="153"/>
      <c r="O1096" s="153"/>
      <c r="P1096" s="153"/>
      <c r="Q1096" s="153"/>
      <c r="R1096" s="154"/>
      <c r="S1096" s="154"/>
      <c r="T1096" s="154"/>
      <c r="U1096" s="154"/>
      <c r="V1096" s="154"/>
      <c r="W1096" s="154"/>
      <c r="X1096" s="154"/>
      <c r="Y1096" s="154"/>
      <c r="Z1096" s="145"/>
      <c r="AA1096" s="145"/>
      <c r="AB1096" s="145"/>
      <c r="AC1096" s="145"/>
      <c r="AD1096" s="145"/>
      <c r="AE1096" s="145"/>
      <c r="AF1096" s="145"/>
      <c r="AG1096" s="145" t="s">
        <v>206</v>
      </c>
      <c r="AH1096" s="145">
        <v>0</v>
      </c>
      <c r="AI1096" s="145"/>
      <c r="AJ1096" s="145"/>
      <c r="AK1096" s="145"/>
      <c r="AL1096" s="145"/>
      <c r="AM1096" s="145"/>
      <c r="AN1096" s="145"/>
      <c r="AO1096" s="145"/>
      <c r="AP1096" s="145"/>
      <c r="AQ1096" s="145"/>
      <c r="AR1096" s="145"/>
      <c r="AS1096" s="145"/>
      <c r="AT1096" s="145"/>
      <c r="AU1096" s="145"/>
      <c r="AV1096" s="145"/>
      <c r="AW1096" s="145"/>
      <c r="AX1096" s="145"/>
      <c r="AY1096" s="145"/>
      <c r="AZ1096" s="145"/>
      <c r="BA1096" s="145"/>
      <c r="BB1096" s="145"/>
      <c r="BC1096" s="145"/>
      <c r="BD1096" s="145"/>
      <c r="BE1096" s="145"/>
      <c r="BF1096" s="145"/>
      <c r="BG1096" s="145"/>
      <c r="BH1096" s="145"/>
    </row>
    <row r="1097" spans="1:60" outlineLevel="3">
      <c r="A1097" s="151"/>
      <c r="B1097" s="152"/>
      <c r="C1097" s="172" t="s">
        <v>1347</v>
      </c>
      <c r="D1097" s="156"/>
      <c r="E1097" s="1215">
        <v>1.2</v>
      </c>
      <c r="F1097" s="1209"/>
      <c r="G1097" s="1209"/>
      <c r="H1097" s="154"/>
      <c r="I1097" s="154"/>
      <c r="J1097" s="154"/>
      <c r="K1097" s="154"/>
      <c r="L1097" s="154"/>
      <c r="M1097" s="154"/>
      <c r="N1097" s="153"/>
      <c r="O1097" s="153"/>
      <c r="P1097" s="153"/>
      <c r="Q1097" s="153"/>
      <c r="R1097" s="154"/>
      <c r="S1097" s="154"/>
      <c r="T1097" s="154"/>
      <c r="U1097" s="154"/>
      <c r="V1097" s="154"/>
      <c r="W1097" s="154"/>
      <c r="X1097" s="154"/>
      <c r="Y1097" s="154"/>
      <c r="Z1097" s="145"/>
      <c r="AA1097" s="145"/>
      <c r="AB1097" s="145"/>
      <c r="AC1097" s="145"/>
      <c r="AD1097" s="145"/>
      <c r="AE1097" s="145"/>
      <c r="AF1097" s="145"/>
      <c r="AG1097" s="145" t="s">
        <v>206</v>
      </c>
      <c r="AH1097" s="145">
        <v>0</v>
      </c>
      <c r="AI1097" s="145"/>
      <c r="AJ1097" s="145"/>
      <c r="AK1097" s="145"/>
      <c r="AL1097" s="145"/>
      <c r="AM1097" s="145"/>
      <c r="AN1097" s="145"/>
      <c r="AO1097" s="145"/>
      <c r="AP1097" s="145"/>
      <c r="AQ1097" s="145"/>
      <c r="AR1097" s="145"/>
      <c r="AS1097" s="145"/>
      <c r="AT1097" s="145"/>
      <c r="AU1097" s="145"/>
      <c r="AV1097" s="145"/>
      <c r="AW1097" s="145"/>
      <c r="AX1097" s="145"/>
      <c r="AY1097" s="145"/>
      <c r="AZ1097" s="145"/>
      <c r="BA1097" s="145"/>
      <c r="BB1097" s="145"/>
      <c r="BC1097" s="145"/>
      <c r="BD1097" s="145"/>
      <c r="BE1097" s="145"/>
      <c r="BF1097" s="145"/>
      <c r="BG1097" s="145"/>
      <c r="BH1097" s="145"/>
    </row>
    <row r="1098" spans="1:60" outlineLevel="3">
      <c r="A1098" s="151"/>
      <c r="B1098" s="152"/>
      <c r="C1098" s="172" t="s">
        <v>1348</v>
      </c>
      <c r="D1098" s="156"/>
      <c r="E1098" s="1215">
        <v>2.4</v>
      </c>
      <c r="F1098" s="1209"/>
      <c r="G1098" s="1209"/>
      <c r="H1098" s="154"/>
      <c r="I1098" s="154"/>
      <c r="J1098" s="154"/>
      <c r="K1098" s="154"/>
      <c r="L1098" s="154"/>
      <c r="M1098" s="154"/>
      <c r="N1098" s="153"/>
      <c r="O1098" s="153"/>
      <c r="P1098" s="153"/>
      <c r="Q1098" s="153"/>
      <c r="R1098" s="154"/>
      <c r="S1098" s="154"/>
      <c r="T1098" s="154"/>
      <c r="U1098" s="154"/>
      <c r="V1098" s="154"/>
      <c r="W1098" s="154"/>
      <c r="X1098" s="154"/>
      <c r="Y1098" s="154"/>
      <c r="Z1098" s="145"/>
      <c r="AA1098" s="145"/>
      <c r="AB1098" s="145"/>
      <c r="AC1098" s="145"/>
      <c r="AD1098" s="145"/>
      <c r="AE1098" s="145"/>
      <c r="AF1098" s="145"/>
      <c r="AG1098" s="145" t="s">
        <v>206</v>
      </c>
      <c r="AH1098" s="145">
        <v>0</v>
      </c>
      <c r="AI1098" s="145"/>
      <c r="AJ1098" s="145"/>
      <c r="AK1098" s="145"/>
      <c r="AL1098" s="145"/>
      <c r="AM1098" s="145"/>
      <c r="AN1098" s="145"/>
      <c r="AO1098" s="145"/>
      <c r="AP1098" s="145"/>
      <c r="AQ1098" s="145"/>
      <c r="AR1098" s="145"/>
      <c r="AS1098" s="145"/>
      <c r="AT1098" s="145"/>
      <c r="AU1098" s="145"/>
      <c r="AV1098" s="145"/>
      <c r="AW1098" s="145"/>
      <c r="AX1098" s="145"/>
      <c r="AY1098" s="145"/>
      <c r="AZ1098" s="145"/>
      <c r="BA1098" s="145"/>
      <c r="BB1098" s="145"/>
      <c r="BC1098" s="145"/>
      <c r="BD1098" s="145"/>
      <c r="BE1098" s="145"/>
      <c r="BF1098" s="145"/>
      <c r="BG1098" s="145"/>
      <c r="BH1098" s="145"/>
    </row>
    <row r="1099" spans="1:60" outlineLevel="3">
      <c r="A1099" s="151"/>
      <c r="B1099" s="152"/>
      <c r="C1099" s="172" t="s">
        <v>1349</v>
      </c>
      <c r="D1099" s="156"/>
      <c r="E1099" s="1215">
        <v>2.9</v>
      </c>
      <c r="F1099" s="1209"/>
      <c r="G1099" s="1209"/>
      <c r="H1099" s="154"/>
      <c r="I1099" s="154"/>
      <c r="J1099" s="154"/>
      <c r="K1099" s="154"/>
      <c r="L1099" s="154"/>
      <c r="M1099" s="154"/>
      <c r="N1099" s="153"/>
      <c r="O1099" s="153"/>
      <c r="P1099" s="153"/>
      <c r="Q1099" s="153"/>
      <c r="R1099" s="154"/>
      <c r="S1099" s="154"/>
      <c r="T1099" s="154"/>
      <c r="U1099" s="154"/>
      <c r="V1099" s="154"/>
      <c r="W1099" s="154"/>
      <c r="X1099" s="154"/>
      <c r="Y1099" s="154"/>
      <c r="Z1099" s="145"/>
      <c r="AA1099" s="145"/>
      <c r="AB1099" s="145"/>
      <c r="AC1099" s="145"/>
      <c r="AD1099" s="145"/>
      <c r="AE1099" s="145"/>
      <c r="AF1099" s="145"/>
      <c r="AG1099" s="145" t="s">
        <v>206</v>
      </c>
      <c r="AH1099" s="145">
        <v>0</v>
      </c>
      <c r="AI1099" s="145"/>
      <c r="AJ1099" s="145"/>
      <c r="AK1099" s="145"/>
      <c r="AL1099" s="145"/>
      <c r="AM1099" s="145"/>
      <c r="AN1099" s="145"/>
      <c r="AO1099" s="145"/>
      <c r="AP1099" s="145"/>
      <c r="AQ1099" s="145"/>
      <c r="AR1099" s="145"/>
      <c r="AS1099" s="145"/>
      <c r="AT1099" s="145"/>
      <c r="AU1099" s="145"/>
      <c r="AV1099" s="145"/>
      <c r="AW1099" s="145"/>
      <c r="AX1099" s="145"/>
      <c r="AY1099" s="145"/>
      <c r="AZ1099" s="145"/>
      <c r="BA1099" s="145"/>
      <c r="BB1099" s="145"/>
      <c r="BC1099" s="145"/>
      <c r="BD1099" s="145"/>
      <c r="BE1099" s="145"/>
      <c r="BF1099" s="145"/>
      <c r="BG1099" s="145"/>
      <c r="BH1099" s="145"/>
    </row>
    <row r="1100" spans="1:60" outlineLevel="3">
      <c r="A1100" s="151"/>
      <c r="B1100" s="152"/>
      <c r="C1100" s="172" t="s">
        <v>1350</v>
      </c>
      <c r="D1100" s="156"/>
      <c r="E1100" s="1215">
        <v>0.6</v>
      </c>
      <c r="F1100" s="1209"/>
      <c r="G1100" s="1209"/>
      <c r="H1100" s="154"/>
      <c r="I1100" s="154"/>
      <c r="J1100" s="154"/>
      <c r="K1100" s="154"/>
      <c r="L1100" s="154"/>
      <c r="M1100" s="154"/>
      <c r="N1100" s="153"/>
      <c r="O1100" s="153"/>
      <c r="P1100" s="153"/>
      <c r="Q1100" s="153"/>
      <c r="R1100" s="154"/>
      <c r="S1100" s="154"/>
      <c r="T1100" s="154"/>
      <c r="U1100" s="154"/>
      <c r="V1100" s="154"/>
      <c r="W1100" s="154"/>
      <c r="X1100" s="154"/>
      <c r="Y1100" s="154"/>
      <c r="Z1100" s="145"/>
      <c r="AA1100" s="145"/>
      <c r="AB1100" s="145"/>
      <c r="AC1100" s="145"/>
      <c r="AD1100" s="145"/>
      <c r="AE1100" s="145"/>
      <c r="AF1100" s="145"/>
      <c r="AG1100" s="145" t="s">
        <v>206</v>
      </c>
      <c r="AH1100" s="145">
        <v>0</v>
      </c>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row>
    <row r="1101" spans="1:60" outlineLevel="3">
      <c r="A1101" s="151"/>
      <c r="B1101" s="152"/>
      <c r="C1101" s="172" t="s">
        <v>1351</v>
      </c>
      <c r="D1101" s="156"/>
      <c r="E1101" s="1215">
        <v>1.2</v>
      </c>
      <c r="F1101" s="1209"/>
      <c r="G1101" s="1209"/>
      <c r="H1101" s="154"/>
      <c r="I1101" s="154"/>
      <c r="J1101" s="154"/>
      <c r="K1101" s="154"/>
      <c r="L1101" s="154"/>
      <c r="M1101" s="154"/>
      <c r="N1101" s="153"/>
      <c r="O1101" s="153"/>
      <c r="P1101" s="153"/>
      <c r="Q1101" s="153"/>
      <c r="R1101" s="154"/>
      <c r="S1101" s="154"/>
      <c r="T1101" s="154"/>
      <c r="U1101" s="154"/>
      <c r="V1101" s="154"/>
      <c r="W1101" s="154"/>
      <c r="X1101" s="154"/>
      <c r="Y1101" s="154"/>
      <c r="Z1101" s="145"/>
      <c r="AA1101" s="145"/>
      <c r="AB1101" s="145"/>
      <c r="AC1101" s="145"/>
      <c r="AD1101" s="145"/>
      <c r="AE1101" s="145"/>
      <c r="AF1101" s="145"/>
      <c r="AG1101" s="145" t="s">
        <v>206</v>
      </c>
      <c r="AH1101" s="145">
        <v>0</v>
      </c>
      <c r="AI1101" s="145"/>
      <c r="AJ1101" s="145"/>
      <c r="AK1101" s="145"/>
      <c r="AL1101" s="145"/>
      <c r="AM1101" s="145"/>
      <c r="AN1101" s="145"/>
      <c r="AO1101" s="145"/>
      <c r="AP1101" s="145"/>
      <c r="AQ1101" s="145"/>
      <c r="AR1101" s="145"/>
      <c r="AS1101" s="145"/>
      <c r="AT1101" s="145"/>
      <c r="AU1101" s="145"/>
      <c r="AV1101" s="145"/>
      <c r="AW1101" s="145"/>
      <c r="AX1101" s="145"/>
      <c r="AY1101" s="145"/>
      <c r="AZ1101" s="145"/>
      <c r="BA1101" s="145"/>
      <c r="BB1101" s="145"/>
      <c r="BC1101" s="145"/>
      <c r="BD1101" s="145"/>
      <c r="BE1101" s="145"/>
      <c r="BF1101" s="145"/>
      <c r="BG1101" s="145"/>
      <c r="BH1101" s="145"/>
    </row>
    <row r="1102" spans="1:60" outlineLevel="3">
      <c r="A1102" s="151"/>
      <c r="B1102" s="152"/>
      <c r="C1102" s="172" t="s">
        <v>1352</v>
      </c>
      <c r="D1102" s="156"/>
      <c r="E1102" s="1215">
        <v>1.2</v>
      </c>
      <c r="F1102" s="1209"/>
      <c r="G1102" s="1209"/>
      <c r="H1102" s="154"/>
      <c r="I1102" s="154"/>
      <c r="J1102" s="154"/>
      <c r="K1102" s="154"/>
      <c r="L1102" s="154"/>
      <c r="M1102" s="154"/>
      <c r="N1102" s="153"/>
      <c r="O1102" s="153"/>
      <c r="P1102" s="153"/>
      <c r="Q1102" s="153"/>
      <c r="R1102" s="154"/>
      <c r="S1102" s="154"/>
      <c r="T1102" s="154"/>
      <c r="U1102" s="154"/>
      <c r="V1102" s="154"/>
      <c r="W1102" s="154"/>
      <c r="X1102" s="154"/>
      <c r="Y1102" s="154"/>
      <c r="Z1102" s="145"/>
      <c r="AA1102" s="145"/>
      <c r="AB1102" s="145"/>
      <c r="AC1102" s="145"/>
      <c r="AD1102" s="145"/>
      <c r="AE1102" s="145"/>
      <c r="AF1102" s="145"/>
      <c r="AG1102" s="145" t="s">
        <v>206</v>
      </c>
      <c r="AH1102" s="145">
        <v>0</v>
      </c>
      <c r="AI1102" s="145"/>
      <c r="AJ1102" s="145"/>
      <c r="AK1102" s="145"/>
      <c r="AL1102" s="145"/>
      <c r="AM1102" s="145"/>
      <c r="AN1102" s="145"/>
      <c r="AO1102" s="145"/>
      <c r="AP1102" s="145"/>
      <c r="AQ1102" s="145"/>
      <c r="AR1102" s="145"/>
      <c r="AS1102" s="145"/>
      <c r="AT1102" s="145"/>
      <c r="AU1102" s="145"/>
      <c r="AV1102" s="145"/>
      <c r="AW1102" s="145"/>
      <c r="AX1102" s="145"/>
      <c r="AY1102" s="145"/>
      <c r="AZ1102" s="145"/>
      <c r="BA1102" s="145"/>
      <c r="BB1102" s="145"/>
      <c r="BC1102" s="145"/>
      <c r="BD1102" s="145"/>
      <c r="BE1102" s="145"/>
      <c r="BF1102" s="145"/>
      <c r="BG1102" s="145"/>
      <c r="BH1102" s="145"/>
    </row>
    <row r="1103" spans="1:60" outlineLevel="3">
      <c r="A1103" s="151"/>
      <c r="B1103" s="152"/>
      <c r="C1103" s="172" t="s">
        <v>1353</v>
      </c>
      <c r="D1103" s="156"/>
      <c r="E1103" s="1215">
        <v>1.2</v>
      </c>
      <c r="F1103" s="1209"/>
      <c r="G1103" s="1209"/>
      <c r="H1103" s="154"/>
      <c r="I1103" s="154"/>
      <c r="J1103" s="154"/>
      <c r="K1103" s="154"/>
      <c r="L1103" s="154"/>
      <c r="M1103" s="154"/>
      <c r="N1103" s="153"/>
      <c r="O1103" s="153"/>
      <c r="P1103" s="153"/>
      <c r="Q1103" s="153"/>
      <c r="R1103" s="154"/>
      <c r="S1103" s="154"/>
      <c r="T1103" s="154"/>
      <c r="U1103" s="154"/>
      <c r="V1103" s="154"/>
      <c r="W1103" s="154"/>
      <c r="X1103" s="154"/>
      <c r="Y1103" s="154"/>
      <c r="Z1103" s="145"/>
      <c r="AA1103" s="145"/>
      <c r="AB1103" s="145"/>
      <c r="AC1103" s="145"/>
      <c r="AD1103" s="145"/>
      <c r="AE1103" s="145"/>
      <c r="AF1103" s="145"/>
      <c r="AG1103" s="145" t="s">
        <v>206</v>
      </c>
      <c r="AH1103" s="145">
        <v>0</v>
      </c>
      <c r="AI1103" s="145"/>
      <c r="AJ1103" s="145"/>
      <c r="AK1103" s="145"/>
      <c r="AL1103" s="145"/>
      <c r="AM1103" s="145"/>
      <c r="AN1103" s="145"/>
      <c r="AO1103" s="145"/>
      <c r="AP1103" s="145"/>
      <c r="AQ1103" s="145"/>
      <c r="AR1103" s="145"/>
      <c r="AS1103" s="145"/>
      <c r="AT1103" s="145"/>
      <c r="AU1103" s="145"/>
      <c r="AV1103" s="145"/>
      <c r="AW1103" s="145"/>
      <c r="AX1103" s="145"/>
      <c r="AY1103" s="145"/>
      <c r="AZ1103" s="145"/>
      <c r="BA1103" s="145"/>
      <c r="BB1103" s="145"/>
      <c r="BC1103" s="145"/>
      <c r="BD1103" s="145"/>
      <c r="BE1103" s="145"/>
      <c r="BF1103" s="145"/>
      <c r="BG1103" s="145"/>
      <c r="BH1103" s="145"/>
    </row>
    <row r="1104" spans="1:60" outlineLevel="3">
      <c r="A1104" s="151"/>
      <c r="B1104" s="152"/>
      <c r="C1104" s="172" t="s">
        <v>1354</v>
      </c>
      <c r="D1104" s="156"/>
      <c r="E1104" s="1215">
        <v>1.2</v>
      </c>
      <c r="F1104" s="1209"/>
      <c r="G1104" s="1209"/>
      <c r="H1104" s="154"/>
      <c r="I1104" s="154"/>
      <c r="J1104" s="154"/>
      <c r="K1104" s="154"/>
      <c r="L1104" s="154"/>
      <c r="M1104" s="154"/>
      <c r="N1104" s="153"/>
      <c r="O1104" s="153"/>
      <c r="P1104" s="153"/>
      <c r="Q1104" s="153"/>
      <c r="R1104" s="154"/>
      <c r="S1104" s="154"/>
      <c r="T1104" s="154"/>
      <c r="U1104" s="154"/>
      <c r="V1104" s="154"/>
      <c r="W1104" s="154"/>
      <c r="X1104" s="154"/>
      <c r="Y1104" s="154"/>
      <c r="Z1104" s="145"/>
      <c r="AA1104" s="145"/>
      <c r="AB1104" s="145"/>
      <c r="AC1104" s="145"/>
      <c r="AD1104" s="145"/>
      <c r="AE1104" s="145"/>
      <c r="AF1104" s="145"/>
      <c r="AG1104" s="145" t="s">
        <v>206</v>
      </c>
      <c r="AH1104" s="145">
        <v>0</v>
      </c>
      <c r="AI1104" s="145"/>
      <c r="AJ1104" s="145"/>
      <c r="AK1104" s="145"/>
      <c r="AL1104" s="145"/>
      <c r="AM1104" s="145"/>
      <c r="AN1104" s="145"/>
      <c r="AO1104" s="145"/>
      <c r="AP1104" s="145"/>
      <c r="AQ1104" s="145"/>
      <c r="AR1104" s="145"/>
      <c r="AS1104" s="145"/>
      <c r="AT1104" s="145"/>
      <c r="AU1104" s="145"/>
      <c r="AV1104" s="145"/>
      <c r="AW1104" s="145"/>
      <c r="AX1104" s="145"/>
      <c r="AY1104" s="145"/>
      <c r="AZ1104" s="145"/>
      <c r="BA1104" s="145"/>
      <c r="BB1104" s="145"/>
      <c r="BC1104" s="145"/>
      <c r="BD1104" s="145"/>
      <c r="BE1104" s="145"/>
      <c r="BF1104" s="145"/>
      <c r="BG1104" s="145"/>
      <c r="BH1104" s="145"/>
    </row>
    <row r="1105" spans="1:60" outlineLevel="3">
      <c r="A1105" s="151"/>
      <c r="B1105" s="152"/>
      <c r="C1105" s="172" t="s">
        <v>1355</v>
      </c>
      <c r="D1105" s="156"/>
      <c r="E1105" s="1215">
        <v>3</v>
      </c>
      <c r="F1105" s="1209"/>
      <c r="G1105" s="1209"/>
      <c r="H1105" s="154"/>
      <c r="I1105" s="154"/>
      <c r="J1105" s="154"/>
      <c r="K1105" s="154"/>
      <c r="L1105" s="154"/>
      <c r="M1105" s="154"/>
      <c r="N1105" s="153"/>
      <c r="O1105" s="153"/>
      <c r="P1105" s="153"/>
      <c r="Q1105" s="153"/>
      <c r="R1105" s="154"/>
      <c r="S1105" s="154"/>
      <c r="T1105" s="154"/>
      <c r="U1105" s="154"/>
      <c r="V1105" s="154"/>
      <c r="W1105" s="154"/>
      <c r="X1105" s="154"/>
      <c r="Y1105" s="154"/>
      <c r="Z1105" s="145"/>
      <c r="AA1105" s="145"/>
      <c r="AB1105" s="145"/>
      <c r="AC1105" s="145"/>
      <c r="AD1105" s="145"/>
      <c r="AE1105" s="145"/>
      <c r="AF1105" s="145"/>
      <c r="AG1105" s="145" t="s">
        <v>206</v>
      </c>
      <c r="AH1105" s="145">
        <v>0</v>
      </c>
      <c r="AI1105" s="145"/>
      <c r="AJ1105" s="145"/>
      <c r="AK1105" s="145"/>
      <c r="AL1105" s="145"/>
      <c r="AM1105" s="145"/>
      <c r="AN1105" s="145"/>
      <c r="AO1105" s="145"/>
      <c r="AP1105" s="145"/>
      <c r="AQ1105" s="145"/>
      <c r="AR1105" s="145"/>
      <c r="AS1105" s="145"/>
      <c r="AT1105" s="145"/>
      <c r="AU1105" s="145"/>
      <c r="AV1105" s="145"/>
      <c r="AW1105" s="145"/>
      <c r="AX1105" s="145"/>
      <c r="AY1105" s="145"/>
      <c r="AZ1105" s="145"/>
      <c r="BA1105" s="145"/>
      <c r="BB1105" s="145"/>
      <c r="BC1105" s="145"/>
      <c r="BD1105" s="145"/>
      <c r="BE1105" s="145"/>
      <c r="BF1105" s="145"/>
      <c r="BG1105" s="145"/>
      <c r="BH1105" s="145"/>
    </row>
    <row r="1106" spans="1:60" outlineLevel="3">
      <c r="A1106" s="151"/>
      <c r="B1106" s="152"/>
      <c r="C1106" s="172" t="s">
        <v>1356</v>
      </c>
      <c r="D1106" s="156"/>
      <c r="E1106" s="1215">
        <v>1.2</v>
      </c>
      <c r="F1106" s="1209"/>
      <c r="G1106" s="1209"/>
      <c r="H1106" s="154"/>
      <c r="I1106" s="154"/>
      <c r="J1106" s="154"/>
      <c r="K1106" s="154"/>
      <c r="L1106" s="154"/>
      <c r="M1106" s="154"/>
      <c r="N1106" s="153"/>
      <c r="O1106" s="153"/>
      <c r="P1106" s="153"/>
      <c r="Q1106" s="153"/>
      <c r="R1106" s="154"/>
      <c r="S1106" s="154"/>
      <c r="T1106" s="154"/>
      <c r="U1106" s="154"/>
      <c r="V1106" s="154"/>
      <c r="W1106" s="154"/>
      <c r="X1106" s="154"/>
      <c r="Y1106" s="154"/>
      <c r="Z1106" s="145"/>
      <c r="AA1106" s="145"/>
      <c r="AB1106" s="145"/>
      <c r="AC1106" s="145"/>
      <c r="AD1106" s="145"/>
      <c r="AE1106" s="145"/>
      <c r="AF1106" s="145"/>
      <c r="AG1106" s="145" t="s">
        <v>206</v>
      </c>
      <c r="AH1106" s="145">
        <v>0</v>
      </c>
      <c r="AI1106" s="145"/>
      <c r="AJ1106" s="145"/>
      <c r="AK1106" s="145"/>
      <c r="AL1106" s="145"/>
      <c r="AM1106" s="145"/>
      <c r="AN1106" s="145"/>
      <c r="AO1106" s="145"/>
      <c r="AP1106" s="145"/>
      <c r="AQ1106" s="145"/>
      <c r="AR1106" s="145"/>
      <c r="AS1106" s="145"/>
      <c r="AT1106" s="145"/>
      <c r="AU1106" s="145"/>
      <c r="AV1106" s="145"/>
      <c r="AW1106" s="145"/>
      <c r="AX1106" s="145"/>
      <c r="AY1106" s="145"/>
      <c r="AZ1106" s="145"/>
      <c r="BA1106" s="145"/>
      <c r="BB1106" s="145"/>
      <c r="BC1106" s="145"/>
      <c r="BD1106" s="145"/>
      <c r="BE1106" s="145"/>
      <c r="BF1106" s="145"/>
      <c r="BG1106" s="145"/>
      <c r="BH1106" s="145"/>
    </row>
    <row r="1107" spans="1:60" outlineLevel="3">
      <c r="A1107" s="151"/>
      <c r="B1107" s="152"/>
      <c r="C1107" s="172" t="s">
        <v>1357</v>
      </c>
      <c r="D1107" s="156"/>
      <c r="E1107" s="1215">
        <v>1.2</v>
      </c>
      <c r="F1107" s="1209"/>
      <c r="G1107" s="1209"/>
      <c r="H1107" s="154"/>
      <c r="I1107" s="154"/>
      <c r="J1107" s="154"/>
      <c r="K1107" s="154"/>
      <c r="L1107" s="154"/>
      <c r="M1107" s="154"/>
      <c r="N1107" s="153"/>
      <c r="O1107" s="153"/>
      <c r="P1107" s="153"/>
      <c r="Q1107" s="153"/>
      <c r="R1107" s="154"/>
      <c r="S1107" s="154"/>
      <c r="T1107" s="154"/>
      <c r="U1107" s="154"/>
      <c r="V1107" s="154"/>
      <c r="W1107" s="154"/>
      <c r="X1107" s="154"/>
      <c r="Y1107" s="154"/>
      <c r="Z1107" s="145"/>
      <c r="AA1107" s="145"/>
      <c r="AB1107" s="145"/>
      <c r="AC1107" s="145"/>
      <c r="AD1107" s="145"/>
      <c r="AE1107" s="145"/>
      <c r="AF1107" s="145"/>
      <c r="AG1107" s="145" t="s">
        <v>206</v>
      </c>
      <c r="AH1107" s="145">
        <v>0</v>
      </c>
      <c r="AI1107" s="145"/>
      <c r="AJ1107" s="145"/>
      <c r="AK1107" s="145"/>
      <c r="AL1107" s="145"/>
      <c r="AM1107" s="145"/>
      <c r="AN1107" s="145"/>
      <c r="AO1107" s="145"/>
      <c r="AP1107" s="145"/>
      <c r="AQ1107" s="145"/>
      <c r="AR1107" s="145"/>
      <c r="AS1107" s="145"/>
      <c r="AT1107" s="145"/>
      <c r="AU1107" s="145"/>
      <c r="AV1107" s="145"/>
      <c r="AW1107" s="145"/>
      <c r="AX1107" s="145"/>
      <c r="AY1107" s="145"/>
      <c r="AZ1107" s="145"/>
      <c r="BA1107" s="145"/>
      <c r="BB1107" s="145"/>
      <c r="BC1107" s="145"/>
      <c r="BD1107" s="145"/>
      <c r="BE1107" s="145"/>
      <c r="BF1107" s="145"/>
      <c r="BG1107" s="145"/>
      <c r="BH1107" s="145"/>
    </row>
    <row r="1108" spans="1:60" outlineLevel="3">
      <c r="A1108" s="151"/>
      <c r="B1108" s="152"/>
      <c r="C1108" s="172" t="s">
        <v>1358</v>
      </c>
      <c r="D1108" s="156"/>
      <c r="E1108" s="1215">
        <v>3</v>
      </c>
      <c r="F1108" s="1209"/>
      <c r="G1108" s="1209"/>
      <c r="H1108" s="154"/>
      <c r="I1108" s="154"/>
      <c r="J1108" s="154"/>
      <c r="K1108" s="154"/>
      <c r="L1108" s="154"/>
      <c r="M1108" s="154"/>
      <c r="N1108" s="153"/>
      <c r="O1108" s="153"/>
      <c r="P1108" s="153"/>
      <c r="Q1108" s="153"/>
      <c r="R1108" s="154"/>
      <c r="S1108" s="154"/>
      <c r="T1108" s="154"/>
      <c r="U1108" s="154"/>
      <c r="V1108" s="154"/>
      <c r="W1108" s="154"/>
      <c r="X1108" s="154"/>
      <c r="Y1108" s="154"/>
      <c r="Z1108" s="145"/>
      <c r="AA1108" s="145"/>
      <c r="AB1108" s="145"/>
      <c r="AC1108" s="145"/>
      <c r="AD1108" s="145"/>
      <c r="AE1108" s="145"/>
      <c r="AF1108" s="145"/>
      <c r="AG1108" s="145" t="s">
        <v>206</v>
      </c>
      <c r="AH1108" s="145">
        <v>0</v>
      </c>
      <c r="AI1108" s="145"/>
      <c r="AJ1108" s="145"/>
      <c r="AK1108" s="145"/>
      <c r="AL1108" s="145"/>
      <c r="AM1108" s="145"/>
      <c r="AN1108" s="145"/>
      <c r="AO1108" s="145"/>
      <c r="AP1108" s="145"/>
      <c r="AQ1108" s="145"/>
      <c r="AR1108" s="145"/>
      <c r="AS1108" s="145"/>
      <c r="AT1108" s="145"/>
      <c r="AU1108" s="145"/>
      <c r="AV1108" s="145"/>
      <c r="AW1108" s="145"/>
      <c r="AX1108" s="145"/>
      <c r="AY1108" s="145"/>
      <c r="AZ1108" s="145"/>
      <c r="BA1108" s="145"/>
      <c r="BB1108" s="145"/>
      <c r="BC1108" s="145"/>
      <c r="BD1108" s="145"/>
      <c r="BE1108" s="145"/>
      <c r="BF1108" s="145"/>
      <c r="BG1108" s="145"/>
      <c r="BH1108" s="145"/>
    </row>
    <row r="1109" spans="1:60" outlineLevel="3">
      <c r="A1109" s="151"/>
      <c r="B1109" s="152"/>
      <c r="C1109" s="172" t="s">
        <v>1359</v>
      </c>
      <c r="D1109" s="156"/>
      <c r="E1109" s="1215">
        <v>1.8</v>
      </c>
      <c r="F1109" s="1209"/>
      <c r="G1109" s="1209"/>
      <c r="H1109" s="154"/>
      <c r="I1109" s="154"/>
      <c r="J1109" s="154"/>
      <c r="K1109" s="154"/>
      <c r="L1109" s="154"/>
      <c r="M1109" s="154"/>
      <c r="N1109" s="153"/>
      <c r="O1109" s="153"/>
      <c r="P1109" s="153"/>
      <c r="Q1109" s="153"/>
      <c r="R1109" s="154"/>
      <c r="S1109" s="154"/>
      <c r="T1109" s="154"/>
      <c r="U1109" s="154"/>
      <c r="V1109" s="154"/>
      <c r="W1109" s="154"/>
      <c r="X1109" s="154"/>
      <c r="Y1109" s="154"/>
      <c r="Z1109" s="145"/>
      <c r="AA1109" s="145"/>
      <c r="AB1109" s="145"/>
      <c r="AC1109" s="145"/>
      <c r="AD1109" s="145"/>
      <c r="AE1109" s="145"/>
      <c r="AF1109" s="145"/>
      <c r="AG1109" s="145" t="s">
        <v>206</v>
      </c>
      <c r="AH1109" s="145">
        <v>0</v>
      </c>
      <c r="AI1109" s="145"/>
      <c r="AJ1109" s="145"/>
      <c r="AK1109" s="145"/>
      <c r="AL1109" s="145"/>
      <c r="AM1109" s="145"/>
      <c r="AN1109" s="145"/>
      <c r="AO1109" s="145"/>
      <c r="AP1109" s="145"/>
      <c r="AQ1109" s="145"/>
      <c r="AR1109" s="145"/>
      <c r="AS1109" s="145"/>
      <c r="AT1109" s="145"/>
      <c r="AU1109" s="145"/>
      <c r="AV1109" s="145"/>
      <c r="AW1109" s="145"/>
      <c r="AX1109" s="145"/>
      <c r="AY1109" s="145"/>
      <c r="AZ1109" s="145"/>
      <c r="BA1109" s="145"/>
      <c r="BB1109" s="145"/>
      <c r="BC1109" s="145"/>
      <c r="BD1109" s="145"/>
      <c r="BE1109" s="145"/>
      <c r="BF1109" s="145"/>
      <c r="BG1109" s="145"/>
      <c r="BH1109" s="145"/>
    </row>
    <row r="1110" spans="1:60" outlineLevel="3">
      <c r="A1110" s="151"/>
      <c r="B1110" s="152"/>
      <c r="C1110" s="172" t="s">
        <v>1360</v>
      </c>
      <c r="D1110" s="156"/>
      <c r="E1110" s="1215">
        <v>3</v>
      </c>
      <c r="F1110" s="1209"/>
      <c r="G1110" s="1209"/>
      <c r="H1110" s="154"/>
      <c r="I1110" s="154"/>
      <c r="J1110" s="154"/>
      <c r="K1110" s="154"/>
      <c r="L1110" s="154"/>
      <c r="M1110" s="154"/>
      <c r="N1110" s="153"/>
      <c r="O1110" s="153"/>
      <c r="P1110" s="153"/>
      <c r="Q1110" s="153"/>
      <c r="R1110" s="154"/>
      <c r="S1110" s="154"/>
      <c r="T1110" s="154"/>
      <c r="U1110" s="154"/>
      <c r="V1110" s="154"/>
      <c r="W1110" s="154"/>
      <c r="X1110" s="154"/>
      <c r="Y1110" s="154"/>
      <c r="Z1110" s="145"/>
      <c r="AA1110" s="145"/>
      <c r="AB1110" s="145"/>
      <c r="AC1110" s="145"/>
      <c r="AD1110" s="145"/>
      <c r="AE1110" s="145"/>
      <c r="AF1110" s="145"/>
      <c r="AG1110" s="145" t="s">
        <v>206</v>
      </c>
      <c r="AH1110" s="145">
        <v>0</v>
      </c>
      <c r="AI1110" s="145"/>
      <c r="AJ1110" s="145"/>
      <c r="AK1110" s="145"/>
      <c r="AL1110" s="145"/>
      <c r="AM1110" s="145"/>
      <c r="AN1110" s="145"/>
      <c r="AO1110" s="145"/>
      <c r="AP1110" s="145"/>
      <c r="AQ1110" s="145"/>
      <c r="AR1110" s="145"/>
      <c r="AS1110" s="145"/>
      <c r="AT1110" s="145"/>
      <c r="AU1110" s="145"/>
      <c r="AV1110" s="145"/>
      <c r="AW1110" s="145"/>
      <c r="AX1110" s="145"/>
      <c r="AY1110" s="145"/>
      <c r="AZ1110" s="145"/>
      <c r="BA1110" s="145"/>
      <c r="BB1110" s="145"/>
      <c r="BC1110" s="145"/>
      <c r="BD1110" s="145"/>
      <c r="BE1110" s="145"/>
      <c r="BF1110" s="145"/>
      <c r="BG1110" s="145"/>
      <c r="BH1110" s="145"/>
    </row>
    <row r="1111" spans="1:60" outlineLevel="3">
      <c r="A1111" s="151"/>
      <c r="B1111" s="152"/>
      <c r="C1111" s="172" t="s">
        <v>1361</v>
      </c>
      <c r="D1111" s="156"/>
      <c r="E1111" s="1215">
        <v>1.2</v>
      </c>
      <c r="F1111" s="1209"/>
      <c r="G1111" s="1209"/>
      <c r="H1111" s="154"/>
      <c r="I1111" s="154"/>
      <c r="J1111" s="154"/>
      <c r="K1111" s="154"/>
      <c r="L1111" s="154"/>
      <c r="M1111" s="154"/>
      <c r="N1111" s="153"/>
      <c r="O1111" s="153"/>
      <c r="P1111" s="153"/>
      <c r="Q1111" s="153"/>
      <c r="R1111" s="154"/>
      <c r="S1111" s="154"/>
      <c r="T1111" s="154"/>
      <c r="U1111" s="154"/>
      <c r="V1111" s="154"/>
      <c r="W1111" s="154"/>
      <c r="X1111" s="154"/>
      <c r="Y1111" s="154"/>
      <c r="Z1111" s="145"/>
      <c r="AA1111" s="145"/>
      <c r="AB1111" s="145"/>
      <c r="AC1111" s="145"/>
      <c r="AD1111" s="145"/>
      <c r="AE1111" s="145"/>
      <c r="AF1111" s="145"/>
      <c r="AG1111" s="145" t="s">
        <v>206</v>
      </c>
      <c r="AH1111" s="145">
        <v>0</v>
      </c>
      <c r="AI1111" s="145"/>
      <c r="AJ1111" s="145"/>
      <c r="AK1111" s="145"/>
      <c r="AL1111" s="145"/>
      <c r="AM1111" s="145"/>
      <c r="AN1111" s="145"/>
      <c r="AO1111" s="145"/>
      <c r="AP1111" s="145"/>
      <c r="AQ1111" s="145"/>
      <c r="AR1111" s="145"/>
      <c r="AS1111" s="145"/>
      <c r="AT1111" s="145"/>
      <c r="AU1111" s="145"/>
      <c r="AV1111" s="145"/>
      <c r="AW1111" s="145"/>
      <c r="AX1111" s="145"/>
      <c r="AY1111" s="145"/>
      <c r="AZ1111" s="145"/>
      <c r="BA1111" s="145"/>
      <c r="BB1111" s="145"/>
      <c r="BC1111" s="145"/>
      <c r="BD1111" s="145"/>
      <c r="BE1111" s="145"/>
      <c r="BF1111" s="145"/>
      <c r="BG1111" s="145"/>
      <c r="BH1111" s="145"/>
    </row>
    <row r="1112" spans="1:60" outlineLevel="3">
      <c r="A1112" s="151"/>
      <c r="B1112" s="152"/>
      <c r="C1112" s="172" t="s">
        <v>1362</v>
      </c>
      <c r="D1112" s="156"/>
      <c r="E1112" s="1215">
        <v>1.2</v>
      </c>
      <c r="F1112" s="1209"/>
      <c r="G1112" s="1209"/>
      <c r="H1112" s="154"/>
      <c r="I1112" s="154"/>
      <c r="J1112" s="154"/>
      <c r="K1112" s="154"/>
      <c r="L1112" s="154"/>
      <c r="M1112" s="154"/>
      <c r="N1112" s="153"/>
      <c r="O1112" s="153"/>
      <c r="P1112" s="153"/>
      <c r="Q1112" s="153"/>
      <c r="R1112" s="154"/>
      <c r="S1112" s="154"/>
      <c r="T1112" s="154"/>
      <c r="U1112" s="154"/>
      <c r="V1112" s="154"/>
      <c r="W1112" s="154"/>
      <c r="X1112" s="154"/>
      <c r="Y1112" s="154"/>
      <c r="Z1112" s="145"/>
      <c r="AA1112" s="145"/>
      <c r="AB1112" s="145"/>
      <c r="AC1112" s="145"/>
      <c r="AD1112" s="145"/>
      <c r="AE1112" s="145"/>
      <c r="AF1112" s="145"/>
      <c r="AG1112" s="145" t="s">
        <v>206</v>
      </c>
      <c r="AH1112" s="145">
        <v>0</v>
      </c>
      <c r="AI1112" s="145"/>
      <c r="AJ1112" s="145"/>
      <c r="AK1112" s="145"/>
      <c r="AL1112" s="145"/>
      <c r="AM1112" s="145"/>
      <c r="AN1112" s="145"/>
      <c r="AO1112" s="145"/>
      <c r="AP1112" s="145"/>
      <c r="AQ1112" s="145"/>
      <c r="AR1112" s="145"/>
      <c r="AS1112" s="145"/>
      <c r="AT1112" s="145"/>
      <c r="AU1112" s="145"/>
      <c r="AV1112" s="145"/>
      <c r="AW1112" s="145"/>
      <c r="AX1112" s="145"/>
      <c r="AY1112" s="145"/>
      <c r="AZ1112" s="145"/>
      <c r="BA1112" s="145"/>
      <c r="BB1112" s="145"/>
      <c r="BC1112" s="145"/>
      <c r="BD1112" s="145"/>
      <c r="BE1112" s="145"/>
      <c r="BF1112" s="145"/>
      <c r="BG1112" s="145"/>
      <c r="BH1112" s="145"/>
    </row>
    <row r="1113" spans="1:60" outlineLevel="3">
      <c r="A1113" s="151"/>
      <c r="B1113" s="152"/>
      <c r="C1113" s="172" t="s">
        <v>1363</v>
      </c>
      <c r="D1113" s="156"/>
      <c r="E1113" s="1215">
        <v>1.2</v>
      </c>
      <c r="F1113" s="1209"/>
      <c r="G1113" s="1209"/>
      <c r="H1113" s="154"/>
      <c r="I1113" s="154"/>
      <c r="J1113" s="154"/>
      <c r="K1113" s="154"/>
      <c r="L1113" s="154"/>
      <c r="M1113" s="154"/>
      <c r="N1113" s="153"/>
      <c r="O1113" s="153"/>
      <c r="P1113" s="153"/>
      <c r="Q1113" s="153"/>
      <c r="R1113" s="154"/>
      <c r="S1113" s="154"/>
      <c r="T1113" s="154"/>
      <c r="U1113" s="154"/>
      <c r="V1113" s="154"/>
      <c r="W1113" s="154"/>
      <c r="X1113" s="154"/>
      <c r="Y1113" s="154"/>
      <c r="Z1113" s="145"/>
      <c r="AA1113" s="145"/>
      <c r="AB1113" s="145"/>
      <c r="AC1113" s="145"/>
      <c r="AD1113" s="145"/>
      <c r="AE1113" s="145"/>
      <c r="AF1113" s="145"/>
      <c r="AG1113" s="145" t="s">
        <v>206</v>
      </c>
      <c r="AH1113" s="145">
        <v>0</v>
      </c>
      <c r="AI1113" s="145"/>
      <c r="AJ1113" s="145"/>
      <c r="AK1113" s="145"/>
      <c r="AL1113" s="145"/>
      <c r="AM1113" s="145"/>
      <c r="AN1113" s="145"/>
      <c r="AO1113" s="145"/>
      <c r="AP1113" s="145"/>
      <c r="AQ1113" s="145"/>
      <c r="AR1113" s="145"/>
      <c r="AS1113" s="145"/>
      <c r="AT1113" s="145"/>
      <c r="AU1113" s="145"/>
      <c r="AV1113" s="145"/>
      <c r="AW1113" s="145"/>
      <c r="AX1113" s="145"/>
      <c r="AY1113" s="145"/>
      <c r="AZ1113" s="145"/>
      <c r="BA1113" s="145"/>
      <c r="BB1113" s="145"/>
      <c r="BC1113" s="145"/>
      <c r="BD1113" s="145"/>
      <c r="BE1113" s="145"/>
      <c r="BF1113" s="145"/>
      <c r="BG1113" s="145"/>
      <c r="BH1113" s="145"/>
    </row>
    <row r="1114" spans="1:60" outlineLevel="1">
      <c r="A1114" s="164">
        <v>296</v>
      </c>
      <c r="B1114" s="165" t="s">
        <v>1364</v>
      </c>
      <c r="C1114" s="171" t="s">
        <v>1365</v>
      </c>
      <c r="D1114" s="166" t="s">
        <v>217</v>
      </c>
      <c r="E1114" s="1214">
        <v>122.21599999999999</v>
      </c>
      <c r="F1114" s="1207"/>
      <c r="G1114" s="1208">
        <f>ROUND(E1114*F1114,2)</f>
        <v>0</v>
      </c>
      <c r="H1114" s="155">
        <v>212.67</v>
      </c>
      <c r="I1114" s="154">
        <f>ROUND(E1114*H1114,2)</f>
        <v>25991.68</v>
      </c>
      <c r="J1114" s="155">
        <v>93.7</v>
      </c>
      <c r="K1114" s="154">
        <f>ROUND(E1114*J1114,2)</f>
        <v>11451.64</v>
      </c>
      <c r="L1114" s="154">
        <v>21</v>
      </c>
      <c r="M1114" s="154">
        <f>G1114*(1+L1114/100)</f>
        <v>0</v>
      </c>
      <c r="N1114" s="153">
        <v>1.15E-3</v>
      </c>
      <c r="O1114" s="153">
        <f>ROUND(E1114*N1114,2)</f>
        <v>0.14000000000000001</v>
      </c>
      <c r="P1114" s="153">
        <v>0</v>
      </c>
      <c r="Q1114" s="153">
        <f>ROUND(E1114*P1114,2)</f>
        <v>0</v>
      </c>
      <c r="R1114" s="154"/>
      <c r="S1114" s="154" t="s">
        <v>200</v>
      </c>
      <c r="T1114" s="154" t="s">
        <v>201</v>
      </c>
      <c r="U1114" s="154">
        <v>0.16</v>
      </c>
      <c r="V1114" s="154">
        <f>ROUND(E1114*U1114,2)</f>
        <v>19.55</v>
      </c>
      <c r="W1114" s="154"/>
      <c r="X1114" s="154" t="s">
        <v>202</v>
      </c>
      <c r="Y1114" s="154" t="s">
        <v>203</v>
      </c>
      <c r="Z1114" s="145"/>
      <c r="AA1114" s="145"/>
      <c r="AB1114" s="145"/>
      <c r="AC1114" s="145"/>
      <c r="AD1114" s="145"/>
      <c r="AE1114" s="145"/>
      <c r="AF1114" s="145"/>
      <c r="AG1114" s="145" t="s">
        <v>204</v>
      </c>
      <c r="AH1114" s="145"/>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5"/>
      <c r="BB1114" s="145"/>
      <c r="BC1114" s="145"/>
      <c r="BD1114" s="145"/>
      <c r="BE1114" s="145"/>
      <c r="BF1114" s="145"/>
      <c r="BG1114" s="145"/>
      <c r="BH1114" s="145"/>
    </row>
    <row r="1115" spans="1:60" outlineLevel="2">
      <c r="A1115" s="151"/>
      <c r="B1115" s="152"/>
      <c r="C1115" s="172" t="s">
        <v>711</v>
      </c>
      <c r="D1115" s="156"/>
      <c r="E1115" s="1215">
        <v>122.21599999999999</v>
      </c>
      <c r="F1115" s="1209"/>
      <c r="G1115" s="1209"/>
      <c r="H1115" s="154"/>
      <c r="I1115" s="154"/>
      <c r="J1115" s="154"/>
      <c r="K1115" s="154"/>
      <c r="L1115" s="154"/>
      <c r="M1115" s="154"/>
      <c r="N1115" s="153"/>
      <c r="O1115" s="153"/>
      <c r="P1115" s="153"/>
      <c r="Q1115" s="153"/>
      <c r="R1115" s="154"/>
      <c r="S1115" s="154"/>
      <c r="T1115" s="154"/>
      <c r="U1115" s="154"/>
      <c r="V1115" s="154"/>
      <c r="W1115" s="154"/>
      <c r="X1115" s="154"/>
      <c r="Y1115" s="154"/>
      <c r="Z1115" s="145"/>
      <c r="AA1115" s="145"/>
      <c r="AB1115" s="145"/>
      <c r="AC1115" s="145"/>
      <c r="AD1115" s="145"/>
      <c r="AE1115" s="145"/>
      <c r="AF1115" s="145"/>
      <c r="AG1115" s="145" t="s">
        <v>206</v>
      </c>
      <c r="AH1115" s="145">
        <v>0</v>
      </c>
      <c r="AI1115" s="145"/>
      <c r="AJ1115" s="145"/>
      <c r="AK1115" s="145"/>
      <c r="AL1115" s="145"/>
      <c r="AM1115" s="145"/>
      <c r="AN1115" s="145"/>
      <c r="AO1115" s="145"/>
      <c r="AP1115" s="145"/>
      <c r="AQ1115" s="145"/>
      <c r="AR1115" s="145"/>
      <c r="AS1115" s="145"/>
      <c r="AT1115" s="145"/>
      <c r="AU1115" s="145"/>
      <c r="AV1115" s="145"/>
      <c r="AW1115" s="145"/>
      <c r="AX1115" s="145"/>
      <c r="AY1115" s="145"/>
      <c r="AZ1115" s="145"/>
      <c r="BA1115" s="145"/>
      <c r="BB1115" s="145"/>
      <c r="BC1115" s="145"/>
      <c r="BD1115" s="145"/>
      <c r="BE1115" s="145"/>
      <c r="BF1115" s="145"/>
      <c r="BG1115" s="145"/>
      <c r="BH1115" s="145"/>
    </row>
    <row r="1116" spans="1:60" outlineLevel="1">
      <c r="A1116" s="167">
        <v>297</v>
      </c>
      <c r="B1116" s="168" t="s">
        <v>1366</v>
      </c>
      <c r="C1116" s="173" t="s">
        <v>1367</v>
      </c>
      <c r="D1116" s="169" t="s">
        <v>275</v>
      </c>
      <c r="E1116" s="1216">
        <v>3.9003999999999999</v>
      </c>
      <c r="F1116" s="1200"/>
      <c r="G1116" s="1210">
        <f>ROUND(E1116*F1116,2)</f>
        <v>0</v>
      </c>
      <c r="H1116" s="155">
        <v>0</v>
      </c>
      <c r="I1116" s="154">
        <f>ROUND(E1116*H1116,2)</f>
        <v>0</v>
      </c>
      <c r="J1116" s="155">
        <v>1321.67</v>
      </c>
      <c r="K1116" s="154">
        <f>ROUND(E1116*J1116,2)</f>
        <v>5155.04</v>
      </c>
      <c r="L1116" s="154">
        <v>21</v>
      </c>
      <c r="M1116" s="154">
        <f>G1116*(1+L1116/100)</f>
        <v>0</v>
      </c>
      <c r="N1116" s="153">
        <v>0</v>
      </c>
      <c r="O1116" s="153">
        <f>ROUND(E1116*N1116,2)</f>
        <v>0</v>
      </c>
      <c r="P1116" s="153">
        <v>0</v>
      </c>
      <c r="Q1116" s="153">
        <f>ROUND(E1116*P1116,2)</f>
        <v>0</v>
      </c>
      <c r="R1116" s="154"/>
      <c r="S1116" s="154" t="s">
        <v>200</v>
      </c>
      <c r="T1116" s="154" t="s">
        <v>201</v>
      </c>
      <c r="U1116" s="154">
        <v>1.5669999999999999</v>
      </c>
      <c r="V1116" s="154">
        <f>ROUND(E1116*U1116,2)</f>
        <v>6.11</v>
      </c>
      <c r="W1116" s="154"/>
      <c r="X1116" s="154" t="s">
        <v>1271</v>
      </c>
      <c r="Y1116" s="154" t="s">
        <v>203</v>
      </c>
      <c r="Z1116" s="145"/>
      <c r="AA1116" s="145"/>
      <c r="AB1116" s="145"/>
      <c r="AC1116" s="145"/>
      <c r="AD1116" s="145"/>
      <c r="AE1116" s="145"/>
      <c r="AF1116" s="145"/>
      <c r="AG1116" s="145" t="s">
        <v>1272</v>
      </c>
      <c r="AH1116" s="145"/>
      <c r="AI1116" s="145"/>
      <c r="AJ1116" s="145"/>
      <c r="AK1116" s="145"/>
      <c r="AL1116" s="145"/>
      <c r="AM1116" s="145"/>
      <c r="AN1116" s="145"/>
      <c r="AO1116" s="145"/>
      <c r="AP1116" s="145"/>
      <c r="AQ1116" s="145"/>
      <c r="AR1116" s="145"/>
      <c r="AS1116" s="145"/>
      <c r="AT1116" s="145"/>
      <c r="AU1116" s="145"/>
      <c r="AV1116" s="145"/>
      <c r="AW1116" s="145"/>
      <c r="AX1116" s="145"/>
      <c r="AY1116" s="145"/>
      <c r="AZ1116" s="145"/>
      <c r="BA1116" s="145"/>
      <c r="BB1116" s="145"/>
      <c r="BC1116" s="145"/>
      <c r="BD1116" s="145"/>
      <c r="BE1116" s="145"/>
      <c r="BF1116" s="145"/>
      <c r="BG1116" s="145"/>
      <c r="BH1116" s="145"/>
    </row>
    <row r="1117" spans="1:60">
      <c r="A1117" s="161" t="s">
        <v>195</v>
      </c>
      <c r="B1117" s="162" t="s">
        <v>120</v>
      </c>
      <c r="C1117" s="170" t="s">
        <v>121</v>
      </c>
      <c r="D1117" s="163"/>
      <c r="E1117" s="1213"/>
      <c r="F1117" s="1201"/>
      <c r="G1117" s="1206">
        <f>SUMIF(AG1118:AG1154,"&lt;&gt;NOR",G1118:G1154)</f>
        <v>0</v>
      </c>
      <c r="H1117" s="160"/>
      <c r="I1117" s="160">
        <f>SUM(I1118:I1154)</f>
        <v>495429.66000000003</v>
      </c>
      <c r="J1117" s="160"/>
      <c r="K1117" s="160">
        <f>SUM(K1118:K1154)</f>
        <v>111825.04</v>
      </c>
      <c r="L1117" s="160"/>
      <c r="M1117" s="160">
        <f>SUM(M1118:M1154)</f>
        <v>0</v>
      </c>
      <c r="N1117" s="159"/>
      <c r="O1117" s="159">
        <f>SUM(O1118:O1154)</f>
        <v>2.84</v>
      </c>
      <c r="P1117" s="159"/>
      <c r="Q1117" s="159">
        <f>SUM(Q1118:Q1154)</f>
        <v>0</v>
      </c>
      <c r="R1117" s="160"/>
      <c r="S1117" s="160"/>
      <c r="T1117" s="160"/>
      <c r="U1117" s="160"/>
      <c r="V1117" s="160">
        <f>SUM(V1118:V1154)</f>
        <v>190.20000000000002</v>
      </c>
      <c r="W1117" s="160"/>
      <c r="X1117" s="160"/>
      <c r="Y1117" s="160"/>
      <c r="AG1117" t="s">
        <v>196</v>
      </c>
    </row>
    <row r="1118" spans="1:60" ht="22.5" outlineLevel="1">
      <c r="A1118" s="164">
        <v>298</v>
      </c>
      <c r="B1118" s="165" t="s">
        <v>1368</v>
      </c>
      <c r="C1118" s="171" t="s">
        <v>1369</v>
      </c>
      <c r="D1118" s="166" t="s">
        <v>217</v>
      </c>
      <c r="E1118" s="1214">
        <v>13.5</v>
      </c>
      <c r="F1118" s="1207"/>
      <c r="G1118" s="1208">
        <f>ROUND(E1118*F1118,2)</f>
        <v>0</v>
      </c>
      <c r="H1118" s="155">
        <v>180.31</v>
      </c>
      <c r="I1118" s="154">
        <f>ROUND(E1118*H1118,2)</f>
        <v>2434.19</v>
      </c>
      <c r="J1118" s="155">
        <v>93.7</v>
      </c>
      <c r="K1118" s="154">
        <f>ROUND(E1118*J1118,2)</f>
        <v>1264.95</v>
      </c>
      <c r="L1118" s="154">
        <v>21</v>
      </c>
      <c r="M1118" s="154">
        <f>G1118*(1+L1118/100)</f>
        <v>0</v>
      </c>
      <c r="N1118" s="153">
        <v>2.2000000000000001E-4</v>
      </c>
      <c r="O1118" s="153">
        <f>ROUND(E1118*N1118,2)</f>
        <v>0</v>
      </c>
      <c r="P1118" s="153">
        <v>0</v>
      </c>
      <c r="Q1118" s="153">
        <f>ROUND(E1118*P1118,2)</f>
        <v>0</v>
      </c>
      <c r="R1118" s="154"/>
      <c r="S1118" s="154" t="s">
        <v>200</v>
      </c>
      <c r="T1118" s="154" t="s">
        <v>201</v>
      </c>
      <c r="U1118" s="154">
        <v>0.16</v>
      </c>
      <c r="V1118" s="154">
        <f>ROUND(E1118*U1118,2)</f>
        <v>2.16</v>
      </c>
      <c r="W1118" s="154"/>
      <c r="X1118" s="154" t="s">
        <v>202</v>
      </c>
      <c r="Y1118" s="154" t="s">
        <v>203</v>
      </c>
      <c r="Z1118" s="145"/>
      <c r="AA1118" s="145"/>
      <c r="AB1118" s="145"/>
      <c r="AC1118" s="145"/>
      <c r="AD1118" s="145"/>
      <c r="AE1118" s="145"/>
      <c r="AF1118" s="145"/>
      <c r="AG1118" s="145" t="s">
        <v>204</v>
      </c>
      <c r="AH1118" s="145"/>
      <c r="AI1118" s="145"/>
      <c r="AJ1118" s="145"/>
      <c r="AK1118" s="145"/>
      <c r="AL1118" s="145"/>
      <c r="AM1118" s="145"/>
      <c r="AN1118" s="145"/>
      <c r="AO1118" s="145"/>
      <c r="AP1118" s="145"/>
      <c r="AQ1118" s="145"/>
      <c r="AR1118" s="145"/>
      <c r="AS1118" s="145"/>
      <c r="AT1118" s="145"/>
      <c r="AU1118" s="145"/>
      <c r="AV1118" s="145"/>
      <c r="AW1118" s="145"/>
      <c r="AX1118" s="145"/>
      <c r="AY1118" s="145"/>
      <c r="AZ1118" s="145"/>
      <c r="BA1118" s="145"/>
      <c r="BB1118" s="145"/>
      <c r="BC1118" s="145"/>
      <c r="BD1118" s="145"/>
      <c r="BE1118" s="145"/>
      <c r="BF1118" s="145"/>
      <c r="BG1118" s="145"/>
      <c r="BH1118" s="145"/>
    </row>
    <row r="1119" spans="1:60" outlineLevel="2">
      <c r="A1119" s="151"/>
      <c r="B1119" s="152"/>
      <c r="C1119" s="172" t="s">
        <v>568</v>
      </c>
      <c r="D1119" s="156"/>
      <c r="E1119" s="1215">
        <v>13.5</v>
      </c>
      <c r="F1119" s="1209"/>
      <c r="G1119" s="1209"/>
      <c r="H1119" s="154"/>
      <c r="I1119" s="154"/>
      <c r="J1119" s="154"/>
      <c r="K1119" s="154"/>
      <c r="L1119" s="154"/>
      <c r="M1119" s="154"/>
      <c r="N1119" s="153"/>
      <c r="O1119" s="153"/>
      <c r="P1119" s="153"/>
      <c r="Q1119" s="153"/>
      <c r="R1119" s="154"/>
      <c r="S1119" s="154"/>
      <c r="T1119" s="154"/>
      <c r="U1119" s="154"/>
      <c r="V1119" s="154"/>
      <c r="W1119" s="154"/>
      <c r="X1119" s="154"/>
      <c r="Y1119" s="154"/>
      <c r="Z1119" s="145"/>
      <c r="AA1119" s="145"/>
      <c r="AB1119" s="145"/>
      <c r="AC1119" s="145"/>
      <c r="AD1119" s="145"/>
      <c r="AE1119" s="145"/>
      <c r="AF1119" s="145"/>
      <c r="AG1119" s="145" t="s">
        <v>206</v>
      </c>
      <c r="AH1119" s="145">
        <v>0</v>
      </c>
      <c r="AI1119" s="145"/>
      <c r="AJ1119" s="145"/>
      <c r="AK1119" s="145"/>
      <c r="AL1119" s="145"/>
      <c r="AM1119" s="145"/>
      <c r="AN1119" s="145"/>
      <c r="AO1119" s="145"/>
      <c r="AP1119" s="145"/>
      <c r="AQ1119" s="145"/>
      <c r="AR1119" s="145"/>
      <c r="AS1119" s="145"/>
      <c r="AT1119" s="145"/>
      <c r="AU1119" s="145"/>
      <c r="AV1119" s="145"/>
      <c r="AW1119" s="145"/>
      <c r="AX1119" s="145"/>
      <c r="AY1119" s="145"/>
      <c r="AZ1119" s="145"/>
      <c r="BA1119" s="145"/>
      <c r="BB1119" s="145"/>
      <c r="BC1119" s="145"/>
      <c r="BD1119" s="145"/>
      <c r="BE1119" s="145"/>
      <c r="BF1119" s="145"/>
      <c r="BG1119" s="145"/>
      <c r="BH1119" s="145"/>
    </row>
    <row r="1120" spans="1:60" ht="22.5" outlineLevel="1">
      <c r="A1120" s="164">
        <v>299</v>
      </c>
      <c r="B1120" s="165" t="s">
        <v>1370</v>
      </c>
      <c r="C1120" s="171" t="s">
        <v>1371</v>
      </c>
      <c r="D1120" s="166" t="s">
        <v>217</v>
      </c>
      <c r="E1120" s="1214">
        <v>788.35</v>
      </c>
      <c r="F1120" s="1207"/>
      <c r="G1120" s="1208">
        <f>ROUND(E1120*F1120,2)</f>
        <v>0</v>
      </c>
      <c r="H1120" s="155">
        <v>0</v>
      </c>
      <c r="I1120" s="154">
        <f>ROUND(E1120*H1120,2)</f>
        <v>0</v>
      </c>
      <c r="J1120" s="155">
        <v>46.85</v>
      </c>
      <c r="K1120" s="154">
        <f>ROUND(E1120*J1120,2)</f>
        <v>36934.199999999997</v>
      </c>
      <c r="L1120" s="154">
        <v>21</v>
      </c>
      <c r="M1120" s="154">
        <f>G1120*(1+L1120/100)</f>
        <v>0</v>
      </c>
      <c r="N1120" s="153">
        <v>0</v>
      </c>
      <c r="O1120" s="153">
        <f>ROUND(E1120*N1120,2)</f>
        <v>0</v>
      </c>
      <c r="P1120" s="153">
        <v>0</v>
      </c>
      <c r="Q1120" s="153">
        <f>ROUND(E1120*P1120,2)</f>
        <v>0</v>
      </c>
      <c r="R1120" s="154"/>
      <c r="S1120" s="154" t="s">
        <v>200</v>
      </c>
      <c r="T1120" s="154" t="s">
        <v>201</v>
      </c>
      <c r="U1120" s="154">
        <v>0.08</v>
      </c>
      <c r="V1120" s="154">
        <f>ROUND(E1120*U1120,2)</f>
        <v>63.07</v>
      </c>
      <c r="W1120" s="154"/>
      <c r="X1120" s="154" t="s">
        <v>202</v>
      </c>
      <c r="Y1120" s="154" t="s">
        <v>203</v>
      </c>
      <c r="Z1120" s="145"/>
      <c r="AA1120" s="145"/>
      <c r="AB1120" s="145"/>
      <c r="AC1120" s="145"/>
      <c r="AD1120" s="145"/>
      <c r="AE1120" s="145"/>
      <c r="AF1120" s="145"/>
      <c r="AG1120" s="145" t="s">
        <v>204</v>
      </c>
      <c r="AH1120" s="145"/>
      <c r="AI1120" s="145"/>
      <c r="AJ1120" s="145"/>
      <c r="AK1120" s="145"/>
      <c r="AL1120" s="145"/>
      <c r="AM1120" s="145"/>
      <c r="AN1120" s="145"/>
      <c r="AO1120" s="145"/>
      <c r="AP1120" s="145"/>
      <c r="AQ1120" s="145"/>
      <c r="AR1120" s="145"/>
      <c r="AS1120" s="145"/>
      <c r="AT1120" s="145"/>
      <c r="AU1120" s="145"/>
      <c r="AV1120" s="145"/>
      <c r="AW1120" s="145"/>
      <c r="AX1120" s="145"/>
      <c r="AY1120" s="145"/>
      <c r="AZ1120" s="145"/>
      <c r="BA1120" s="145"/>
      <c r="BB1120" s="145"/>
      <c r="BC1120" s="145"/>
      <c r="BD1120" s="145"/>
      <c r="BE1120" s="145"/>
      <c r="BF1120" s="145"/>
      <c r="BG1120" s="145"/>
      <c r="BH1120" s="145"/>
    </row>
    <row r="1121" spans="1:60" outlineLevel="2">
      <c r="A1121" s="151"/>
      <c r="B1121" s="152"/>
      <c r="C1121" s="172" t="s">
        <v>1372</v>
      </c>
      <c r="D1121" s="156"/>
      <c r="E1121" s="1215">
        <v>371.52</v>
      </c>
      <c r="F1121" s="1209"/>
      <c r="G1121" s="1209"/>
      <c r="H1121" s="154"/>
      <c r="I1121" s="154"/>
      <c r="J1121" s="154"/>
      <c r="K1121" s="154"/>
      <c r="L1121" s="154"/>
      <c r="M1121" s="154"/>
      <c r="N1121" s="153"/>
      <c r="O1121" s="153"/>
      <c r="P1121" s="153"/>
      <c r="Q1121" s="153"/>
      <c r="R1121" s="154"/>
      <c r="S1121" s="154"/>
      <c r="T1121" s="154"/>
      <c r="U1121" s="154"/>
      <c r="V1121" s="154"/>
      <c r="W1121" s="154"/>
      <c r="X1121" s="154"/>
      <c r="Y1121" s="154"/>
      <c r="Z1121" s="145"/>
      <c r="AA1121" s="145"/>
      <c r="AB1121" s="145"/>
      <c r="AC1121" s="145"/>
      <c r="AD1121" s="145"/>
      <c r="AE1121" s="145"/>
      <c r="AF1121" s="145"/>
      <c r="AG1121" s="145" t="s">
        <v>206</v>
      </c>
      <c r="AH1121" s="145">
        <v>0</v>
      </c>
      <c r="AI1121" s="145"/>
      <c r="AJ1121" s="145"/>
      <c r="AK1121" s="145"/>
      <c r="AL1121" s="145"/>
      <c r="AM1121" s="145"/>
      <c r="AN1121" s="145"/>
      <c r="AO1121" s="145"/>
      <c r="AP1121" s="145"/>
      <c r="AQ1121" s="145"/>
      <c r="AR1121" s="145"/>
      <c r="AS1121" s="145"/>
      <c r="AT1121" s="145"/>
      <c r="AU1121" s="145"/>
      <c r="AV1121" s="145"/>
      <c r="AW1121" s="145"/>
      <c r="AX1121" s="145"/>
      <c r="AY1121" s="145"/>
      <c r="AZ1121" s="145"/>
      <c r="BA1121" s="145"/>
      <c r="BB1121" s="145"/>
      <c r="BC1121" s="145"/>
      <c r="BD1121" s="145"/>
      <c r="BE1121" s="145"/>
      <c r="BF1121" s="145"/>
      <c r="BG1121" s="145"/>
      <c r="BH1121" s="145"/>
    </row>
    <row r="1122" spans="1:60" outlineLevel="3">
      <c r="A1122" s="151"/>
      <c r="B1122" s="152"/>
      <c r="C1122" s="172" t="s">
        <v>1373</v>
      </c>
      <c r="D1122" s="156"/>
      <c r="E1122" s="1215">
        <v>223.68</v>
      </c>
      <c r="F1122" s="1209"/>
      <c r="G1122" s="1209"/>
      <c r="H1122" s="154"/>
      <c r="I1122" s="154"/>
      <c r="J1122" s="154"/>
      <c r="K1122" s="154"/>
      <c r="L1122" s="154"/>
      <c r="M1122" s="154"/>
      <c r="N1122" s="153"/>
      <c r="O1122" s="153"/>
      <c r="P1122" s="153"/>
      <c r="Q1122" s="153"/>
      <c r="R1122" s="154"/>
      <c r="S1122" s="154"/>
      <c r="T1122" s="154"/>
      <c r="U1122" s="154"/>
      <c r="V1122" s="154"/>
      <c r="W1122" s="154"/>
      <c r="X1122" s="154"/>
      <c r="Y1122" s="154"/>
      <c r="Z1122" s="145"/>
      <c r="AA1122" s="145"/>
      <c r="AB1122" s="145"/>
      <c r="AC1122" s="145"/>
      <c r="AD1122" s="145"/>
      <c r="AE1122" s="145"/>
      <c r="AF1122" s="145"/>
      <c r="AG1122" s="145" t="s">
        <v>206</v>
      </c>
      <c r="AH1122" s="145">
        <v>0</v>
      </c>
      <c r="AI1122" s="145"/>
      <c r="AJ1122" s="145"/>
      <c r="AK1122" s="145"/>
      <c r="AL1122" s="145"/>
      <c r="AM1122" s="145"/>
      <c r="AN1122" s="145"/>
      <c r="AO1122" s="145"/>
      <c r="AP1122" s="145"/>
      <c r="AQ1122" s="145"/>
      <c r="AR1122" s="145"/>
      <c r="AS1122" s="145"/>
      <c r="AT1122" s="145"/>
      <c r="AU1122" s="145"/>
      <c r="AV1122" s="145"/>
      <c r="AW1122" s="145"/>
      <c r="AX1122" s="145"/>
      <c r="AY1122" s="145"/>
      <c r="AZ1122" s="145"/>
      <c r="BA1122" s="145"/>
      <c r="BB1122" s="145"/>
      <c r="BC1122" s="145"/>
      <c r="BD1122" s="145"/>
      <c r="BE1122" s="145"/>
      <c r="BF1122" s="145"/>
      <c r="BG1122" s="145"/>
      <c r="BH1122" s="145"/>
    </row>
    <row r="1123" spans="1:60" outlineLevel="3">
      <c r="A1123" s="151"/>
      <c r="B1123" s="152"/>
      <c r="C1123" s="172" t="s">
        <v>1374</v>
      </c>
      <c r="D1123" s="156"/>
      <c r="E1123" s="1215">
        <v>193.15</v>
      </c>
      <c r="F1123" s="1209"/>
      <c r="G1123" s="1209"/>
      <c r="H1123" s="154"/>
      <c r="I1123" s="154"/>
      <c r="J1123" s="154"/>
      <c r="K1123" s="154"/>
      <c r="L1123" s="154"/>
      <c r="M1123" s="154"/>
      <c r="N1123" s="153"/>
      <c r="O1123" s="153"/>
      <c r="P1123" s="153"/>
      <c r="Q1123" s="153"/>
      <c r="R1123" s="154"/>
      <c r="S1123" s="154"/>
      <c r="T1123" s="154"/>
      <c r="U1123" s="154"/>
      <c r="V1123" s="154"/>
      <c r="W1123" s="154"/>
      <c r="X1123" s="154"/>
      <c r="Y1123" s="154"/>
      <c r="Z1123" s="145"/>
      <c r="AA1123" s="145"/>
      <c r="AB1123" s="145"/>
      <c r="AC1123" s="145"/>
      <c r="AD1123" s="145"/>
      <c r="AE1123" s="145"/>
      <c r="AF1123" s="145"/>
      <c r="AG1123" s="145" t="s">
        <v>206</v>
      </c>
      <c r="AH1123" s="145">
        <v>0</v>
      </c>
      <c r="AI1123" s="145"/>
      <c r="AJ1123" s="145"/>
      <c r="AK1123" s="145"/>
      <c r="AL1123" s="145"/>
      <c r="AM1123" s="145"/>
      <c r="AN1123" s="145"/>
      <c r="AO1123" s="145"/>
      <c r="AP1123" s="145"/>
      <c r="AQ1123" s="145"/>
      <c r="AR1123" s="145"/>
      <c r="AS1123" s="145"/>
      <c r="AT1123" s="145"/>
      <c r="AU1123" s="145"/>
      <c r="AV1123" s="145"/>
      <c r="AW1123" s="145"/>
      <c r="AX1123" s="145"/>
      <c r="AY1123" s="145"/>
      <c r="AZ1123" s="145"/>
      <c r="BA1123" s="145"/>
      <c r="BB1123" s="145"/>
      <c r="BC1123" s="145"/>
      <c r="BD1123" s="145"/>
      <c r="BE1123" s="145"/>
      <c r="BF1123" s="145"/>
      <c r="BG1123" s="145"/>
      <c r="BH1123" s="145"/>
    </row>
    <row r="1124" spans="1:60" ht="22.5" outlineLevel="1">
      <c r="A1124" s="164">
        <v>300</v>
      </c>
      <c r="B1124" s="165" t="s">
        <v>1375</v>
      </c>
      <c r="C1124" s="171" t="s">
        <v>1376</v>
      </c>
      <c r="D1124" s="166" t="s">
        <v>217</v>
      </c>
      <c r="E1124" s="1214">
        <v>289.27999999999997</v>
      </c>
      <c r="F1124" s="1207"/>
      <c r="G1124" s="1208">
        <f>ROUND(E1124*F1124,2)</f>
        <v>0</v>
      </c>
      <c r="H1124" s="155">
        <v>0</v>
      </c>
      <c r="I1124" s="154">
        <f>ROUND(E1124*H1124,2)</f>
        <v>0</v>
      </c>
      <c r="J1124" s="155">
        <v>87.84</v>
      </c>
      <c r="K1124" s="154">
        <f>ROUND(E1124*J1124,2)</f>
        <v>25410.36</v>
      </c>
      <c r="L1124" s="154">
        <v>21</v>
      </c>
      <c r="M1124" s="154">
        <f>G1124*(1+L1124/100)</f>
        <v>0</v>
      </c>
      <c r="N1124" s="153">
        <v>0</v>
      </c>
      <c r="O1124" s="153">
        <f>ROUND(E1124*N1124,2)</f>
        <v>0</v>
      </c>
      <c r="P1124" s="153">
        <v>0</v>
      </c>
      <c r="Q1124" s="153">
        <f>ROUND(E1124*P1124,2)</f>
        <v>0</v>
      </c>
      <c r="R1124" s="154"/>
      <c r="S1124" s="154" t="s">
        <v>200</v>
      </c>
      <c r="T1124" s="154" t="s">
        <v>201</v>
      </c>
      <c r="U1124" s="154">
        <v>0.15</v>
      </c>
      <c r="V1124" s="154">
        <f>ROUND(E1124*U1124,2)</f>
        <v>43.39</v>
      </c>
      <c r="W1124" s="154"/>
      <c r="X1124" s="154" t="s">
        <v>202</v>
      </c>
      <c r="Y1124" s="154" t="s">
        <v>203</v>
      </c>
      <c r="Z1124" s="145"/>
      <c r="AA1124" s="145"/>
      <c r="AB1124" s="145"/>
      <c r="AC1124" s="145"/>
      <c r="AD1124" s="145"/>
      <c r="AE1124" s="145"/>
      <c r="AF1124" s="145"/>
      <c r="AG1124" s="145" t="s">
        <v>204</v>
      </c>
      <c r="AH1124" s="145"/>
      <c r="AI1124" s="145"/>
      <c r="AJ1124" s="145"/>
      <c r="AK1124" s="145"/>
      <c r="AL1124" s="145"/>
      <c r="AM1124" s="145"/>
      <c r="AN1124" s="145"/>
      <c r="AO1124" s="145"/>
      <c r="AP1124" s="145"/>
      <c r="AQ1124" s="145"/>
      <c r="AR1124" s="145"/>
      <c r="AS1124" s="145"/>
      <c r="AT1124" s="145"/>
      <c r="AU1124" s="145"/>
      <c r="AV1124" s="145"/>
      <c r="AW1124" s="145"/>
      <c r="AX1124" s="145"/>
      <c r="AY1124" s="145"/>
      <c r="AZ1124" s="145"/>
      <c r="BA1124" s="145"/>
      <c r="BB1124" s="145"/>
      <c r="BC1124" s="145"/>
      <c r="BD1124" s="145"/>
      <c r="BE1124" s="145"/>
      <c r="BF1124" s="145"/>
      <c r="BG1124" s="145"/>
      <c r="BH1124" s="145"/>
    </row>
    <row r="1125" spans="1:60" outlineLevel="2">
      <c r="A1125" s="151"/>
      <c r="B1125" s="152"/>
      <c r="C1125" s="172" t="s">
        <v>1377</v>
      </c>
      <c r="D1125" s="156"/>
      <c r="E1125" s="1215">
        <v>185.14</v>
      </c>
      <c r="F1125" s="1209"/>
      <c r="G1125" s="1209"/>
      <c r="H1125" s="154"/>
      <c r="I1125" s="154"/>
      <c r="J1125" s="154"/>
      <c r="K1125" s="154"/>
      <c r="L1125" s="154"/>
      <c r="M1125" s="154"/>
      <c r="N1125" s="153"/>
      <c r="O1125" s="153"/>
      <c r="P1125" s="153"/>
      <c r="Q1125" s="153"/>
      <c r="R1125" s="154"/>
      <c r="S1125" s="154"/>
      <c r="T1125" s="154"/>
      <c r="U1125" s="154"/>
      <c r="V1125" s="154"/>
      <c r="W1125" s="154"/>
      <c r="X1125" s="154"/>
      <c r="Y1125" s="154"/>
      <c r="Z1125" s="145"/>
      <c r="AA1125" s="145"/>
      <c r="AB1125" s="145"/>
      <c r="AC1125" s="145"/>
      <c r="AD1125" s="145"/>
      <c r="AE1125" s="145"/>
      <c r="AF1125" s="145"/>
      <c r="AG1125" s="145" t="s">
        <v>206</v>
      </c>
      <c r="AH1125" s="145">
        <v>0</v>
      </c>
      <c r="AI1125" s="145"/>
      <c r="AJ1125" s="145"/>
      <c r="AK1125" s="145"/>
      <c r="AL1125" s="145"/>
      <c r="AM1125" s="145"/>
      <c r="AN1125" s="145"/>
      <c r="AO1125" s="145"/>
      <c r="AP1125" s="145"/>
      <c r="AQ1125" s="145"/>
      <c r="AR1125" s="145"/>
      <c r="AS1125" s="145"/>
      <c r="AT1125" s="145"/>
      <c r="AU1125" s="145"/>
      <c r="AV1125" s="145"/>
      <c r="AW1125" s="145"/>
      <c r="AX1125" s="145"/>
      <c r="AY1125" s="145"/>
      <c r="AZ1125" s="145"/>
      <c r="BA1125" s="145"/>
      <c r="BB1125" s="145"/>
      <c r="BC1125" s="145"/>
      <c r="BD1125" s="145"/>
      <c r="BE1125" s="145"/>
      <c r="BF1125" s="145"/>
      <c r="BG1125" s="145"/>
      <c r="BH1125" s="145"/>
    </row>
    <row r="1126" spans="1:60" outlineLevel="3">
      <c r="A1126" s="151"/>
      <c r="B1126" s="152"/>
      <c r="C1126" s="172" t="s">
        <v>1378</v>
      </c>
      <c r="D1126" s="156"/>
      <c r="E1126" s="1215">
        <v>23.45</v>
      </c>
      <c r="F1126" s="1209"/>
      <c r="G1126" s="1209"/>
      <c r="H1126" s="154"/>
      <c r="I1126" s="154"/>
      <c r="J1126" s="154"/>
      <c r="K1126" s="154"/>
      <c r="L1126" s="154"/>
      <c r="M1126" s="154"/>
      <c r="N1126" s="153"/>
      <c r="O1126" s="153"/>
      <c r="P1126" s="153"/>
      <c r="Q1126" s="153"/>
      <c r="R1126" s="154"/>
      <c r="S1126" s="154"/>
      <c r="T1126" s="154"/>
      <c r="U1126" s="154"/>
      <c r="V1126" s="154"/>
      <c r="W1126" s="154"/>
      <c r="X1126" s="154"/>
      <c r="Y1126" s="154"/>
      <c r="Z1126" s="145"/>
      <c r="AA1126" s="145"/>
      <c r="AB1126" s="145"/>
      <c r="AC1126" s="145"/>
      <c r="AD1126" s="145"/>
      <c r="AE1126" s="145"/>
      <c r="AF1126" s="145"/>
      <c r="AG1126" s="145" t="s">
        <v>206</v>
      </c>
      <c r="AH1126" s="145">
        <v>0</v>
      </c>
      <c r="AI1126" s="145"/>
      <c r="AJ1126" s="145"/>
      <c r="AK1126" s="145"/>
      <c r="AL1126" s="145"/>
      <c r="AM1126" s="145"/>
      <c r="AN1126" s="145"/>
      <c r="AO1126" s="145"/>
      <c r="AP1126" s="145"/>
      <c r="AQ1126" s="145"/>
      <c r="AR1126" s="145"/>
      <c r="AS1126" s="145"/>
      <c r="AT1126" s="145"/>
      <c r="AU1126" s="145"/>
      <c r="AV1126" s="145"/>
      <c r="AW1126" s="145"/>
      <c r="AX1126" s="145"/>
      <c r="AY1126" s="145"/>
      <c r="AZ1126" s="145"/>
      <c r="BA1126" s="145"/>
      <c r="BB1126" s="145"/>
      <c r="BC1126" s="145"/>
      <c r="BD1126" s="145"/>
      <c r="BE1126" s="145"/>
      <c r="BF1126" s="145"/>
      <c r="BG1126" s="145"/>
      <c r="BH1126" s="145"/>
    </row>
    <row r="1127" spans="1:60" outlineLevel="3">
      <c r="A1127" s="151"/>
      <c r="B1127" s="152"/>
      <c r="C1127" s="172" t="s">
        <v>1379</v>
      </c>
      <c r="D1127" s="156"/>
      <c r="E1127" s="1215">
        <v>3.83</v>
      </c>
      <c r="F1127" s="1209"/>
      <c r="G1127" s="1209"/>
      <c r="H1127" s="154"/>
      <c r="I1127" s="154"/>
      <c r="J1127" s="154"/>
      <c r="K1127" s="154"/>
      <c r="L1127" s="154"/>
      <c r="M1127" s="154"/>
      <c r="N1127" s="153"/>
      <c r="O1127" s="153"/>
      <c r="P1127" s="153"/>
      <c r="Q1127" s="153"/>
      <c r="R1127" s="154"/>
      <c r="S1127" s="154"/>
      <c r="T1127" s="154"/>
      <c r="U1127" s="154"/>
      <c r="V1127" s="154"/>
      <c r="W1127" s="154"/>
      <c r="X1127" s="154"/>
      <c r="Y1127" s="154"/>
      <c r="Z1127" s="145"/>
      <c r="AA1127" s="145"/>
      <c r="AB1127" s="145"/>
      <c r="AC1127" s="145"/>
      <c r="AD1127" s="145"/>
      <c r="AE1127" s="145"/>
      <c r="AF1127" s="145"/>
      <c r="AG1127" s="145" t="s">
        <v>206</v>
      </c>
      <c r="AH1127" s="145">
        <v>0</v>
      </c>
      <c r="AI1127" s="145"/>
      <c r="AJ1127" s="145"/>
      <c r="AK1127" s="145"/>
      <c r="AL1127" s="145"/>
      <c r="AM1127" s="145"/>
      <c r="AN1127" s="145"/>
      <c r="AO1127" s="145"/>
      <c r="AP1127" s="145"/>
      <c r="AQ1127" s="145"/>
      <c r="AR1127" s="145"/>
      <c r="AS1127" s="145"/>
      <c r="AT1127" s="145"/>
      <c r="AU1127" s="145"/>
      <c r="AV1127" s="145"/>
      <c r="AW1127" s="145"/>
      <c r="AX1127" s="145"/>
      <c r="AY1127" s="145"/>
      <c r="AZ1127" s="145"/>
      <c r="BA1127" s="145"/>
      <c r="BB1127" s="145"/>
      <c r="BC1127" s="145"/>
      <c r="BD1127" s="145"/>
      <c r="BE1127" s="145"/>
      <c r="BF1127" s="145"/>
      <c r="BG1127" s="145"/>
      <c r="BH1127" s="145"/>
    </row>
    <row r="1128" spans="1:60" outlineLevel="3">
      <c r="A1128" s="151"/>
      <c r="B1128" s="152"/>
      <c r="C1128" s="172" t="s">
        <v>1380</v>
      </c>
      <c r="D1128" s="156"/>
      <c r="E1128" s="1215">
        <v>76.86</v>
      </c>
      <c r="F1128" s="1209"/>
      <c r="G1128" s="1209"/>
      <c r="H1128" s="154"/>
      <c r="I1128" s="154"/>
      <c r="J1128" s="154"/>
      <c r="K1128" s="154"/>
      <c r="L1128" s="154"/>
      <c r="M1128" s="154"/>
      <c r="N1128" s="153"/>
      <c r="O1128" s="153"/>
      <c r="P1128" s="153"/>
      <c r="Q1128" s="153"/>
      <c r="R1128" s="154"/>
      <c r="S1128" s="154"/>
      <c r="T1128" s="154"/>
      <c r="U1128" s="154"/>
      <c r="V1128" s="154"/>
      <c r="W1128" s="154"/>
      <c r="X1128" s="154"/>
      <c r="Y1128" s="154"/>
      <c r="Z1128" s="145"/>
      <c r="AA1128" s="145"/>
      <c r="AB1128" s="145"/>
      <c r="AC1128" s="145"/>
      <c r="AD1128" s="145"/>
      <c r="AE1128" s="145"/>
      <c r="AF1128" s="145"/>
      <c r="AG1128" s="145" t="s">
        <v>206</v>
      </c>
      <c r="AH1128" s="145">
        <v>0</v>
      </c>
      <c r="AI1128" s="145"/>
      <c r="AJ1128" s="145"/>
      <c r="AK1128" s="145"/>
      <c r="AL1128" s="145"/>
      <c r="AM1128" s="145"/>
      <c r="AN1128" s="145"/>
      <c r="AO1128" s="145"/>
      <c r="AP1128" s="145"/>
      <c r="AQ1128" s="145"/>
      <c r="AR1128" s="145"/>
      <c r="AS1128" s="145"/>
      <c r="AT1128" s="145"/>
      <c r="AU1128" s="145"/>
      <c r="AV1128" s="145"/>
      <c r="AW1128" s="145"/>
      <c r="AX1128" s="145"/>
      <c r="AY1128" s="145"/>
      <c r="AZ1128" s="145"/>
      <c r="BA1128" s="145"/>
      <c r="BB1128" s="145"/>
      <c r="BC1128" s="145"/>
      <c r="BD1128" s="145"/>
      <c r="BE1128" s="145"/>
      <c r="BF1128" s="145"/>
      <c r="BG1128" s="145"/>
      <c r="BH1128" s="145"/>
    </row>
    <row r="1129" spans="1:60" ht="22.5" outlineLevel="1">
      <c r="A1129" s="164">
        <v>301</v>
      </c>
      <c r="B1129" s="165" t="s">
        <v>1381</v>
      </c>
      <c r="C1129" s="171" t="s">
        <v>1382</v>
      </c>
      <c r="D1129" s="166" t="s">
        <v>217</v>
      </c>
      <c r="E1129" s="1214">
        <v>122.21599999999999</v>
      </c>
      <c r="F1129" s="1207"/>
      <c r="G1129" s="1208">
        <f>ROUND(E1129*F1129,2)</f>
        <v>0</v>
      </c>
      <c r="H1129" s="155">
        <v>500.72</v>
      </c>
      <c r="I1129" s="154">
        <f>ROUND(E1129*H1129,2)</f>
        <v>61196</v>
      </c>
      <c r="J1129" s="155">
        <v>163.97</v>
      </c>
      <c r="K1129" s="154">
        <f>ROUND(E1129*J1129,2)</f>
        <v>20039.759999999998</v>
      </c>
      <c r="L1129" s="154">
        <v>21</v>
      </c>
      <c r="M1129" s="154">
        <f>G1129*(1+L1129/100)</f>
        <v>0</v>
      </c>
      <c r="N1129" s="153">
        <v>2.9399999999999999E-3</v>
      </c>
      <c r="O1129" s="153">
        <f>ROUND(E1129*N1129,2)</f>
        <v>0.36</v>
      </c>
      <c r="P1129" s="153">
        <v>0</v>
      </c>
      <c r="Q1129" s="153">
        <f>ROUND(E1129*P1129,2)</f>
        <v>0</v>
      </c>
      <c r="R1129" s="154"/>
      <c r="S1129" s="154" t="s">
        <v>200</v>
      </c>
      <c r="T1129" s="154" t="s">
        <v>201</v>
      </c>
      <c r="U1129" s="154">
        <v>0.28000000000000003</v>
      </c>
      <c r="V1129" s="154">
        <f>ROUND(E1129*U1129,2)</f>
        <v>34.22</v>
      </c>
      <c r="W1129" s="154"/>
      <c r="X1129" s="154" t="s">
        <v>202</v>
      </c>
      <c r="Y1129" s="154" t="s">
        <v>203</v>
      </c>
      <c r="Z1129" s="145"/>
      <c r="AA1129" s="145"/>
      <c r="AB1129" s="145"/>
      <c r="AC1129" s="145"/>
      <c r="AD1129" s="145"/>
      <c r="AE1129" s="145"/>
      <c r="AF1129" s="145"/>
      <c r="AG1129" s="145" t="s">
        <v>204</v>
      </c>
      <c r="AH1129" s="145"/>
      <c r="AI1129" s="145"/>
      <c r="AJ1129" s="145"/>
      <c r="AK1129" s="145"/>
      <c r="AL1129" s="145"/>
      <c r="AM1129" s="145"/>
      <c r="AN1129" s="145"/>
      <c r="AO1129" s="145"/>
      <c r="AP1129" s="145"/>
      <c r="AQ1129" s="145"/>
      <c r="AR1129" s="145"/>
      <c r="AS1129" s="145"/>
      <c r="AT1129" s="145"/>
      <c r="AU1129" s="145"/>
      <c r="AV1129" s="145"/>
      <c r="AW1129" s="145"/>
      <c r="AX1129" s="145"/>
      <c r="AY1129" s="145"/>
      <c r="AZ1129" s="145"/>
      <c r="BA1129" s="145"/>
      <c r="BB1129" s="145"/>
      <c r="BC1129" s="145"/>
      <c r="BD1129" s="145"/>
      <c r="BE1129" s="145"/>
      <c r="BF1129" s="145"/>
      <c r="BG1129" s="145"/>
      <c r="BH1129" s="145"/>
    </row>
    <row r="1130" spans="1:60" outlineLevel="2">
      <c r="A1130" s="151"/>
      <c r="B1130" s="152"/>
      <c r="C1130" s="172" t="s">
        <v>711</v>
      </c>
      <c r="D1130" s="156"/>
      <c r="E1130" s="1215">
        <v>122.21599999999999</v>
      </c>
      <c r="F1130" s="1209"/>
      <c r="G1130" s="1209"/>
      <c r="H1130" s="154"/>
      <c r="I1130" s="154"/>
      <c r="J1130" s="154"/>
      <c r="K1130" s="154"/>
      <c r="L1130" s="154"/>
      <c r="M1130" s="154"/>
      <c r="N1130" s="153"/>
      <c r="O1130" s="153"/>
      <c r="P1130" s="153"/>
      <c r="Q1130" s="153"/>
      <c r="R1130" s="154"/>
      <c r="S1130" s="154"/>
      <c r="T1130" s="154"/>
      <c r="U1130" s="154"/>
      <c r="V1130" s="154"/>
      <c r="W1130" s="154"/>
      <c r="X1130" s="154"/>
      <c r="Y1130" s="154"/>
      <c r="Z1130" s="145"/>
      <c r="AA1130" s="145"/>
      <c r="AB1130" s="145"/>
      <c r="AC1130" s="145"/>
      <c r="AD1130" s="145"/>
      <c r="AE1130" s="145"/>
      <c r="AF1130" s="145"/>
      <c r="AG1130" s="145" t="s">
        <v>206</v>
      </c>
      <c r="AH1130" s="145">
        <v>0</v>
      </c>
      <c r="AI1130" s="145"/>
      <c r="AJ1130" s="145"/>
      <c r="AK1130" s="145"/>
      <c r="AL1130" s="145"/>
      <c r="AM1130" s="145"/>
      <c r="AN1130" s="145"/>
      <c r="AO1130" s="145"/>
      <c r="AP1130" s="145"/>
      <c r="AQ1130" s="145"/>
      <c r="AR1130" s="145"/>
      <c r="AS1130" s="145"/>
      <c r="AT1130" s="145"/>
      <c r="AU1130" s="145"/>
      <c r="AV1130" s="145"/>
      <c r="AW1130" s="145"/>
      <c r="AX1130" s="145"/>
      <c r="AY1130" s="145"/>
      <c r="AZ1130" s="145"/>
      <c r="BA1130" s="145"/>
      <c r="BB1130" s="145"/>
      <c r="BC1130" s="145"/>
      <c r="BD1130" s="145"/>
      <c r="BE1130" s="145"/>
      <c r="BF1130" s="145"/>
      <c r="BG1130" s="145"/>
      <c r="BH1130" s="145"/>
    </row>
    <row r="1131" spans="1:60" outlineLevel="1">
      <c r="A1131" s="164">
        <v>302</v>
      </c>
      <c r="B1131" s="165" t="s">
        <v>1383</v>
      </c>
      <c r="C1131" s="171" t="s">
        <v>1384</v>
      </c>
      <c r="D1131" s="166" t="s">
        <v>217</v>
      </c>
      <c r="E1131" s="1214">
        <v>601.97</v>
      </c>
      <c r="F1131" s="1207"/>
      <c r="G1131" s="1208">
        <f>ROUND(E1131*F1131,2)</f>
        <v>0</v>
      </c>
      <c r="H1131" s="155">
        <v>10.6</v>
      </c>
      <c r="I1131" s="154">
        <f>ROUND(E1131*H1131,2)</f>
        <v>6380.88</v>
      </c>
      <c r="J1131" s="155">
        <v>40.99</v>
      </c>
      <c r="K1131" s="154">
        <f>ROUND(E1131*J1131,2)</f>
        <v>24674.75</v>
      </c>
      <c r="L1131" s="154">
        <v>21</v>
      </c>
      <c r="M1131" s="154">
        <f>G1131*(1+L1131/100)</f>
        <v>0</v>
      </c>
      <c r="N1131" s="153">
        <v>1.0000000000000001E-5</v>
      </c>
      <c r="O1131" s="153">
        <f>ROUND(E1131*N1131,2)</f>
        <v>0.01</v>
      </c>
      <c r="P1131" s="153">
        <v>0</v>
      </c>
      <c r="Q1131" s="153">
        <f>ROUND(E1131*P1131,2)</f>
        <v>0</v>
      </c>
      <c r="R1131" s="154"/>
      <c r="S1131" s="154" t="s">
        <v>200</v>
      </c>
      <c r="T1131" s="154" t="s">
        <v>201</v>
      </c>
      <c r="U1131" s="154">
        <v>7.0000000000000007E-2</v>
      </c>
      <c r="V1131" s="154">
        <f>ROUND(E1131*U1131,2)</f>
        <v>42.14</v>
      </c>
      <c r="W1131" s="154"/>
      <c r="X1131" s="154" t="s">
        <v>202</v>
      </c>
      <c r="Y1131" s="154" t="s">
        <v>203</v>
      </c>
      <c r="Z1131" s="145"/>
      <c r="AA1131" s="145"/>
      <c r="AB1131" s="145"/>
      <c r="AC1131" s="145"/>
      <c r="AD1131" s="145"/>
      <c r="AE1131" s="145"/>
      <c r="AF1131" s="145"/>
      <c r="AG1131" s="145" t="s">
        <v>204</v>
      </c>
      <c r="AH1131" s="145"/>
      <c r="AI1131" s="145"/>
      <c r="AJ1131" s="145"/>
      <c r="AK1131" s="145"/>
      <c r="AL1131" s="145"/>
      <c r="AM1131" s="145"/>
      <c r="AN1131" s="145"/>
      <c r="AO1131" s="145"/>
      <c r="AP1131" s="145"/>
      <c r="AQ1131" s="145"/>
      <c r="AR1131" s="145"/>
      <c r="AS1131" s="145"/>
      <c r="AT1131" s="145"/>
      <c r="AU1131" s="145"/>
      <c r="AV1131" s="145"/>
      <c r="AW1131" s="145"/>
      <c r="AX1131" s="145"/>
      <c r="AY1131" s="145"/>
      <c r="AZ1131" s="145"/>
      <c r="BA1131" s="145"/>
      <c r="BB1131" s="145"/>
      <c r="BC1131" s="145"/>
      <c r="BD1131" s="145"/>
      <c r="BE1131" s="145"/>
      <c r="BF1131" s="145"/>
      <c r="BG1131" s="145"/>
      <c r="BH1131" s="145"/>
    </row>
    <row r="1132" spans="1:60" outlineLevel="2">
      <c r="A1132" s="151"/>
      <c r="B1132" s="152"/>
      <c r="C1132" s="172" t="s">
        <v>1377</v>
      </c>
      <c r="D1132" s="156"/>
      <c r="E1132" s="1215">
        <v>185.14</v>
      </c>
      <c r="F1132" s="1209"/>
      <c r="G1132" s="1209"/>
      <c r="H1132" s="154"/>
      <c r="I1132" s="154"/>
      <c r="J1132" s="154"/>
      <c r="K1132" s="154"/>
      <c r="L1132" s="154"/>
      <c r="M1132" s="154"/>
      <c r="N1132" s="153"/>
      <c r="O1132" s="153"/>
      <c r="P1132" s="153"/>
      <c r="Q1132" s="153"/>
      <c r="R1132" s="154"/>
      <c r="S1132" s="154"/>
      <c r="T1132" s="154"/>
      <c r="U1132" s="154"/>
      <c r="V1132" s="154"/>
      <c r="W1132" s="154"/>
      <c r="X1132" s="154"/>
      <c r="Y1132" s="154"/>
      <c r="Z1132" s="145"/>
      <c r="AA1132" s="145"/>
      <c r="AB1132" s="145"/>
      <c r="AC1132" s="145"/>
      <c r="AD1132" s="145"/>
      <c r="AE1132" s="145"/>
      <c r="AF1132" s="145"/>
      <c r="AG1132" s="145" t="s">
        <v>206</v>
      </c>
      <c r="AH1132" s="145">
        <v>0</v>
      </c>
      <c r="AI1132" s="145"/>
      <c r="AJ1132" s="145"/>
      <c r="AK1132" s="145"/>
      <c r="AL1132" s="145"/>
      <c r="AM1132" s="145"/>
      <c r="AN1132" s="145"/>
      <c r="AO1132" s="145"/>
      <c r="AP1132" s="145"/>
      <c r="AQ1132" s="145"/>
      <c r="AR1132" s="145"/>
      <c r="AS1132" s="145"/>
      <c r="AT1132" s="145"/>
      <c r="AU1132" s="145"/>
      <c r="AV1132" s="145"/>
      <c r="AW1132" s="145"/>
      <c r="AX1132" s="145"/>
      <c r="AY1132" s="145"/>
      <c r="AZ1132" s="145"/>
      <c r="BA1132" s="145"/>
      <c r="BB1132" s="145"/>
      <c r="BC1132" s="145"/>
      <c r="BD1132" s="145"/>
      <c r="BE1132" s="145"/>
      <c r="BF1132" s="145"/>
      <c r="BG1132" s="145"/>
      <c r="BH1132" s="145"/>
    </row>
    <row r="1133" spans="1:60" outlineLevel="3">
      <c r="A1133" s="151"/>
      <c r="B1133" s="152"/>
      <c r="C1133" s="172" t="s">
        <v>1373</v>
      </c>
      <c r="D1133" s="156"/>
      <c r="E1133" s="1215">
        <v>223.68</v>
      </c>
      <c r="F1133" s="1209"/>
      <c r="G1133" s="1209"/>
      <c r="H1133" s="154"/>
      <c r="I1133" s="154"/>
      <c r="J1133" s="154"/>
      <c r="K1133" s="154"/>
      <c r="L1133" s="154"/>
      <c r="M1133" s="154"/>
      <c r="N1133" s="153"/>
      <c r="O1133" s="153"/>
      <c r="P1133" s="153"/>
      <c r="Q1133" s="153"/>
      <c r="R1133" s="154"/>
      <c r="S1133" s="154"/>
      <c r="T1133" s="154"/>
      <c r="U1133" s="154"/>
      <c r="V1133" s="154"/>
      <c r="W1133" s="154"/>
      <c r="X1133" s="154"/>
      <c r="Y1133" s="154"/>
      <c r="Z1133" s="145"/>
      <c r="AA1133" s="145"/>
      <c r="AB1133" s="145"/>
      <c r="AC1133" s="145"/>
      <c r="AD1133" s="145"/>
      <c r="AE1133" s="145"/>
      <c r="AF1133" s="145"/>
      <c r="AG1133" s="145" t="s">
        <v>206</v>
      </c>
      <c r="AH1133" s="145">
        <v>0</v>
      </c>
      <c r="AI1133" s="145"/>
      <c r="AJ1133" s="145"/>
      <c r="AK1133" s="145"/>
      <c r="AL1133" s="145"/>
      <c r="AM1133" s="145"/>
      <c r="AN1133" s="145"/>
      <c r="AO1133" s="145"/>
      <c r="AP1133" s="145"/>
      <c r="AQ1133" s="145"/>
      <c r="AR1133" s="145"/>
      <c r="AS1133" s="145"/>
      <c r="AT1133" s="145"/>
      <c r="AU1133" s="145"/>
      <c r="AV1133" s="145"/>
      <c r="AW1133" s="145"/>
      <c r="AX1133" s="145"/>
      <c r="AY1133" s="145"/>
      <c r="AZ1133" s="145"/>
      <c r="BA1133" s="145"/>
      <c r="BB1133" s="145"/>
      <c r="BC1133" s="145"/>
      <c r="BD1133" s="145"/>
      <c r="BE1133" s="145"/>
      <c r="BF1133" s="145"/>
      <c r="BG1133" s="145"/>
      <c r="BH1133" s="145"/>
    </row>
    <row r="1134" spans="1:60" outlineLevel="3">
      <c r="A1134" s="151"/>
      <c r="B1134" s="152"/>
      <c r="C1134" s="172" t="s">
        <v>1374</v>
      </c>
      <c r="D1134" s="156"/>
      <c r="E1134" s="1215">
        <v>193.15</v>
      </c>
      <c r="F1134" s="1209"/>
      <c r="G1134" s="1209"/>
      <c r="H1134" s="154"/>
      <c r="I1134" s="154"/>
      <c r="J1134" s="154"/>
      <c r="K1134" s="154"/>
      <c r="L1134" s="154"/>
      <c r="M1134" s="154"/>
      <c r="N1134" s="153"/>
      <c r="O1134" s="153"/>
      <c r="P1134" s="153"/>
      <c r="Q1134" s="153"/>
      <c r="R1134" s="154"/>
      <c r="S1134" s="154"/>
      <c r="T1134" s="154"/>
      <c r="U1134" s="154"/>
      <c r="V1134" s="154"/>
      <c r="W1134" s="154"/>
      <c r="X1134" s="154"/>
      <c r="Y1134" s="154"/>
      <c r="Z1134" s="145"/>
      <c r="AA1134" s="145"/>
      <c r="AB1134" s="145"/>
      <c r="AC1134" s="145"/>
      <c r="AD1134" s="145"/>
      <c r="AE1134" s="145"/>
      <c r="AF1134" s="145"/>
      <c r="AG1134" s="145" t="s">
        <v>206</v>
      </c>
      <c r="AH1134" s="145">
        <v>0</v>
      </c>
      <c r="AI1134" s="145"/>
      <c r="AJ1134" s="145"/>
      <c r="AK1134" s="145"/>
      <c r="AL1134" s="145"/>
      <c r="AM1134" s="145"/>
      <c r="AN1134" s="145"/>
      <c r="AO1134" s="145"/>
      <c r="AP1134" s="145"/>
      <c r="AQ1134" s="145"/>
      <c r="AR1134" s="145"/>
      <c r="AS1134" s="145"/>
      <c r="AT1134" s="145"/>
      <c r="AU1134" s="145"/>
      <c r="AV1134" s="145"/>
      <c r="AW1134" s="145"/>
      <c r="AX1134" s="145"/>
      <c r="AY1134" s="145"/>
      <c r="AZ1134" s="145"/>
      <c r="BA1134" s="145"/>
      <c r="BB1134" s="145"/>
      <c r="BC1134" s="145"/>
      <c r="BD1134" s="145"/>
      <c r="BE1134" s="145"/>
      <c r="BF1134" s="145"/>
      <c r="BG1134" s="145"/>
      <c r="BH1134" s="145"/>
    </row>
    <row r="1135" spans="1:60" ht="22.5" outlineLevel="1">
      <c r="A1135" s="164">
        <v>303</v>
      </c>
      <c r="B1135" s="165" t="s">
        <v>1385</v>
      </c>
      <c r="C1135" s="171" t="s">
        <v>1386</v>
      </c>
      <c r="D1135" s="166" t="s">
        <v>217</v>
      </c>
      <c r="E1135" s="1214">
        <v>177.518</v>
      </c>
      <c r="F1135" s="1207"/>
      <c r="G1135" s="1208">
        <f>ROUND(E1135*F1135,2)</f>
        <v>0</v>
      </c>
      <c r="H1135" s="155">
        <v>29.64</v>
      </c>
      <c r="I1135" s="154">
        <f>ROUND(E1135*H1135,2)</f>
        <v>5261.63</v>
      </c>
      <c r="J1135" s="155">
        <v>0</v>
      </c>
      <c r="K1135" s="154">
        <f>ROUND(E1135*J1135,2)</f>
        <v>0</v>
      </c>
      <c r="L1135" s="154">
        <v>21</v>
      </c>
      <c r="M1135" s="154">
        <f>G1135*(1+L1135/100)</f>
        <v>0</v>
      </c>
      <c r="N1135" s="153">
        <v>1.2999999999999999E-4</v>
      </c>
      <c r="O1135" s="153">
        <f>ROUND(E1135*N1135,2)</f>
        <v>0.02</v>
      </c>
      <c r="P1135" s="153">
        <v>0</v>
      </c>
      <c r="Q1135" s="153">
        <f>ROUND(E1135*P1135,2)</f>
        <v>0</v>
      </c>
      <c r="R1135" s="154" t="s">
        <v>462</v>
      </c>
      <c r="S1135" s="154" t="s">
        <v>200</v>
      </c>
      <c r="T1135" s="154" t="s">
        <v>201</v>
      </c>
      <c r="U1135" s="154">
        <v>0</v>
      </c>
      <c r="V1135" s="154">
        <f>ROUND(E1135*U1135,2)</f>
        <v>0</v>
      </c>
      <c r="W1135" s="154"/>
      <c r="X1135" s="154" t="s">
        <v>463</v>
      </c>
      <c r="Y1135" s="154" t="s">
        <v>203</v>
      </c>
      <c r="Z1135" s="145"/>
      <c r="AA1135" s="145"/>
      <c r="AB1135" s="145"/>
      <c r="AC1135" s="145"/>
      <c r="AD1135" s="145"/>
      <c r="AE1135" s="145"/>
      <c r="AF1135" s="145"/>
      <c r="AG1135" s="145" t="s">
        <v>464</v>
      </c>
      <c r="AH1135" s="145"/>
      <c r="AI1135" s="145"/>
      <c r="AJ1135" s="145"/>
      <c r="AK1135" s="145"/>
      <c r="AL1135" s="145"/>
      <c r="AM1135" s="145"/>
      <c r="AN1135" s="145"/>
      <c r="AO1135" s="145"/>
      <c r="AP1135" s="145"/>
      <c r="AQ1135" s="145"/>
      <c r="AR1135" s="145"/>
      <c r="AS1135" s="145"/>
      <c r="AT1135" s="145"/>
      <c r="AU1135" s="145"/>
      <c r="AV1135" s="145"/>
      <c r="AW1135" s="145"/>
      <c r="AX1135" s="145"/>
      <c r="AY1135" s="145"/>
      <c r="AZ1135" s="145"/>
      <c r="BA1135" s="145"/>
      <c r="BB1135" s="145"/>
      <c r="BC1135" s="145"/>
      <c r="BD1135" s="145"/>
      <c r="BE1135" s="145"/>
      <c r="BF1135" s="145"/>
      <c r="BG1135" s="145"/>
      <c r="BH1135" s="145"/>
    </row>
    <row r="1136" spans="1:60" outlineLevel="2">
      <c r="A1136" s="151"/>
      <c r="B1136" s="152"/>
      <c r="C1136" s="172" t="s">
        <v>1387</v>
      </c>
      <c r="D1136" s="156"/>
      <c r="E1136" s="1215">
        <v>8.4260000000000002</v>
      </c>
      <c r="F1136" s="1209"/>
      <c r="G1136" s="1209"/>
      <c r="H1136" s="154"/>
      <c r="I1136" s="154"/>
      <c r="J1136" s="154"/>
      <c r="K1136" s="154"/>
      <c r="L1136" s="154"/>
      <c r="M1136" s="154"/>
      <c r="N1136" s="153"/>
      <c r="O1136" s="153"/>
      <c r="P1136" s="153"/>
      <c r="Q1136" s="153"/>
      <c r="R1136" s="154"/>
      <c r="S1136" s="154"/>
      <c r="T1136" s="154"/>
      <c r="U1136" s="154"/>
      <c r="V1136" s="154"/>
      <c r="W1136" s="154"/>
      <c r="X1136" s="154"/>
      <c r="Y1136" s="154"/>
      <c r="Z1136" s="145"/>
      <c r="AA1136" s="145"/>
      <c r="AB1136" s="145"/>
      <c r="AC1136" s="145"/>
      <c r="AD1136" s="145"/>
      <c r="AE1136" s="145"/>
      <c r="AF1136" s="145"/>
      <c r="AG1136" s="145" t="s">
        <v>206</v>
      </c>
      <c r="AH1136" s="145">
        <v>0</v>
      </c>
      <c r="AI1136" s="145"/>
      <c r="AJ1136" s="145"/>
      <c r="AK1136" s="145"/>
      <c r="AL1136" s="145"/>
      <c r="AM1136" s="145"/>
      <c r="AN1136" s="145"/>
      <c r="AO1136" s="145"/>
      <c r="AP1136" s="145"/>
      <c r="AQ1136" s="145"/>
      <c r="AR1136" s="145"/>
      <c r="AS1136" s="145"/>
      <c r="AT1136" s="145"/>
      <c r="AU1136" s="145"/>
      <c r="AV1136" s="145"/>
      <c r="AW1136" s="145"/>
      <c r="AX1136" s="145"/>
      <c r="AY1136" s="145"/>
      <c r="AZ1136" s="145"/>
      <c r="BA1136" s="145"/>
      <c r="BB1136" s="145"/>
      <c r="BC1136" s="145"/>
      <c r="BD1136" s="145"/>
      <c r="BE1136" s="145"/>
      <c r="BF1136" s="145"/>
      <c r="BG1136" s="145"/>
      <c r="BH1136" s="145"/>
    </row>
    <row r="1137" spans="1:60" outlineLevel="3">
      <c r="A1137" s="151"/>
      <c r="B1137" s="152"/>
      <c r="C1137" s="172" t="s">
        <v>1388</v>
      </c>
      <c r="D1137" s="156"/>
      <c r="E1137" s="1215">
        <v>169.09200000000001</v>
      </c>
      <c r="F1137" s="1209"/>
      <c r="G1137" s="1209"/>
      <c r="H1137" s="154"/>
      <c r="I1137" s="154"/>
      <c r="J1137" s="154"/>
      <c r="K1137" s="154"/>
      <c r="L1137" s="154"/>
      <c r="M1137" s="154"/>
      <c r="N1137" s="153"/>
      <c r="O1137" s="153"/>
      <c r="P1137" s="153"/>
      <c r="Q1137" s="153"/>
      <c r="R1137" s="154"/>
      <c r="S1137" s="154"/>
      <c r="T1137" s="154"/>
      <c r="U1137" s="154"/>
      <c r="V1137" s="154"/>
      <c r="W1137" s="154"/>
      <c r="X1137" s="154"/>
      <c r="Y1137" s="154"/>
      <c r="Z1137" s="145"/>
      <c r="AA1137" s="145"/>
      <c r="AB1137" s="145"/>
      <c r="AC1137" s="145"/>
      <c r="AD1137" s="145"/>
      <c r="AE1137" s="145"/>
      <c r="AF1137" s="145"/>
      <c r="AG1137" s="145" t="s">
        <v>206</v>
      </c>
      <c r="AH1137" s="145">
        <v>0</v>
      </c>
      <c r="AI1137" s="145"/>
      <c r="AJ1137" s="145"/>
      <c r="AK1137" s="145"/>
      <c r="AL1137" s="145"/>
      <c r="AM1137" s="145"/>
      <c r="AN1137" s="145"/>
      <c r="AO1137" s="145"/>
      <c r="AP1137" s="145"/>
      <c r="AQ1137" s="145"/>
      <c r="AR1137" s="145"/>
      <c r="AS1137" s="145"/>
      <c r="AT1137" s="145"/>
      <c r="AU1137" s="145"/>
      <c r="AV1137" s="145"/>
      <c r="AW1137" s="145"/>
      <c r="AX1137" s="145"/>
      <c r="AY1137" s="145"/>
      <c r="AZ1137" s="145"/>
      <c r="BA1137" s="145"/>
      <c r="BB1137" s="145"/>
      <c r="BC1137" s="145"/>
      <c r="BD1137" s="145"/>
      <c r="BE1137" s="145"/>
      <c r="BF1137" s="145"/>
      <c r="BG1137" s="145"/>
      <c r="BH1137" s="145"/>
    </row>
    <row r="1138" spans="1:60" outlineLevel="1">
      <c r="A1138" s="164">
        <v>304</v>
      </c>
      <c r="B1138" s="165" t="s">
        <v>1389</v>
      </c>
      <c r="C1138" s="171" t="s">
        <v>1390</v>
      </c>
      <c r="D1138" s="166" t="s">
        <v>217</v>
      </c>
      <c r="E1138" s="1214">
        <v>124.66032</v>
      </c>
      <c r="F1138" s="1207"/>
      <c r="G1138" s="1208">
        <f>ROUND(E1138*F1138,2)</f>
        <v>0</v>
      </c>
      <c r="H1138" s="155">
        <v>707.54</v>
      </c>
      <c r="I1138" s="154">
        <f>ROUND(E1138*H1138,2)</f>
        <v>88202.16</v>
      </c>
      <c r="J1138" s="155">
        <v>0</v>
      </c>
      <c r="K1138" s="154">
        <f>ROUND(E1138*J1138,2)</f>
        <v>0</v>
      </c>
      <c r="L1138" s="154">
        <v>21</v>
      </c>
      <c r="M1138" s="154">
        <f>G1138*(1+L1138/100)</f>
        <v>0</v>
      </c>
      <c r="N1138" s="153">
        <v>4.1999999999999997E-3</v>
      </c>
      <c r="O1138" s="153">
        <f>ROUND(E1138*N1138,2)</f>
        <v>0.52</v>
      </c>
      <c r="P1138" s="153">
        <v>0</v>
      </c>
      <c r="Q1138" s="153">
        <f>ROUND(E1138*P1138,2)</f>
        <v>0</v>
      </c>
      <c r="R1138" s="154" t="s">
        <v>462</v>
      </c>
      <c r="S1138" s="154" t="s">
        <v>200</v>
      </c>
      <c r="T1138" s="154" t="s">
        <v>201</v>
      </c>
      <c r="U1138" s="154">
        <v>0</v>
      </c>
      <c r="V1138" s="154">
        <f>ROUND(E1138*U1138,2)</f>
        <v>0</v>
      </c>
      <c r="W1138" s="154"/>
      <c r="X1138" s="154" t="s">
        <v>463</v>
      </c>
      <c r="Y1138" s="154" t="s">
        <v>203</v>
      </c>
      <c r="Z1138" s="145"/>
      <c r="AA1138" s="145"/>
      <c r="AB1138" s="145"/>
      <c r="AC1138" s="145"/>
      <c r="AD1138" s="145"/>
      <c r="AE1138" s="145"/>
      <c r="AF1138" s="145"/>
      <c r="AG1138" s="145" t="s">
        <v>464</v>
      </c>
      <c r="AH1138" s="145"/>
      <c r="AI1138" s="145"/>
      <c r="AJ1138" s="145"/>
      <c r="AK1138" s="145"/>
      <c r="AL1138" s="145"/>
      <c r="AM1138" s="145"/>
      <c r="AN1138" s="145"/>
      <c r="AO1138" s="145"/>
      <c r="AP1138" s="145"/>
      <c r="AQ1138" s="145"/>
      <c r="AR1138" s="145"/>
      <c r="AS1138" s="145"/>
      <c r="AT1138" s="145"/>
      <c r="AU1138" s="145"/>
      <c r="AV1138" s="145"/>
      <c r="AW1138" s="145"/>
      <c r="AX1138" s="145"/>
      <c r="AY1138" s="145"/>
      <c r="AZ1138" s="145"/>
      <c r="BA1138" s="145"/>
      <c r="BB1138" s="145"/>
      <c r="BC1138" s="145"/>
      <c r="BD1138" s="145"/>
      <c r="BE1138" s="145"/>
      <c r="BF1138" s="145"/>
      <c r="BG1138" s="145"/>
      <c r="BH1138" s="145"/>
    </row>
    <row r="1139" spans="1:60" outlineLevel="2">
      <c r="A1139" s="151"/>
      <c r="B1139" s="152"/>
      <c r="C1139" s="172" t="s">
        <v>1391</v>
      </c>
      <c r="D1139" s="156"/>
      <c r="E1139" s="1215">
        <v>124.66032</v>
      </c>
      <c r="F1139" s="1209"/>
      <c r="G1139" s="1209"/>
      <c r="H1139" s="154"/>
      <c r="I1139" s="154"/>
      <c r="J1139" s="154"/>
      <c r="K1139" s="154"/>
      <c r="L1139" s="154"/>
      <c r="M1139" s="154"/>
      <c r="N1139" s="153"/>
      <c r="O1139" s="153"/>
      <c r="P1139" s="153"/>
      <c r="Q1139" s="153"/>
      <c r="R1139" s="154"/>
      <c r="S1139" s="154"/>
      <c r="T1139" s="154"/>
      <c r="U1139" s="154"/>
      <c r="V1139" s="154"/>
      <c r="W1139" s="154"/>
      <c r="X1139" s="154"/>
      <c r="Y1139" s="154"/>
      <c r="Z1139" s="145"/>
      <c r="AA1139" s="145"/>
      <c r="AB1139" s="145"/>
      <c r="AC1139" s="145"/>
      <c r="AD1139" s="145"/>
      <c r="AE1139" s="145"/>
      <c r="AF1139" s="145"/>
      <c r="AG1139" s="145" t="s">
        <v>206</v>
      </c>
      <c r="AH1139" s="145">
        <v>0</v>
      </c>
      <c r="AI1139" s="145"/>
      <c r="AJ1139" s="145"/>
      <c r="AK1139" s="145"/>
      <c r="AL1139" s="145"/>
      <c r="AM1139" s="145"/>
      <c r="AN1139" s="145"/>
      <c r="AO1139" s="145"/>
      <c r="AP1139" s="145"/>
      <c r="AQ1139" s="145"/>
      <c r="AR1139" s="145"/>
      <c r="AS1139" s="145"/>
      <c r="AT1139" s="145"/>
      <c r="AU1139" s="145"/>
      <c r="AV1139" s="145"/>
      <c r="AW1139" s="145"/>
      <c r="AX1139" s="145"/>
      <c r="AY1139" s="145"/>
      <c r="AZ1139" s="145"/>
      <c r="BA1139" s="145"/>
      <c r="BB1139" s="145"/>
      <c r="BC1139" s="145"/>
      <c r="BD1139" s="145"/>
      <c r="BE1139" s="145"/>
      <c r="BF1139" s="145"/>
      <c r="BG1139" s="145"/>
      <c r="BH1139" s="145"/>
    </row>
    <row r="1140" spans="1:60" outlineLevel="1">
      <c r="A1140" s="164">
        <v>305</v>
      </c>
      <c r="B1140" s="165" t="s">
        <v>1392</v>
      </c>
      <c r="C1140" s="171" t="s">
        <v>1393</v>
      </c>
      <c r="D1140" s="166" t="s">
        <v>199</v>
      </c>
      <c r="E1140" s="1214">
        <v>42.055210000000002</v>
      </c>
      <c r="F1140" s="1207"/>
      <c r="G1140" s="1208">
        <f>ROUND(E1140*F1140,2)</f>
        <v>0</v>
      </c>
      <c r="H1140" s="155">
        <v>4620</v>
      </c>
      <c r="I1140" s="154">
        <f>ROUND(E1140*H1140,2)</f>
        <v>194295.07</v>
      </c>
      <c r="J1140" s="155">
        <v>0</v>
      </c>
      <c r="K1140" s="154">
        <f>ROUND(E1140*J1140,2)</f>
        <v>0</v>
      </c>
      <c r="L1140" s="154">
        <v>21</v>
      </c>
      <c r="M1140" s="154">
        <f>G1140*(1+L1140/100)</f>
        <v>0</v>
      </c>
      <c r="N1140" s="153">
        <v>0.02</v>
      </c>
      <c r="O1140" s="153">
        <f>ROUND(E1140*N1140,2)</f>
        <v>0.84</v>
      </c>
      <c r="P1140" s="153">
        <v>0</v>
      </c>
      <c r="Q1140" s="153">
        <f>ROUND(E1140*P1140,2)</f>
        <v>0</v>
      </c>
      <c r="R1140" s="154" t="s">
        <v>462</v>
      </c>
      <c r="S1140" s="154" t="s">
        <v>200</v>
      </c>
      <c r="T1140" s="154" t="s">
        <v>201</v>
      </c>
      <c r="U1140" s="154">
        <v>0</v>
      </c>
      <c r="V1140" s="154">
        <f>ROUND(E1140*U1140,2)</f>
        <v>0</v>
      </c>
      <c r="W1140" s="154"/>
      <c r="X1140" s="154" t="s">
        <v>463</v>
      </c>
      <c r="Y1140" s="154" t="s">
        <v>203</v>
      </c>
      <c r="Z1140" s="145"/>
      <c r="AA1140" s="145"/>
      <c r="AB1140" s="145"/>
      <c r="AC1140" s="145"/>
      <c r="AD1140" s="145"/>
      <c r="AE1140" s="145"/>
      <c r="AF1140" s="145"/>
      <c r="AG1140" s="145" t="s">
        <v>464</v>
      </c>
      <c r="AH1140" s="145"/>
      <c r="AI1140" s="145"/>
      <c r="AJ1140" s="145"/>
      <c r="AK1140" s="145"/>
      <c r="AL1140" s="145"/>
      <c r="AM1140" s="145"/>
      <c r="AN1140" s="145"/>
      <c r="AO1140" s="145"/>
      <c r="AP1140" s="145"/>
      <c r="AQ1140" s="145"/>
      <c r="AR1140" s="145"/>
      <c r="AS1140" s="145"/>
      <c r="AT1140" s="145"/>
      <c r="AU1140" s="145"/>
      <c r="AV1140" s="145"/>
      <c r="AW1140" s="145"/>
      <c r="AX1140" s="145"/>
      <c r="AY1140" s="145"/>
      <c r="AZ1140" s="145"/>
      <c r="BA1140" s="145"/>
      <c r="BB1140" s="145"/>
      <c r="BC1140" s="145"/>
      <c r="BD1140" s="145"/>
      <c r="BE1140" s="145"/>
      <c r="BF1140" s="145"/>
      <c r="BG1140" s="145"/>
      <c r="BH1140" s="145"/>
    </row>
    <row r="1141" spans="1:60" outlineLevel="2">
      <c r="A1141" s="151"/>
      <c r="B1141" s="152"/>
      <c r="C1141" s="172" t="s">
        <v>1394</v>
      </c>
      <c r="D1141" s="156"/>
      <c r="E1141" s="1215">
        <v>7.5537099999999997</v>
      </c>
      <c r="F1141" s="1209"/>
      <c r="G1141" s="1209"/>
      <c r="H1141" s="154"/>
      <c r="I1141" s="154"/>
      <c r="J1141" s="154"/>
      <c r="K1141" s="154"/>
      <c r="L1141" s="154"/>
      <c r="M1141" s="154"/>
      <c r="N1141" s="153"/>
      <c r="O1141" s="153"/>
      <c r="P1141" s="153"/>
      <c r="Q1141" s="153"/>
      <c r="R1141" s="154"/>
      <c r="S1141" s="154"/>
      <c r="T1141" s="154"/>
      <c r="U1141" s="154"/>
      <c r="V1141" s="154"/>
      <c r="W1141" s="154"/>
      <c r="X1141" s="154"/>
      <c r="Y1141" s="154"/>
      <c r="Z1141" s="145"/>
      <c r="AA1141" s="145"/>
      <c r="AB1141" s="145"/>
      <c r="AC1141" s="145"/>
      <c r="AD1141" s="145"/>
      <c r="AE1141" s="145"/>
      <c r="AF1141" s="145"/>
      <c r="AG1141" s="145" t="s">
        <v>206</v>
      </c>
      <c r="AH1141" s="145">
        <v>0</v>
      </c>
      <c r="AI1141" s="145"/>
      <c r="AJ1141" s="145"/>
      <c r="AK1141" s="145"/>
      <c r="AL1141" s="145"/>
      <c r="AM1141" s="145"/>
      <c r="AN1141" s="145"/>
      <c r="AO1141" s="145"/>
      <c r="AP1141" s="145"/>
      <c r="AQ1141" s="145"/>
      <c r="AR1141" s="145"/>
      <c r="AS1141" s="145"/>
      <c r="AT1141" s="145"/>
      <c r="AU1141" s="145"/>
      <c r="AV1141" s="145"/>
      <c r="AW1141" s="145"/>
      <c r="AX1141" s="145"/>
      <c r="AY1141" s="145"/>
      <c r="AZ1141" s="145"/>
      <c r="BA1141" s="145"/>
      <c r="BB1141" s="145"/>
      <c r="BC1141" s="145"/>
      <c r="BD1141" s="145"/>
      <c r="BE1141" s="145"/>
      <c r="BF1141" s="145"/>
      <c r="BG1141" s="145"/>
      <c r="BH1141" s="145"/>
    </row>
    <row r="1142" spans="1:60" outlineLevel="3">
      <c r="A1142" s="151"/>
      <c r="B1142" s="152"/>
      <c r="C1142" s="172" t="s">
        <v>1395</v>
      </c>
      <c r="D1142" s="156"/>
      <c r="E1142" s="1215">
        <v>25.096900000000002</v>
      </c>
      <c r="F1142" s="1209"/>
      <c r="G1142" s="1209"/>
      <c r="H1142" s="154"/>
      <c r="I1142" s="154"/>
      <c r="J1142" s="154"/>
      <c r="K1142" s="154"/>
      <c r="L1142" s="154"/>
      <c r="M1142" s="154"/>
      <c r="N1142" s="153"/>
      <c r="O1142" s="153"/>
      <c r="P1142" s="153"/>
      <c r="Q1142" s="153"/>
      <c r="R1142" s="154"/>
      <c r="S1142" s="154"/>
      <c r="T1142" s="154"/>
      <c r="U1142" s="154"/>
      <c r="V1142" s="154"/>
      <c r="W1142" s="154"/>
      <c r="X1142" s="154"/>
      <c r="Y1142" s="154"/>
      <c r="Z1142" s="145"/>
      <c r="AA1142" s="145"/>
      <c r="AB1142" s="145"/>
      <c r="AC1142" s="145"/>
      <c r="AD1142" s="145"/>
      <c r="AE1142" s="145"/>
      <c r="AF1142" s="145"/>
      <c r="AG1142" s="145" t="s">
        <v>206</v>
      </c>
      <c r="AH1142" s="145">
        <v>0</v>
      </c>
      <c r="AI1142" s="145"/>
      <c r="AJ1142" s="145"/>
      <c r="AK1142" s="145"/>
      <c r="AL1142" s="145"/>
      <c r="AM1142" s="145"/>
      <c r="AN1142" s="145"/>
      <c r="AO1142" s="145"/>
      <c r="AP1142" s="145"/>
      <c r="AQ1142" s="145"/>
      <c r="AR1142" s="145"/>
      <c r="AS1142" s="145"/>
      <c r="AT1142" s="145"/>
      <c r="AU1142" s="145"/>
      <c r="AV1142" s="145"/>
      <c r="AW1142" s="145"/>
      <c r="AX1142" s="145"/>
      <c r="AY1142" s="145"/>
      <c r="AZ1142" s="145"/>
      <c r="BA1142" s="145"/>
      <c r="BB1142" s="145"/>
      <c r="BC1142" s="145"/>
      <c r="BD1142" s="145"/>
      <c r="BE1142" s="145"/>
      <c r="BF1142" s="145"/>
      <c r="BG1142" s="145"/>
      <c r="BH1142" s="145"/>
    </row>
    <row r="1143" spans="1:60" outlineLevel="3">
      <c r="A1143" s="151"/>
      <c r="B1143" s="152"/>
      <c r="C1143" s="172" t="s">
        <v>1396</v>
      </c>
      <c r="D1143" s="156"/>
      <c r="E1143" s="1215">
        <v>9.4046000000000003</v>
      </c>
      <c r="F1143" s="1209"/>
      <c r="G1143" s="1209"/>
      <c r="H1143" s="154"/>
      <c r="I1143" s="154"/>
      <c r="J1143" s="154"/>
      <c r="K1143" s="154"/>
      <c r="L1143" s="154"/>
      <c r="M1143" s="154"/>
      <c r="N1143" s="153"/>
      <c r="O1143" s="153"/>
      <c r="P1143" s="153"/>
      <c r="Q1143" s="153"/>
      <c r="R1143" s="154"/>
      <c r="S1143" s="154"/>
      <c r="T1143" s="154"/>
      <c r="U1143" s="154"/>
      <c r="V1143" s="154"/>
      <c r="W1143" s="154"/>
      <c r="X1143" s="154"/>
      <c r="Y1143" s="154"/>
      <c r="Z1143" s="145"/>
      <c r="AA1143" s="145"/>
      <c r="AB1143" s="145"/>
      <c r="AC1143" s="145"/>
      <c r="AD1143" s="145"/>
      <c r="AE1143" s="145"/>
      <c r="AF1143" s="145"/>
      <c r="AG1143" s="145" t="s">
        <v>206</v>
      </c>
      <c r="AH1143" s="145">
        <v>0</v>
      </c>
      <c r="AI1143" s="145"/>
      <c r="AJ1143" s="145"/>
      <c r="AK1143" s="145"/>
      <c r="AL1143" s="145"/>
      <c r="AM1143" s="145"/>
      <c r="AN1143" s="145"/>
      <c r="AO1143" s="145"/>
      <c r="AP1143" s="145"/>
      <c r="AQ1143" s="145"/>
      <c r="AR1143" s="145"/>
      <c r="AS1143" s="145"/>
      <c r="AT1143" s="145"/>
      <c r="AU1143" s="145"/>
      <c r="AV1143" s="145"/>
      <c r="AW1143" s="145"/>
      <c r="AX1143" s="145"/>
      <c r="AY1143" s="145"/>
      <c r="AZ1143" s="145"/>
      <c r="BA1143" s="145"/>
      <c r="BB1143" s="145"/>
      <c r="BC1143" s="145"/>
      <c r="BD1143" s="145"/>
      <c r="BE1143" s="145"/>
      <c r="BF1143" s="145"/>
      <c r="BG1143" s="145"/>
      <c r="BH1143" s="145"/>
    </row>
    <row r="1144" spans="1:60" ht="33.75" outlineLevel="1">
      <c r="A1144" s="164">
        <v>306</v>
      </c>
      <c r="B1144" s="165" t="s">
        <v>1397</v>
      </c>
      <c r="C1144" s="171" t="s">
        <v>3396</v>
      </c>
      <c r="D1144" s="166" t="s">
        <v>217</v>
      </c>
      <c r="E1144" s="1214">
        <v>188.84280000000001</v>
      </c>
      <c r="F1144" s="1207"/>
      <c r="G1144" s="1208">
        <f>ROUND(E1144*F1144,2)</f>
        <v>0</v>
      </c>
      <c r="H1144" s="155">
        <v>107.1</v>
      </c>
      <c r="I1144" s="154">
        <f>ROUND(E1144*H1144,2)</f>
        <v>20225.060000000001</v>
      </c>
      <c r="J1144" s="155">
        <v>0</v>
      </c>
      <c r="K1144" s="154">
        <f>ROUND(E1144*J1144,2)</f>
        <v>0</v>
      </c>
      <c r="L1144" s="154">
        <v>21</v>
      </c>
      <c r="M1144" s="154">
        <f>G1144*(1+L1144/100)</f>
        <v>0</v>
      </c>
      <c r="N1144" s="153">
        <v>2.9999999999999997E-4</v>
      </c>
      <c r="O1144" s="153">
        <f>ROUND(E1144*N1144,2)</f>
        <v>0.06</v>
      </c>
      <c r="P1144" s="153">
        <v>0</v>
      </c>
      <c r="Q1144" s="153">
        <f>ROUND(E1144*P1144,2)</f>
        <v>0</v>
      </c>
      <c r="R1144" s="154" t="s">
        <v>462</v>
      </c>
      <c r="S1144" s="154" t="s">
        <v>200</v>
      </c>
      <c r="T1144" s="154" t="s">
        <v>201</v>
      </c>
      <c r="U1144" s="154">
        <v>0</v>
      </c>
      <c r="V1144" s="154">
        <f>ROUND(E1144*U1144,2)</f>
        <v>0</v>
      </c>
      <c r="W1144" s="154"/>
      <c r="X1144" s="154" t="s">
        <v>463</v>
      </c>
      <c r="Y1144" s="154" t="s">
        <v>203</v>
      </c>
      <c r="Z1144" s="145"/>
      <c r="AA1144" s="145"/>
      <c r="AB1144" s="145"/>
      <c r="AC1144" s="145"/>
      <c r="AD1144" s="145"/>
      <c r="AE1144" s="145"/>
      <c r="AF1144" s="145"/>
      <c r="AG1144" s="145" t="s">
        <v>464</v>
      </c>
      <c r="AH1144" s="145"/>
      <c r="AI1144" s="145"/>
      <c r="AJ1144" s="145"/>
      <c r="AK1144" s="145"/>
      <c r="AL1144" s="145"/>
      <c r="AM1144" s="145"/>
      <c r="AN1144" s="145"/>
      <c r="AO1144" s="145"/>
      <c r="AP1144" s="145"/>
      <c r="AQ1144" s="145"/>
      <c r="AR1144" s="145"/>
      <c r="AS1144" s="145"/>
      <c r="AT1144" s="145"/>
      <c r="AU1144" s="145"/>
      <c r="AV1144" s="145"/>
      <c r="AW1144" s="145"/>
      <c r="AX1144" s="145"/>
      <c r="AY1144" s="145"/>
      <c r="AZ1144" s="145"/>
      <c r="BA1144" s="145"/>
      <c r="BB1144" s="145"/>
      <c r="BC1144" s="145"/>
      <c r="BD1144" s="145"/>
      <c r="BE1144" s="145"/>
      <c r="BF1144" s="145"/>
      <c r="BG1144" s="145"/>
      <c r="BH1144" s="145"/>
    </row>
    <row r="1145" spans="1:60" outlineLevel="2">
      <c r="A1145" s="151"/>
      <c r="B1145" s="152"/>
      <c r="C1145" s="172" t="s">
        <v>1398</v>
      </c>
      <c r="D1145" s="156"/>
      <c r="E1145" s="1215">
        <v>188.84280000000001</v>
      </c>
      <c r="F1145" s="1209"/>
      <c r="G1145" s="1209"/>
      <c r="H1145" s="154"/>
      <c r="I1145" s="154"/>
      <c r="J1145" s="154"/>
      <c r="K1145" s="154"/>
      <c r="L1145" s="154"/>
      <c r="M1145" s="154"/>
      <c r="N1145" s="153"/>
      <c r="O1145" s="153"/>
      <c r="P1145" s="153"/>
      <c r="Q1145" s="153"/>
      <c r="R1145" s="154"/>
      <c r="S1145" s="154"/>
      <c r="T1145" s="154"/>
      <c r="U1145" s="154"/>
      <c r="V1145" s="154"/>
      <c r="W1145" s="154"/>
      <c r="X1145" s="154"/>
      <c r="Y1145" s="154"/>
      <c r="Z1145" s="145"/>
      <c r="AA1145" s="145"/>
      <c r="AB1145" s="145"/>
      <c r="AC1145" s="145"/>
      <c r="AD1145" s="145"/>
      <c r="AE1145" s="145"/>
      <c r="AF1145" s="145"/>
      <c r="AG1145" s="145" t="s">
        <v>206</v>
      </c>
      <c r="AH1145" s="145">
        <v>0</v>
      </c>
      <c r="AI1145" s="145"/>
      <c r="AJ1145" s="145"/>
      <c r="AK1145" s="145"/>
      <c r="AL1145" s="145"/>
      <c r="AM1145" s="145"/>
      <c r="AN1145" s="145"/>
      <c r="AO1145" s="145"/>
      <c r="AP1145" s="145"/>
      <c r="AQ1145" s="145"/>
      <c r="AR1145" s="145"/>
      <c r="AS1145" s="145"/>
      <c r="AT1145" s="145"/>
      <c r="AU1145" s="145"/>
      <c r="AV1145" s="145"/>
      <c r="AW1145" s="145"/>
      <c r="AX1145" s="145"/>
      <c r="AY1145" s="145"/>
      <c r="AZ1145" s="145"/>
      <c r="BA1145" s="145"/>
      <c r="BB1145" s="145"/>
      <c r="BC1145" s="145"/>
      <c r="BD1145" s="145"/>
      <c r="BE1145" s="145"/>
      <c r="BF1145" s="145"/>
      <c r="BG1145" s="145"/>
      <c r="BH1145" s="145"/>
    </row>
    <row r="1146" spans="1:60" ht="22.5" outlineLevel="1">
      <c r="A1146" s="164">
        <v>307</v>
      </c>
      <c r="B1146" s="165" t="s">
        <v>1399</v>
      </c>
      <c r="C1146" s="171" t="s">
        <v>1400</v>
      </c>
      <c r="D1146" s="166" t="s">
        <v>217</v>
      </c>
      <c r="E1146" s="1214">
        <v>111.5166</v>
      </c>
      <c r="F1146" s="1207"/>
      <c r="G1146" s="1208">
        <f>ROUND(E1146*F1146,2)</f>
        <v>0</v>
      </c>
      <c r="H1146" s="155">
        <v>623.70000000000005</v>
      </c>
      <c r="I1146" s="154">
        <f>ROUND(E1146*H1146,2)</f>
        <v>69552.899999999994</v>
      </c>
      <c r="J1146" s="155">
        <v>0</v>
      </c>
      <c r="K1146" s="154">
        <f>ROUND(E1146*J1146,2)</f>
        <v>0</v>
      </c>
      <c r="L1146" s="154">
        <v>21</v>
      </c>
      <c r="M1146" s="154">
        <f>G1146*(1+L1146/100)</f>
        <v>0</v>
      </c>
      <c r="N1146" s="153">
        <v>2.0999999999999999E-3</v>
      </c>
      <c r="O1146" s="153">
        <f>ROUND(E1146*N1146,2)</f>
        <v>0.23</v>
      </c>
      <c r="P1146" s="153">
        <v>0</v>
      </c>
      <c r="Q1146" s="153">
        <f>ROUND(E1146*P1146,2)</f>
        <v>0</v>
      </c>
      <c r="R1146" s="154" t="s">
        <v>462</v>
      </c>
      <c r="S1146" s="154" t="s">
        <v>200</v>
      </c>
      <c r="T1146" s="154" t="s">
        <v>201</v>
      </c>
      <c r="U1146" s="154">
        <v>0</v>
      </c>
      <c r="V1146" s="154">
        <f>ROUND(E1146*U1146,2)</f>
        <v>0</v>
      </c>
      <c r="W1146" s="154"/>
      <c r="X1146" s="154" t="s">
        <v>463</v>
      </c>
      <c r="Y1146" s="154" t="s">
        <v>203</v>
      </c>
      <c r="Z1146" s="145"/>
      <c r="AA1146" s="145"/>
      <c r="AB1146" s="145"/>
      <c r="AC1146" s="145"/>
      <c r="AD1146" s="145"/>
      <c r="AE1146" s="145"/>
      <c r="AF1146" s="145"/>
      <c r="AG1146" s="145" t="s">
        <v>464</v>
      </c>
      <c r="AH1146" s="145"/>
      <c r="AI1146" s="145"/>
      <c r="AJ1146" s="145"/>
      <c r="AK1146" s="145"/>
      <c r="AL1146" s="145"/>
      <c r="AM1146" s="145"/>
      <c r="AN1146" s="145"/>
      <c r="AO1146" s="145"/>
      <c r="AP1146" s="145"/>
      <c r="AQ1146" s="145"/>
      <c r="AR1146" s="145"/>
      <c r="AS1146" s="145"/>
      <c r="AT1146" s="145"/>
      <c r="AU1146" s="145"/>
      <c r="AV1146" s="145"/>
      <c r="AW1146" s="145"/>
      <c r="AX1146" s="145"/>
      <c r="AY1146" s="145"/>
      <c r="AZ1146" s="145"/>
      <c r="BA1146" s="145"/>
      <c r="BB1146" s="145"/>
      <c r="BC1146" s="145"/>
      <c r="BD1146" s="145"/>
      <c r="BE1146" s="145"/>
      <c r="BF1146" s="145"/>
      <c r="BG1146" s="145"/>
      <c r="BH1146" s="145"/>
    </row>
    <row r="1147" spans="1:60" outlineLevel="2">
      <c r="A1147" s="151"/>
      <c r="B1147" s="152"/>
      <c r="C1147" s="172" t="s">
        <v>1401</v>
      </c>
      <c r="D1147" s="156"/>
      <c r="E1147" s="1215">
        <v>111.5166</v>
      </c>
      <c r="F1147" s="1209"/>
      <c r="G1147" s="1209"/>
      <c r="H1147" s="154"/>
      <c r="I1147" s="154"/>
      <c r="J1147" s="154"/>
      <c r="K1147" s="154"/>
      <c r="L1147" s="154"/>
      <c r="M1147" s="154"/>
      <c r="N1147" s="153"/>
      <c r="O1147" s="153"/>
      <c r="P1147" s="153"/>
      <c r="Q1147" s="153"/>
      <c r="R1147" s="154"/>
      <c r="S1147" s="154"/>
      <c r="T1147" s="154"/>
      <c r="U1147" s="154"/>
      <c r="V1147" s="154"/>
      <c r="W1147" s="154"/>
      <c r="X1147" s="154"/>
      <c r="Y1147" s="154"/>
      <c r="Z1147" s="145"/>
      <c r="AA1147" s="145"/>
      <c r="AB1147" s="145"/>
      <c r="AC1147" s="145"/>
      <c r="AD1147" s="145"/>
      <c r="AE1147" s="145"/>
      <c r="AF1147" s="145"/>
      <c r="AG1147" s="145" t="s">
        <v>206</v>
      </c>
      <c r="AH1147" s="145">
        <v>0</v>
      </c>
      <c r="AI1147" s="145"/>
      <c r="AJ1147" s="145"/>
      <c r="AK1147" s="145"/>
      <c r="AL1147" s="145"/>
      <c r="AM1147" s="145"/>
      <c r="AN1147" s="145"/>
      <c r="AO1147" s="145"/>
      <c r="AP1147" s="145"/>
      <c r="AQ1147" s="145"/>
      <c r="AR1147" s="145"/>
      <c r="AS1147" s="145"/>
      <c r="AT1147" s="145"/>
      <c r="AU1147" s="145"/>
      <c r="AV1147" s="145"/>
      <c r="AW1147" s="145"/>
      <c r="AX1147" s="145"/>
      <c r="AY1147" s="145"/>
      <c r="AZ1147" s="145"/>
      <c r="BA1147" s="145"/>
      <c r="BB1147" s="145"/>
      <c r="BC1147" s="145"/>
      <c r="BD1147" s="145"/>
      <c r="BE1147" s="145"/>
      <c r="BF1147" s="145"/>
      <c r="BG1147" s="145"/>
      <c r="BH1147" s="145"/>
    </row>
    <row r="1148" spans="1:60" outlineLevel="1">
      <c r="A1148" s="164">
        <v>308</v>
      </c>
      <c r="B1148" s="165" t="s">
        <v>1402</v>
      </c>
      <c r="C1148" s="171" t="s">
        <v>3397</v>
      </c>
      <c r="D1148" s="166" t="s">
        <v>217</v>
      </c>
      <c r="E1148" s="1214">
        <v>23.919</v>
      </c>
      <c r="F1148" s="1207"/>
      <c r="G1148" s="1208">
        <f>ROUND(E1148*F1148,2)</f>
        <v>0</v>
      </c>
      <c r="H1148" s="155">
        <v>553.35</v>
      </c>
      <c r="I1148" s="154">
        <f>ROUND(E1148*H1148,2)</f>
        <v>13235.58</v>
      </c>
      <c r="J1148" s="155">
        <v>0</v>
      </c>
      <c r="K1148" s="154">
        <f>ROUND(E1148*J1148,2)</f>
        <v>0</v>
      </c>
      <c r="L1148" s="154">
        <v>21</v>
      </c>
      <c r="M1148" s="154">
        <f>G1148*(1+L1148/100)</f>
        <v>0</v>
      </c>
      <c r="N1148" s="153">
        <v>2.14E-3</v>
      </c>
      <c r="O1148" s="153">
        <f>ROUND(E1148*N1148,2)</f>
        <v>0.05</v>
      </c>
      <c r="P1148" s="153">
        <v>0</v>
      </c>
      <c r="Q1148" s="153">
        <f>ROUND(E1148*P1148,2)</f>
        <v>0</v>
      </c>
      <c r="R1148" s="154" t="s">
        <v>462</v>
      </c>
      <c r="S1148" s="154" t="s">
        <v>200</v>
      </c>
      <c r="T1148" s="154" t="s">
        <v>201</v>
      </c>
      <c r="U1148" s="154">
        <v>0</v>
      </c>
      <c r="V1148" s="154">
        <f>ROUND(E1148*U1148,2)</f>
        <v>0</v>
      </c>
      <c r="W1148" s="154"/>
      <c r="X1148" s="154" t="s">
        <v>463</v>
      </c>
      <c r="Y1148" s="154" t="s">
        <v>203</v>
      </c>
      <c r="Z1148" s="145"/>
      <c r="AA1148" s="145"/>
      <c r="AB1148" s="145"/>
      <c r="AC1148" s="145"/>
      <c r="AD1148" s="145"/>
      <c r="AE1148" s="145"/>
      <c r="AF1148" s="145"/>
      <c r="AG1148" s="145" t="s">
        <v>464</v>
      </c>
      <c r="AH1148" s="145"/>
      <c r="AI1148" s="145"/>
      <c r="AJ1148" s="145"/>
      <c r="AK1148" s="145"/>
      <c r="AL1148" s="145"/>
      <c r="AM1148" s="145"/>
      <c r="AN1148" s="145"/>
      <c r="AO1148" s="145"/>
      <c r="AP1148" s="145"/>
      <c r="AQ1148" s="145"/>
      <c r="AR1148" s="145"/>
      <c r="AS1148" s="145"/>
      <c r="AT1148" s="145"/>
      <c r="AU1148" s="145"/>
      <c r="AV1148" s="145"/>
      <c r="AW1148" s="145"/>
      <c r="AX1148" s="145"/>
      <c r="AY1148" s="145"/>
      <c r="AZ1148" s="145"/>
      <c r="BA1148" s="145"/>
      <c r="BB1148" s="145"/>
      <c r="BC1148" s="145"/>
      <c r="BD1148" s="145"/>
      <c r="BE1148" s="145"/>
      <c r="BF1148" s="145"/>
      <c r="BG1148" s="145"/>
      <c r="BH1148" s="145"/>
    </row>
    <row r="1149" spans="1:60" outlineLevel="2">
      <c r="A1149" s="151"/>
      <c r="B1149" s="152"/>
      <c r="C1149" s="172" t="s">
        <v>1403</v>
      </c>
      <c r="D1149" s="156"/>
      <c r="E1149" s="1215">
        <v>23.919</v>
      </c>
      <c r="F1149" s="1209"/>
      <c r="G1149" s="1209"/>
      <c r="H1149" s="154"/>
      <c r="I1149" s="154"/>
      <c r="J1149" s="154"/>
      <c r="K1149" s="154"/>
      <c r="L1149" s="154"/>
      <c r="M1149" s="154"/>
      <c r="N1149" s="153"/>
      <c r="O1149" s="153"/>
      <c r="P1149" s="153"/>
      <c r="Q1149" s="153"/>
      <c r="R1149" s="154"/>
      <c r="S1149" s="154"/>
      <c r="T1149" s="154"/>
      <c r="U1149" s="154"/>
      <c r="V1149" s="154"/>
      <c r="W1149" s="154"/>
      <c r="X1149" s="154"/>
      <c r="Y1149" s="154"/>
      <c r="Z1149" s="145"/>
      <c r="AA1149" s="145"/>
      <c r="AB1149" s="145"/>
      <c r="AC1149" s="145"/>
      <c r="AD1149" s="145"/>
      <c r="AE1149" s="145"/>
      <c r="AF1149" s="145"/>
      <c r="AG1149" s="145" t="s">
        <v>206</v>
      </c>
      <c r="AH1149" s="145">
        <v>0</v>
      </c>
      <c r="AI1149" s="145"/>
      <c r="AJ1149" s="145"/>
      <c r="AK1149" s="145"/>
      <c r="AL1149" s="145"/>
      <c r="AM1149" s="145"/>
      <c r="AN1149" s="145"/>
      <c r="AO1149" s="145"/>
      <c r="AP1149" s="145"/>
      <c r="AQ1149" s="145"/>
      <c r="AR1149" s="145"/>
      <c r="AS1149" s="145"/>
      <c r="AT1149" s="145"/>
      <c r="AU1149" s="145"/>
      <c r="AV1149" s="145"/>
      <c r="AW1149" s="145"/>
      <c r="AX1149" s="145"/>
      <c r="AY1149" s="145"/>
      <c r="AZ1149" s="145"/>
      <c r="BA1149" s="145"/>
      <c r="BB1149" s="145"/>
      <c r="BC1149" s="145"/>
      <c r="BD1149" s="145"/>
      <c r="BE1149" s="145"/>
      <c r="BF1149" s="145"/>
      <c r="BG1149" s="145"/>
      <c r="BH1149" s="145"/>
    </row>
    <row r="1150" spans="1:60" ht="22.5" outlineLevel="1">
      <c r="A1150" s="164">
        <v>309</v>
      </c>
      <c r="B1150" s="165" t="s">
        <v>1404</v>
      </c>
      <c r="C1150" s="171" t="s">
        <v>3398</v>
      </c>
      <c r="D1150" s="166" t="s">
        <v>217</v>
      </c>
      <c r="E1150" s="1214">
        <v>23.919</v>
      </c>
      <c r="F1150" s="1207"/>
      <c r="G1150" s="1208">
        <f>ROUND(E1150*F1150,2)</f>
        <v>0</v>
      </c>
      <c r="H1150" s="155">
        <v>445.94</v>
      </c>
      <c r="I1150" s="154">
        <f>ROUND(E1150*H1150,2)</f>
        <v>10666.44</v>
      </c>
      <c r="J1150" s="155">
        <v>0</v>
      </c>
      <c r="K1150" s="154">
        <f>ROUND(E1150*J1150,2)</f>
        <v>0</v>
      </c>
      <c r="L1150" s="154">
        <v>21</v>
      </c>
      <c r="M1150" s="154">
        <f>G1150*(1+L1150/100)</f>
        <v>0</v>
      </c>
      <c r="N1150" s="153">
        <v>1.0500000000000001E-2</v>
      </c>
      <c r="O1150" s="153">
        <f>ROUND(E1150*N1150,2)</f>
        <v>0.25</v>
      </c>
      <c r="P1150" s="153">
        <v>0</v>
      </c>
      <c r="Q1150" s="153">
        <f>ROUND(E1150*P1150,2)</f>
        <v>0</v>
      </c>
      <c r="R1150" s="154" t="s">
        <v>462</v>
      </c>
      <c r="S1150" s="154" t="s">
        <v>200</v>
      </c>
      <c r="T1150" s="154" t="s">
        <v>201</v>
      </c>
      <c r="U1150" s="154">
        <v>0</v>
      </c>
      <c r="V1150" s="154">
        <f>ROUND(E1150*U1150,2)</f>
        <v>0</v>
      </c>
      <c r="W1150" s="154"/>
      <c r="X1150" s="154" t="s">
        <v>463</v>
      </c>
      <c r="Y1150" s="154" t="s">
        <v>203</v>
      </c>
      <c r="Z1150" s="145"/>
      <c r="AA1150" s="145"/>
      <c r="AB1150" s="145"/>
      <c r="AC1150" s="145"/>
      <c r="AD1150" s="145"/>
      <c r="AE1150" s="145"/>
      <c r="AF1150" s="145"/>
      <c r="AG1150" s="145" t="s">
        <v>464</v>
      </c>
      <c r="AH1150" s="145"/>
      <c r="AI1150" s="145"/>
      <c r="AJ1150" s="145"/>
      <c r="AK1150" s="145"/>
      <c r="AL1150" s="145"/>
      <c r="AM1150" s="145"/>
      <c r="AN1150" s="145"/>
      <c r="AO1150" s="145"/>
      <c r="AP1150" s="145"/>
      <c r="AQ1150" s="145"/>
      <c r="AR1150" s="145"/>
      <c r="AS1150" s="145"/>
      <c r="AT1150" s="145"/>
      <c r="AU1150" s="145"/>
      <c r="AV1150" s="145"/>
      <c r="AW1150" s="145"/>
      <c r="AX1150" s="145"/>
      <c r="AY1150" s="145"/>
      <c r="AZ1150" s="145"/>
      <c r="BA1150" s="145"/>
      <c r="BB1150" s="145"/>
      <c r="BC1150" s="145"/>
      <c r="BD1150" s="145"/>
      <c r="BE1150" s="145"/>
      <c r="BF1150" s="145"/>
      <c r="BG1150" s="145"/>
      <c r="BH1150" s="145"/>
    </row>
    <row r="1151" spans="1:60" outlineLevel="2">
      <c r="A1151" s="151"/>
      <c r="B1151" s="152"/>
      <c r="C1151" s="172" t="s">
        <v>1403</v>
      </c>
      <c r="D1151" s="156"/>
      <c r="E1151" s="1215">
        <v>23.919</v>
      </c>
      <c r="F1151" s="1209"/>
      <c r="G1151" s="1209"/>
      <c r="H1151" s="154"/>
      <c r="I1151" s="154"/>
      <c r="J1151" s="154"/>
      <c r="K1151" s="154"/>
      <c r="L1151" s="154"/>
      <c r="M1151" s="154"/>
      <c r="N1151" s="153"/>
      <c r="O1151" s="153"/>
      <c r="P1151" s="153"/>
      <c r="Q1151" s="153"/>
      <c r="R1151" s="154"/>
      <c r="S1151" s="154"/>
      <c r="T1151" s="154"/>
      <c r="U1151" s="154"/>
      <c r="V1151" s="154"/>
      <c r="W1151" s="154"/>
      <c r="X1151" s="154"/>
      <c r="Y1151" s="154"/>
      <c r="Z1151" s="145"/>
      <c r="AA1151" s="145"/>
      <c r="AB1151" s="145"/>
      <c r="AC1151" s="145"/>
      <c r="AD1151" s="145"/>
      <c r="AE1151" s="145"/>
      <c r="AF1151" s="145"/>
      <c r="AG1151" s="145" t="s">
        <v>206</v>
      </c>
      <c r="AH1151" s="145">
        <v>0</v>
      </c>
      <c r="AI1151" s="145"/>
      <c r="AJ1151" s="145"/>
      <c r="AK1151" s="145"/>
      <c r="AL1151" s="145"/>
      <c r="AM1151" s="145"/>
      <c r="AN1151" s="145"/>
      <c r="AO1151" s="145"/>
      <c r="AP1151" s="145"/>
      <c r="AQ1151" s="145"/>
      <c r="AR1151" s="145"/>
      <c r="AS1151" s="145"/>
      <c r="AT1151" s="145"/>
      <c r="AU1151" s="145"/>
      <c r="AV1151" s="145"/>
      <c r="AW1151" s="145"/>
      <c r="AX1151" s="145"/>
      <c r="AY1151" s="145"/>
      <c r="AZ1151" s="145"/>
      <c r="BA1151" s="145"/>
      <c r="BB1151" s="145"/>
      <c r="BC1151" s="145"/>
      <c r="BD1151" s="145"/>
      <c r="BE1151" s="145"/>
      <c r="BF1151" s="145"/>
      <c r="BG1151" s="145"/>
      <c r="BH1151" s="145"/>
    </row>
    <row r="1152" spans="1:60" ht="22.5" outlineLevel="1">
      <c r="A1152" s="164">
        <v>310</v>
      </c>
      <c r="B1152" s="165" t="s">
        <v>1405</v>
      </c>
      <c r="C1152" s="171" t="s">
        <v>3399</v>
      </c>
      <c r="D1152" s="166" t="s">
        <v>217</v>
      </c>
      <c r="E1152" s="1214">
        <v>23.919</v>
      </c>
      <c r="F1152" s="1207"/>
      <c r="G1152" s="1208">
        <f>ROUND(E1152*F1152,2)</f>
        <v>0</v>
      </c>
      <c r="H1152" s="155">
        <v>1002.54</v>
      </c>
      <c r="I1152" s="154">
        <f>ROUND(E1152*H1152,2)</f>
        <v>23979.75</v>
      </c>
      <c r="J1152" s="155">
        <v>0</v>
      </c>
      <c r="K1152" s="154">
        <f>ROUND(E1152*J1152,2)</f>
        <v>0</v>
      </c>
      <c r="L1152" s="154">
        <v>21</v>
      </c>
      <c r="M1152" s="154">
        <f>G1152*(1+L1152/100)</f>
        <v>0</v>
      </c>
      <c r="N1152" s="153">
        <v>2.1000000000000001E-2</v>
      </c>
      <c r="O1152" s="153">
        <f>ROUND(E1152*N1152,2)</f>
        <v>0.5</v>
      </c>
      <c r="P1152" s="153">
        <v>0</v>
      </c>
      <c r="Q1152" s="153">
        <f>ROUND(E1152*P1152,2)</f>
        <v>0</v>
      </c>
      <c r="R1152" s="154" t="s">
        <v>462</v>
      </c>
      <c r="S1152" s="154" t="s">
        <v>200</v>
      </c>
      <c r="T1152" s="154" t="s">
        <v>201</v>
      </c>
      <c r="U1152" s="154">
        <v>0</v>
      </c>
      <c r="V1152" s="154">
        <f>ROUND(E1152*U1152,2)</f>
        <v>0</v>
      </c>
      <c r="W1152" s="154"/>
      <c r="X1152" s="154" t="s">
        <v>463</v>
      </c>
      <c r="Y1152" s="154" t="s">
        <v>203</v>
      </c>
      <c r="Z1152" s="145"/>
      <c r="AA1152" s="145"/>
      <c r="AB1152" s="145"/>
      <c r="AC1152" s="145"/>
      <c r="AD1152" s="145"/>
      <c r="AE1152" s="145"/>
      <c r="AF1152" s="145"/>
      <c r="AG1152" s="145" t="s">
        <v>464</v>
      </c>
      <c r="AH1152" s="145"/>
      <c r="AI1152" s="145"/>
      <c r="AJ1152" s="145"/>
      <c r="AK1152" s="145"/>
      <c r="AL1152" s="145"/>
      <c r="AM1152" s="145"/>
      <c r="AN1152" s="145"/>
      <c r="AO1152" s="145"/>
      <c r="AP1152" s="145"/>
      <c r="AQ1152" s="145"/>
      <c r="AR1152" s="145"/>
      <c r="AS1152" s="145"/>
      <c r="AT1152" s="145"/>
      <c r="AU1152" s="145"/>
      <c r="AV1152" s="145"/>
      <c r="AW1152" s="145"/>
      <c r="AX1152" s="145"/>
      <c r="AY1152" s="145"/>
      <c r="AZ1152" s="145"/>
      <c r="BA1152" s="145"/>
      <c r="BB1152" s="145"/>
      <c r="BC1152" s="145"/>
      <c r="BD1152" s="145"/>
      <c r="BE1152" s="145"/>
      <c r="BF1152" s="145"/>
      <c r="BG1152" s="145"/>
      <c r="BH1152" s="145"/>
    </row>
    <row r="1153" spans="1:60" outlineLevel="2">
      <c r="A1153" s="151"/>
      <c r="B1153" s="152"/>
      <c r="C1153" s="172" t="s">
        <v>1403</v>
      </c>
      <c r="D1153" s="156"/>
      <c r="E1153" s="1215">
        <v>23.919</v>
      </c>
      <c r="F1153" s="1209"/>
      <c r="G1153" s="1209"/>
      <c r="H1153" s="154"/>
      <c r="I1153" s="154"/>
      <c r="J1153" s="154"/>
      <c r="K1153" s="154"/>
      <c r="L1153" s="154"/>
      <c r="M1153" s="154"/>
      <c r="N1153" s="153"/>
      <c r="O1153" s="153"/>
      <c r="P1153" s="153"/>
      <c r="Q1153" s="153"/>
      <c r="R1153" s="154"/>
      <c r="S1153" s="154"/>
      <c r="T1153" s="154"/>
      <c r="U1153" s="154"/>
      <c r="V1153" s="154"/>
      <c r="W1153" s="154"/>
      <c r="X1153" s="154"/>
      <c r="Y1153" s="154"/>
      <c r="Z1153" s="145"/>
      <c r="AA1153" s="145"/>
      <c r="AB1153" s="145"/>
      <c r="AC1153" s="145"/>
      <c r="AD1153" s="145"/>
      <c r="AE1153" s="145"/>
      <c r="AF1153" s="145"/>
      <c r="AG1153" s="145" t="s">
        <v>206</v>
      </c>
      <c r="AH1153" s="145">
        <v>0</v>
      </c>
      <c r="AI1153" s="145"/>
      <c r="AJ1153" s="145"/>
      <c r="AK1153" s="145"/>
      <c r="AL1153" s="145"/>
      <c r="AM1153" s="145"/>
      <c r="AN1153" s="145"/>
      <c r="AO1153" s="145"/>
      <c r="AP1153" s="145"/>
      <c r="AQ1153" s="145"/>
      <c r="AR1153" s="145"/>
      <c r="AS1153" s="145"/>
      <c r="AT1153" s="145"/>
      <c r="AU1153" s="145"/>
      <c r="AV1153" s="145"/>
      <c r="AW1153" s="145"/>
      <c r="AX1153" s="145"/>
      <c r="AY1153" s="145"/>
      <c r="AZ1153" s="145"/>
      <c r="BA1153" s="145"/>
      <c r="BB1153" s="145"/>
      <c r="BC1153" s="145"/>
      <c r="BD1153" s="145"/>
      <c r="BE1153" s="145"/>
      <c r="BF1153" s="145"/>
      <c r="BG1153" s="145"/>
      <c r="BH1153" s="145"/>
    </row>
    <row r="1154" spans="1:60" outlineLevel="1">
      <c r="A1154" s="167">
        <v>311</v>
      </c>
      <c r="B1154" s="168" t="s">
        <v>1406</v>
      </c>
      <c r="C1154" s="173" t="s">
        <v>1407</v>
      </c>
      <c r="D1154" s="169" t="s">
        <v>275</v>
      </c>
      <c r="E1154" s="1216">
        <v>2.8515299999999999</v>
      </c>
      <c r="F1154" s="1200"/>
      <c r="G1154" s="1210">
        <f>ROUND(E1154*F1154,2)</f>
        <v>0</v>
      </c>
      <c r="H1154" s="155">
        <v>0</v>
      </c>
      <c r="I1154" s="154">
        <f>ROUND(E1154*H1154,2)</f>
        <v>0</v>
      </c>
      <c r="J1154" s="155">
        <v>1227.77</v>
      </c>
      <c r="K1154" s="154">
        <f>ROUND(E1154*J1154,2)</f>
        <v>3501.02</v>
      </c>
      <c r="L1154" s="154">
        <v>21</v>
      </c>
      <c r="M1154" s="154">
        <f>G1154*(1+L1154/100)</f>
        <v>0</v>
      </c>
      <c r="N1154" s="153">
        <v>0</v>
      </c>
      <c r="O1154" s="153">
        <f>ROUND(E1154*N1154,2)</f>
        <v>0</v>
      </c>
      <c r="P1154" s="153">
        <v>0</v>
      </c>
      <c r="Q1154" s="153">
        <f>ROUND(E1154*P1154,2)</f>
        <v>0</v>
      </c>
      <c r="R1154" s="154"/>
      <c r="S1154" s="154" t="s">
        <v>200</v>
      </c>
      <c r="T1154" s="154" t="s">
        <v>201</v>
      </c>
      <c r="U1154" s="154">
        <v>1.831</v>
      </c>
      <c r="V1154" s="154">
        <f>ROUND(E1154*U1154,2)</f>
        <v>5.22</v>
      </c>
      <c r="W1154" s="154"/>
      <c r="X1154" s="154" t="s">
        <v>1271</v>
      </c>
      <c r="Y1154" s="154" t="s">
        <v>203</v>
      </c>
      <c r="Z1154" s="145"/>
      <c r="AA1154" s="145"/>
      <c r="AB1154" s="145"/>
      <c r="AC1154" s="145"/>
      <c r="AD1154" s="145"/>
      <c r="AE1154" s="145"/>
      <c r="AF1154" s="145"/>
      <c r="AG1154" s="145" t="s">
        <v>1272</v>
      </c>
      <c r="AH1154" s="145"/>
      <c r="AI1154" s="145"/>
      <c r="AJ1154" s="145"/>
      <c r="AK1154" s="145"/>
      <c r="AL1154" s="145"/>
      <c r="AM1154" s="145"/>
      <c r="AN1154" s="145"/>
      <c r="AO1154" s="145"/>
      <c r="AP1154" s="145"/>
      <c r="AQ1154" s="145"/>
      <c r="AR1154" s="145"/>
      <c r="AS1154" s="145"/>
      <c r="AT1154" s="145"/>
      <c r="AU1154" s="145"/>
      <c r="AV1154" s="145"/>
      <c r="AW1154" s="145"/>
      <c r="AX1154" s="145"/>
      <c r="AY1154" s="145"/>
      <c r="AZ1154" s="145"/>
      <c r="BA1154" s="145"/>
      <c r="BB1154" s="145"/>
      <c r="BC1154" s="145"/>
      <c r="BD1154" s="145"/>
      <c r="BE1154" s="145"/>
      <c r="BF1154" s="145"/>
      <c r="BG1154" s="145"/>
      <c r="BH1154" s="145"/>
    </row>
    <row r="1155" spans="1:60">
      <c r="A1155" s="161" t="s">
        <v>195</v>
      </c>
      <c r="B1155" s="162" t="s">
        <v>122</v>
      </c>
      <c r="C1155" s="170" t="s">
        <v>123</v>
      </c>
      <c r="D1155" s="163"/>
      <c r="E1155" s="1213"/>
      <c r="F1155" s="1201"/>
      <c r="G1155" s="1206">
        <f>SUMIF(AG1156:AG1159,"&lt;&gt;NOR",G1156:G1159)</f>
        <v>0</v>
      </c>
      <c r="H1155" s="160"/>
      <c r="I1155" s="160">
        <f>SUM(I1156:I1159)</f>
        <v>0</v>
      </c>
      <c r="J1155" s="160"/>
      <c r="K1155" s="160">
        <f>SUM(K1156:K1159)</f>
        <v>1492537.66</v>
      </c>
      <c r="L1155" s="160"/>
      <c r="M1155" s="160">
        <f>SUM(M1156:M1159)</f>
        <v>0</v>
      </c>
      <c r="N1155" s="159"/>
      <c r="O1155" s="159">
        <f>SUM(O1156:O1159)</f>
        <v>0</v>
      </c>
      <c r="P1155" s="159"/>
      <c r="Q1155" s="159">
        <f>SUM(Q1156:Q1159)</f>
        <v>0</v>
      </c>
      <c r="R1155" s="160"/>
      <c r="S1155" s="160"/>
      <c r="T1155" s="160"/>
      <c r="U1155" s="160"/>
      <c r="V1155" s="160">
        <f>SUM(V1156:V1159)</f>
        <v>0</v>
      </c>
      <c r="W1155" s="160"/>
      <c r="X1155" s="160"/>
      <c r="Y1155" s="160"/>
      <c r="AG1155" t="s">
        <v>196</v>
      </c>
    </row>
    <row r="1156" spans="1:60" ht="22.5" outlineLevel="1">
      <c r="A1156" s="167">
        <v>312</v>
      </c>
      <c r="B1156" s="168" t="s">
        <v>1408</v>
      </c>
      <c r="C1156" s="173" t="s">
        <v>1409</v>
      </c>
      <c r="D1156" s="169" t="s">
        <v>858</v>
      </c>
      <c r="E1156" s="1216">
        <v>1</v>
      </c>
      <c r="F1156" s="1199">
        <f>'721-KAN'!F99</f>
        <v>0</v>
      </c>
      <c r="G1156" s="1210">
        <f>ROUND(E1156*F1156,2)</f>
        <v>0</v>
      </c>
      <c r="H1156" s="155">
        <v>0</v>
      </c>
      <c r="I1156" s="154">
        <f>ROUND(E1156*H1156,2)</f>
        <v>0</v>
      </c>
      <c r="J1156" s="155">
        <v>832026.24</v>
      </c>
      <c r="K1156" s="154">
        <f>ROUND(E1156*J1156,2)</f>
        <v>832026.24</v>
      </c>
      <c r="L1156" s="154">
        <v>21</v>
      </c>
      <c r="M1156" s="154">
        <f>G1156*(1+L1156/100)</f>
        <v>0</v>
      </c>
      <c r="N1156" s="153">
        <v>0</v>
      </c>
      <c r="O1156" s="153">
        <f>ROUND(E1156*N1156,2)</f>
        <v>0</v>
      </c>
      <c r="P1156" s="153">
        <v>0</v>
      </c>
      <c r="Q1156" s="153">
        <f>ROUND(E1156*P1156,2)</f>
        <v>0</v>
      </c>
      <c r="R1156" s="154"/>
      <c r="S1156" s="154" t="s">
        <v>623</v>
      </c>
      <c r="T1156" s="154" t="s">
        <v>201</v>
      </c>
      <c r="U1156" s="154">
        <v>0</v>
      </c>
      <c r="V1156" s="154">
        <f>ROUND(E1156*U1156,2)</f>
        <v>0</v>
      </c>
      <c r="W1156" s="154"/>
      <c r="X1156" s="154" t="s">
        <v>202</v>
      </c>
      <c r="Y1156" s="154" t="s">
        <v>203</v>
      </c>
      <c r="Z1156" s="145"/>
      <c r="AA1156" s="145"/>
      <c r="AB1156" s="145"/>
      <c r="AC1156" s="145"/>
      <c r="AD1156" s="145"/>
      <c r="AE1156" s="145"/>
      <c r="AF1156" s="145"/>
      <c r="AG1156" s="145" t="s">
        <v>204</v>
      </c>
      <c r="AH1156" s="145"/>
      <c r="AI1156" s="145"/>
      <c r="AJ1156" s="145"/>
      <c r="AK1156" s="145"/>
      <c r="AL1156" s="145"/>
      <c r="AM1156" s="145"/>
      <c r="AN1156" s="145"/>
      <c r="AO1156" s="145"/>
      <c r="AP1156" s="145"/>
      <c r="AQ1156" s="145"/>
      <c r="AR1156" s="145"/>
      <c r="AS1156" s="145"/>
      <c r="AT1156" s="145"/>
      <c r="AU1156" s="145"/>
      <c r="AV1156" s="145"/>
      <c r="AW1156" s="145"/>
      <c r="AX1156" s="145"/>
      <c r="AY1156" s="145"/>
      <c r="AZ1156" s="145"/>
      <c r="BA1156" s="145"/>
      <c r="BB1156" s="145"/>
      <c r="BC1156" s="145"/>
      <c r="BD1156" s="145"/>
      <c r="BE1156" s="145"/>
      <c r="BF1156" s="145"/>
      <c r="BG1156" s="145"/>
      <c r="BH1156" s="145"/>
    </row>
    <row r="1157" spans="1:60" ht="22.5" outlineLevel="1">
      <c r="A1157" s="167">
        <v>313</v>
      </c>
      <c r="B1157" s="168" t="s">
        <v>1410</v>
      </c>
      <c r="C1157" s="173" t="s">
        <v>1411</v>
      </c>
      <c r="D1157" s="169" t="s">
        <v>858</v>
      </c>
      <c r="E1157" s="1216">
        <v>1</v>
      </c>
      <c r="F1157" s="1199">
        <f>'722-VOD'!F127</f>
        <v>0</v>
      </c>
      <c r="G1157" s="1210">
        <f>ROUND(E1157*F1157,2)</f>
        <v>0</v>
      </c>
      <c r="H1157" s="155">
        <v>0</v>
      </c>
      <c r="I1157" s="154">
        <f>ROUND(E1157*H1157,2)</f>
        <v>0</v>
      </c>
      <c r="J1157" s="155">
        <v>506479.69</v>
      </c>
      <c r="K1157" s="154">
        <f>ROUND(E1157*J1157,2)</f>
        <v>506479.69</v>
      </c>
      <c r="L1157" s="154">
        <v>21</v>
      </c>
      <c r="M1157" s="154">
        <f>G1157*(1+L1157/100)</f>
        <v>0</v>
      </c>
      <c r="N1157" s="153">
        <v>0</v>
      </c>
      <c r="O1157" s="153">
        <f>ROUND(E1157*N1157,2)</f>
        <v>0</v>
      </c>
      <c r="P1157" s="153">
        <v>0</v>
      </c>
      <c r="Q1157" s="153">
        <f>ROUND(E1157*P1157,2)</f>
        <v>0</v>
      </c>
      <c r="R1157" s="154"/>
      <c r="S1157" s="154" t="s">
        <v>623</v>
      </c>
      <c r="T1157" s="154" t="s">
        <v>201</v>
      </c>
      <c r="U1157" s="154">
        <v>0</v>
      </c>
      <c r="V1157" s="154">
        <f>ROUND(E1157*U1157,2)</f>
        <v>0</v>
      </c>
      <c r="W1157" s="154"/>
      <c r="X1157" s="154" t="s">
        <v>202</v>
      </c>
      <c r="Y1157" s="154" t="s">
        <v>203</v>
      </c>
      <c r="Z1157" s="145"/>
      <c r="AA1157" s="145"/>
      <c r="AB1157" s="145"/>
      <c r="AC1157" s="145"/>
      <c r="AD1157" s="145"/>
      <c r="AE1157" s="145"/>
      <c r="AF1157" s="145"/>
      <c r="AG1157" s="145" t="s">
        <v>204</v>
      </c>
      <c r="AH1157" s="145"/>
      <c r="AI1157" s="145"/>
      <c r="AJ1157" s="145"/>
      <c r="AK1157" s="145"/>
      <c r="AL1157" s="145"/>
      <c r="AM1157" s="145"/>
      <c r="AN1157" s="145"/>
      <c r="AO1157" s="145"/>
      <c r="AP1157" s="145"/>
      <c r="AQ1157" s="145"/>
      <c r="AR1157" s="145"/>
      <c r="AS1157" s="145"/>
      <c r="AT1157" s="145"/>
      <c r="AU1157" s="145"/>
      <c r="AV1157" s="145"/>
      <c r="AW1157" s="145"/>
      <c r="AX1157" s="145"/>
      <c r="AY1157" s="145"/>
      <c r="AZ1157" s="145"/>
      <c r="BA1157" s="145"/>
      <c r="BB1157" s="145"/>
      <c r="BC1157" s="145"/>
      <c r="BD1157" s="145"/>
      <c r="BE1157" s="145"/>
      <c r="BF1157" s="145"/>
      <c r="BG1157" s="145"/>
      <c r="BH1157" s="145"/>
    </row>
    <row r="1158" spans="1:60" ht="22.5" outlineLevel="1">
      <c r="A1158" s="167">
        <v>314</v>
      </c>
      <c r="B1158" s="168" t="s">
        <v>1412</v>
      </c>
      <c r="C1158" s="173" t="s">
        <v>1413</v>
      </c>
      <c r="D1158" s="169" t="s">
        <v>858</v>
      </c>
      <c r="E1158" s="1216">
        <v>1</v>
      </c>
      <c r="F1158" s="1199">
        <f>'723-PLYN'!F41</f>
        <v>0</v>
      </c>
      <c r="G1158" s="1210">
        <f>ROUND(E1158*F1158,2)</f>
        <v>0</v>
      </c>
      <c r="H1158" s="155">
        <v>0</v>
      </c>
      <c r="I1158" s="154">
        <f>ROUND(E1158*H1158,2)</f>
        <v>0</v>
      </c>
      <c r="J1158" s="155">
        <v>96626.44</v>
      </c>
      <c r="K1158" s="154">
        <f>ROUND(E1158*J1158,2)</f>
        <v>96626.44</v>
      </c>
      <c r="L1158" s="154">
        <v>21</v>
      </c>
      <c r="M1158" s="154">
        <f>G1158*(1+L1158/100)</f>
        <v>0</v>
      </c>
      <c r="N1158" s="153">
        <v>0</v>
      </c>
      <c r="O1158" s="153">
        <f>ROUND(E1158*N1158,2)</f>
        <v>0</v>
      </c>
      <c r="P1158" s="153">
        <v>0</v>
      </c>
      <c r="Q1158" s="153">
        <f>ROUND(E1158*P1158,2)</f>
        <v>0</v>
      </c>
      <c r="R1158" s="154"/>
      <c r="S1158" s="154" t="s">
        <v>623</v>
      </c>
      <c r="T1158" s="154" t="s">
        <v>201</v>
      </c>
      <c r="U1158" s="154">
        <v>0</v>
      </c>
      <c r="V1158" s="154">
        <f>ROUND(E1158*U1158,2)</f>
        <v>0</v>
      </c>
      <c r="W1158" s="154"/>
      <c r="X1158" s="154" t="s">
        <v>202</v>
      </c>
      <c r="Y1158" s="154" t="s">
        <v>203</v>
      </c>
      <c r="Z1158" s="145"/>
      <c r="AA1158" s="145"/>
      <c r="AB1158" s="145"/>
      <c r="AC1158" s="145"/>
      <c r="AD1158" s="145"/>
      <c r="AE1158" s="145"/>
      <c r="AF1158" s="145"/>
      <c r="AG1158" s="145" t="s">
        <v>204</v>
      </c>
      <c r="AH1158" s="145"/>
      <c r="AI1158" s="145"/>
      <c r="AJ1158" s="145"/>
      <c r="AK1158" s="145"/>
      <c r="AL1158" s="145"/>
      <c r="AM1158" s="145"/>
      <c r="AN1158" s="145"/>
      <c r="AO1158" s="145"/>
      <c r="AP1158" s="145"/>
      <c r="AQ1158" s="145"/>
      <c r="AR1158" s="145"/>
      <c r="AS1158" s="145"/>
      <c r="AT1158" s="145"/>
      <c r="AU1158" s="145"/>
      <c r="AV1158" s="145"/>
      <c r="AW1158" s="145"/>
      <c r="AX1158" s="145"/>
      <c r="AY1158" s="145"/>
      <c r="AZ1158" s="145"/>
      <c r="BA1158" s="145"/>
      <c r="BB1158" s="145"/>
      <c r="BC1158" s="145"/>
      <c r="BD1158" s="145"/>
      <c r="BE1158" s="145"/>
      <c r="BF1158" s="145"/>
      <c r="BG1158" s="145"/>
      <c r="BH1158" s="145"/>
    </row>
    <row r="1159" spans="1:60" outlineLevel="1">
      <c r="A1159" s="167">
        <v>315</v>
      </c>
      <c r="B1159" s="168" t="s">
        <v>1414</v>
      </c>
      <c r="C1159" s="173" t="s">
        <v>1415</v>
      </c>
      <c r="D1159" s="169" t="s">
        <v>0</v>
      </c>
      <c r="E1159" s="1216">
        <v>14351.323700000001</v>
      </c>
      <c r="F1159" s="1200"/>
      <c r="G1159" s="1210">
        <f>ROUND(E1159*F1159,2)</f>
        <v>0</v>
      </c>
      <c r="H1159" s="155">
        <v>0</v>
      </c>
      <c r="I1159" s="154">
        <f>ROUND(E1159*H1159,2)</f>
        <v>0</v>
      </c>
      <c r="J1159" s="155">
        <v>4</v>
      </c>
      <c r="K1159" s="154">
        <f>ROUND(E1159*J1159,2)</f>
        <v>57405.29</v>
      </c>
      <c r="L1159" s="154">
        <v>21</v>
      </c>
      <c r="M1159" s="154">
        <f>G1159*(1+L1159/100)</f>
        <v>0</v>
      </c>
      <c r="N1159" s="153">
        <v>0</v>
      </c>
      <c r="O1159" s="153">
        <f>ROUND(E1159*N1159,2)</f>
        <v>0</v>
      </c>
      <c r="P1159" s="153">
        <v>0</v>
      </c>
      <c r="Q1159" s="153">
        <f>ROUND(E1159*P1159,2)</f>
        <v>0</v>
      </c>
      <c r="R1159" s="154"/>
      <c r="S1159" s="154" t="s">
        <v>623</v>
      </c>
      <c r="T1159" s="154" t="s">
        <v>201</v>
      </c>
      <c r="U1159" s="154">
        <v>0</v>
      </c>
      <c r="V1159" s="154">
        <f>ROUND(E1159*U1159,2)</f>
        <v>0</v>
      </c>
      <c r="W1159" s="154"/>
      <c r="X1159" s="154" t="s">
        <v>1271</v>
      </c>
      <c r="Y1159" s="154" t="s">
        <v>203</v>
      </c>
      <c r="Z1159" s="145"/>
      <c r="AA1159" s="145"/>
      <c r="AB1159" s="145"/>
      <c r="AC1159" s="145"/>
      <c r="AD1159" s="145"/>
      <c r="AE1159" s="145"/>
      <c r="AF1159" s="145"/>
      <c r="AG1159" s="145" t="s">
        <v>1272</v>
      </c>
      <c r="AH1159" s="145"/>
      <c r="AI1159" s="145"/>
      <c r="AJ1159" s="145"/>
      <c r="AK1159" s="145"/>
      <c r="AL1159" s="145"/>
      <c r="AM1159" s="145"/>
      <c r="AN1159" s="145"/>
      <c r="AO1159" s="145"/>
      <c r="AP1159" s="145"/>
      <c r="AQ1159" s="145"/>
      <c r="AR1159" s="145"/>
      <c r="AS1159" s="145"/>
      <c r="AT1159" s="145"/>
      <c r="AU1159" s="145"/>
      <c r="AV1159" s="145"/>
      <c r="AW1159" s="145"/>
      <c r="AX1159" s="145"/>
      <c r="AY1159" s="145"/>
      <c r="AZ1159" s="145"/>
      <c r="BA1159" s="145"/>
      <c r="BB1159" s="145"/>
      <c r="BC1159" s="145"/>
      <c r="BD1159" s="145"/>
      <c r="BE1159" s="145"/>
      <c r="BF1159" s="145"/>
      <c r="BG1159" s="145"/>
      <c r="BH1159" s="145"/>
    </row>
    <row r="1160" spans="1:60">
      <c r="A1160" s="161" t="s">
        <v>195</v>
      </c>
      <c r="B1160" s="162" t="s">
        <v>124</v>
      </c>
      <c r="C1160" s="170" t="s">
        <v>125</v>
      </c>
      <c r="D1160" s="163"/>
      <c r="E1160" s="1213"/>
      <c r="F1160" s="1201"/>
      <c r="G1160" s="1206">
        <f>SUMIF(AG1161:AG1162,"&lt;&gt;NOR",G1161:G1162)</f>
        <v>0</v>
      </c>
      <c r="H1160" s="160"/>
      <c r="I1160" s="160">
        <f>SUM(I1161:I1162)</f>
        <v>0</v>
      </c>
      <c r="J1160" s="160"/>
      <c r="K1160" s="160">
        <f>SUM(K1161:K1162)</f>
        <v>2991553.44</v>
      </c>
      <c r="L1160" s="160"/>
      <c r="M1160" s="160">
        <f>SUM(M1161:M1162)</f>
        <v>0</v>
      </c>
      <c r="N1160" s="159"/>
      <c r="O1160" s="159">
        <f>SUM(O1161:O1162)</f>
        <v>0</v>
      </c>
      <c r="P1160" s="159"/>
      <c r="Q1160" s="159">
        <f>SUM(Q1161:Q1162)</f>
        <v>0</v>
      </c>
      <c r="R1160" s="160"/>
      <c r="S1160" s="160"/>
      <c r="T1160" s="160"/>
      <c r="U1160" s="160"/>
      <c r="V1160" s="160">
        <f>SUM(V1161:V1162)</f>
        <v>0</v>
      </c>
      <c r="W1160" s="160"/>
      <c r="X1160" s="160"/>
      <c r="Y1160" s="160"/>
      <c r="AG1160" t="s">
        <v>196</v>
      </c>
    </row>
    <row r="1161" spans="1:60" ht="22.5" outlineLevel="1">
      <c r="A1161" s="167">
        <v>316</v>
      </c>
      <c r="B1161" s="168" t="s">
        <v>1416</v>
      </c>
      <c r="C1161" s="173" t="s">
        <v>1417</v>
      </c>
      <c r="D1161" s="169" t="s">
        <v>858</v>
      </c>
      <c r="E1161" s="1216">
        <v>1</v>
      </c>
      <c r="F1161" s="1199">
        <f>'730-ÚT'!H19</f>
        <v>0</v>
      </c>
      <c r="G1161" s="1210">
        <f>ROUND(E1161*F1161,2)</f>
        <v>0</v>
      </c>
      <c r="H1161" s="155">
        <v>0</v>
      </c>
      <c r="I1161" s="154">
        <f>ROUND(E1161*H1161,2)</f>
        <v>0</v>
      </c>
      <c r="J1161" s="155">
        <v>2876493.69</v>
      </c>
      <c r="K1161" s="154">
        <f>ROUND(E1161*J1161,2)</f>
        <v>2876493.69</v>
      </c>
      <c r="L1161" s="154">
        <v>21</v>
      </c>
      <c r="M1161" s="154">
        <f>G1161*(1+L1161/100)</f>
        <v>0</v>
      </c>
      <c r="N1161" s="153">
        <v>0</v>
      </c>
      <c r="O1161" s="153">
        <f>ROUND(E1161*N1161,2)</f>
        <v>0</v>
      </c>
      <c r="P1161" s="153">
        <v>0</v>
      </c>
      <c r="Q1161" s="153">
        <f>ROUND(E1161*P1161,2)</f>
        <v>0</v>
      </c>
      <c r="R1161" s="154"/>
      <c r="S1161" s="154" t="s">
        <v>623</v>
      </c>
      <c r="T1161" s="154" t="s">
        <v>201</v>
      </c>
      <c r="U1161" s="154">
        <v>0</v>
      </c>
      <c r="V1161" s="154">
        <f>ROUND(E1161*U1161,2)</f>
        <v>0</v>
      </c>
      <c r="W1161" s="154"/>
      <c r="X1161" s="154" t="s">
        <v>202</v>
      </c>
      <c r="Y1161" s="154" t="s">
        <v>203</v>
      </c>
      <c r="Z1161" s="145"/>
      <c r="AA1161" s="145"/>
      <c r="AB1161" s="145"/>
      <c r="AC1161" s="145"/>
      <c r="AD1161" s="145"/>
      <c r="AE1161" s="145"/>
      <c r="AF1161" s="145"/>
      <c r="AG1161" s="145" t="s">
        <v>204</v>
      </c>
      <c r="AH1161" s="145"/>
      <c r="AI1161" s="145"/>
      <c r="AJ1161" s="145"/>
      <c r="AK1161" s="145"/>
      <c r="AL1161" s="145"/>
      <c r="AM1161" s="145"/>
      <c r="AN1161" s="145"/>
      <c r="AO1161" s="145"/>
      <c r="AP1161" s="145"/>
      <c r="AQ1161" s="145"/>
      <c r="AR1161" s="145"/>
      <c r="AS1161" s="145"/>
      <c r="AT1161" s="145"/>
      <c r="AU1161" s="145"/>
      <c r="AV1161" s="145"/>
      <c r="AW1161" s="145"/>
      <c r="AX1161" s="145"/>
      <c r="AY1161" s="145"/>
      <c r="AZ1161" s="145"/>
      <c r="BA1161" s="145"/>
      <c r="BB1161" s="145"/>
      <c r="BC1161" s="145"/>
      <c r="BD1161" s="145"/>
      <c r="BE1161" s="145"/>
      <c r="BF1161" s="145"/>
      <c r="BG1161" s="145"/>
      <c r="BH1161" s="145"/>
    </row>
    <row r="1162" spans="1:60" outlineLevel="1">
      <c r="A1162" s="167">
        <v>317</v>
      </c>
      <c r="B1162" s="168" t="s">
        <v>1414</v>
      </c>
      <c r="C1162" s="173" t="s">
        <v>1415</v>
      </c>
      <c r="D1162" s="169" t="s">
        <v>0</v>
      </c>
      <c r="E1162" s="1216">
        <v>28764.936900000001</v>
      </c>
      <c r="F1162" s="1200"/>
      <c r="G1162" s="1210">
        <f>ROUND(E1162*F1162,2)</f>
        <v>0</v>
      </c>
      <c r="H1162" s="155">
        <v>0</v>
      </c>
      <c r="I1162" s="154">
        <f>ROUND(E1162*H1162,2)</f>
        <v>0</v>
      </c>
      <c r="J1162" s="155">
        <v>4</v>
      </c>
      <c r="K1162" s="154">
        <f>ROUND(E1162*J1162,2)</f>
        <v>115059.75</v>
      </c>
      <c r="L1162" s="154">
        <v>21</v>
      </c>
      <c r="M1162" s="154">
        <f>G1162*(1+L1162/100)</f>
        <v>0</v>
      </c>
      <c r="N1162" s="153">
        <v>0</v>
      </c>
      <c r="O1162" s="153">
        <f>ROUND(E1162*N1162,2)</f>
        <v>0</v>
      </c>
      <c r="P1162" s="153">
        <v>0</v>
      </c>
      <c r="Q1162" s="153">
        <f>ROUND(E1162*P1162,2)</f>
        <v>0</v>
      </c>
      <c r="R1162" s="154"/>
      <c r="S1162" s="154" t="s">
        <v>623</v>
      </c>
      <c r="T1162" s="154" t="s">
        <v>201</v>
      </c>
      <c r="U1162" s="154">
        <v>0</v>
      </c>
      <c r="V1162" s="154">
        <f>ROUND(E1162*U1162,2)</f>
        <v>0</v>
      </c>
      <c r="W1162" s="154"/>
      <c r="X1162" s="154" t="s">
        <v>1271</v>
      </c>
      <c r="Y1162" s="154" t="s">
        <v>203</v>
      </c>
      <c r="Z1162" s="145"/>
      <c r="AA1162" s="145"/>
      <c r="AB1162" s="145"/>
      <c r="AC1162" s="145"/>
      <c r="AD1162" s="145"/>
      <c r="AE1162" s="145"/>
      <c r="AF1162" s="145"/>
      <c r="AG1162" s="145" t="s">
        <v>1272</v>
      </c>
      <c r="AH1162" s="145"/>
      <c r="AI1162" s="145"/>
      <c r="AJ1162" s="145"/>
      <c r="AK1162" s="145"/>
      <c r="AL1162" s="145"/>
      <c r="AM1162" s="145"/>
      <c r="AN1162" s="145"/>
      <c r="AO1162" s="145"/>
      <c r="AP1162" s="145"/>
      <c r="AQ1162" s="145"/>
      <c r="AR1162" s="145"/>
      <c r="AS1162" s="145"/>
      <c r="AT1162" s="145"/>
      <c r="AU1162" s="145"/>
      <c r="AV1162" s="145"/>
      <c r="AW1162" s="145"/>
      <c r="AX1162" s="145"/>
      <c r="AY1162" s="145"/>
      <c r="AZ1162" s="145"/>
      <c r="BA1162" s="145"/>
      <c r="BB1162" s="145"/>
      <c r="BC1162" s="145"/>
      <c r="BD1162" s="145"/>
      <c r="BE1162" s="145"/>
      <c r="BF1162" s="145"/>
      <c r="BG1162" s="145"/>
      <c r="BH1162" s="145"/>
    </row>
    <row r="1163" spans="1:60">
      <c r="A1163" s="161" t="s">
        <v>195</v>
      </c>
      <c r="B1163" s="162" t="s">
        <v>126</v>
      </c>
      <c r="C1163" s="170" t="s">
        <v>127</v>
      </c>
      <c r="D1163" s="163"/>
      <c r="E1163" s="1213"/>
      <c r="F1163" s="1201"/>
      <c r="G1163" s="1206">
        <f>SUMIF(AG1164:AG1176,"&lt;&gt;NOR",G1164:G1176)</f>
        <v>0</v>
      </c>
      <c r="H1163" s="160"/>
      <c r="I1163" s="160">
        <f>SUM(I1164:I1176)</f>
        <v>25893.07</v>
      </c>
      <c r="J1163" s="160"/>
      <c r="K1163" s="160">
        <f>SUM(K1164:K1176)</f>
        <v>7948.1</v>
      </c>
      <c r="L1163" s="160"/>
      <c r="M1163" s="160">
        <f>SUM(M1164:M1176)</f>
        <v>0</v>
      </c>
      <c r="N1163" s="159"/>
      <c r="O1163" s="159">
        <f>SUM(O1164:O1176)</f>
        <v>1.04</v>
      </c>
      <c r="P1163" s="159"/>
      <c r="Q1163" s="159">
        <f>SUM(Q1164:Q1176)</f>
        <v>0</v>
      </c>
      <c r="R1163" s="160"/>
      <c r="S1163" s="160"/>
      <c r="T1163" s="160"/>
      <c r="U1163" s="160"/>
      <c r="V1163" s="160">
        <f>SUM(V1164:V1176)</f>
        <v>11.77</v>
      </c>
      <c r="W1163" s="160"/>
      <c r="X1163" s="160"/>
      <c r="Y1163" s="160"/>
      <c r="AG1163" t="s">
        <v>196</v>
      </c>
    </row>
    <row r="1164" spans="1:60" outlineLevel="1">
      <c r="A1164" s="164">
        <v>318</v>
      </c>
      <c r="B1164" s="165" t="s">
        <v>1418</v>
      </c>
      <c r="C1164" s="171" t="s">
        <v>1419</v>
      </c>
      <c r="D1164" s="166" t="s">
        <v>246</v>
      </c>
      <c r="E1164" s="1214">
        <v>10</v>
      </c>
      <c r="F1164" s="1207"/>
      <c r="G1164" s="1208">
        <f>ROUND(E1164*F1164,2)</f>
        <v>0</v>
      </c>
      <c r="H1164" s="155">
        <v>0</v>
      </c>
      <c r="I1164" s="154">
        <f>ROUND(E1164*H1164,2)</f>
        <v>0</v>
      </c>
      <c r="J1164" s="155">
        <v>57.42</v>
      </c>
      <c r="K1164" s="154">
        <f>ROUND(E1164*J1164,2)</f>
        <v>574.20000000000005</v>
      </c>
      <c r="L1164" s="154">
        <v>21</v>
      </c>
      <c r="M1164" s="154">
        <f>G1164*(1+L1164/100)</f>
        <v>0</v>
      </c>
      <c r="N1164" s="153">
        <v>0</v>
      </c>
      <c r="O1164" s="153">
        <f>ROUND(E1164*N1164,2)</f>
        <v>0</v>
      </c>
      <c r="P1164" s="153">
        <v>0</v>
      </c>
      <c r="Q1164" s="153">
        <f>ROUND(E1164*P1164,2)</f>
        <v>0</v>
      </c>
      <c r="R1164" s="154"/>
      <c r="S1164" s="154" t="s">
        <v>200</v>
      </c>
      <c r="T1164" s="154" t="s">
        <v>201</v>
      </c>
      <c r="U1164" s="154">
        <v>8.4000000000000005E-2</v>
      </c>
      <c r="V1164" s="154">
        <f>ROUND(E1164*U1164,2)</f>
        <v>0.84</v>
      </c>
      <c r="W1164" s="154"/>
      <c r="X1164" s="154" t="s">
        <v>202</v>
      </c>
      <c r="Y1164" s="154" t="s">
        <v>203</v>
      </c>
      <c r="Z1164" s="145"/>
      <c r="AA1164" s="145"/>
      <c r="AB1164" s="145"/>
      <c r="AC1164" s="145"/>
      <c r="AD1164" s="145"/>
      <c r="AE1164" s="145"/>
      <c r="AF1164" s="145"/>
      <c r="AG1164" s="145" t="s">
        <v>204</v>
      </c>
      <c r="AH1164" s="145"/>
      <c r="AI1164" s="145"/>
      <c r="AJ1164" s="145"/>
      <c r="AK1164" s="145"/>
      <c r="AL1164" s="145"/>
      <c r="AM1164" s="145"/>
      <c r="AN1164" s="145"/>
      <c r="AO1164" s="145"/>
      <c r="AP1164" s="145"/>
      <c r="AQ1164" s="145"/>
      <c r="AR1164" s="145"/>
      <c r="AS1164" s="145"/>
      <c r="AT1164" s="145"/>
      <c r="AU1164" s="145"/>
      <c r="AV1164" s="145"/>
      <c r="AW1164" s="145"/>
      <c r="AX1164" s="145"/>
      <c r="AY1164" s="145"/>
      <c r="AZ1164" s="145"/>
      <c r="BA1164" s="145"/>
      <c r="BB1164" s="145"/>
      <c r="BC1164" s="145"/>
      <c r="BD1164" s="145"/>
      <c r="BE1164" s="145"/>
      <c r="BF1164" s="145"/>
      <c r="BG1164" s="145"/>
      <c r="BH1164" s="145"/>
    </row>
    <row r="1165" spans="1:60" outlineLevel="2">
      <c r="A1165" s="151"/>
      <c r="B1165" s="152"/>
      <c r="C1165" s="172" t="s">
        <v>1420</v>
      </c>
      <c r="D1165" s="156"/>
      <c r="E1165" s="1215">
        <v>10</v>
      </c>
      <c r="F1165" s="1209"/>
      <c r="G1165" s="1209"/>
      <c r="H1165" s="154"/>
      <c r="I1165" s="154"/>
      <c r="J1165" s="154"/>
      <c r="K1165" s="154"/>
      <c r="L1165" s="154"/>
      <c r="M1165" s="154"/>
      <c r="N1165" s="153"/>
      <c r="O1165" s="153"/>
      <c r="P1165" s="153"/>
      <c r="Q1165" s="153"/>
      <c r="R1165" s="154"/>
      <c r="S1165" s="154"/>
      <c r="T1165" s="154"/>
      <c r="U1165" s="154"/>
      <c r="V1165" s="154"/>
      <c r="W1165" s="154"/>
      <c r="X1165" s="154"/>
      <c r="Y1165" s="154"/>
      <c r="Z1165" s="145"/>
      <c r="AA1165" s="145"/>
      <c r="AB1165" s="145"/>
      <c r="AC1165" s="145"/>
      <c r="AD1165" s="145"/>
      <c r="AE1165" s="145"/>
      <c r="AF1165" s="145"/>
      <c r="AG1165" s="145" t="s">
        <v>206</v>
      </c>
      <c r="AH1165" s="145">
        <v>0</v>
      </c>
      <c r="AI1165" s="145"/>
      <c r="AJ1165" s="145"/>
      <c r="AK1165" s="145"/>
      <c r="AL1165" s="145"/>
      <c r="AM1165" s="145"/>
      <c r="AN1165" s="145"/>
      <c r="AO1165" s="145"/>
      <c r="AP1165" s="145"/>
      <c r="AQ1165" s="145"/>
      <c r="AR1165" s="145"/>
      <c r="AS1165" s="145"/>
      <c r="AT1165" s="145"/>
      <c r="AU1165" s="145"/>
      <c r="AV1165" s="145"/>
      <c r="AW1165" s="145"/>
      <c r="AX1165" s="145"/>
      <c r="AY1165" s="145"/>
      <c r="AZ1165" s="145"/>
      <c r="BA1165" s="145"/>
      <c r="BB1165" s="145"/>
      <c r="BC1165" s="145"/>
      <c r="BD1165" s="145"/>
      <c r="BE1165" s="145"/>
      <c r="BF1165" s="145"/>
      <c r="BG1165" s="145"/>
      <c r="BH1165" s="145"/>
    </row>
    <row r="1166" spans="1:60" outlineLevel="1">
      <c r="A1166" s="164">
        <v>319</v>
      </c>
      <c r="B1166" s="165" t="s">
        <v>1421</v>
      </c>
      <c r="C1166" s="171" t="s">
        <v>1422</v>
      </c>
      <c r="D1166" s="166" t="s">
        <v>241</v>
      </c>
      <c r="E1166" s="1214">
        <v>18.5</v>
      </c>
      <c r="F1166" s="1207"/>
      <c r="G1166" s="1208">
        <f>ROUND(E1166*F1166,2)</f>
        <v>0</v>
      </c>
      <c r="H1166" s="155">
        <v>4.7</v>
      </c>
      <c r="I1166" s="154">
        <f>ROUND(E1166*H1166,2)</f>
        <v>86.95</v>
      </c>
      <c r="J1166" s="155">
        <v>96.57</v>
      </c>
      <c r="K1166" s="154">
        <f>ROUND(E1166*J1166,2)</f>
        <v>1786.55</v>
      </c>
      <c r="L1166" s="154">
        <v>21</v>
      </c>
      <c r="M1166" s="154">
        <f>G1166*(1+L1166/100)</f>
        <v>0</v>
      </c>
      <c r="N1166" s="153">
        <v>1.6000000000000001E-4</v>
      </c>
      <c r="O1166" s="153">
        <f>ROUND(E1166*N1166,2)</f>
        <v>0</v>
      </c>
      <c r="P1166" s="153">
        <v>0</v>
      </c>
      <c r="Q1166" s="153">
        <f>ROUND(E1166*P1166,2)</f>
        <v>0</v>
      </c>
      <c r="R1166" s="154"/>
      <c r="S1166" s="154" t="s">
        <v>200</v>
      </c>
      <c r="T1166" s="154" t="s">
        <v>201</v>
      </c>
      <c r="U1166" s="154">
        <v>0.158</v>
      </c>
      <c r="V1166" s="154">
        <f>ROUND(E1166*U1166,2)</f>
        <v>2.92</v>
      </c>
      <c r="W1166" s="154"/>
      <c r="X1166" s="154" t="s">
        <v>202</v>
      </c>
      <c r="Y1166" s="154" t="s">
        <v>203</v>
      </c>
      <c r="Z1166" s="145"/>
      <c r="AA1166" s="145"/>
      <c r="AB1166" s="145"/>
      <c r="AC1166" s="145"/>
      <c r="AD1166" s="145"/>
      <c r="AE1166" s="145"/>
      <c r="AF1166" s="145"/>
      <c r="AG1166" s="145" t="s">
        <v>204</v>
      </c>
      <c r="AH1166" s="145"/>
      <c r="AI1166" s="145"/>
      <c r="AJ1166" s="145"/>
      <c r="AK1166" s="145"/>
      <c r="AL1166" s="145"/>
      <c r="AM1166" s="145"/>
      <c r="AN1166" s="145"/>
      <c r="AO1166" s="145"/>
      <c r="AP1166" s="145"/>
      <c r="AQ1166" s="145"/>
      <c r="AR1166" s="145"/>
      <c r="AS1166" s="145"/>
      <c r="AT1166" s="145"/>
      <c r="AU1166" s="145"/>
      <c r="AV1166" s="145"/>
      <c r="AW1166" s="145"/>
      <c r="AX1166" s="145"/>
      <c r="AY1166" s="145"/>
      <c r="AZ1166" s="145"/>
      <c r="BA1166" s="145"/>
      <c r="BB1166" s="145"/>
      <c r="BC1166" s="145"/>
      <c r="BD1166" s="145"/>
      <c r="BE1166" s="145"/>
      <c r="BF1166" s="145"/>
      <c r="BG1166" s="145"/>
      <c r="BH1166" s="145"/>
    </row>
    <row r="1167" spans="1:60" outlineLevel="2">
      <c r="A1167" s="151"/>
      <c r="B1167" s="152"/>
      <c r="C1167" s="172" t="s">
        <v>1423</v>
      </c>
      <c r="D1167" s="156"/>
      <c r="E1167" s="1215">
        <v>18.5</v>
      </c>
      <c r="F1167" s="1209"/>
      <c r="G1167" s="1209"/>
      <c r="H1167" s="154"/>
      <c r="I1167" s="154"/>
      <c r="J1167" s="154"/>
      <c r="K1167" s="154"/>
      <c r="L1167" s="154"/>
      <c r="M1167" s="154"/>
      <c r="N1167" s="153"/>
      <c r="O1167" s="153"/>
      <c r="P1167" s="153"/>
      <c r="Q1167" s="153"/>
      <c r="R1167" s="154"/>
      <c r="S1167" s="154"/>
      <c r="T1167" s="154"/>
      <c r="U1167" s="154"/>
      <c r="V1167" s="154"/>
      <c r="W1167" s="154"/>
      <c r="X1167" s="154"/>
      <c r="Y1167" s="154"/>
      <c r="Z1167" s="145"/>
      <c r="AA1167" s="145"/>
      <c r="AB1167" s="145"/>
      <c r="AC1167" s="145"/>
      <c r="AD1167" s="145"/>
      <c r="AE1167" s="145"/>
      <c r="AF1167" s="145"/>
      <c r="AG1167" s="145" t="s">
        <v>206</v>
      </c>
      <c r="AH1167" s="145">
        <v>0</v>
      </c>
      <c r="AI1167" s="145"/>
      <c r="AJ1167" s="145"/>
      <c r="AK1167" s="145"/>
      <c r="AL1167" s="145"/>
      <c r="AM1167" s="145"/>
      <c r="AN1167" s="145"/>
      <c r="AO1167" s="145"/>
      <c r="AP1167" s="145"/>
      <c r="AQ1167" s="145"/>
      <c r="AR1167" s="145"/>
      <c r="AS1167" s="145"/>
      <c r="AT1167" s="145"/>
      <c r="AU1167" s="145"/>
      <c r="AV1167" s="145"/>
      <c r="AW1167" s="145"/>
      <c r="AX1167" s="145"/>
      <c r="AY1167" s="145"/>
      <c r="AZ1167" s="145"/>
      <c r="BA1167" s="145"/>
      <c r="BB1167" s="145"/>
      <c r="BC1167" s="145"/>
      <c r="BD1167" s="145"/>
      <c r="BE1167" s="145"/>
      <c r="BF1167" s="145"/>
      <c r="BG1167" s="145"/>
      <c r="BH1167" s="145"/>
    </row>
    <row r="1168" spans="1:60" ht="33.75" outlineLevel="1">
      <c r="A1168" s="164">
        <v>320</v>
      </c>
      <c r="B1168" s="165" t="s">
        <v>1424</v>
      </c>
      <c r="C1168" s="171" t="s">
        <v>1425</v>
      </c>
      <c r="D1168" s="166" t="s">
        <v>217</v>
      </c>
      <c r="E1168" s="1214">
        <v>3.6</v>
      </c>
      <c r="F1168" s="1207"/>
      <c r="G1168" s="1208">
        <f>ROUND(E1168*F1168,2)</f>
        <v>0</v>
      </c>
      <c r="H1168" s="155">
        <v>269.14999999999998</v>
      </c>
      <c r="I1168" s="154">
        <f>ROUND(E1168*H1168,2)</f>
        <v>968.94</v>
      </c>
      <c r="J1168" s="155">
        <v>121.75</v>
      </c>
      <c r="K1168" s="154">
        <f>ROUND(E1168*J1168,2)</f>
        <v>438.3</v>
      </c>
      <c r="L1168" s="154">
        <v>21</v>
      </c>
      <c r="M1168" s="154">
        <f>G1168*(1+L1168/100)</f>
        <v>0</v>
      </c>
      <c r="N1168" s="153">
        <v>9.8600000000000007E-3</v>
      </c>
      <c r="O1168" s="153">
        <f>ROUND(E1168*N1168,2)</f>
        <v>0.04</v>
      </c>
      <c r="P1168" s="153">
        <v>0</v>
      </c>
      <c r="Q1168" s="153">
        <f>ROUND(E1168*P1168,2)</f>
        <v>0</v>
      </c>
      <c r="R1168" s="154"/>
      <c r="S1168" s="154" t="s">
        <v>200</v>
      </c>
      <c r="T1168" s="154" t="s">
        <v>201</v>
      </c>
      <c r="U1168" s="154">
        <v>0.20791999999999999</v>
      </c>
      <c r="V1168" s="154">
        <f>ROUND(E1168*U1168,2)</f>
        <v>0.75</v>
      </c>
      <c r="W1168" s="154"/>
      <c r="X1168" s="154" t="s">
        <v>202</v>
      </c>
      <c r="Y1168" s="154" t="s">
        <v>203</v>
      </c>
      <c r="Z1168" s="145"/>
      <c r="AA1168" s="145"/>
      <c r="AB1168" s="145"/>
      <c r="AC1168" s="145"/>
      <c r="AD1168" s="145"/>
      <c r="AE1168" s="145"/>
      <c r="AF1168" s="145"/>
      <c r="AG1168" s="145" t="s">
        <v>204</v>
      </c>
      <c r="AH1168" s="145"/>
      <c r="AI1168" s="145"/>
      <c r="AJ1168" s="145"/>
      <c r="AK1168" s="145"/>
      <c r="AL1168" s="145"/>
      <c r="AM1168" s="145"/>
      <c r="AN1168" s="145"/>
      <c r="AO1168" s="145"/>
      <c r="AP1168" s="145"/>
      <c r="AQ1168" s="145"/>
      <c r="AR1168" s="145"/>
      <c r="AS1168" s="145"/>
      <c r="AT1168" s="145"/>
      <c r="AU1168" s="145"/>
      <c r="AV1168" s="145"/>
      <c r="AW1168" s="145"/>
      <c r="AX1168" s="145"/>
      <c r="AY1168" s="145"/>
      <c r="AZ1168" s="145"/>
      <c r="BA1168" s="145"/>
      <c r="BB1168" s="145"/>
      <c r="BC1168" s="145"/>
      <c r="BD1168" s="145"/>
      <c r="BE1168" s="145"/>
      <c r="BF1168" s="145"/>
      <c r="BG1168" s="145"/>
      <c r="BH1168" s="145"/>
    </row>
    <row r="1169" spans="1:60" outlineLevel="2">
      <c r="A1169" s="151"/>
      <c r="B1169" s="152"/>
      <c r="C1169" s="172" t="s">
        <v>1426</v>
      </c>
      <c r="D1169" s="156"/>
      <c r="E1169" s="1215">
        <v>3.6</v>
      </c>
      <c r="F1169" s="1209"/>
      <c r="G1169" s="1209"/>
      <c r="H1169" s="154"/>
      <c r="I1169" s="154"/>
      <c r="J1169" s="154"/>
      <c r="K1169" s="154"/>
      <c r="L1169" s="154"/>
      <c r="M1169" s="154"/>
      <c r="N1169" s="153"/>
      <c r="O1169" s="153"/>
      <c r="P1169" s="153"/>
      <c r="Q1169" s="153"/>
      <c r="R1169" s="154"/>
      <c r="S1169" s="154"/>
      <c r="T1169" s="154"/>
      <c r="U1169" s="154"/>
      <c r="V1169" s="154"/>
      <c r="W1169" s="154"/>
      <c r="X1169" s="154"/>
      <c r="Y1169" s="154"/>
      <c r="Z1169" s="145"/>
      <c r="AA1169" s="145"/>
      <c r="AB1169" s="145"/>
      <c r="AC1169" s="145"/>
      <c r="AD1169" s="145"/>
      <c r="AE1169" s="145"/>
      <c r="AF1169" s="145"/>
      <c r="AG1169" s="145" t="s">
        <v>206</v>
      </c>
      <c r="AH1169" s="145">
        <v>0</v>
      </c>
      <c r="AI1169" s="145"/>
      <c r="AJ1169" s="145"/>
      <c r="AK1169" s="145"/>
      <c r="AL1169" s="145"/>
      <c r="AM1169" s="145"/>
      <c r="AN1169" s="145"/>
      <c r="AO1169" s="145"/>
      <c r="AP1169" s="145"/>
      <c r="AQ1169" s="145"/>
      <c r="AR1169" s="145"/>
      <c r="AS1169" s="145"/>
      <c r="AT1169" s="145"/>
      <c r="AU1169" s="145"/>
      <c r="AV1169" s="145"/>
      <c r="AW1169" s="145"/>
      <c r="AX1169" s="145"/>
      <c r="AY1169" s="145"/>
      <c r="AZ1169" s="145"/>
      <c r="BA1169" s="145"/>
      <c r="BB1169" s="145"/>
      <c r="BC1169" s="145"/>
      <c r="BD1169" s="145"/>
      <c r="BE1169" s="145"/>
      <c r="BF1169" s="145"/>
      <c r="BG1169" s="145"/>
      <c r="BH1169" s="145"/>
    </row>
    <row r="1170" spans="1:60" ht="45" outlineLevel="1">
      <c r="A1170" s="164">
        <v>321</v>
      </c>
      <c r="B1170" s="165" t="s">
        <v>1427</v>
      </c>
      <c r="C1170" s="171" t="s">
        <v>3400</v>
      </c>
      <c r="D1170" s="166" t="s">
        <v>217</v>
      </c>
      <c r="E1170" s="1214">
        <v>23.45</v>
      </c>
      <c r="F1170" s="1207"/>
      <c r="G1170" s="1208">
        <f>ROUND(E1170*F1170,2)</f>
        <v>0</v>
      </c>
      <c r="H1170" s="155">
        <v>764.51</v>
      </c>
      <c r="I1170" s="154">
        <f>ROUND(E1170*H1170,2)</f>
        <v>17927.759999999998</v>
      </c>
      <c r="J1170" s="155">
        <v>135.86000000000001</v>
      </c>
      <c r="K1170" s="154">
        <f>ROUND(E1170*J1170,2)</f>
        <v>3185.92</v>
      </c>
      <c r="L1170" s="154">
        <v>21</v>
      </c>
      <c r="M1170" s="154">
        <f>G1170*(1+L1170/100)</f>
        <v>0</v>
      </c>
      <c r="N1170" s="153">
        <v>3.4099999999999998E-2</v>
      </c>
      <c r="O1170" s="153">
        <f>ROUND(E1170*N1170,2)</f>
        <v>0.8</v>
      </c>
      <c r="P1170" s="153">
        <v>0</v>
      </c>
      <c r="Q1170" s="153">
        <f>ROUND(E1170*P1170,2)</f>
        <v>0</v>
      </c>
      <c r="R1170" s="154"/>
      <c r="S1170" s="154" t="s">
        <v>200</v>
      </c>
      <c r="T1170" s="154" t="s">
        <v>201</v>
      </c>
      <c r="U1170" s="154">
        <v>0.23200000000000001</v>
      </c>
      <c r="V1170" s="154">
        <f>ROUND(E1170*U1170,2)</f>
        <v>5.44</v>
      </c>
      <c r="W1170" s="154"/>
      <c r="X1170" s="154" t="s">
        <v>202</v>
      </c>
      <c r="Y1170" s="154" t="s">
        <v>203</v>
      </c>
      <c r="Z1170" s="145"/>
      <c r="AA1170" s="145"/>
      <c r="AB1170" s="145"/>
      <c r="AC1170" s="145"/>
      <c r="AD1170" s="145"/>
      <c r="AE1170" s="145"/>
      <c r="AF1170" s="145"/>
      <c r="AG1170" s="145" t="s">
        <v>204</v>
      </c>
      <c r="AH1170" s="145"/>
      <c r="AI1170" s="145"/>
      <c r="AJ1170" s="145"/>
      <c r="AK1170" s="145"/>
      <c r="AL1170" s="145"/>
      <c r="AM1170" s="145"/>
      <c r="AN1170" s="145"/>
      <c r="AO1170" s="145"/>
      <c r="AP1170" s="145"/>
      <c r="AQ1170" s="145"/>
      <c r="AR1170" s="145"/>
      <c r="AS1170" s="145"/>
      <c r="AT1170" s="145"/>
      <c r="AU1170" s="145"/>
      <c r="AV1170" s="145"/>
      <c r="AW1170" s="145"/>
      <c r="AX1170" s="145"/>
      <c r="AY1170" s="145"/>
      <c r="AZ1170" s="145"/>
      <c r="BA1170" s="145"/>
      <c r="BB1170" s="145"/>
      <c r="BC1170" s="145"/>
      <c r="BD1170" s="145"/>
      <c r="BE1170" s="145"/>
      <c r="BF1170" s="145"/>
      <c r="BG1170" s="145"/>
      <c r="BH1170" s="145"/>
    </row>
    <row r="1171" spans="1:60" outlineLevel="2">
      <c r="A1171" s="151"/>
      <c r="B1171" s="152"/>
      <c r="C1171" s="172" t="s">
        <v>1428</v>
      </c>
      <c r="D1171" s="156"/>
      <c r="E1171" s="1215">
        <v>23.45</v>
      </c>
      <c r="F1171" s="1209"/>
      <c r="G1171" s="1209"/>
      <c r="H1171" s="154"/>
      <c r="I1171" s="154"/>
      <c r="J1171" s="154"/>
      <c r="K1171" s="154"/>
      <c r="L1171" s="154"/>
      <c r="M1171" s="154"/>
      <c r="N1171" s="153"/>
      <c r="O1171" s="153"/>
      <c r="P1171" s="153"/>
      <c r="Q1171" s="153"/>
      <c r="R1171" s="154"/>
      <c r="S1171" s="154"/>
      <c r="T1171" s="154"/>
      <c r="U1171" s="154"/>
      <c r="V1171" s="154"/>
      <c r="W1171" s="154"/>
      <c r="X1171" s="154"/>
      <c r="Y1171" s="154"/>
      <c r="Z1171" s="145"/>
      <c r="AA1171" s="145"/>
      <c r="AB1171" s="145"/>
      <c r="AC1171" s="145"/>
      <c r="AD1171" s="145"/>
      <c r="AE1171" s="145"/>
      <c r="AF1171" s="145"/>
      <c r="AG1171" s="145" t="s">
        <v>206</v>
      </c>
      <c r="AH1171" s="145">
        <v>0</v>
      </c>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5"/>
      <c r="BC1171" s="145"/>
      <c r="BD1171" s="145"/>
      <c r="BE1171" s="145"/>
      <c r="BF1171" s="145"/>
      <c r="BG1171" s="145"/>
      <c r="BH1171" s="145"/>
    </row>
    <row r="1172" spans="1:60" outlineLevel="1">
      <c r="A1172" s="164">
        <v>322</v>
      </c>
      <c r="B1172" s="165" t="s">
        <v>1429</v>
      </c>
      <c r="C1172" s="171" t="s">
        <v>1430</v>
      </c>
      <c r="D1172" s="166" t="s">
        <v>246</v>
      </c>
      <c r="E1172" s="1214">
        <v>10</v>
      </c>
      <c r="F1172" s="1207"/>
      <c r="G1172" s="1208">
        <f>ROUND(E1172*F1172,2)</f>
        <v>0</v>
      </c>
      <c r="H1172" s="155">
        <v>89.07</v>
      </c>
      <c r="I1172" s="154">
        <f>ROUND(E1172*H1172,2)</f>
        <v>890.7</v>
      </c>
      <c r="J1172" s="155">
        <v>0</v>
      </c>
      <c r="K1172" s="154">
        <f>ROUND(E1172*J1172,2)</f>
        <v>0</v>
      </c>
      <c r="L1172" s="154">
        <v>21</v>
      </c>
      <c r="M1172" s="154">
        <f>G1172*(1+L1172/100)</f>
        <v>0</v>
      </c>
      <c r="N1172" s="153">
        <v>0</v>
      </c>
      <c r="O1172" s="153">
        <f>ROUND(E1172*N1172,2)</f>
        <v>0</v>
      </c>
      <c r="P1172" s="153">
        <v>0</v>
      </c>
      <c r="Q1172" s="153">
        <f>ROUND(E1172*P1172,2)</f>
        <v>0</v>
      </c>
      <c r="R1172" s="154" t="s">
        <v>462</v>
      </c>
      <c r="S1172" s="154" t="s">
        <v>200</v>
      </c>
      <c r="T1172" s="154" t="s">
        <v>201</v>
      </c>
      <c r="U1172" s="154">
        <v>0</v>
      </c>
      <c r="V1172" s="154">
        <f>ROUND(E1172*U1172,2)</f>
        <v>0</v>
      </c>
      <c r="W1172" s="154"/>
      <c r="X1172" s="154" t="s">
        <v>463</v>
      </c>
      <c r="Y1172" s="154" t="s">
        <v>203</v>
      </c>
      <c r="Z1172" s="145"/>
      <c r="AA1172" s="145"/>
      <c r="AB1172" s="145"/>
      <c r="AC1172" s="145"/>
      <c r="AD1172" s="145"/>
      <c r="AE1172" s="145"/>
      <c r="AF1172" s="145"/>
      <c r="AG1172" s="145" t="s">
        <v>464</v>
      </c>
      <c r="AH1172" s="145"/>
      <c r="AI1172" s="145"/>
      <c r="AJ1172" s="145"/>
      <c r="AK1172" s="145"/>
      <c r="AL1172" s="145"/>
      <c r="AM1172" s="145"/>
      <c r="AN1172" s="145"/>
      <c r="AO1172" s="145"/>
      <c r="AP1172" s="145"/>
      <c r="AQ1172" s="145"/>
      <c r="AR1172" s="145"/>
      <c r="AS1172" s="145"/>
      <c r="AT1172" s="145"/>
      <c r="AU1172" s="145"/>
      <c r="AV1172" s="145"/>
      <c r="AW1172" s="145"/>
      <c r="AX1172" s="145"/>
      <c r="AY1172" s="145"/>
      <c r="AZ1172" s="145"/>
      <c r="BA1172" s="145"/>
      <c r="BB1172" s="145"/>
      <c r="BC1172" s="145"/>
      <c r="BD1172" s="145"/>
      <c r="BE1172" s="145"/>
      <c r="BF1172" s="145"/>
      <c r="BG1172" s="145"/>
      <c r="BH1172" s="145"/>
    </row>
    <row r="1173" spans="1:60" outlineLevel="2">
      <c r="A1173" s="151"/>
      <c r="B1173" s="152"/>
      <c r="C1173" s="172" t="s">
        <v>1420</v>
      </c>
      <c r="D1173" s="156"/>
      <c r="E1173" s="1215">
        <v>10</v>
      </c>
      <c r="F1173" s="1209"/>
      <c r="G1173" s="1209"/>
      <c r="H1173" s="154"/>
      <c r="I1173" s="154"/>
      <c r="J1173" s="154"/>
      <c r="K1173" s="154"/>
      <c r="L1173" s="154"/>
      <c r="M1173" s="154"/>
      <c r="N1173" s="153"/>
      <c r="O1173" s="153"/>
      <c r="P1173" s="153"/>
      <c r="Q1173" s="153"/>
      <c r="R1173" s="154"/>
      <c r="S1173" s="154"/>
      <c r="T1173" s="154"/>
      <c r="U1173" s="154"/>
      <c r="V1173" s="154"/>
      <c r="W1173" s="154"/>
      <c r="X1173" s="154"/>
      <c r="Y1173" s="154"/>
      <c r="Z1173" s="145"/>
      <c r="AA1173" s="145"/>
      <c r="AB1173" s="145"/>
      <c r="AC1173" s="145"/>
      <c r="AD1173" s="145"/>
      <c r="AE1173" s="145"/>
      <c r="AF1173" s="145"/>
      <c r="AG1173" s="145" t="s">
        <v>206</v>
      </c>
      <c r="AH1173" s="145">
        <v>0</v>
      </c>
      <c r="AI1173" s="145"/>
      <c r="AJ1173" s="145"/>
      <c r="AK1173" s="145"/>
      <c r="AL1173" s="145"/>
      <c r="AM1173" s="145"/>
      <c r="AN1173" s="145"/>
      <c r="AO1173" s="145"/>
      <c r="AP1173" s="145"/>
      <c r="AQ1173" s="145"/>
      <c r="AR1173" s="145"/>
      <c r="AS1173" s="145"/>
      <c r="AT1173" s="145"/>
      <c r="AU1173" s="145"/>
      <c r="AV1173" s="145"/>
      <c r="AW1173" s="145"/>
      <c r="AX1173" s="145"/>
      <c r="AY1173" s="145"/>
      <c r="AZ1173" s="145"/>
      <c r="BA1173" s="145"/>
      <c r="BB1173" s="145"/>
      <c r="BC1173" s="145"/>
      <c r="BD1173" s="145"/>
      <c r="BE1173" s="145"/>
      <c r="BF1173" s="145"/>
      <c r="BG1173" s="145"/>
      <c r="BH1173" s="145"/>
    </row>
    <row r="1174" spans="1:60" ht="22.5" outlineLevel="1">
      <c r="A1174" s="164">
        <v>323</v>
      </c>
      <c r="B1174" s="165" t="s">
        <v>1431</v>
      </c>
      <c r="C1174" s="171" t="s">
        <v>1432</v>
      </c>
      <c r="D1174" s="166" t="s">
        <v>199</v>
      </c>
      <c r="E1174" s="1214">
        <v>0.40699999999999997</v>
      </c>
      <c r="F1174" s="1207"/>
      <c r="G1174" s="1208">
        <f>ROUND(E1174*F1174,2)</f>
        <v>0</v>
      </c>
      <c r="H1174" s="155">
        <v>14788</v>
      </c>
      <c r="I1174" s="154">
        <f>ROUND(E1174*H1174,2)</f>
        <v>6018.72</v>
      </c>
      <c r="J1174" s="155">
        <v>0</v>
      </c>
      <c r="K1174" s="154">
        <f>ROUND(E1174*J1174,2)</f>
        <v>0</v>
      </c>
      <c r="L1174" s="154">
        <v>21</v>
      </c>
      <c r="M1174" s="154">
        <f>G1174*(1+L1174/100)</f>
        <v>0</v>
      </c>
      <c r="N1174" s="153">
        <v>0.5</v>
      </c>
      <c r="O1174" s="153">
        <f>ROUND(E1174*N1174,2)</f>
        <v>0.2</v>
      </c>
      <c r="P1174" s="153">
        <v>0</v>
      </c>
      <c r="Q1174" s="153">
        <f>ROUND(E1174*P1174,2)</f>
        <v>0</v>
      </c>
      <c r="R1174" s="154" t="s">
        <v>462</v>
      </c>
      <c r="S1174" s="154" t="s">
        <v>200</v>
      </c>
      <c r="T1174" s="154" t="s">
        <v>201</v>
      </c>
      <c r="U1174" s="154">
        <v>0</v>
      </c>
      <c r="V1174" s="154">
        <f>ROUND(E1174*U1174,2)</f>
        <v>0</v>
      </c>
      <c r="W1174" s="154"/>
      <c r="X1174" s="154" t="s">
        <v>463</v>
      </c>
      <c r="Y1174" s="154" t="s">
        <v>203</v>
      </c>
      <c r="Z1174" s="145"/>
      <c r="AA1174" s="145"/>
      <c r="AB1174" s="145"/>
      <c r="AC1174" s="145"/>
      <c r="AD1174" s="145"/>
      <c r="AE1174" s="145"/>
      <c r="AF1174" s="145"/>
      <c r="AG1174" s="145" t="s">
        <v>464</v>
      </c>
      <c r="AH1174" s="145"/>
      <c r="AI1174" s="145"/>
      <c r="AJ1174" s="145"/>
      <c r="AK1174" s="145"/>
      <c r="AL1174" s="145"/>
      <c r="AM1174" s="145"/>
      <c r="AN1174" s="145"/>
      <c r="AO1174" s="145"/>
      <c r="AP1174" s="145"/>
      <c r="AQ1174" s="145"/>
      <c r="AR1174" s="145"/>
      <c r="AS1174" s="145"/>
      <c r="AT1174" s="145"/>
      <c r="AU1174" s="145"/>
      <c r="AV1174" s="145"/>
      <c r="AW1174" s="145"/>
      <c r="AX1174" s="145"/>
      <c r="AY1174" s="145"/>
      <c r="AZ1174" s="145"/>
      <c r="BA1174" s="145"/>
      <c r="BB1174" s="145"/>
      <c r="BC1174" s="145"/>
      <c r="BD1174" s="145"/>
      <c r="BE1174" s="145"/>
      <c r="BF1174" s="145"/>
      <c r="BG1174" s="145"/>
      <c r="BH1174" s="145"/>
    </row>
    <row r="1175" spans="1:60" outlineLevel="2">
      <c r="A1175" s="151"/>
      <c r="B1175" s="152"/>
      <c r="C1175" s="172" t="s">
        <v>1433</v>
      </c>
      <c r="D1175" s="156"/>
      <c r="E1175" s="1215">
        <v>0.40699999999999997</v>
      </c>
      <c r="F1175" s="1209"/>
      <c r="G1175" s="1209"/>
      <c r="H1175" s="154"/>
      <c r="I1175" s="154"/>
      <c r="J1175" s="154"/>
      <c r="K1175" s="154"/>
      <c r="L1175" s="154"/>
      <c r="M1175" s="154"/>
      <c r="N1175" s="153"/>
      <c r="O1175" s="153"/>
      <c r="P1175" s="153"/>
      <c r="Q1175" s="153"/>
      <c r="R1175" s="154"/>
      <c r="S1175" s="154"/>
      <c r="T1175" s="154"/>
      <c r="U1175" s="154"/>
      <c r="V1175" s="154"/>
      <c r="W1175" s="154"/>
      <c r="X1175" s="154"/>
      <c r="Y1175" s="154"/>
      <c r="Z1175" s="145"/>
      <c r="AA1175" s="145"/>
      <c r="AB1175" s="145"/>
      <c r="AC1175" s="145"/>
      <c r="AD1175" s="145"/>
      <c r="AE1175" s="145"/>
      <c r="AF1175" s="145"/>
      <c r="AG1175" s="145" t="s">
        <v>206</v>
      </c>
      <c r="AH1175" s="145">
        <v>0</v>
      </c>
      <c r="AI1175" s="145"/>
      <c r="AJ1175" s="145"/>
      <c r="AK1175" s="145"/>
      <c r="AL1175" s="145"/>
      <c r="AM1175" s="145"/>
      <c r="AN1175" s="145"/>
      <c r="AO1175" s="145"/>
      <c r="AP1175" s="145"/>
      <c r="AQ1175" s="145"/>
      <c r="AR1175" s="145"/>
      <c r="AS1175" s="145"/>
      <c r="AT1175" s="145"/>
      <c r="AU1175" s="145"/>
      <c r="AV1175" s="145"/>
      <c r="AW1175" s="145"/>
      <c r="AX1175" s="145"/>
      <c r="AY1175" s="145"/>
      <c r="AZ1175" s="145"/>
      <c r="BA1175" s="145"/>
      <c r="BB1175" s="145"/>
      <c r="BC1175" s="145"/>
      <c r="BD1175" s="145"/>
      <c r="BE1175" s="145"/>
      <c r="BF1175" s="145"/>
      <c r="BG1175" s="145"/>
      <c r="BH1175" s="145"/>
    </row>
    <row r="1176" spans="1:60" ht="22.5" outlineLevel="1">
      <c r="A1176" s="167">
        <v>324</v>
      </c>
      <c r="B1176" s="168" t="s">
        <v>1434</v>
      </c>
      <c r="C1176" s="173" t="s">
        <v>1435</v>
      </c>
      <c r="D1176" s="169" t="s">
        <v>275</v>
      </c>
      <c r="E1176" s="1216">
        <v>1.0416000000000001</v>
      </c>
      <c r="F1176" s="1200"/>
      <c r="G1176" s="1210">
        <f>ROUND(E1176*F1176,2)</f>
        <v>0</v>
      </c>
      <c r="H1176" s="155">
        <v>0</v>
      </c>
      <c r="I1176" s="154">
        <f>ROUND(E1176*H1176,2)</f>
        <v>0</v>
      </c>
      <c r="J1176" s="155">
        <v>1884.73</v>
      </c>
      <c r="K1176" s="154">
        <f>ROUND(E1176*J1176,2)</f>
        <v>1963.13</v>
      </c>
      <c r="L1176" s="154">
        <v>21</v>
      </c>
      <c r="M1176" s="154">
        <f>G1176*(1+L1176/100)</f>
        <v>0</v>
      </c>
      <c r="N1176" s="153">
        <v>0</v>
      </c>
      <c r="O1176" s="153">
        <f>ROUND(E1176*N1176,2)</f>
        <v>0</v>
      </c>
      <c r="P1176" s="153">
        <v>0</v>
      </c>
      <c r="Q1176" s="153">
        <f>ROUND(E1176*P1176,2)</f>
        <v>0</v>
      </c>
      <c r="R1176" s="154"/>
      <c r="S1176" s="154" t="s">
        <v>200</v>
      </c>
      <c r="T1176" s="154" t="s">
        <v>201</v>
      </c>
      <c r="U1176" s="154">
        <v>1.7509999999999999</v>
      </c>
      <c r="V1176" s="154">
        <f>ROUND(E1176*U1176,2)</f>
        <v>1.82</v>
      </c>
      <c r="W1176" s="154"/>
      <c r="X1176" s="154" t="s">
        <v>1271</v>
      </c>
      <c r="Y1176" s="154" t="s">
        <v>203</v>
      </c>
      <c r="Z1176" s="145"/>
      <c r="AA1176" s="145"/>
      <c r="AB1176" s="145"/>
      <c r="AC1176" s="145"/>
      <c r="AD1176" s="145"/>
      <c r="AE1176" s="145"/>
      <c r="AF1176" s="145"/>
      <c r="AG1176" s="145" t="s">
        <v>1272</v>
      </c>
      <c r="AH1176" s="145"/>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5"/>
      <c r="BC1176" s="145"/>
      <c r="BD1176" s="145"/>
      <c r="BE1176" s="145"/>
      <c r="BF1176" s="145"/>
      <c r="BG1176" s="145"/>
      <c r="BH1176" s="145"/>
    </row>
    <row r="1177" spans="1:60">
      <c r="A1177" s="161" t="s">
        <v>195</v>
      </c>
      <c r="B1177" s="162" t="s">
        <v>128</v>
      </c>
      <c r="C1177" s="170" t="s">
        <v>129</v>
      </c>
      <c r="D1177" s="163"/>
      <c r="E1177" s="1213"/>
      <c r="F1177" s="1201"/>
      <c r="G1177" s="1206">
        <f>SUMIF(AG1178:AG1193,"&lt;&gt;NOR",G1178:G1193)</f>
        <v>0</v>
      </c>
      <c r="H1177" s="160"/>
      <c r="I1177" s="160">
        <f>SUM(I1178:I1193)</f>
        <v>6475</v>
      </c>
      <c r="J1177" s="160"/>
      <c r="K1177" s="160">
        <f>SUM(K1178:K1193)</f>
        <v>330302.21999999997</v>
      </c>
      <c r="L1177" s="160"/>
      <c r="M1177" s="160">
        <f>SUM(M1178:M1193)</f>
        <v>0</v>
      </c>
      <c r="N1177" s="159"/>
      <c r="O1177" s="159">
        <f>SUM(O1178:O1193)</f>
        <v>0.67</v>
      </c>
      <c r="P1177" s="159"/>
      <c r="Q1177" s="159">
        <f>SUM(Q1178:Q1193)</f>
        <v>0</v>
      </c>
      <c r="R1177" s="160"/>
      <c r="S1177" s="160"/>
      <c r="T1177" s="160"/>
      <c r="U1177" s="160"/>
      <c r="V1177" s="160">
        <f>SUM(V1178:V1193)</f>
        <v>3.18</v>
      </c>
      <c r="W1177" s="160"/>
      <c r="X1177" s="160"/>
      <c r="Y1177" s="160"/>
      <c r="AG1177" t="s">
        <v>196</v>
      </c>
    </row>
    <row r="1178" spans="1:60" ht="22.5" outlineLevel="1">
      <c r="A1178" s="167">
        <v>325</v>
      </c>
      <c r="B1178" s="168" t="s">
        <v>1436</v>
      </c>
      <c r="C1178" s="173" t="s">
        <v>1437</v>
      </c>
      <c r="D1178" s="169" t="s">
        <v>241</v>
      </c>
      <c r="E1178" s="1216">
        <v>37.79</v>
      </c>
      <c r="F1178" s="1200"/>
      <c r="G1178" s="1210">
        <f t="shared" ref="G1178:G1193" si="35">ROUND(E1178*F1178,2)</f>
        <v>0</v>
      </c>
      <c r="H1178" s="155">
        <v>0</v>
      </c>
      <c r="I1178" s="154">
        <f t="shared" ref="I1178:I1193" si="36">ROUND(E1178*H1178,2)</f>
        <v>0</v>
      </c>
      <c r="J1178" s="155">
        <v>1269</v>
      </c>
      <c r="K1178" s="154">
        <f t="shared" ref="K1178:K1193" si="37">ROUND(E1178*J1178,2)</f>
        <v>47955.51</v>
      </c>
      <c r="L1178" s="154">
        <v>21</v>
      </c>
      <c r="M1178" s="154">
        <f t="shared" ref="M1178:M1193" si="38">G1178*(1+L1178/100)</f>
        <v>0</v>
      </c>
      <c r="N1178" s="153">
        <v>2.82E-3</v>
      </c>
      <c r="O1178" s="153">
        <f t="shared" ref="O1178:O1193" si="39">ROUND(E1178*N1178,2)</f>
        <v>0.11</v>
      </c>
      <c r="P1178" s="153">
        <v>0</v>
      </c>
      <c r="Q1178" s="153">
        <f t="shared" ref="Q1178:Q1193" si="40">ROUND(E1178*P1178,2)</f>
        <v>0</v>
      </c>
      <c r="R1178" s="154"/>
      <c r="S1178" s="154" t="s">
        <v>623</v>
      </c>
      <c r="T1178" s="154" t="s">
        <v>849</v>
      </c>
      <c r="U1178" s="154">
        <v>0</v>
      </c>
      <c r="V1178" s="154">
        <f t="shared" ref="V1178:V1193" si="41">ROUND(E1178*U1178,2)</f>
        <v>0</v>
      </c>
      <c r="W1178" s="154"/>
      <c r="X1178" s="154" t="s">
        <v>202</v>
      </c>
      <c r="Y1178" s="154" t="s">
        <v>203</v>
      </c>
      <c r="Z1178" s="145"/>
      <c r="AA1178" s="145"/>
      <c r="AB1178" s="145"/>
      <c r="AC1178" s="145"/>
      <c r="AD1178" s="145"/>
      <c r="AE1178" s="145"/>
      <c r="AF1178" s="145"/>
      <c r="AG1178" s="145" t="s">
        <v>204</v>
      </c>
      <c r="AH1178" s="145"/>
      <c r="AI1178" s="145"/>
      <c r="AJ1178" s="145"/>
      <c r="AK1178" s="145"/>
      <c r="AL1178" s="145"/>
      <c r="AM1178" s="145"/>
      <c r="AN1178" s="145"/>
      <c r="AO1178" s="145"/>
      <c r="AP1178" s="145"/>
      <c r="AQ1178" s="145"/>
      <c r="AR1178" s="145"/>
      <c r="AS1178" s="145"/>
      <c r="AT1178" s="145"/>
      <c r="AU1178" s="145"/>
      <c r="AV1178" s="145"/>
      <c r="AW1178" s="145"/>
      <c r="AX1178" s="145"/>
      <c r="AY1178" s="145"/>
      <c r="AZ1178" s="145"/>
      <c r="BA1178" s="145"/>
      <c r="BB1178" s="145"/>
      <c r="BC1178" s="145"/>
      <c r="BD1178" s="145"/>
      <c r="BE1178" s="145"/>
      <c r="BF1178" s="145"/>
      <c r="BG1178" s="145"/>
      <c r="BH1178" s="145"/>
    </row>
    <row r="1179" spans="1:60" ht="22.5" outlineLevel="1">
      <c r="A1179" s="167">
        <v>326</v>
      </c>
      <c r="B1179" s="168" t="s">
        <v>1438</v>
      </c>
      <c r="C1179" s="173" t="s">
        <v>1439</v>
      </c>
      <c r="D1179" s="169" t="s">
        <v>241</v>
      </c>
      <c r="E1179" s="1216">
        <v>0.54</v>
      </c>
      <c r="F1179" s="1200"/>
      <c r="G1179" s="1210">
        <f t="shared" si="35"/>
        <v>0</v>
      </c>
      <c r="H1179" s="155">
        <v>0</v>
      </c>
      <c r="I1179" s="154">
        <f t="shared" si="36"/>
        <v>0</v>
      </c>
      <c r="J1179" s="155">
        <v>1431</v>
      </c>
      <c r="K1179" s="154">
        <f t="shared" si="37"/>
        <v>772.74</v>
      </c>
      <c r="L1179" s="154">
        <v>21</v>
      </c>
      <c r="M1179" s="154">
        <f t="shared" si="38"/>
        <v>0</v>
      </c>
      <c r="N1179" s="153">
        <v>3.1800000000000001E-3</v>
      </c>
      <c r="O1179" s="153">
        <f t="shared" si="39"/>
        <v>0</v>
      </c>
      <c r="P1179" s="153">
        <v>0</v>
      </c>
      <c r="Q1179" s="153">
        <f t="shared" si="40"/>
        <v>0</v>
      </c>
      <c r="R1179" s="154"/>
      <c r="S1179" s="154" t="s">
        <v>623</v>
      </c>
      <c r="T1179" s="154" t="s">
        <v>849</v>
      </c>
      <c r="U1179" s="154">
        <v>0</v>
      </c>
      <c r="V1179" s="154">
        <f t="shared" si="41"/>
        <v>0</v>
      </c>
      <c r="W1179" s="154"/>
      <c r="X1179" s="154" t="s">
        <v>202</v>
      </c>
      <c r="Y1179" s="154" t="s">
        <v>203</v>
      </c>
      <c r="Z1179" s="145"/>
      <c r="AA1179" s="145"/>
      <c r="AB1179" s="145"/>
      <c r="AC1179" s="145"/>
      <c r="AD1179" s="145"/>
      <c r="AE1179" s="145"/>
      <c r="AF1179" s="145"/>
      <c r="AG1179" s="145" t="s">
        <v>204</v>
      </c>
      <c r="AH1179" s="145"/>
      <c r="AI1179" s="145"/>
      <c r="AJ1179" s="145"/>
      <c r="AK1179" s="145"/>
      <c r="AL1179" s="145"/>
      <c r="AM1179" s="145"/>
      <c r="AN1179" s="145"/>
      <c r="AO1179" s="145"/>
      <c r="AP1179" s="145"/>
      <c r="AQ1179" s="145"/>
      <c r="AR1179" s="145"/>
      <c r="AS1179" s="145"/>
      <c r="AT1179" s="145"/>
      <c r="AU1179" s="145"/>
      <c r="AV1179" s="145"/>
      <c r="AW1179" s="145"/>
      <c r="AX1179" s="145"/>
      <c r="AY1179" s="145"/>
      <c r="AZ1179" s="145"/>
      <c r="BA1179" s="145"/>
      <c r="BB1179" s="145"/>
      <c r="BC1179" s="145"/>
      <c r="BD1179" s="145"/>
      <c r="BE1179" s="145"/>
      <c r="BF1179" s="145"/>
      <c r="BG1179" s="145"/>
      <c r="BH1179" s="145"/>
    </row>
    <row r="1180" spans="1:60" ht="22.5" outlineLevel="1">
      <c r="A1180" s="167">
        <v>327</v>
      </c>
      <c r="B1180" s="168" t="s">
        <v>1440</v>
      </c>
      <c r="C1180" s="173" t="s">
        <v>1441</v>
      </c>
      <c r="D1180" s="169" t="s">
        <v>241</v>
      </c>
      <c r="E1180" s="1216">
        <v>11.93</v>
      </c>
      <c r="F1180" s="1200"/>
      <c r="G1180" s="1210">
        <f t="shared" si="35"/>
        <v>0</v>
      </c>
      <c r="H1180" s="155">
        <v>0</v>
      </c>
      <c r="I1180" s="154">
        <f t="shared" si="36"/>
        <v>0</v>
      </c>
      <c r="J1180" s="155">
        <v>1539</v>
      </c>
      <c r="K1180" s="154">
        <f t="shared" si="37"/>
        <v>18360.27</v>
      </c>
      <c r="L1180" s="154">
        <v>21</v>
      </c>
      <c r="M1180" s="154">
        <f t="shared" si="38"/>
        <v>0</v>
      </c>
      <c r="N1180" s="153">
        <v>3.4199999999999999E-3</v>
      </c>
      <c r="O1180" s="153">
        <f t="shared" si="39"/>
        <v>0.04</v>
      </c>
      <c r="P1180" s="153">
        <v>0</v>
      </c>
      <c r="Q1180" s="153">
        <f t="shared" si="40"/>
        <v>0</v>
      </c>
      <c r="R1180" s="154"/>
      <c r="S1180" s="154" t="s">
        <v>623</v>
      </c>
      <c r="T1180" s="154" t="s">
        <v>849</v>
      </c>
      <c r="U1180" s="154">
        <v>0</v>
      </c>
      <c r="V1180" s="154">
        <f t="shared" si="41"/>
        <v>0</v>
      </c>
      <c r="W1180" s="154"/>
      <c r="X1180" s="154" t="s">
        <v>202</v>
      </c>
      <c r="Y1180" s="154" t="s">
        <v>203</v>
      </c>
      <c r="Z1180" s="145"/>
      <c r="AA1180" s="145"/>
      <c r="AB1180" s="145"/>
      <c r="AC1180" s="145"/>
      <c r="AD1180" s="145"/>
      <c r="AE1180" s="145"/>
      <c r="AF1180" s="145"/>
      <c r="AG1180" s="145" t="s">
        <v>204</v>
      </c>
      <c r="AH1180" s="145"/>
      <c r="AI1180" s="145"/>
      <c r="AJ1180" s="145"/>
      <c r="AK1180" s="145"/>
      <c r="AL1180" s="145"/>
      <c r="AM1180" s="145"/>
      <c r="AN1180" s="145"/>
      <c r="AO1180" s="145"/>
      <c r="AP1180" s="145"/>
      <c r="AQ1180" s="145"/>
      <c r="AR1180" s="145"/>
      <c r="AS1180" s="145"/>
      <c r="AT1180" s="145"/>
      <c r="AU1180" s="145"/>
      <c r="AV1180" s="145"/>
      <c r="AW1180" s="145"/>
      <c r="AX1180" s="145"/>
      <c r="AY1180" s="145"/>
      <c r="AZ1180" s="145"/>
      <c r="BA1180" s="145"/>
      <c r="BB1180" s="145"/>
      <c r="BC1180" s="145"/>
      <c r="BD1180" s="145"/>
      <c r="BE1180" s="145"/>
      <c r="BF1180" s="145"/>
      <c r="BG1180" s="145"/>
      <c r="BH1180" s="145"/>
    </row>
    <row r="1181" spans="1:60" ht="22.5" outlineLevel="1">
      <c r="A1181" s="167">
        <v>328</v>
      </c>
      <c r="B1181" s="168" t="s">
        <v>1442</v>
      </c>
      <c r="C1181" s="173" t="s">
        <v>1443</v>
      </c>
      <c r="D1181" s="169" t="s">
        <v>241</v>
      </c>
      <c r="E1181" s="1216">
        <v>10.4</v>
      </c>
      <c r="F1181" s="1200"/>
      <c r="G1181" s="1210">
        <f t="shared" si="35"/>
        <v>0</v>
      </c>
      <c r="H1181" s="155">
        <v>0</v>
      </c>
      <c r="I1181" s="154">
        <f t="shared" si="36"/>
        <v>0</v>
      </c>
      <c r="J1181" s="155">
        <v>1593</v>
      </c>
      <c r="K1181" s="154">
        <f t="shared" si="37"/>
        <v>16567.2</v>
      </c>
      <c r="L1181" s="154">
        <v>21</v>
      </c>
      <c r="M1181" s="154">
        <f t="shared" si="38"/>
        <v>0</v>
      </c>
      <c r="N1181" s="153">
        <v>3.5400000000000002E-3</v>
      </c>
      <c r="O1181" s="153">
        <f t="shared" si="39"/>
        <v>0.04</v>
      </c>
      <c r="P1181" s="153">
        <v>0</v>
      </c>
      <c r="Q1181" s="153">
        <f t="shared" si="40"/>
        <v>0</v>
      </c>
      <c r="R1181" s="154"/>
      <c r="S1181" s="154" t="s">
        <v>623</v>
      </c>
      <c r="T1181" s="154" t="s">
        <v>849</v>
      </c>
      <c r="U1181" s="154">
        <v>0</v>
      </c>
      <c r="V1181" s="154">
        <f t="shared" si="41"/>
        <v>0</v>
      </c>
      <c r="W1181" s="154"/>
      <c r="X1181" s="154" t="s">
        <v>202</v>
      </c>
      <c r="Y1181" s="154" t="s">
        <v>203</v>
      </c>
      <c r="Z1181" s="145"/>
      <c r="AA1181" s="145"/>
      <c r="AB1181" s="145"/>
      <c r="AC1181" s="145"/>
      <c r="AD1181" s="145"/>
      <c r="AE1181" s="145"/>
      <c r="AF1181" s="145"/>
      <c r="AG1181" s="145" t="s">
        <v>204</v>
      </c>
      <c r="AH1181" s="145"/>
      <c r="AI1181" s="145"/>
      <c r="AJ1181" s="145"/>
      <c r="AK1181" s="145"/>
      <c r="AL1181" s="145"/>
      <c r="AM1181" s="145"/>
      <c r="AN1181" s="145"/>
      <c r="AO1181" s="145"/>
      <c r="AP1181" s="145"/>
      <c r="AQ1181" s="145"/>
      <c r="AR1181" s="145"/>
      <c r="AS1181" s="145"/>
      <c r="AT1181" s="145"/>
      <c r="AU1181" s="145"/>
      <c r="AV1181" s="145"/>
      <c r="AW1181" s="145"/>
      <c r="AX1181" s="145"/>
      <c r="AY1181" s="145"/>
      <c r="AZ1181" s="145"/>
      <c r="BA1181" s="145"/>
      <c r="BB1181" s="145"/>
      <c r="BC1181" s="145"/>
      <c r="BD1181" s="145"/>
      <c r="BE1181" s="145"/>
      <c r="BF1181" s="145"/>
      <c r="BG1181" s="145"/>
      <c r="BH1181" s="145"/>
    </row>
    <row r="1182" spans="1:60" ht="22.5" outlineLevel="1">
      <c r="A1182" s="167">
        <v>329</v>
      </c>
      <c r="B1182" s="168" t="s">
        <v>1444</v>
      </c>
      <c r="C1182" s="173" t="s">
        <v>1445</v>
      </c>
      <c r="D1182" s="169" t="s">
        <v>241</v>
      </c>
      <c r="E1182" s="1216">
        <v>2.42</v>
      </c>
      <c r="F1182" s="1200"/>
      <c r="G1182" s="1210">
        <f t="shared" si="35"/>
        <v>0</v>
      </c>
      <c r="H1182" s="155">
        <v>0</v>
      </c>
      <c r="I1182" s="154">
        <f t="shared" si="36"/>
        <v>0</v>
      </c>
      <c r="J1182" s="155">
        <v>1647</v>
      </c>
      <c r="K1182" s="154">
        <f t="shared" si="37"/>
        <v>3985.74</v>
      </c>
      <c r="L1182" s="154">
        <v>21</v>
      </c>
      <c r="M1182" s="154">
        <f t="shared" si="38"/>
        <v>0</v>
      </c>
      <c r="N1182" s="153">
        <v>3.6600000000000001E-3</v>
      </c>
      <c r="O1182" s="153">
        <f t="shared" si="39"/>
        <v>0.01</v>
      </c>
      <c r="P1182" s="153">
        <v>0</v>
      </c>
      <c r="Q1182" s="153">
        <f t="shared" si="40"/>
        <v>0</v>
      </c>
      <c r="R1182" s="154"/>
      <c r="S1182" s="154" t="s">
        <v>623</v>
      </c>
      <c r="T1182" s="154" t="s">
        <v>849</v>
      </c>
      <c r="U1182" s="154">
        <v>0</v>
      </c>
      <c r="V1182" s="154">
        <f t="shared" si="41"/>
        <v>0</v>
      </c>
      <c r="W1182" s="154"/>
      <c r="X1182" s="154" t="s">
        <v>202</v>
      </c>
      <c r="Y1182" s="154" t="s">
        <v>203</v>
      </c>
      <c r="Z1182" s="145"/>
      <c r="AA1182" s="145"/>
      <c r="AB1182" s="145"/>
      <c r="AC1182" s="145"/>
      <c r="AD1182" s="145"/>
      <c r="AE1182" s="145"/>
      <c r="AF1182" s="145"/>
      <c r="AG1182" s="145" t="s">
        <v>204</v>
      </c>
      <c r="AH1182" s="145"/>
      <c r="AI1182" s="145"/>
      <c r="AJ1182" s="145"/>
      <c r="AK1182" s="145"/>
      <c r="AL1182" s="145"/>
      <c r="AM1182" s="145"/>
      <c r="AN1182" s="145"/>
      <c r="AO1182" s="145"/>
      <c r="AP1182" s="145"/>
      <c r="AQ1182" s="145"/>
      <c r="AR1182" s="145"/>
      <c r="AS1182" s="145"/>
      <c r="AT1182" s="145"/>
      <c r="AU1182" s="145"/>
      <c r="AV1182" s="145"/>
      <c r="AW1182" s="145"/>
      <c r="AX1182" s="145"/>
      <c r="AY1182" s="145"/>
      <c r="AZ1182" s="145"/>
      <c r="BA1182" s="145"/>
      <c r="BB1182" s="145"/>
      <c r="BC1182" s="145"/>
      <c r="BD1182" s="145"/>
      <c r="BE1182" s="145"/>
      <c r="BF1182" s="145"/>
      <c r="BG1182" s="145"/>
      <c r="BH1182" s="145"/>
    </row>
    <row r="1183" spans="1:60" ht="22.5" outlineLevel="1">
      <c r="A1183" s="167">
        <v>330</v>
      </c>
      <c r="B1183" s="168" t="s">
        <v>1446</v>
      </c>
      <c r="C1183" s="173" t="s">
        <v>1447</v>
      </c>
      <c r="D1183" s="169" t="s">
        <v>241</v>
      </c>
      <c r="E1183" s="1216">
        <v>1.05</v>
      </c>
      <c r="F1183" s="1200"/>
      <c r="G1183" s="1210">
        <f t="shared" si="35"/>
        <v>0</v>
      </c>
      <c r="H1183" s="155">
        <v>0</v>
      </c>
      <c r="I1183" s="154">
        <f t="shared" si="36"/>
        <v>0</v>
      </c>
      <c r="J1183" s="155">
        <v>1820</v>
      </c>
      <c r="K1183" s="154">
        <f t="shared" si="37"/>
        <v>1911</v>
      </c>
      <c r="L1183" s="154">
        <v>21</v>
      </c>
      <c r="M1183" s="154">
        <f t="shared" si="38"/>
        <v>0</v>
      </c>
      <c r="N1183" s="153">
        <v>4.3800000000000002E-3</v>
      </c>
      <c r="O1183" s="153">
        <f t="shared" si="39"/>
        <v>0</v>
      </c>
      <c r="P1183" s="153">
        <v>0</v>
      </c>
      <c r="Q1183" s="153">
        <f t="shared" si="40"/>
        <v>0</v>
      </c>
      <c r="R1183" s="154"/>
      <c r="S1183" s="154" t="s">
        <v>623</v>
      </c>
      <c r="T1183" s="154" t="s">
        <v>849</v>
      </c>
      <c r="U1183" s="154">
        <v>0</v>
      </c>
      <c r="V1183" s="154">
        <f t="shared" si="41"/>
        <v>0</v>
      </c>
      <c r="W1183" s="154"/>
      <c r="X1183" s="154" t="s">
        <v>202</v>
      </c>
      <c r="Y1183" s="154" t="s">
        <v>203</v>
      </c>
      <c r="Z1183" s="145"/>
      <c r="AA1183" s="145"/>
      <c r="AB1183" s="145"/>
      <c r="AC1183" s="145"/>
      <c r="AD1183" s="145"/>
      <c r="AE1183" s="145"/>
      <c r="AF1183" s="145"/>
      <c r="AG1183" s="145" t="s">
        <v>204</v>
      </c>
      <c r="AH1183" s="145"/>
      <c r="AI1183" s="145"/>
      <c r="AJ1183" s="145"/>
      <c r="AK1183" s="145"/>
      <c r="AL1183" s="145"/>
      <c r="AM1183" s="145"/>
      <c r="AN1183" s="145"/>
      <c r="AO1183" s="145"/>
      <c r="AP1183" s="145"/>
      <c r="AQ1183" s="145"/>
      <c r="AR1183" s="145"/>
      <c r="AS1183" s="145"/>
      <c r="AT1183" s="145"/>
      <c r="AU1183" s="145"/>
      <c r="AV1183" s="145"/>
      <c r="AW1183" s="145"/>
      <c r="AX1183" s="145"/>
      <c r="AY1183" s="145"/>
      <c r="AZ1183" s="145"/>
      <c r="BA1183" s="145"/>
      <c r="BB1183" s="145"/>
      <c r="BC1183" s="145"/>
      <c r="BD1183" s="145"/>
      <c r="BE1183" s="145"/>
      <c r="BF1183" s="145"/>
      <c r="BG1183" s="145"/>
      <c r="BH1183" s="145"/>
    </row>
    <row r="1184" spans="1:60" ht="22.5" outlineLevel="1">
      <c r="A1184" s="167">
        <v>331</v>
      </c>
      <c r="B1184" s="168" t="s">
        <v>1448</v>
      </c>
      <c r="C1184" s="173" t="s">
        <v>1449</v>
      </c>
      <c r="D1184" s="169" t="s">
        <v>241</v>
      </c>
      <c r="E1184" s="1216">
        <v>2.42</v>
      </c>
      <c r="F1184" s="1200"/>
      <c r="G1184" s="1210">
        <f t="shared" si="35"/>
        <v>0</v>
      </c>
      <c r="H1184" s="155">
        <v>0</v>
      </c>
      <c r="I1184" s="154">
        <f t="shared" si="36"/>
        <v>0</v>
      </c>
      <c r="J1184" s="155">
        <v>2025</v>
      </c>
      <c r="K1184" s="154">
        <f t="shared" si="37"/>
        <v>4900.5</v>
      </c>
      <c r="L1184" s="154">
        <v>21</v>
      </c>
      <c r="M1184" s="154">
        <f t="shared" si="38"/>
        <v>0</v>
      </c>
      <c r="N1184" s="153">
        <v>4.4999999999999997E-3</v>
      </c>
      <c r="O1184" s="153">
        <f t="shared" si="39"/>
        <v>0.01</v>
      </c>
      <c r="P1184" s="153">
        <v>0</v>
      </c>
      <c r="Q1184" s="153">
        <f t="shared" si="40"/>
        <v>0</v>
      </c>
      <c r="R1184" s="154"/>
      <c r="S1184" s="154" t="s">
        <v>623</v>
      </c>
      <c r="T1184" s="154" t="s">
        <v>849</v>
      </c>
      <c r="U1184" s="154">
        <v>0</v>
      </c>
      <c r="V1184" s="154">
        <f t="shared" si="41"/>
        <v>0</v>
      </c>
      <c r="W1184" s="154"/>
      <c r="X1184" s="154" t="s">
        <v>202</v>
      </c>
      <c r="Y1184" s="154" t="s">
        <v>203</v>
      </c>
      <c r="Z1184" s="145"/>
      <c r="AA1184" s="145"/>
      <c r="AB1184" s="145"/>
      <c r="AC1184" s="145"/>
      <c r="AD1184" s="145"/>
      <c r="AE1184" s="145"/>
      <c r="AF1184" s="145"/>
      <c r="AG1184" s="145" t="s">
        <v>204</v>
      </c>
      <c r="AH1184" s="145"/>
      <c r="AI1184" s="145"/>
      <c r="AJ1184" s="145"/>
      <c r="AK1184" s="145"/>
      <c r="AL1184" s="145"/>
      <c r="AM1184" s="145"/>
      <c r="AN1184" s="145"/>
      <c r="AO1184" s="145"/>
      <c r="AP1184" s="145"/>
      <c r="AQ1184" s="145"/>
      <c r="AR1184" s="145"/>
      <c r="AS1184" s="145"/>
      <c r="AT1184" s="145"/>
      <c r="AU1184" s="145"/>
      <c r="AV1184" s="145"/>
      <c r="AW1184" s="145"/>
      <c r="AX1184" s="145"/>
      <c r="AY1184" s="145"/>
      <c r="AZ1184" s="145"/>
      <c r="BA1184" s="145"/>
      <c r="BB1184" s="145"/>
      <c r="BC1184" s="145"/>
      <c r="BD1184" s="145"/>
      <c r="BE1184" s="145"/>
      <c r="BF1184" s="145"/>
      <c r="BG1184" s="145"/>
      <c r="BH1184" s="145"/>
    </row>
    <row r="1185" spans="1:60" outlineLevel="1">
      <c r="A1185" s="167">
        <v>332</v>
      </c>
      <c r="B1185" s="168" t="s">
        <v>1450</v>
      </c>
      <c r="C1185" s="173" t="s">
        <v>1451</v>
      </c>
      <c r="D1185" s="169" t="s">
        <v>241</v>
      </c>
      <c r="E1185" s="1216">
        <v>68.400000000000006</v>
      </c>
      <c r="F1185" s="1200"/>
      <c r="G1185" s="1210">
        <f t="shared" si="35"/>
        <v>0</v>
      </c>
      <c r="H1185" s="155">
        <v>0</v>
      </c>
      <c r="I1185" s="154">
        <f t="shared" si="36"/>
        <v>0</v>
      </c>
      <c r="J1185" s="155">
        <v>729</v>
      </c>
      <c r="K1185" s="154">
        <f t="shared" si="37"/>
        <v>49863.6</v>
      </c>
      <c r="L1185" s="154">
        <v>21</v>
      </c>
      <c r="M1185" s="154">
        <f t="shared" si="38"/>
        <v>0</v>
      </c>
      <c r="N1185" s="153">
        <v>1.6199999999999999E-3</v>
      </c>
      <c r="O1185" s="153">
        <f t="shared" si="39"/>
        <v>0.11</v>
      </c>
      <c r="P1185" s="153">
        <v>0</v>
      </c>
      <c r="Q1185" s="153">
        <f t="shared" si="40"/>
        <v>0</v>
      </c>
      <c r="R1185" s="154"/>
      <c r="S1185" s="154" t="s">
        <v>623</v>
      </c>
      <c r="T1185" s="154" t="s">
        <v>849</v>
      </c>
      <c r="U1185" s="154">
        <v>0</v>
      </c>
      <c r="V1185" s="154">
        <f t="shared" si="41"/>
        <v>0</v>
      </c>
      <c r="W1185" s="154"/>
      <c r="X1185" s="154" t="s">
        <v>202</v>
      </c>
      <c r="Y1185" s="154" t="s">
        <v>203</v>
      </c>
      <c r="Z1185" s="145"/>
      <c r="AA1185" s="145"/>
      <c r="AB1185" s="145"/>
      <c r="AC1185" s="145"/>
      <c r="AD1185" s="145"/>
      <c r="AE1185" s="145"/>
      <c r="AF1185" s="145"/>
      <c r="AG1185" s="145" t="s">
        <v>204</v>
      </c>
      <c r="AH1185" s="145"/>
      <c r="AI1185" s="145"/>
      <c r="AJ1185" s="145"/>
      <c r="AK1185" s="145"/>
      <c r="AL1185" s="145"/>
      <c r="AM1185" s="145"/>
      <c r="AN1185" s="145"/>
      <c r="AO1185" s="145"/>
      <c r="AP1185" s="145"/>
      <c r="AQ1185" s="145"/>
      <c r="AR1185" s="145"/>
      <c r="AS1185" s="145"/>
      <c r="AT1185" s="145"/>
      <c r="AU1185" s="145"/>
      <c r="AV1185" s="145"/>
      <c r="AW1185" s="145"/>
      <c r="AX1185" s="145"/>
      <c r="AY1185" s="145"/>
      <c r="AZ1185" s="145"/>
      <c r="BA1185" s="145"/>
      <c r="BB1185" s="145"/>
      <c r="BC1185" s="145"/>
      <c r="BD1185" s="145"/>
      <c r="BE1185" s="145"/>
      <c r="BF1185" s="145"/>
      <c r="BG1185" s="145"/>
      <c r="BH1185" s="145"/>
    </row>
    <row r="1186" spans="1:60" outlineLevel="1">
      <c r="A1186" s="167">
        <v>333</v>
      </c>
      <c r="B1186" s="168" t="s">
        <v>1452</v>
      </c>
      <c r="C1186" s="173" t="s">
        <v>1453</v>
      </c>
      <c r="D1186" s="169" t="s">
        <v>241</v>
      </c>
      <c r="E1186" s="1216">
        <v>37.700000000000003</v>
      </c>
      <c r="F1186" s="1200"/>
      <c r="G1186" s="1210">
        <f t="shared" si="35"/>
        <v>0</v>
      </c>
      <c r="H1186" s="155">
        <v>0</v>
      </c>
      <c r="I1186" s="154">
        <f t="shared" si="36"/>
        <v>0</v>
      </c>
      <c r="J1186" s="155">
        <v>675</v>
      </c>
      <c r="K1186" s="154">
        <f t="shared" si="37"/>
        <v>25447.5</v>
      </c>
      <c r="L1186" s="154">
        <v>21</v>
      </c>
      <c r="M1186" s="154">
        <f t="shared" si="38"/>
        <v>0</v>
      </c>
      <c r="N1186" s="153">
        <v>1.5E-3</v>
      </c>
      <c r="O1186" s="153">
        <f t="shared" si="39"/>
        <v>0.06</v>
      </c>
      <c r="P1186" s="153">
        <v>0</v>
      </c>
      <c r="Q1186" s="153">
        <f t="shared" si="40"/>
        <v>0</v>
      </c>
      <c r="R1186" s="154"/>
      <c r="S1186" s="154" t="s">
        <v>623</v>
      </c>
      <c r="T1186" s="154" t="s">
        <v>849</v>
      </c>
      <c r="U1186" s="154">
        <v>0</v>
      </c>
      <c r="V1186" s="154">
        <f t="shared" si="41"/>
        <v>0</v>
      </c>
      <c r="W1186" s="154"/>
      <c r="X1186" s="154" t="s">
        <v>202</v>
      </c>
      <c r="Y1186" s="154" t="s">
        <v>203</v>
      </c>
      <c r="Z1186" s="145"/>
      <c r="AA1186" s="145"/>
      <c r="AB1186" s="145"/>
      <c r="AC1186" s="145"/>
      <c r="AD1186" s="145"/>
      <c r="AE1186" s="145"/>
      <c r="AF1186" s="145"/>
      <c r="AG1186" s="145" t="s">
        <v>204</v>
      </c>
      <c r="AH1186" s="145"/>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5"/>
      <c r="BC1186" s="145"/>
      <c r="BD1186" s="145"/>
      <c r="BE1186" s="145"/>
      <c r="BF1186" s="145"/>
      <c r="BG1186" s="145"/>
      <c r="BH1186" s="145"/>
    </row>
    <row r="1187" spans="1:60" outlineLevel="1">
      <c r="A1187" s="167">
        <v>334</v>
      </c>
      <c r="B1187" s="168" t="s">
        <v>1454</v>
      </c>
      <c r="C1187" s="173" t="s">
        <v>1455</v>
      </c>
      <c r="D1187" s="169" t="s">
        <v>241</v>
      </c>
      <c r="E1187" s="1216">
        <v>3.7</v>
      </c>
      <c r="F1187" s="1200"/>
      <c r="G1187" s="1210">
        <f t="shared" si="35"/>
        <v>0</v>
      </c>
      <c r="H1187" s="155">
        <v>1750</v>
      </c>
      <c r="I1187" s="154">
        <f t="shared" si="36"/>
        <v>6475</v>
      </c>
      <c r="J1187" s="155">
        <v>0</v>
      </c>
      <c r="K1187" s="154">
        <f t="shared" si="37"/>
        <v>0</v>
      </c>
      <c r="L1187" s="154">
        <v>21</v>
      </c>
      <c r="M1187" s="154">
        <f t="shared" si="38"/>
        <v>0</v>
      </c>
      <c r="N1187" s="153">
        <v>0</v>
      </c>
      <c r="O1187" s="153">
        <f t="shared" si="39"/>
        <v>0</v>
      </c>
      <c r="P1187" s="153">
        <v>0</v>
      </c>
      <c r="Q1187" s="153">
        <f t="shared" si="40"/>
        <v>0</v>
      </c>
      <c r="R1187" s="154"/>
      <c r="S1187" s="154" t="s">
        <v>623</v>
      </c>
      <c r="T1187" s="154" t="s">
        <v>849</v>
      </c>
      <c r="U1187" s="154">
        <v>0</v>
      </c>
      <c r="V1187" s="154">
        <f t="shared" si="41"/>
        <v>0</v>
      </c>
      <c r="W1187" s="154"/>
      <c r="X1187" s="154" t="s">
        <v>202</v>
      </c>
      <c r="Y1187" s="154" t="s">
        <v>203</v>
      </c>
      <c r="Z1187" s="145"/>
      <c r="AA1187" s="145"/>
      <c r="AB1187" s="145"/>
      <c r="AC1187" s="145"/>
      <c r="AD1187" s="145"/>
      <c r="AE1187" s="145"/>
      <c r="AF1187" s="145"/>
      <c r="AG1187" s="145" t="s">
        <v>204</v>
      </c>
      <c r="AH1187" s="145"/>
      <c r="AI1187" s="145"/>
      <c r="AJ1187" s="145"/>
      <c r="AK1187" s="145"/>
      <c r="AL1187" s="145"/>
      <c r="AM1187" s="145"/>
      <c r="AN1187" s="145"/>
      <c r="AO1187" s="145"/>
      <c r="AP1187" s="145"/>
      <c r="AQ1187" s="145"/>
      <c r="AR1187" s="145"/>
      <c r="AS1187" s="145"/>
      <c r="AT1187" s="145"/>
      <c r="AU1187" s="145"/>
      <c r="AV1187" s="145"/>
      <c r="AW1187" s="145"/>
      <c r="AX1187" s="145"/>
      <c r="AY1187" s="145"/>
      <c r="AZ1187" s="145"/>
      <c r="BA1187" s="145"/>
      <c r="BB1187" s="145"/>
      <c r="BC1187" s="145"/>
      <c r="BD1187" s="145"/>
      <c r="BE1187" s="145"/>
      <c r="BF1187" s="145"/>
      <c r="BG1187" s="145"/>
      <c r="BH1187" s="145"/>
    </row>
    <row r="1188" spans="1:60" outlineLevel="1">
      <c r="A1188" s="167">
        <v>335</v>
      </c>
      <c r="B1188" s="168" t="s">
        <v>1456</v>
      </c>
      <c r="C1188" s="173" t="s">
        <v>1457</v>
      </c>
      <c r="D1188" s="169" t="s">
        <v>241</v>
      </c>
      <c r="E1188" s="1216">
        <v>22.7</v>
      </c>
      <c r="F1188" s="1200"/>
      <c r="G1188" s="1210">
        <f t="shared" si="35"/>
        <v>0</v>
      </c>
      <c r="H1188" s="155">
        <v>0</v>
      </c>
      <c r="I1188" s="154">
        <f t="shared" si="36"/>
        <v>0</v>
      </c>
      <c r="J1188" s="155">
        <v>4320</v>
      </c>
      <c r="K1188" s="154">
        <f t="shared" si="37"/>
        <v>98064</v>
      </c>
      <c r="L1188" s="154">
        <v>21</v>
      </c>
      <c r="M1188" s="154">
        <f t="shared" si="38"/>
        <v>0</v>
      </c>
      <c r="N1188" s="153">
        <v>9.5999999999999992E-3</v>
      </c>
      <c r="O1188" s="153">
        <f t="shared" si="39"/>
        <v>0.22</v>
      </c>
      <c r="P1188" s="153">
        <v>0</v>
      </c>
      <c r="Q1188" s="153">
        <f t="shared" si="40"/>
        <v>0</v>
      </c>
      <c r="R1188" s="154"/>
      <c r="S1188" s="154" t="s">
        <v>623</v>
      </c>
      <c r="T1188" s="154" t="s">
        <v>849</v>
      </c>
      <c r="U1188" s="154">
        <v>0</v>
      </c>
      <c r="V1188" s="154">
        <f t="shared" si="41"/>
        <v>0</v>
      </c>
      <c r="W1188" s="154"/>
      <c r="X1188" s="154" t="s">
        <v>202</v>
      </c>
      <c r="Y1188" s="154" t="s">
        <v>203</v>
      </c>
      <c r="Z1188" s="145"/>
      <c r="AA1188" s="145"/>
      <c r="AB1188" s="145"/>
      <c r="AC1188" s="145"/>
      <c r="AD1188" s="145"/>
      <c r="AE1188" s="145"/>
      <c r="AF1188" s="145"/>
      <c r="AG1188" s="145" t="s">
        <v>204</v>
      </c>
      <c r="AH1188" s="145"/>
      <c r="AI1188" s="145"/>
      <c r="AJ1188" s="145"/>
      <c r="AK1188" s="145"/>
      <c r="AL1188" s="145"/>
      <c r="AM1188" s="145"/>
      <c r="AN1188" s="145"/>
      <c r="AO1188" s="145"/>
      <c r="AP1188" s="145"/>
      <c r="AQ1188" s="145"/>
      <c r="AR1188" s="145"/>
      <c r="AS1188" s="145"/>
      <c r="AT1188" s="145"/>
      <c r="AU1188" s="145"/>
      <c r="AV1188" s="145"/>
      <c r="AW1188" s="145"/>
      <c r="AX1188" s="145"/>
      <c r="AY1188" s="145"/>
      <c r="AZ1188" s="145"/>
      <c r="BA1188" s="145"/>
      <c r="BB1188" s="145"/>
      <c r="BC1188" s="145"/>
      <c r="BD1188" s="145"/>
      <c r="BE1188" s="145"/>
      <c r="BF1188" s="145"/>
      <c r="BG1188" s="145"/>
      <c r="BH1188" s="145"/>
    </row>
    <row r="1189" spans="1:60" outlineLevel="1">
      <c r="A1189" s="167">
        <v>336</v>
      </c>
      <c r="B1189" s="168" t="s">
        <v>1458</v>
      </c>
      <c r="C1189" s="173" t="s">
        <v>1459</v>
      </c>
      <c r="D1189" s="169" t="s">
        <v>246</v>
      </c>
      <c r="E1189" s="1216">
        <v>6</v>
      </c>
      <c r="F1189" s="1200"/>
      <c r="G1189" s="1210">
        <f t="shared" si="35"/>
        <v>0</v>
      </c>
      <c r="H1189" s="155">
        <v>0</v>
      </c>
      <c r="I1189" s="154">
        <f t="shared" si="36"/>
        <v>0</v>
      </c>
      <c r="J1189" s="155">
        <v>3200</v>
      </c>
      <c r="K1189" s="154">
        <f t="shared" si="37"/>
        <v>19200</v>
      </c>
      <c r="L1189" s="154">
        <v>21</v>
      </c>
      <c r="M1189" s="154">
        <f t="shared" si="38"/>
        <v>0</v>
      </c>
      <c r="N1189" s="153">
        <v>0</v>
      </c>
      <c r="O1189" s="153">
        <f t="shared" si="39"/>
        <v>0</v>
      </c>
      <c r="P1189" s="153">
        <v>0</v>
      </c>
      <c r="Q1189" s="153">
        <f t="shared" si="40"/>
        <v>0</v>
      </c>
      <c r="R1189" s="154"/>
      <c r="S1189" s="154" t="s">
        <v>623</v>
      </c>
      <c r="T1189" s="154" t="s">
        <v>849</v>
      </c>
      <c r="U1189" s="154">
        <v>0</v>
      </c>
      <c r="V1189" s="154">
        <f t="shared" si="41"/>
        <v>0</v>
      </c>
      <c r="W1189" s="154"/>
      <c r="X1189" s="154" t="s">
        <v>202</v>
      </c>
      <c r="Y1189" s="154" t="s">
        <v>203</v>
      </c>
      <c r="Z1189" s="145"/>
      <c r="AA1189" s="145"/>
      <c r="AB1189" s="145"/>
      <c r="AC1189" s="145"/>
      <c r="AD1189" s="145"/>
      <c r="AE1189" s="145"/>
      <c r="AF1189" s="145"/>
      <c r="AG1189" s="145" t="s">
        <v>204</v>
      </c>
      <c r="AH1189" s="145"/>
      <c r="AI1189" s="145"/>
      <c r="AJ1189" s="145"/>
      <c r="AK1189" s="145"/>
      <c r="AL1189" s="145"/>
      <c r="AM1189" s="145"/>
      <c r="AN1189" s="145"/>
      <c r="AO1189" s="145"/>
      <c r="AP1189" s="145"/>
      <c r="AQ1189" s="145"/>
      <c r="AR1189" s="145"/>
      <c r="AS1189" s="145"/>
      <c r="AT1189" s="145"/>
      <c r="AU1189" s="145"/>
      <c r="AV1189" s="145"/>
      <c r="AW1189" s="145"/>
      <c r="AX1189" s="145"/>
      <c r="AY1189" s="145"/>
      <c r="AZ1189" s="145"/>
      <c r="BA1189" s="145"/>
      <c r="BB1189" s="145"/>
      <c r="BC1189" s="145"/>
      <c r="BD1189" s="145"/>
      <c r="BE1189" s="145"/>
      <c r="BF1189" s="145"/>
      <c r="BG1189" s="145"/>
      <c r="BH1189" s="145"/>
    </row>
    <row r="1190" spans="1:60" ht="22.5" outlineLevel="1">
      <c r="A1190" s="167">
        <v>337</v>
      </c>
      <c r="B1190" s="168" t="s">
        <v>1460</v>
      </c>
      <c r="C1190" s="173" t="s">
        <v>1461</v>
      </c>
      <c r="D1190" s="169" t="s">
        <v>241</v>
      </c>
      <c r="E1190" s="1216">
        <v>5.2</v>
      </c>
      <c r="F1190" s="1200"/>
      <c r="G1190" s="1210">
        <f t="shared" si="35"/>
        <v>0</v>
      </c>
      <c r="H1190" s="155">
        <v>0</v>
      </c>
      <c r="I1190" s="154">
        <f t="shared" si="36"/>
        <v>0</v>
      </c>
      <c r="J1190" s="155">
        <v>1820</v>
      </c>
      <c r="K1190" s="154">
        <f t="shared" si="37"/>
        <v>9464</v>
      </c>
      <c r="L1190" s="154">
        <v>21</v>
      </c>
      <c r="M1190" s="154">
        <f t="shared" si="38"/>
        <v>0</v>
      </c>
      <c r="N1190" s="153">
        <v>3.5999999999999999E-3</v>
      </c>
      <c r="O1190" s="153">
        <f t="shared" si="39"/>
        <v>0.02</v>
      </c>
      <c r="P1190" s="153">
        <v>0</v>
      </c>
      <c r="Q1190" s="153">
        <f t="shared" si="40"/>
        <v>0</v>
      </c>
      <c r="R1190" s="154"/>
      <c r="S1190" s="154" t="s">
        <v>623</v>
      </c>
      <c r="T1190" s="154" t="s">
        <v>849</v>
      </c>
      <c r="U1190" s="154">
        <v>0</v>
      </c>
      <c r="V1190" s="154">
        <f t="shared" si="41"/>
        <v>0</v>
      </c>
      <c r="W1190" s="154"/>
      <c r="X1190" s="154" t="s">
        <v>202</v>
      </c>
      <c r="Y1190" s="154" t="s">
        <v>203</v>
      </c>
      <c r="Z1190" s="145"/>
      <c r="AA1190" s="145"/>
      <c r="AB1190" s="145"/>
      <c r="AC1190" s="145"/>
      <c r="AD1190" s="145"/>
      <c r="AE1190" s="145"/>
      <c r="AF1190" s="145"/>
      <c r="AG1190" s="145" t="s">
        <v>204</v>
      </c>
      <c r="AH1190" s="145"/>
      <c r="AI1190" s="145"/>
      <c r="AJ1190" s="145"/>
      <c r="AK1190" s="145"/>
      <c r="AL1190" s="145"/>
      <c r="AM1190" s="145"/>
      <c r="AN1190" s="145"/>
      <c r="AO1190" s="145"/>
      <c r="AP1190" s="145"/>
      <c r="AQ1190" s="145"/>
      <c r="AR1190" s="145"/>
      <c r="AS1190" s="145"/>
      <c r="AT1190" s="145"/>
      <c r="AU1190" s="145"/>
      <c r="AV1190" s="145"/>
      <c r="AW1190" s="145"/>
      <c r="AX1190" s="145"/>
      <c r="AY1190" s="145"/>
      <c r="AZ1190" s="145"/>
      <c r="BA1190" s="145"/>
      <c r="BB1190" s="145"/>
      <c r="BC1190" s="145"/>
      <c r="BD1190" s="145"/>
      <c r="BE1190" s="145"/>
      <c r="BF1190" s="145"/>
      <c r="BG1190" s="145"/>
      <c r="BH1190" s="145"/>
    </row>
    <row r="1191" spans="1:60" outlineLevel="1">
      <c r="A1191" s="167">
        <v>338</v>
      </c>
      <c r="B1191" s="168" t="s">
        <v>1462</v>
      </c>
      <c r="C1191" s="173" t="s">
        <v>1463</v>
      </c>
      <c r="D1191" s="169" t="s">
        <v>217</v>
      </c>
      <c r="E1191" s="1216">
        <v>3.9</v>
      </c>
      <c r="F1191" s="1200"/>
      <c r="G1191" s="1210">
        <f t="shared" si="35"/>
        <v>0</v>
      </c>
      <c r="H1191" s="155">
        <v>0</v>
      </c>
      <c r="I1191" s="154">
        <f t="shared" si="36"/>
        <v>0</v>
      </c>
      <c r="J1191" s="155">
        <v>3000</v>
      </c>
      <c r="K1191" s="154">
        <f t="shared" si="37"/>
        <v>11700</v>
      </c>
      <c r="L1191" s="154">
        <v>21</v>
      </c>
      <c r="M1191" s="154">
        <f t="shared" si="38"/>
        <v>0</v>
      </c>
      <c r="N1191" s="153">
        <v>0</v>
      </c>
      <c r="O1191" s="153">
        <f t="shared" si="39"/>
        <v>0</v>
      </c>
      <c r="P1191" s="153">
        <v>0</v>
      </c>
      <c r="Q1191" s="153">
        <f t="shared" si="40"/>
        <v>0</v>
      </c>
      <c r="R1191" s="154"/>
      <c r="S1191" s="154" t="s">
        <v>623</v>
      </c>
      <c r="T1191" s="154" t="s">
        <v>849</v>
      </c>
      <c r="U1191" s="154">
        <v>0</v>
      </c>
      <c r="V1191" s="154">
        <f t="shared" si="41"/>
        <v>0</v>
      </c>
      <c r="W1191" s="154"/>
      <c r="X1191" s="154" t="s">
        <v>202</v>
      </c>
      <c r="Y1191" s="154" t="s">
        <v>203</v>
      </c>
      <c r="Z1191" s="145"/>
      <c r="AA1191" s="145"/>
      <c r="AB1191" s="145"/>
      <c r="AC1191" s="145"/>
      <c r="AD1191" s="145"/>
      <c r="AE1191" s="145"/>
      <c r="AF1191" s="145"/>
      <c r="AG1191" s="145" t="s">
        <v>204</v>
      </c>
      <c r="AH1191" s="145"/>
      <c r="AI1191" s="145"/>
      <c r="AJ1191" s="145"/>
      <c r="AK1191" s="145"/>
      <c r="AL1191" s="145"/>
      <c r="AM1191" s="145"/>
      <c r="AN1191" s="145"/>
      <c r="AO1191" s="145"/>
      <c r="AP1191" s="145"/>
      <c r="AQ1191" s="145"/>
      <c r="AR1191" s="145"/>
      <c r="AS1191" s="145"/>
      <c r="AT1191" s="145"/>
      <c r="AU1191" s="145"/>
      <c r="AV1191" s="145"/>
      <c r="AW1191" s="145"/>
      <c r="AX1191" s="145"/>
      <c r="AY1191" s="145"/>
      <c r="AZ1191" s="145"/>
      <c r="BA1191" s="145"/>
      <c r="BB1191" s="145"/>
      <c r="BC1191" s="145"/>
      <c r="BD1191" s="145"/>
      <c r="BE1191" s="145"/>
      <c r="BF1191" s="145"/>
      <c r="BG1191" s="145"/>
      <c r="BH1191" s="145"/>
    </row>
    <row r="1192" spans="1:60" ht="22.5" outlineLevel="1">
      <c r="A1192" s="167">
        <v>339</v>
      </c>
      <c r="B1192" s="168" t="s">
        <v>1464</v>
      </c>
      <c r="C1192" s="173" t="s">
        <v>1465</v>
      </c>
      <c r="D1192" s="169" t="s">
        <v>241</v>
      </c>
      <c r="E1192" s="1216">
        <v>7.6</v>
      </c>
      <c r="F1192" s="1200"/>
      <c r="G1192" s="1210">
        <f t="shared" si="35"/>
        <v>0</v>
      </c>
      <c r="H1192" s="155">
        <v>0</v>
      </c>
      <c r="I1192" s="154">
        <f t="shared" si="36"/>
        <v>0</v>
      </c>
      <c r="J1192" s="155">
        <v>2700</v>
      </c>
      <c r="K1192" s="154">
        <f t="shared" si="37"/>
        <v>20520</v>
      </c>
      <c r="L1192" s="154">
        <v>21</v>
      </c>
      <c r="M1192" s="154">
        <f t="shared" si="38"/>
        <v>0</v>
      </c>
      <c r="N1192" s="153">
        <v>6.0000000000000001E-3</v>
      </c>
      <c r="O1192" s="153">
        <f t="shared" si="39"/>
        <v>0.05</v>
      </c>
      <c r="P1192" s="153">
        <v>0</v>
      </c>
      <c r="Q1192" s="153">
        <f t="shared" si="40"/>
        <v>0</v>
      </c>
      <c r="R1192" s="154"/>
      <c r="S1192" s="154" t="s">
        <v>623</v>
      </c>
      <c r="T1192" s="154" t="s">
        <v>849</v>
      </c>
      <c r="U1192" s="154">
        <v>0</v>
      </c>
      <c r="V1192" s="154">
        <f t="shared" si="41"/>
        <v>0</v>
      </c>
      <c r="W1192" s="154"/>
      <c r="X1192" s="154" t="s">
        <v>202</v>
      </c>
      <c r="Y1192" s="154" t="s">
        <v>203</v>
      </c>
      <c r="Z1192" s="145"/>
      <c r="AA1192" s="145"/>
      <c r="AB1192" s="145"/>
      <c r="AC1192" s="145"/>
      <c r="AD1192" s="145"/>
      <c r="AE1192" s="145"/>
      <c r="AF1192" s="145"/>
      <c r="AG1192" s="145" t="s">
        <v>204</v>
      </c>
      <c r="AH1192" s="145"/>
      <c r="AI1192" s="145"/>
      <c r="AJ1192" s="145"/>
      <c r="AK1192" s="145"/>
      <c r="AL1192" s="145"/>
      <c r="AM1192" s="145"/>
      <c r="AN1192" s="145"/>
      <c r="AO1192" s="145"/>
      <c r="AP1192" s="145"/>
      <c r="AQ1192" s="145"/>
      <c r="AR1192" s="145"/>
      <c r="AS1192" s="145"/>
      <c r="AT1192" s="145"/>
      <c r="AU1192" s="145"/>
      <c r="AV1192" s="145"/>
      <c r="AW1192" s="145"/>
      <c r="AX1192" s="145"/>
      <c r="AY1192" s="145"/>
      <c r="AZ1192" s="145"/>
      <c r="BA1192" s="145"/>
      <c r="BB1192" s="145"/>
      <c r="BC1192" s="145"/>
      <c r="BD1192" s="145"/>
      <c r="BE1192" s="145"/>
      <c r="BF1192" s="145"/>
      <c r="BG1192" s="145"/>
      <c r="BH1192" s="145"/>
    </row>
    <row r="1193" spans="1:60" outlineLevel="1">
      <c r="A1193" s="167">
        <v>340</v>
      </c>
      <c r="B1193" s="168" t="s">
        <v>1466</v>
      </c>
      <c r="C1193" s="173" t="s">
        <v>1467</v>
      </c>
      <c r="D1193" s="169" t="s">
        <v>275</v>
      </c>
      <c r="E1193" s="1216">
        <v>0.65985000000000005</v>
      </c>
      <c r="F1193" s="1200"/>
      <c r="G1193" s="1210">
        <f t="shared" si="35"/>
        <v>0</v>
      </c>
      <c r="H1193" s="155">
        <v>0</v>
      </c>
      <c r="I1193" s="154">
        <f t="shared" si="36"/>
        <v>0</v>
      </c>
      <c r="J1193" s="155">
        <v>2409.88</v>
      </c>
      <c r="K1193" s="154">
        <f t="shared" si="37"/>
        <v>1590.16</v>
      </c>
      <c r="L1193" s="154">
        <v>21</v>
      </c>
      <c r="M1193" s="154">
        <f t="shared" si="38"/>
        <v>0</v>
      </c>
      <c r="N1193" s="153">
        <v>0</v>
      </c>
      <c r="O1193" s="153">
        <f t="shared" si="39"/>
        <v>0</v>
      </c>
      <c r="P1193" s="153">
        <v>0</v>
      </c>
      <c r="Q1193" s="153">
        <f t="shared" si="40"/>
        <v>0</v>
      </c>
      <c r="R1193" s="154"/>
      <c r="S1193" s="154" t="s">
        <v>200</v>
      </c>
      <c r="T1193" s="154" t="s">
        <v>201</v>
      </c>
      <c r="U1193" s="154">
        <v>4.82</v>
      </c>
      <c r="V1193" s="154">
        <f t="shared" si="41"/>
        <v>3.18</v>
      </c>
      <c r="W1193" s="154"/>
      <c r="X1193" s="154" t="s">
        <v>1271</v>
      </c>
      <c r="Y1193" s="154" t="s">
        <v>203</v>
      </c>
      <c r="Z1193" s="145"/>
      <c r="AA1193" s="145"/>
      <c r="AB1193" s="145"/>
      <c r="AC1193" s="145"/>
      <c r="AD1193" s="145"/>
      <c r="AE1193" s="145"/>
      <c r="AF1193" s="145"/>
      <c r="AG1193" s="145" t="s">
        <v>1272</v>
      </c>
      <c r="AH1193" s="145"/>
      <c r="AI1193" s="145"/>
      <c r="AJ1193" s="145"/>
      <c r="AK1193" s="145"/>
      <c r="AL1193" s="145"/>
      <c r="AM1193" s="145"/>
      <c r="AN1193" s="145"/>
      <c r="AO1193" s="145"/>
      <c r="AP1193" s="145"/>
      <c r="AQ1193" s="145"/>
      <c r="AR1193" s="145"/>
      <c r="AS1193" s="145"/>
      <c r="AT1193" s="145"/>
      <c r="AU1193" s="145"/>
      <c r="AV1193" s="145"/>
      <c r="AW1193" s="145"/>
      <c r="AX1193" s="145"/>
      <c r="AY1193" s="145"/>
      <c r="AZ1193" s="145"/>
      <c r="BA1193" s="145"/>
      <c r="BB1193" s="145"/>
      <c r="BC1193" s="145"/>
      <c r="BD1193" s="145"/>
      <c r="BE1193" s="145"/>
      <c r="BF1193" s="145"/>
      <c r="BG1193" s="145"/>
      <c r="BH1193" s="145"/>
    </row>
    <row r="1194" spans="1:60">
      <c r="A1194" s="161" t="s">
        <v>195</v>
      </c>
      <c r="B1194" s="162" t="s">
        <v>130</v>
      </c>
      <c r="C1194" s="170" t="s">
        <v>131</v>
      </c>
      <c r="D1194" s="163"/>
      <c r="E1194" s="1213"/>
      <c r="F1194" s="1201"/>
      <c r="G1194" s="1206">
        <f>SUMIF(AG1195:AG1208,"&lt;&gt;NOR",G1195:G1208)</f>
        <v>0</v>
      </c>
      <c r="H1194" s="160"/>
      <c r="I1194" s="160">
        <f>SUM(I1195:I1208)</f>
        <v>3090801.44</v>
      </c>
      <c r="J1194" s="160"/>
      <c r="K1194" s="160">
        <f>SUM(K1195:K1208)</f>
        <v>406549.07999999996</v>
      </c>
      <c r="L1194" s="160"/>
      <c r="M1194" s="160">
        <f>SUM(M1195:M1208)</f>
        <v>0</v>
      </c>
      <c r="N1194" s="159"/>
      <c r="O1194" s="159">
        <f>SUM(O1195:O1208)</f>
        <v>5.65</v>
      </c>
      <c r="P1194" s="159"/>
      <c r="Q1194" s="159">
        <f>SUM(Q1195:Q1208)</f>
        <v>0</v>
      </c>
      <c r="R1194" s="160"/>
      <c r="S1194" s="160"/>
      <c r="T1194" s="160"/>
      <c r="U1194" s="160"/>
      <c r="V1194" s="160">
        <f>SUM(V1195:V1208)</f>
        <v>571.88</v>
      </c>
      <c r="W1194" s="160"/>
      <c r="X1194" s="160"/>
      <c r="Y1194" s="160"/>
      <c r="AG1194" t="s">
        <v>196</v>
      </c>
    </row>
    <row r="1195" spans="1:60" outlineLevel="1">
      <c r="A1195" s="164">
        <v>341</v>
      </c>
      <c r="B1195" s="165" t="s">
        <v>1468</v>
      </c>
      <c r="C1195" s="171" t="s">
        <v>1469</v>
      </c>
      <c r="D1195" s="166" t="s">
        <v>217</v>
      </c>
      <c r="E1195" s="1214">
        <v>378.32</v>
      </c>
      <c r="F1195" s="1207"/>
      <c r="G1195" s="1208">
        <f>ROUND(E1195*F1195,2)</f>
        <v>0</v>
      </c>
      <c r="H1195" s="155">
        <v>6.48</v>
      </c>
      <c r="I1195" s="154">
        <f>ROUND(E1195*H1195,2)</f>
        <v>2451.5100000000002</v>
      </c>
      <c r="J1195" s="155">
        <v>761.92</v>
      </c>
      <c r="K1195" s="154">
        <f>ROUND(E1195*J1195,2)</f>
        <v>288249.57</v>
      </c>
      <c r="L1195" s="154">
        <v>21</v>
      </c>
      <c r="M1195" s="154">
        <f>G1195*(1+L1195/100)</f>
        <v>0</v>
      </c>
      <c r="N1195" s="153">
        <v>1.7000000000000001E-4</v>
      </c>
      <c r="O1195" s="153">
        <f>ROUND(E1195*N1195,2)</f>
        <v>0.06</v>
      </c>
      <c r="P1195" s="153">
        <v>0</v>
      </c>
      <c r="Q1195" s="153">
        <f>ROUND(E1195*P1195,2)</f>
        <v>0</v>
      </c>
      <c r="R1195" s="154"/>
      <c r="S1195" s="154" t="s">
        <v>200</v>
      </c>
      <c r="T1195" s="154" t="s">
        <v>201</v>
      </c>
      <c r="U1195" s="154">
        <v>1.3029999999999999</v>
      </c>
      <c r="V1195" s="154">
        <f>ROUND(E1195*U1195,2)</f>
        <v>492.95</v>
      </c>
      <c r="W1195" s="154"/>
      <c r="X1195" s="154" t="s">
        <v>202</v>
      </c>
      <c r="Y1195" s="154" t="s">
        <v>203</v>
      </c>
      <c r="Z1195" s="145"/>
      <c r="AA1195" s="145"/>
      <c r="AB1195" s="145"/>
      <c r="AC1195" s="145"/>
      <c r="AD1195" s="145"/>
      <c r="AE1195" s="145"/>
      <c r="AF1195" s="145"/>
      <c r="AG1195" s="145" t="s">
        <v>204</v>
      </c>
      <c r="AH1195" s="145"/>
      <c r="AI1195" s="145"/>
      <c r="AJ1195" s="145"/>
      <c r="AK1195" s="145"/>
      <c r="AL1195" s="145"/>
      <c r="AM1195" s="145"/>
      <c r="AN1195" s="145"/>
      <c r="AO1195" s="145"/>
      <c r="AP1195" s="145"/>
      <c r="AQ1195" s="145"/>
      <c r="AR1195" s="145"/>
      <c r="AS1195" s="145"/>
      <c r="AT1195" s="145"/>
      <c r="AU1195" s="145"/>
      <c r="AV1195" s="145"/>
      <c r="AW1195" s="145"/>
      <c r="AX1195" s="145"/>
      <c r="AY1195" s="145"/>
      <c r="AZ1195" s="145"/>
      <c r="BA1195" s="145"/>
      <c r="BB1195" s="145"/>
      <c r="BC1195" s="145"/>
      <c r="BD1195" s="145"/>
      <c r="BE1195" s="145"/>
      <c r="BF1195" s="145"/>
      <c r="BG1195" s="145"/>
      <c r="BH1195" s="145"/>
    </row>
    <row r="1196" spans="1:60" outlineLevel="2">
      <c r="A1196" s="151"/>
      <c r="B1196" s="152"/>
      <c r="C1196" s="172" t="s">
        <v>1470</v>
      </c>
      <c r="D1196" s="156"/>
      <c r="E1196" s="1215">
        <v>378.32</v>
      </c>
      <c r="F1196" s="1209"/>
      <c r="G1196" s="1209"/>
      <c r="H1196" s="154"/>
      <c r="I1196" s="154"/>
      <c r="J1196" s="154"/>
      <c r="K1196" s="154"/>
      <c r="L1196" s="154"/>
      <c r="M1196" s="154"/>
      <c r="N1196" s="153"/>
      <c r="O1196" s="153"/>
      <c r="P1196" s="153"/>
      <c r="Q1196" s="153"/>
      <c r="R1196" s="154"/>
      <c r="S1196" s="154"/>
      <c r="T1196" s="154"/>
      <c r="U1196" s="154"/>
      <c r="V1196" s="154"/>
      <c r="W1196" s="154"/>
      <c r="X1196" s="154"/>
      <c r="Y1196" s="154"/>
      <c r="Z1196" s="145"/>
      <c r="AA1196" s="145"/>
      <c r="AB1196" s="145"/>
      <c r="AC1196" s="145"/>
      <c r="AD1196" s="145"/>
      <c r="AE1196" s="145"/>
      <c r="AF1196" s="145"/>
      <c r="AG1196" s="145" t="s">
        <v>206</v>
      </c>
      <c r="AH1196" s="145">
        <v>0</v>
      </c>
      <c r="AI1196" s="145"/>
      <c r="AJ1196" s="145"/>
      <c r="AK1196" s="145"/>
      <c r="AL1196" s="145"/>
      <c r="AM1196" s="145"/>
      <c r="AN1196" s="145"/>
      <c r="AO1196" s="145"/>
      <c r="AP1196" s="145"/>
      <c r="AQ1196" s="145"/>
      <c r="AR1196" s="145"/>
      <c r="AS1196" s="145"/>
      <c r="AT1196" s="145"/>
      <c r="AU1196" s="145"/>
      <c r="AV1196" s="145"/>
      <c r="AW1196" s="145"/>
      <c r="AX1196" s="145"/>
      <c r="AY1196" s="145"/>
      <c r="AZ1196" s="145"/>
      <c r="BA1196" s="145"/>
      <c r="BB1196" s="145"/>
      <c r="BC1196" s="145"/>
      <c r="BD1196" s="145"/>
      <c r="BE1196" s="145"/>
      <c r="BF1196" s="145"/>
      <c r="BG1196" s="145"/>
      <c r="BH1196" s="145"/>
    </row>
    <row r="1197" spans="1:60" ht="22.5" outlineLevel="1">
      <c r="A1197" s="164">
        <v>342</v>
      </c>
      <c r="B1197" s="165" t="s">
        <v>1471</v>
      </c>
      <c r="C1197" s="171" t="s">
        <v>1472</v>
      </c>
      <c r="D1197" s="166" t="s">
        <v>217</v>
      </c>
      <c r="E1197" s="1214">
        <v>378.32</v>
      </c>
      <c r="F1197" s="1207"/>
      <c r="G1197" s="1208">
        <f>ROUND(E1197*F1197,2)</f>
        <v>0</v>
      </c>
      <c r="H1197" s="155">
        <v>11.03</v>
      </c>
      <c r="I1197" s="154">
        <f>ROUND(E1197*H1197,2)</f>
        <v>4172.87</v>
      </c>
      <c r="J1197" s="155">
        <v>95.72</v>
      </c>
      <c r="K1197" s="154">
        <f>ROUND(E1197*J1197,2)</f>
        <v>36212.79</v>
      </c>
      <c r="L1197" s="154">
        <v>21</v>
      </c>
      <c r="M1197" s="154">
        <f>G1197*(1+L1197/100)</f>
        <v>0</v>
      </c>
      <c r="N1197" s="153">
        <v>1.8000000000000001E-4</v>
      </c>
      <c r="O1197" s="153">
        <f>ROUND(E1197*N1197,2)</f>
        <v>7.0000000000000007E-2</v>
      </c>
      <c r="P1197" s="153">
        <v>0</v>
      </c>
      <c r="Q1197" s="153">
        <f>ROUND(E1197*P1197,2)</f>
        <v>0</v>
      </c>
      <c r="R1197" s="154"/>
      <c r="S1197" s="154" t="s">
        <v>200</v>
      </c>
      <c r="T1197" s="154" t="s">
        <v>201</v>
      </c>
      <c r="U1197" s="154">
        <v>0.17249999999999999</v>
      </c>
      <c r="V1197" s="154">
        <f>ROUND(E1197*U1197,2)</f>
        <v>65.260000000000005</v>
      </c>
      <c r="W1197" s="154"/>
      <c r="X1197" s="154" t="s">
        <v>202</v>
      </c>
      <c r="Y1197" s="154" t="s">
        <v>203</v>
      </c>
      <c r="Z1197" s="145"/>
      <c r="AA1197" s="145"/>
      <c r="AB1197" s="145"/>
      <c r="AC1197" s="145"/>
      <c r="AD1197" s="145"/>
      <c r="AE1197" s="145"/>
      <c r="AF1197" s="145"/>
      <c r="AG1197" s="145" t="s">
        <v>204</v>
      </c>
      <c r="AH1197" s="145"/>
      <c r="AI1197" s="145"/>
      <c r="AJ1197" s="145"/>
      <c r="AK1197" s="145"/>
      <c r="AL1197" s="145"/>
      <c r="AM1197" s="145"/>
      <c r="AN1197" s="145"/>
      <c r="AO1197" s="145"/>
      <c r="AP1197" s="145"/>
      <c r="AQ1197" s="145"/>
      <c r="AR1197" s="145"/>
      <c r="AS1197" s="145"/>
      <c r="AT1197" s="145"/>
      <c r="AU1197" s="145"/>
      <c r="AV1197" s="145"/>
      <c r="AW1197" s="145"/>
      <c r="AX1197" s="145"/>
      <c r="AY1197" s="145"/>
      <c r="AZ1197" s="145"/>
      <c r="BA1197" s="145"/>
      <c r="BB1197" s="145"/>
      <c r="BC1197" s="145"/>
      <c r="BD1197" s="145"/>
      <c r="BE1197" s="145"/>
      <c r="BF1197" s="145"/>
      <c r="BG1197" s="145"/>
      <c r="BH1197" s="145"/>
    </row>
    <row r="1198" spans="1:60" outlineLevel="2">
      <c r="A1198" s="151"/>
      <c r="B1198" s="152"/>
      <c r="C1198" s="172" t="s">
        <v>1470</v>
      </c>
      <c r="D1198" s="156"/>
      <c r="E1198" s="1215">
        <v>378.32</v>
      </c>
      <c r="F1198" s="1209"/>
      <c r="G1198" s="1209"/>
      <c r="H1198" s="154"/>
      <c r="I1198" s="154"/>
      <c r="J1198" s="154"/>
      <c r="K1198" s="154"/>
      <c r="L1198" s="154"/>
      <c r="M1198" s="154"/>
      <c r="N1198" s="153"/>
      <c r="O1198" s="153"/>
      <c r="P1198" s="153"/>
      <c r="Q1198" s="153"/>
      <c r="R1198" s="154"/>
      <c r="S1198" s="154"/>
      <c r="T1198" s="154"/>
      <c r="U1198" s="154"/>
      <c r="V1198" s="154"/>
      <c r="W1198" s="154"/>
      <c r="X1198" s="154"/>
      <c r="Y1198" s="154"/>
      <c r="Z1198" s="145"/>
      <c r="AA1198" s="145"/>
      <c r="AB1198" s="145"/>
      <c r="AC1198" s="145"/>
      <c r="AD1198" s="145"/>
      <c r="AE1198" s="145"/>
      <c r="AF1198" s="145"/>
      <c r="AG1198" s="145" t="s">
        <v>206</v>
      </c>
      <c r="AH1198" s="145">
        <v>0</v>
      </c>
      <c r="AI1198" s="145"/>
      <c r="AJ1198" s="145"/>
      <c r="AK1198" s="145"/>
      <c r="AL1198" s="145"/>
      <c r="AM1198" s="145"/>
      <c r="AN1198" s="145"/>
      <c r="AO1198" s="145"/>
      <c r="AP1198" s="145"/>
      <c r="AQ1198" s="145"/>
      <c r="AR1198" s="145"/>
      <c r="AS1198" s="145"/>
      <c r="AT1198" s="145"/>
      <c r="AU1198" s="145"/>
      <c r="AV1198" s="145"/>
      <c r="AW1198" s="145"/>
      <c r="AX1198" s="145"/>
      <c r="AY1198" s="145"/>
      <c r="AZ1198" s="145"/>
      <c r="BA1198" s="145"/>
      <c r="BB1198" s="145"/>
      <c r="BC1198" s="145"/>
      <c r="BD1198" s="145"/>
      <c r="BE1198" s="145"/>
      <c r="BF1198" s="145"/>
      <c r="BG1198" s="145"/>
      <c r="BH1198" s="145"/>
    </row>
    <row r="1199" spans="1:60" ht="22.5" outlineLevel="1">
      <c r="A1199" s="167">
        <v>343</v>
      </c>
      <c r="B1199" s="168" t="s">
        <v>1473</v>
      </c>
      <c r="C1199" s="173" t="s">
        <v>1474</v>
      </c>
      <c r="D1199" s="169" t="s">
        <v>217</v>
      </c>
      <c r="E1199" s="1216">
        <v>32.021279999999997</v>
      </c>
      <c r="F1199" s="1200"/>
      <c r="G1199" s="1210">
        <f>ROUND(E1199*F1199,2)</f>
        <v>0</v>
      </c>
      <c r="H1199" s="155">
        <v>0</v>
      </c>
      <c r="I1199" s="154">
        <f>ROUND(E1199*H1199,2)</f>
        <v>0</v>
      </c>
      <c r="J1199" s="155">
        <v>2320</v>
      </c>
      <c r="K1199" s="154">
        <f>ROUND(E1199*J1199,2)</f>
        <v>74289.37</v>
      </c>
      <c r="L1199" s="154">
        <v>21</v>
      </c>
      <c r="M1199" s="154">
        <f>G1199*(1+L1199/100)</f>
        <v>0</v>
      </c>
      <c r="N1199" s="153">
        <v>8.9999999999999993E-3</v>
      </c>
      <c r="O1199" s="153">
        <f>ROUND(E1199*N1199,2)</f>
        <v>0.28999999999999998</v>
      </c>
      <c r="P1199" s="153">
        <v>0</v>
      </c>
      <c r="Q1199" s="153">
        <f>ROUND(E1199*P1199,2)</f>
        <v>0</v>
      </c>
      <c r="R1199" s="154"/>
      <c r="S1199" s="154" t="s">
        <v>623</v>
      </c>
      <c r="T1199" s="154" t="s">
        <v>849</v>
      </c>
      <c r="U1199" s="154">
        <v>0</v>
      </c>
      <c r="V1199" s="154">
        <f>ROUND(E1199*U1199,2)</f>
        <v>0</v>
      </c>
      <c r="W1199" s="154"/>
      <c r="X1199" s="154" t="s">
        <v>202</v>
      </c>
      <c r="Y1199" s="154" t="s">
        <v>203</v>
      </c>
      <c r="Z1199" s="145"/>
      <c r="AA1199" s="145"/>
      <c r="AB1199" s="145"/>
      <c r="AC1199" s="145"/>
      <c r="AD1199" s="145"/>
      <c r="AE1199" s="145"/>
      <c r="AF1199" s="145"/>
      <c r="AG1199" s="145" t="s">
        <v>204</v>
      </c>
      <c r="AH1199" s="145"/>
      <c r="AI1199" s="145"/>
      <c r="AJ1199" s="145"/>
      <c r="AK1199" s="145"/>
      <c r="AL1199" s="145"/>
      <c r="AM1199" s="145"/>
      <c r="AN1199" s="145"/>
      <c r="AO1199" s="145"/>
      <c r="AP1199" s="145"/>
      <c r="AQ1199" s="145"/>
      <c r="AR1199" s="145"/>
      <c r="AS1199" s="145"/>
      <c r="AT1199" s="145"/>
      <c r="AU1199" s="145"/>
      <c r="AV1199" s="145"/>
      <c r="AW1199" s="145"/>
      <c r="AX1199" s="145"/>
      <c r="AY1199" s="145"/>
      <c r="AZ1199" s="145"/>
      <c r="BA1199" s="145"/>
      <c r="BB1199" s="145"/>
      <c r="BC1199" s="145"/>
      <c r="BD1199" s="145"/>
      <c r="BE1199" s="145"/>
      <c r="BF1199" s="145"/>
      <c r="BG1199" s="145"/>
      <c r="BH1199" s="145"/>
    </row>
    <row r="1200" spans="1:60" outlineLevel="1">
      <c r="A1200" s="167">
        <v>344</v>
      </c>
      <c r="B1200" s="168" t="s">
        <v>1475</v>
      </c>
      <c r="C1200" s="173" t="s">
        <v>1476</v>
      </c>
      <c r="D1200" s="169" t="s">
        <v>858</v>
      </c>
      <c r="E1200" s="1216">
        <v>1</v>
      </c>
      <c r="F1200" s="1200"/>
      <c r="G1200" s="1210">
        <f>ROUND(E1200*F1200,2)</f>
        <v>0</v>
      </c>
      <c r="H1200" s="155">
        <v>260000</v>
      </c>
      <c r="I1200" s="154">
        <f>ROUND(E1200*H1200,2)</f>
        <v>260000</v>
      </c>
      <c r="J1200" s="155">
        <v>0</v>
      </c>
      <c r="K1200" s="154">
        <f>ROUND(E1200*J1200,2)</f>
        <v>0</v>
      </c>
      <c r="L1200" s="154">
        <v>21</v>
      </c>
      <c r="M1200" s="154">
        <f>G1200*(1+L1200/100)</f>
        <v>0</v>
      </c>
      <c r="N1200" s="153">
        <v>0.35</v>
      </c>
      <c r="O1200" s="153">
        <f>ROUND(E1200*N1200,2)</f>
        <v>0.35</v>
      </c>
      <c r="P1200" s="153">
        <v>0</v>
      </c>
      <c r="Q1200" s="153">
        <f>ROUND(E1200*P1200,2)</f>
        <v>0</v>
      </c>
      <c r="R1200" s="154"/>
      <c r="S1200" s="154" t="s">
        <v>623</v>
      </c>
      <c r="T1200" s="154" t="s">
        <v>849</v>
      </c>
      <c r="U1200" s="154">
        <v>0</v>
      </c>
      <c r="V1200" s="154">
        <f>ROUND(E1200*U1200,2)</f>
        <v>0</v>
      </c>
      <c r="W1200" s="154"/>
      <c r="X1200" s="154" t="s">
        <v>202</v>
      </c>
      <c r="Y1200" s="154" t="s">
        <v>203</v>
      </c>
      <c r="Z1200" s="145"/>
      <c r="AA1200" s="145"/>
      <c r="AB1200" s="145"/>
      <c r="AC1200" s="145"/>
      <c r="AD1200" s="145"/>
      <c r="AE1200" s="145"/>
      <c r="AF1200" s="145"/>
      <c r="AG1200" s="145" t="s">
        <v>204</v>
      </c>
      <c r="AH1200" s="145"/>
      <c r="AI1200" s="145"/>
      <c r="AJ1200" s="145"/>
      <c r="AK1200" s="145"/>
      <c r="AL1200" s="145"/>
      <c r="AM1200" s="145"/>
      <c r="AN1200" s="145"/>
      <c r="AO1200" s="145"/>
      <c r="AP1200" s="145"/>
      <c r="AQ1200" s="145"/>
      <c r="AR1200" s="145"/>
      <c r="AS1200" s="145"/>
      <c r="AT1200" s="145"/>
      <c r="AU1200" s="145"/>
      <c r="AV1200" s="145"/>
      <c r="AW1200" s="145"/>
      <c r="AX1200" s="145"/>
      <c r="AY1200" s="145"/>
      <c r="AZ1200" s="145"/>
      <c r="BA1200" s="145"/>
      <c r="BB1200" s="145"/>
      <c r="BC1200" s="145"/>
      <c r="BD1200" s="145"/>
      <c r="BE1200" s="145"/>
      <c r="BF1200" s="145"/>
      <c r="BG1200" s="145"/>
      <c r="BH1200" s="145"/>
    </row>
    <row r="1201" spans="1:60" outlineLevel="1">
      <c r="A1201" s="167">
        <v>345</v>
      </c>
      <c r="B1201" s="168" t="s">
        <v>1477</v>
      </c>
      <c r="C1201" s="173" t="s">
        <v>1478</v>
      </c>
      <c r="D1201" s="169" t="s">
        <v>858</v>
      </c>
      <c r="E1201" s="1216">
        <v>1</v>
      </c>
      <c r="F1201" s="1200"/>
      <c r="G1201" s="1210">
        <f>ROUND(E1201*F1201,2)</f>
        <v>0</v>
      </c>
      <c r="H1201" s="155">
        <v>200000</v>
      </c>
      <c r="I1201" s="154">
        <f>ROUND(E1201*H1201,2)</f>
        <v>200000</v>
      </c>
      <c r="J1201" s="155">
        <v>0</v>
      </c>
      <c r="K1201" s="154">
        <f>ROUND(E1201*J1201,2)</f>
        <v>0</v>
      </c>
      <c r="L1201" s="154">
        <v>21</v>
      </c>
      <c r="M1201" s="154">
        <f>G1201*(1+L1201/100)</f>
        <v>0</v>
      </c>
      <c r="N1201" s="153">
        <v>0.24</v>
      </c>
      <c r="O1201" s="153">
        <f>ROUND(E1201*N1201,2)</f>
        <v>0.24</v>
      </c>
      <c r="P1201" s="153">
        <v>0</v>
      </c>
      <c r="Q1201" s="153">
        <f>ROUND(E1201*P1201,2)</f>
        <v>0</v>
      </c>
      <c r="R1201" s="154"/>
      <c r="S1201" s="154" t="s">
        <v>623</v>
      </c>
      <c r="T1201" s="154" t="s">
        <v>849</v>
      </c>
      <c r="U1201" s="154">
        <v>0</v>
      </c>
      <c r="V1201" s="154">
        <f>ROUND(E1201*U1201,2)</f>
        <v>0</v>
      </c>
      <c r="W1201" s="154"/>
      <c r="X1201" s="154" t="s">
        <v>202</v>
      </c>
      <c r="Y1201" s="154" t="s">
        <v>203</v>
      </c>
      <c r="Z1201" s="145"/>
      <c r="AA1201" s="145"/>
      <c r="AB1201" s="145"/>
      <c r="AC1201" s="145"/>
      <c r="AD1201" s="145"/>
      <c r="AE1201" s="145"/>
      <c r="AF1201" s="145"/>
      <c r="AG1201" s="145" t="s">
        <v>204</v>
      </c>
      <c r="AH1201" s="145"/>
      <c r="AI1201" s="145"/>
      <c r="AJ1201" s="145"/>
      <c r="AK1201" s="145"/>
      <c r="AL1201" s="145"/>
      <c r="AM1201" s="145"/>
      <c r="AN1201" s="145"/>
      <c r="AO1201" s="145"/>
      <c r="AP1201" s="145"/>
      <c r="AQ1201" s="145"/>
      <c r="AR1201" s="145"/>
      <c r="AS1201" s="145"/>
      <c r="AT1201" s="145"/>
      <c r="AU1201" s="145"/>
      <c r="AV1201" s="145"/>
      <c r="AW1201" s="145"/>
      <c r="AX1201" s="145"/>
      <c r="AY1201" s="145"/>
      <c r="AZ1201" s="145"/>
      <c r="BA1201" s="145"/>
      <c r="BB1201" s="145"/>
      <c r="BC1201" s="145"/>
      <c r="BD1201" s="145"/>
      <c r="BE1201" s="145"/>
      <c r="BF1201" s="145"/>
      <c r="BG1201" s="145"/>
      <c r="BH1201" s="145"/>
    </row>
    <row r="1202" spans="1:60" ht="22.5" outlineLevel="1">
      <c r="A1202" s="164">
        <v>346</v>
      </c>
      <c r="B1202" s="165" t="s">
        <v>1479</v>
      </c>
      <c r="C1202" s="171" t="s">
        <v>1480</v>
      </c>
      <c r="D1202" s="166" t="s">
        <v>217</v>
      </c>
      <c r="E1202" s="1214">
        <v>270.06099999999998</v>
      </c>
      <c r="F1202" s="1207"/>
      <c r="G1202" s="1208">
        <f>ROUND(E1202*F1202,2)</f>
        <v>0</v>
      </c>
      <c r="H1202" s="155">
        <v>6389.49</v>
      </c>
      <c r="I1202" s="154">
        <f>ROUND(E1202*H1202,2)</f>
        <v>1725552.06</v>
      </c>
      <c r="J1202" s="155">
        <v>0</v>
      </c>
      <c r="K1202" s="154">
        <f>ROUND(E1202*J1202,2)</f>
        <v>0</v>
      </c>
      <c r="L1202" s="154">
        <v>21</v>
      </c>
      <c r="M1202" s="154">
        <f>G1202*(1+L1202/100)</f>
        <v>0</v>
      </c>
      <c r="N1202" s="153">
        <v>1.04E-2</v>
      </c>
      <c r="O1202" s="153">
        <f>ROUND(E1202*N1202,2)</f>
        <v>2.81</v>
      </c>
      <c r="P1202" s="153">
        <v>0</v>
      </c>
      <c r="Q1202" s="153">
        <f>ROUND(E1202*P1202,2)</f>
        <v>0</v>
      </c>
      <c r="R1202" s="154" t="s">
        <v>462</v>
      </c>
      <c r="S1202" s="154" t="s">
        <v>200</v>
      </c>
      <c r="T1202" s="154" t="s">
        <v>201</v>
      </c>
      <c r="U1202" s="154">
        <v>0</v>
      </c>
      <c r="V1202" s="154">
        <f>ROUND(E1202*U1202,2)</f>
        <v>0</v>
      </c>
      <c r="W1202" s="154"/>
      <c r="X1202" s="154" t="s">
        <v>463</v>
      </c>
      <c r="Y1202" s="154" t="s">
        <v>203</v>
      </c>
      <c r="Z1202" s="145"/>
      <c r="AA1202" s="145"/>
      <c r="AB1202" s="145"/>
      <c r="AC1202" s="145"/>
      <c r="AD1202" s="145"/>
      <c r="AE1202" s="145"/>
      <c r="AF1202" s="145"/>
      <c r="AG1202" s="145" t="s">
        <v>464</v>
      </c>
      <c r="AH1202" s="145"/>
      <c r="AI1202" s="145"/>
      <c r="AJ1202" s="145"/>
      <c r="AK1202" s="145"/>
      <c r="AL1202" s="145"/>
      <c r="AM1202" s="145"/>
      <c r="AN1202" s="145"/>
      <c r="AO1202" s="145"/>
      <c r="AP1202" s="145"/>
      <c r="AQ1202" s="145"/>
      <c r="AR1202" s="145"/>
      <c r="AS1202" s="145"/>
      <c r="AT1202" s="145"/>
      <c r="AU1202" s="145"/>
      <c r="AV1202" s="145"/>
      <c r="AW1202" s="145"/>
      <c r="AX1202" s="145"/>
      <c r="AY1202" s="145"/>
      <c r="AZ1202" s="145"/>
      <c r="BA1202" s="145"/>
      <c r="BB1202" s="145"/>
      <c r="BC1202" s="145"/>
      <c r="BD1202" s="145"/>
      <c r="BE1202" s="145"/>
      <c r="BF1202" s="145"/>
      <c r="BG1202" s="145"/>
      <c r="BH1202" s="145"/>
    </row>
    <row r="1203" spans="1:60" outlineLevel="2">
      <c r="A1203" s="151"/>
      <c r="B1203" s="152"/>
      <c r="C1203" s="172" t="s">
        <v>1481</v>
      </c>
      <c r="D1203" s="156"/>
      <c r="E1203" s="1215">
        <v>270.06099999999998</v>
      </c>
      <c r="F1203" s="1209"/>
      <c r="G1203" s="1209"/>
      <c r="H1203" s="154"/>
      <c r="I1203" s="154"/>
      <c r="J1203" s="154"/>
      <c r="K1203" s="154"/>
      <c r="L1203" s="154"/>
      <c r="M1203" s="154"/>
      <c r="N1203" s="153"/>
      <c r="O1203" s="153"/>
      <c r="P1203" s="153"/>
      <c r="Q1203" s="153"/>
      <c r="R1203" s="154"/>
      <c r="S1203" s="154"/>
      <c r="T1203" s="154"/>
      <c r="U1203" s="154"/>
      <c r="V1203" s="154"/>
      <c r="W1203" s="154"/>
      <c r="X1203" s="154"/>
      <c r="Y1203" s="154"/>
      <c r="Z1203" s="145"/>
      <c r="AA1203" s="145"/>
      <c r="AB1203" s="145"/>
      <c r="AC1203" s="145"/>
      <c r="AD1203" s="145"/>
      <c r="AE1203" s="145"/>
      <c r="AF1203" s="145"/>
      <c r="AG1203" s="145" t="s">
        <v>206</v>
      </c>
      <c r="AH1203" s="145">
        <v>0</v>
      </c>
      <c r="AI1203" s="145"/>
      <c r="AJ1203" s="145"/>
      <c r="AK1203" s="145"/>
      <c r="AL1203" s="145"/>
      <c r="AM1203" s="145"/>
      <c r="AN1203" s="145"/>
      <c r="AO1203" s="145"/>
      <c r="AP1203" s="145"/>
      <c r="AQ1203" s="145"/>
      <c r="AR1203" s="145"/>
      <c r="AS1203" s="145"/>
      <c r="AT1203" s="145"/>
      <c r="AU1203" s="145"/>
      <c r="AV1203" s="145"/>
      <c r="AW1203" s="145"/>
      <c r="AX1203" s="145"/>
      <c r="AY1203" s="145"/>
      <c r="AZ1203" s="145"/>
      <c r="BA1203" s="145"/>
      <c r="BB1203" s="145"/>
      <c r="BC1203" s="145"/>
      <c r="BD1203" s="145"/>
      <c r="BE1203" s="145"/>
      <c r="BF1203" s="145"/>
      <c r="BG1203" s="145"/>
      <c r="BH1203" s="145"/>
    </row>
    <row r="1204" spans="1:60" ht="22.5" outlineLevel="1">
      <c r="A1204" s="164">
        <v>347</v>
      </c>
      <c r="B1204" s="165" t="s">
        <v>1482</v>
      </c>
      <c r="C1204" s="171" t="s">
        <v>1483</v>
      </c>
      <c r="D1204" s="166" t="s">
        <v>217</v>
      </c>
      <c r="E1204" s="1214">
        <v>100.221</v>
      </c>
      <c r="F1204" s="1207"/>
      <c r="G1204" s="1208">
        <f>ROUND(E1204*F1204,2)</f>
        <v>0</v>
      </c>
      <c r="H1204" s="155">
        <v>7458.14</v>
      </c>
      <c r="I1204" s="154">
        <f>ROUND(E1204*H1204,2)</f>
        <v>747462.25</v>
      </c>
      <c r="J1204" s="155">
        <v>0</v>
      </c>
      <c r="K1204" s="154">
        <f>ROUND(E1204*J1204,2)</f>
        <v>0</v>
      </c>
      <c r="L1204" s="154">
        <v>21</v>
      </c>
      <c r="M1204" s="154">
        <f>G1204*(1+L1204/100)</f>
        <v>0</v>
      </c>
      <c r="N1204" s="153">
        <v>1.17E-2</v>
      </c>
      <c r="O1204" s="153">
        <f>ROUND(E1204*N1204,2)</f>
        <v>1.17</v>
      </c>
      <c r="P1204" s="153">
        <v>0</v>
      </c>
      <c r="Q1204" s="153">
        <f>ROUND(E1204*P1204,2)</f>
        <v>0</v>
      </c>
      <c r="R1204" s="154" t="s">
        <v>462</v>
      </c>
      <c r="S1204" s="154" t="s">
        <v>200</v>
      </c>
      <c r="T1204" s="154" t="s">
        <v>201</v>
      </c>
      <c r="U1204" s="154">
        <v>0</v>
      </c>
      <c r="V1204" s="154">
        <f>ROUND(E1204*U1204,2)</f>
        <v>0</v>
      </c>
      <c r="W1204" s="154"/>
      <c r="X1204" s="154" t="s">
        <v>463</v>
      </c>
      <c r="Y1204" s="154" t="s">
        <v>203</v>
      </c>
      <c r="Z1204" s="145"/>
      <c r="AA1204" s="145"/>
      <c r="AB1204" s="145"/>
      <c r="AC1204" s="145"/>
      <c r="AD1204" s="145"/>
      <c r="AE1204" s="145"/>
      <c r="AF1204" s="145"/>
      <c r="AG1204" s="145" t="s">
        <v>464</v>
      </c>
      <c r="AH1204" s="145"/>
      <c r="AI1204" s="145"/>
      <c r="AJ1204" s="145"/>
      <c r="AK1204" s="145"/>
      <c r="AL1204" s="145"/>
      <c r="AM1204" s="145"/>
      <c r="AN1204" s="145"/>
      <c r="AO1204" s="145"/>
      <c r="AP1204" s="145"/>
      <c r="AQ1204" s="145"/>
      <c r="AR1204" s="145"/>
      <c r="AS1204" s="145"/>
      <c r="AT1204" s="145"/>
      <c r="AU1204" s="145"/>
      <c r="AV1204" s="145"/>
      <c r="AW1204" s="145"/>
      <c r="AX1204" s="145"/>
      <c r="AY1204" s="145"/>
      <c r="AZ1204" s="145"/>
      <c r="BA1204" s="145"/>
      <c r="BB1204" s="145"/>
      <c r="BC1204" s="145"/>
      <c r="BD1204" s="145"/>
      <c r="BE1204" s="145"/>
      <c r="BF1204" s="145"/>
      <c r="BG1204" s="145"/>
      <c r="BH1204" s="145"/>
    </row>
    <row r="1205" spans="1:60" outlineLevel="2">
      <c r="A1205" s="151"/>
      <c r="B1205" s="152"/>
      <c r="C1205" s="172" t="s">
        <v>1484</v>
      </c>
      <c r="D1205" s="156"/>
      <c r="E1205" s="1215">
        <v>100.221</v>
      </c>
      <c r="F1205" s="1209"/>
      <c r="G1205" s="1209"/>
      <c r="H1205" s="154"/>
      <c r="I1205" s="154"/>
      <c r="J1205" s="154"/>
      <c r="K1205" s="154"/>
      <c r="L1205" s="154"/>
      <c r="M1205" s="154"/>
      <c r="N1205" s="153"/>
      <c r="O1205" s="153"/>
      <c r="P1205" s="153"/>
      <c r="Q1205" s="153"/>
      <c r="R1205" s="154"/>
      <c r="S1205" s="154"/>
      <c r="T1205" s="154"/>
      <c r="U1205" s="154"/>
      <c r="V1205" s="154"/>
      <c r="W1205" s="154"/>
      <c r="X1205" s="154"/>
      <c r="Y1205" s="154"/>
      <c r="Z1205" s="145"/>
      <c r="AA1205" s="145"/>
      <c r="AB1205" s="145"/>
      <c r="AC1205" s="145"/>
      <c r="AD1205" s="145"/>
      <c r="AE1205" s="145"/>
      <c r="AF1205" s="145"/>
      <c r="AG1205" s="145" t="s">
        <v>206</v>
      </c>
      <c r="AH1205" s="145">
        <v>0</v>
      </c>
      <c r="AI1205" s="145"/>
      <c r="AJ1205" s="145"/>
      <c r="AK1205" s="145"/>
      <c r="AL1205" s="145"/>
      <c r="AM1205" s="145"/>
      <c r="AN1205" s="145"/>
      <c r="AO1205" s="145"/>
      <c r="AP1205" s="145"/>
      <c r="AQ1205" s="145"/>
      <c r="AR1205" s="145"/>
      <c r="AS1205" s="145"/>
      <c r="AT1205" s="145"/>
      <c r="AU1205" s="145"/>
      <c r="AV1205" s="145"/>
      <c r="AW1205" s="145"/>
      <c r="AX1205" s="145"/>
      <c r="AY1205" s="145"/>
      <c r="AZ1205" s="145"/>
      <c r="BA1205" s="145"/>
      <c r="BB1205" s="145"/>
      <c r="BC1205" s="145"/>
      <c r="BD1205" s="145"/>
      <c r="BE1205" s="145"/>
      <c r="BF1205" s="145"/>
      <c r="BG1205" s="145"/>
      <c r="BH1205" s="145"/>
    </row>
    <row r="1206" spans="1:60" outlineLevel="1">
      <c r="A1206" s="164">
        <v>348</v>
      </c>
      <c r="B1206" s="165" t="s">
        <v>1485</v>
      </c>
      <c r="C1206" s="171" t="s">
        <v>1486</v>
      </c>
      <c r="D1206" s="166" t="s">
        <v>217</v>
      </c>
      <c r="E1206" s="1214">
        <v>45.87</v>
      </c>
      <c r="F1206" s="1207"/>
      <c r="G1206" s="1208">
        <f>ROUND(E1206*F1206,2)</f>
        <v>0</v>
      </c>
      <c r="H1206" s="155">
        <v>3295.46</v>
      </c>
      <c r="I1206" s="154">
        <f>ROUND(E1206*H1206,2)</f>
        <v>151162.75</v>
      </c>
      <c r="J1206" s="155">
        <v>0</v>
      </c>
      <c r="K1206" s="154">
        <f>ROUND(E1206*J1206,2)</f>
        <v>0</v>
      </c>
      <c r="L1206" s="154">
        <v>21</v>
      </c>
      <c r="M1206" s="154">
        <f>G1206*(1+L1206/100)</f>
        <v>0</v>
      </c>
      <c r="N1206" s="153">
        <v>1.43E-2</v>
      </c>
      <c r="O1206" s="153">
        <f>ROUND(E1206*N1206,2)</f>
        <v>0.66</v>
      </c>
      <c r="P1206" s="153">
        <v>0</v>
      </c>
      <c r="Q1206" s="153">
        <f>ROUND(E1206*P1206,2)</f>
        <v>0</v>
      </c>
      <c r="R1206" s="154" t="s">
        <v>462</v>
      </c>
      <c r="S1206" s="154" t="s">
        <v>200</v>
      </c>
      <c r="T1206" s="154" t="s">
        <v>201</v>
      </c>
      <c r="U1206" s="154">
        <v>0</v>
      </c>
      <c r="V1206" s="154">
        <f>ROUND(E1206*U1206,2)</f>
        <v>0</v>
      </c>
      <c r="W1206" s="154"/>
      <c r="X1206" s="154" t="s">
        <v>463</v>
      </c>
      <c r="Y1206" s="154" t="s">
        <v>203</v>
      </c>
      <c r="Z1206" s="145"/>
      <c r="AA1206" s="145"/>
      <c r="AB1206" s="145"/>
      <c r="AC1206" s="145"/>
      <c r="AD1206" s="145"/>
      <c r="AE1206" s="145"/>
      <c r="AF1206" s="145"/>
      <c r="AG1206" s="145" t="s">
        <v>464</v>
      </c>
      <c r="AH1206" s="145"/>
      <c r="AI1206" s="145"/>
      <c r="AJ1206" s="145"/>
      <c r="AK1206" s="145"/>
      <c r="AL1206" s="145"/>
      <c r="AM1206" s="145"/>
      <c r="AN1206" s="145"/>
      <c r="AO1206" s="145"/>
      <c r="AP1206" s="145"/>
      <c r="AQ1206" s="145"/>
      <c r="AR1206" s="145"/>
      <c r="AS1206" s="145"/>
      <c r="AT1206" s="145"/>
      <c r="AU1206" s="145"/>
      <c r="AV1206" s="145"/>
      <c r="AW1206" s="145"/>
      <c r="AX1206" s="145"/>
      <c r="AY1206" s="145"/>
      <c r="AZ1206" s="145"/>
      <c r="BA1206" s="145"/>
      <c r="BB1206" s="145"/>
      <c r="BC1206" s="145"/>
      <c r="BD1206" s="145"/>
      <c r="BE1206" s="145"/>
      <c r="BF1206" s="145"/>
      <c r="BG1206" s="145"/>
      <c r="BH1206" s="145"/>
    </row>
    <row r="1207" spans="1:60" outlineLevel="2">
      <c r="A1207" s="151"/>
      <c r="B1207" s="152"/>
      <c r="C1207" s="172" t="s">
        <v>1487</v>
      </c>
      <c r="D1207" s="156"/>
      <c r="E1207" s="1215">
        <v>45.87</v>
      </c>
      <c r="F1207" s="1209"/>
      <c r="G1207" s="1209"/>
      <c r="H1207" s="154"/>
      <c r="I1207" s="154"/>
      <c r="J1207" s="154"/>
      <c r="K1207" s="154"/>
      <c r="L1207" s="154"/>
      <c r="M1207" s="154"/>
      <c r="N1207" s="153"/>
      <c r="O1207" s="153"/>
      <c r="P1207" s="153"/>
      <c r="Q1207" s="153"/>
      <c r="R1207" s="154"/>
      <c r="S1207" s="154"/>
      <c r="T1207" s="154"/>
      <c r="U1207" s="154"/>
      <c r="V1207" s="154"/>
      <c r="W1207" s="154"/>
      <c r="X1207" s="154"/>
      <c r="Y1207" s="154"/>
      <c r="Z1207" s="145"/>
      <c r="AA1207" s="145"/>
      <c r="AB1207" s="145"/>
      <c r="AC1207" s="145"/>
      <c r="AD1207" s="145"/>
      <c r="AE1207" s="145"/>
      <c r="AF1207" s="145"/>
      <c r="AG1207" s="145" t="s">
        <v>206</v>
      </c>
      <c r="AH1207" s="145">
        <v>0</v>
      </c>
      <c r="AI1207" s="145"/>
      <c r="AJ1207" s="145"/>
      <c r="AK1207" s="145"/>
      <c r="AL1207" s="145"/>
      <c r="AM1207" s="145"/>
      <c r="AN1207" s="145"/>
      <c r="AO1207" s="145"/>
      <c r="AP1207" s="145"/>
      <c r="AQ1207" s="145"/>
      <c r="AR1207" s="145"/>
      <c r="AS1207" s="145"/>
      <c r="AT1207" s="145"/>
      <c r="AU1207" s="145"/>
      <c r="AV1207" s="145"/>
      <c r="AW1207" s="145"/>
      <c r="AX1207" s="145"/>
      <c r="AY1207" s="145"/>
      <c r="AZ1207" s="145"/>
      <c r="BA1207" s="145"/>
      <c r="BB1207" s="145"/>
      <c r="BC1207" s="145"/>
      <c r="BD1207" s="145"/>
      <c r="BE1207" s="145"/>
      <c r="BF1207" s="145"/>
      <c r="BG1207" s="145"/>
      <c r="BH1207" s="145"/>
    </row>
    <row r="1208" spans="1:60" outlineLevel="1">
      <c r="A1208" s="167">
        <v>349</v>
      </c>
      <c r="B1208" s="168" t="s">
        <v>1488</v>
      </c>
      <c r="C1208" s="173" t="s">
        <v>1489</v>
      </c>
      <c r="D1208" s="169" t="s">
        <v>275</v>
      </c>
      <c r="E1208" s="1216">
        <v>5.6477599999999999</v>
      </c>
      <c r="F1208" s="1200"/>
      <c r="G1208" s="1210">
        <f>ROUND(E1208*F1208,2)</f>
        <v>0</v>
      </c>
      <c r="H1208" s="155">
        <v>0</v>
      </c>
      <c r="I1208" s="154">
        <f>ROUND(E1208*H1208,2)</f>
        <v>0</v>
      </c>
      <c r="J1208" s="155">
        <v>1380.61</v>
      </c>
      <c r="K1208" s="154">
        <f>ROUND(E1208*J1208,2)</f>
        <v>7797.35</v>
      </c>
      <c r="L1208" s="154">
        <v>21</v>
      </c>
      <c r="M1208" s="154">
        <f>G1208*(1+L1208/100)</f>
        <v>0</v>
      </c>
      <c r="N1208" s="153">
        <v>0</v>
      </c>
      <c r="O1208" s="153">
        <f>ROUND(E1208*N1208,2)</f>
        <v>0</v>
      </c>
      <c r="P1208" s="153">
        <v>0</v>
      </c>
      <c r="Q1208" s="153">
        <f>ROUND(E1208*P1208,2)</f>
        <v>0</v>
      </c>
      <c r="R1208" s="154"/>
      <c r="S1208" s="154" t="s">
        <v>200</v>
      </c>
      <c r="T1208" s="154" t="s">
        <v>201</v>
      </c>
      <c r="U1208" s="154">
        <v>2.4209999999999998</v>
      </c>
      <c r="V1208" s="154">
        <f>ROUND(E1208*U1208,2)</f>
        <v>13.67</v>
      </c>
      <c r="W1208" s="154"/>
      <c r="X1208" s="154" t="s">
        <v>1271</v>
      </c>
      <c r="Y1208" s="154" t="s">
        <v>203</v>
      </c>
      <c r="Z1208" s="145"/>
      <c r="AA1208" s="145"/>
      <c r="AB1208" s="145"/>
      <c r="AC1208" s="145"/>
      <c r="AD1208" s="145"/>
      <c r="AE1208" s="145"/>
      <c r="AF1208" s="145"/>
      <c r="AG1208" s="145" t="s">
        <v>1272</v>
      </c>
      <c r="AH1208" s="145"/>
      <c r="AI1208" s="145"/>
      <c r="AJ1208" s="145"/>
      <c r="AK1208" s="145"/>
      <c r="AL1208" s="145"/>
      <c r="AM1208" s="145"/>
      <c r="AN1208" s="145"/>
      <c r="AO1208" s="145"/>
      <c r="AP1208" s="145"/>
      <c r="AQ1208" s="145"/>
      <c r="AR1208" s="145"/>
      <c r="AS1208" s="145"/>
      <c r="AT1208" s="145"/>
      <c r="AU1208" s="145"/>
      <c r="AV1208" s="145"/>
      <c r="AW1208" s="145"/>
      <c r="AX1208" s="145"/>
      <c r="AY1208" s="145"/>
      <c r="AZ1208" s="145"/>
      <c r="BA1208" s="145"/>
      <c r="BB1208" s="145"/>
      <c r="BC1208" s="145"/>
      <c r="BD1208" s="145"/>
      <c r="BE1208" s="145"/>
      <c r="BF1208" s="145"/>
      <c r="BG1208" s="145"/>
      <c r="BH1208" s="145"/>
    </row>
    <row r="1209" spans="1:60">
      <c r="A1209" s="161" t="s">
        <v>195</v>
      </c>
      <c r="B1209" s="162" t="s">
        <v>132</v>
      </c>
      <c r="C1209" s="170" t="s">
        <v>133</v>
      </c>
      <c r="D1209" s="163"/>
      <c r="E1209" s="1213"/>
      <c r="F1209" s="1201"/>
      <c r="G1209" s="1206">
        <f>SUMIF(AG1210:AG1367,"&lt;&gt;NOR",G1210:G1367)</f>
        <v>0</v>
      </c>
      <c r="H1209" s="160"/>
      <c r="I1209" s="160">
        <f>SUM(I1210:I1367)</f>
        <v>1996172.6700000002</v>
      </c>
      <c r="J1209" s="160"/>
      <c r="K1209" s="160">
        <f>SUM(K1210:K1367)</f>
        <v>1511087.8499999999</v>
      </c>
      <c r="L1209" s="160"/>
      <c r="M1209" s="160">
        <f>SUM(M1210:M1367)</f>
        <v>0</v>
      </c>
      <c r="N1209" s="159"/>
      <c r="O1209" s="159">
        <f>SUM(O1210:O1367)</f>
        <v>18.489999999999995</v>
      </c>
      <c r="P1209" s="159"/>
      <c r="Q1209" s="159">
        <f>SUM(Q1210:Q1367)</f>
        <v>0</v>
      </c>
      <c r="R1209" s="160"/>
      <c r="S1209" s="160"/>
      <c r="T1209" s="160"/>
      <c r="U1209" s="160"/>
      <c r="V1209" s="160">
        <f>SUM(V1210:V1367)</f>
        <v>2046.47</v>
      </c>
      <c r="W1209" s="160"/>
      <c r="X1209" s="160"/>
      <c r="Y1209" s="160"/>
      <c r="AG1209" t="s">
        <v>196</v>
      </c>
    </row>
    <row r="1210" spans="1:60" outlineLevel="1">
      <c r="A1210" s="164">
        <v>350</v>
      </c>
      <c r="B1210" s="165" t="s">
        <v>1490</v>
      </c>
      <c r="C1210" s="171" t="s">
        <v>1491</v>
      </c>
      <c r="D1210" s="166" t="s">
        <v>246</v>
      </c>
      <c r="E1210" s="1214">
        <v>8</v>
      </c>
      <c r="F1210" s="1207"/>
      <c r="G1210" s="1208">
        <f>ROUND(E1210*F1210,2)</f>
        <v>0</v>
      </c>
      <c r="H1210" s="155">
        <v>73.97</v>
      </c>
      <c r="I1210" s="154">
        <f>ROUND(E1210*H1210,2)</f>
        <v>591.76</v>
      </c>
      <c r="J1210" s="155">
        <v>67.34</v>
      </c>
      <c r="K1210" s="154">
        <f>ROUND(E1210*J1210,2)</f>
        <v>538.72</v>
      </c>
      <c r="L1210" s="154">
        <v>21</v>
      </c>
      <c r="M1210" s="154">
        <f>G1210*(1+L1210/100)</f>
        <v>0</v>
      </c>
      <c r="N1210" s="153">
        <v>0</v>
      </c>
      <c r="O1210" s="153">
        <f>ROUND(E1210*N1210,2)</f>
        <v>0</v>
      </c>
      <c r="P1210" s="153">
        <v>0</v>
      </c>
      <c r="Q1210" s="153">
        <f>ROUND(E1210*P1210,2)</f>
        <v>0</v>
      </c>
      <c r="R1210" s="154"/>
      <c r="S1210" s="154" t="s">
        <v>200</v>
      </c>
      <c r="T1210" s="154" t="s">
        <v>201</v>
      </c>
      <c r="U1210" s="154">
        <v>0.115</v>
      </c>
      <c r="V1210" s="154">
        <f>ROUND(E1210*U1210,2)</f>
        <v>0.92</v>
      </c>
      <c r="W1210" s="154"/>
      <c r="X1210" s="154" t="s">
        <v>202</v>
      </c>
      <c r="Y1210" s="154" t="s">
        <v>203</v>
      </c>
      <c r="Z1210" s="145"/>
      <c r="AA1210" s="145"/>
      <c r="AB1210" s="145"/>
      <c r="AC1210" s="145"/>
      <c r="AD1210" s="145"/>
      <c r="AE1210" s="145"/>
      <c r="AF1210" s="145"/>
      <c r="AG1210" s="145" t="s">
        <v>204</v>
      </c>
      <c r="AH1210" s="145"/>
      <c r="AI1210" s="145"/>
      <c r="AJ1210" s="145"/>
      <c r="AK1210" s="145"/>
      <c r="AL1210" s="145"/>
      <c r="AM1210" s="145"/>
      <c r="AN1210" s="145"/>
      <c r="AO1210" s="145"/>
      <c r="AP1210" s="145"/>
      <c r="AQ1210" s="145"/>
      <c r="AR1210" s="145"/>
      <c r="AS1210" s="145"/>
      <c r="AT1210" s="145"/>
      <c r="AU1210" s="145"/>
      <c r="AV1210" s="145"/>
      <c r="AW1210" s="145"/>
      <c r="AX1210" s="145"/>
      <c r="AY1210" s="145"/>
      <c r="AZ1210" s="145"/>
      <c r="BA1210" s="145"/>
      <c r="BB1210" s="145"/>
      <c r="BC1210" s="145"/>
      <c r="BD1210" s="145"/>
      <c r="BE1210" s="145"/>
      <c r="BF1210" s="145"/>
      <c r="BG1210" s="145"/>
      <c r="BH1210" s="145"/>
    </row>
    <row r="1211" spans="1:60" outlineLevel="2">
      <c r="A1211" s="151"/>
      <c r="B1211" s="152"/>
      <c r="C1211" s="172" t="s">
        <v>1492</v>
      </c>
      <c r="D1211" s="156"/>
      <c r="E1211" s="1215">
        <v>8</v>
      </c>
      <c r="F1211" s="1209"/>
      <c r="G1211" s="1209"/>
      <c r="H1211" s="154"/>
      <c r="I1211" s="154"/>
      <c r="J1211" s="154"/>
      <c r="K1211" s="154"/>
      <c r="L1211" s="154"/>
      <c r="M1211" s="154"/>
      <c r="N1211" s="153"/>
      <c r="O1211" s="153"/>
      <c r="P1211" s="153"/>
      <c r="Q1211" s="153"/>
      <c r="R1211" s="154"/>
      <c r="S1211" s="154"/>
      <c r="T1211" s="154"/>
      <c r="U1211" s="154"/>
      <c r="V1211" s="154"/>
      <c r="W1211" s="154"/>
      <c r="X1211" s="154"/>
      <c r="Y1211" s="154"/>
      <c r="Z1211" s="145"/>
      <c r="AA1211" s="145"/>
      <c r="AB1211" s="145"/>
      <c r="AC1211" s="145"/>
      <c r="AD1211" s="145"/>
      <c r="AE1211" s="145"/>
      <c r="AF1211" s="145"/>
      <c r="AG1211" s="145" t="s">
        <v>206</v>
      </c>
      <c r="AH1211" s="145">
        <v>0</v>
      </c>
      <c r="AI1211" s="145"/>
      <c r="AJ1211" s="145"/>
      <c r="AK1211" s="145"/>
      <c r="AL1211" s="145"/>
      <c r="AM1211" s="145"/>
      <c r="AN1211" s="145"/>
      <c r="AO1211" s="145"/>
      <c r="AP1211" s="145"/>
      <c r="AQ1211" s="145"/>
      <c r="AR1211" s="145"/>
      <c r="AS1211" s="145"/>
      <c r="AT1211" s="145"/>
      <c r="AU1211" s="145"/>
      <c r="AV1211" s="145"/>
      <c r="AW1211" s="145"/>
      <c r="AX1211" s="145"/>
      <c r="AY1211" s="145"/>
      <c r="AZ1211" s="145"/>
      <c r="BA1211" s="145"/>
      <c r="BB1211" s="145"/>
      <c r="BC1211" s="145"/>
      <c r="BD1211" s="145"/>
      <c r="BE1211" s="145"/>
      <c r="BF1211" s="145"/>
      <c r="BG1211" s="145"/>
      <c r="BH1211" s="145"/>
    </row>
    <row r="1212" spans="1:60" outlineLevel="1">
      <c r="A1212" s="164">
        <v>351</v>
      </c>
      <c r="B1212" s="165" t="s">
        <v>1493</v>
      </c>
      <c r="C1212" s="171" t="s">
        <v>1494</v>
      </c>
      <c r="D1212" s="166" t="s">
        <v>246</v>
      </c>
      <c r="E1212" s="1214">
        <v>58</v>
      </c>
      <c r="F1212" s="1207"/>
      <c r="G1212" s="1208">
        <f>ROUND(E1212*F1212,2)</f>
        <v>0</v>
      </c>
      <c r="H1212" s="155">
        <v>0</v>
      </c>
      <c r="I1212" s="154">
        <f>ROUND(E1212*H1212,2)</f>
        <v>0</v>
      </c>
      <c r="J1212" s="155">
        <v>110.78</v>
      </c>
      <c r="K1212" s="154">
        <f>ROUND(E1212*J1212,2)</f>
        <v>6425.24</v>
      </c>
      <c r="L1212" s="154">
        <v>21</v>
      </c>
      <c r="M1212" s="154">
        <f>G1212*(1+L1212/100)</f>
        <v>0</v>
      </c>
      <c r="N1212" s="153">
        <v>0</v>
      </c>
      <c r="O1212" s="153">
        <f>ROUND(E1212*N1212,2)</f>
        <v>0</v>
      </c>
      <c r="P1212" s="153">
        <v>0</v>
      </c>
      <c r="Q1212" s="153">
        <f>ROUND(E1212*P1212,2)</f>
        <v>0</v>
      </c>
      <c r="R1212" s="154"/>
      <c r="S1212" s="154" t="s">
        <v>200</v>
      </c>
      <c r="T1212" s="154" t="s">
        <v>201</v>
      </c>
      <c r="U1212" s="154">
        <v>0.23400000000000001</v>
      </c>
      <c r="V1212" s="154">
        <f>ROUND(E1212*U1212,2)</f>
        <v>13.57</v>
      </c>
      <c r="W1212" s="154"/>
      <c r="X1212" s="154" t="s">
        <v>202</v>
      </c>
      <c r="Y1212" s="154" t="s">
        <v>203</v>
      </c>
      <c r="Z1212" s="145"/>
      <c r="AA1212" s="145"/>
      <c r="AB1212" s="145"/>
      <c r="AC1212" s="145"/>
      <c r="AD1212" s="145"/>
      <c r="AE1212" s="145"/>
      <c r="AF1212" s="145"/>
      <c r="AG1212" s="145" t="s">
        <v>204</v>
      </c>
      <c r="AH1212" s="145"/>
      <c r="AI1212" s="145"/>
      <c r="AJ1212" s="145"/>
      <c r="AK1212" s="145"/>
      <c r="AL1212" s="145"/>
      <c r="AM1212" s="145"/>
      <c r="AN1212" s="145"/>
      <c r="AO1212" s="145"/>
      <c r="AP1212" s="145"/>
      <c r="AQ1212" s="145"/>
      <c r="AR1212" s="145"/>
      <c r="AS1212" s="145"/>
      <c r="AT1212" s="145"/>
      <c r="AU1212" s="145"/>
      <c r="AV1212" s="145"/>
      <c r="AW1212" s="145"/>
      <c r="AX1212" s="145"/>
      <c r="AY1212" s="145"/>
      <c r="AZ1212" s="145"/>
      <c r="BA1212" s="145"/>
      <c r="BB1212" s="145"/>
      <c r="BC1212" s="145"/>
      <c r="BD1212" s="145"/>
      <c r="BE1212" s="145"/>
      <c r="BF1212" s="145"/>
      <c r="BG1212" s="145"/>
      <c r="BH1212" s="145"/>
    </row>
    <row r="1213" spans="1:60" outlineLevel="2">
      <c r="A1213" s="151"/>
      <c r="B1213" s="152"/>
      <c r="C1213" s="172" t="s">
        <v>1495</v>
      </c>
      <c r="D1213" s="156"/>
      <c r="E1213" s="1215">
        <v>18</v>
      </c>
      <c r="F1213" s="1209"/>
      <c r="G1213" s="1209"/>
      <c r="H1213" s="154"/>
      <c r="I1213" s="154"/>
      <c r="J1213" s="154"/>
      <c r="K1213" s="154"/>
      <c r="L1213" s="154"/>
      <c r="M1213" s="154"/>
      <c r="N1213" s="153"/>
      <c r="O1213" s="153"/>
      <c r="P1213" s="153"/>
      <c r="Q1213" s="153"/>
      <c r="R1213" s="154"/>
      <c r="S1213" s="154"/>
      <c r="T1213" s="154"/>
      <c r="U1213" s="154"/>
      <c r="V1213" s="154"/>
      <c r="W1213" s="154"/>
      <c r="X1213" s="154"/>
      <c r="Y1213" s="154"/>
      <c r="Z1213" s="145"/>
      <c r="AA1213" s="145"/>
      <c r="AB1213" s="145"/>
      <c r="AC1213" s="145"/>
      <c r="AD1213" s="145"/>
      <c r="AE1213" s="145"/>
      <c r="AF1213" s="145"/>
      <c r="AG1213" s="145" t="s">
        <v>206</v>
      </c>
      <c r="AH1213" s="145">
        <v>0</v>
      </c>
      <c r="AI1213" s="145"/>
      <c r="AJ1213" s="145"/>
      <c r="AK1213" s="145"/>
      <c r="AL1213" s="145"/>
      <c r="AM1213" s="145"/>
      <c r="AN1213" s="145"/>
      <c r="AO1213" s="145"/>
      <c r="AP1213" s="145"/>
      <c r="AQ1213" s="145"/>
      <c r="AR1213" s="145"/>
      <c r="AS1213" s="145"/>
      <c r="AT1213" s="145"/>
      <c r="AU1213" s="145"/>
      <c r="AV1213" s="145"/>
      <c r="AW1213" s="145"/>
      <c r="AX1213" s="145"/>
      <c r="AY1213" s="145"/>
      <c r="AZ1213" s="145"/>
      <c r="BA1213" s="145"/>
      <c r="BB1213" s="145"/>
      <c r="BC1213" s="145"/>
      <c r="BD1213" s="145"/>
      <c r="BE1213" s="145"/>
      <c r="BF1213" s="145"/>
      <c r="BG1213" s="145"/>
      <c r="BH1213" s="145"/>
    </row>
    <row r="1214" spans="1:60" outlineLevel="3">
      <c r="A1214" s="151"/>
      <c r="B1214" s="152"/>
      <c r="C1214" s="172" t="s">
        <v>1496</v>
      </c>
      <c r="D1214" s="156"/>
      <c r="E1214" s="1215">
        <v>40</v>
      </c>
      <c r="F1214" s="1209"/>
      <c r="G1214" s="1209"/>
      <c r="H1214" s="154"/>
      <c r="I1214" s="154"/>
      <c r="J1214" s="154"/>
      <c r="K1214" s="154"/>
      <c r="L1214" s="154"/>
      <c r="M1214" s="154"/>
      <c r="N1214" s="153"/>
      <c r="O1214" s="153"/>
      <c r="P1214" s="153"/>
      <c r="Q1214" s="153"/>
      <c r="R1214" s="154"/>
      <c r="S1214" s="154"/>
      <c r="T1214" s="154"/>
      <c r="U1214" s="154"/>
      <c r="V1214" s="154"/>
      <c r="W1214" s="154"/>
      <c r="X1214" s="154"/>
      <c r="Y1214" s="154"/>
      <c r="Z1214" s="145"/>
      <c r="AA1214" s="145"/>
      <c r="AB1214" s="145"/>
      <c r="AC1214" s="145"/>
      <c r="AD1214" s="145"/>
      <c r="AE1214" s="145"/>
      <c r="AF1214" s="145"/>
      <c r="AG1214" s="145" t="s">
        <v>206</v>
      </c>
      <c r="AH1214" s="145">
        <v>0</v>
      </c>
      <c r="AI1214" s="145"/>
      <c r="AJ1214" s="145"/>
      <c r="AK1214" s="145"/>
      <c r="AL1214" s="145"/>
      <c r="AM1214" s="145"/>
      <c r="AN1214" s="145"/>
      <c r="AO1214" s="145"/>
      <c r="AP1214" s="145"/>
      <c r="AQ1214" s="145"/>
      <c r="AR1214" s="145"/>
      <c r="AS1214" s="145"/>
      <c r="AT1214" s="145"/>
      <c r="AU1214" s="145"/>
      <c r="AV1214" s="145"/>
      <c r="AW1214" s="145"/>
      <c r="AX1214" s="145"/>
      <c r="AY1214" s="145"/>
      <c r="AZ1214" s="145"/>
      <c r="BA1214" s="145"/>
      <c r="BB1214" s="145"/>
      <c r="BC1214" s="145"/>
      <c r="BD1214" s="145"/>
      <c r="BE1214" s="145"/>
      <c r="BF1214" s="145"/>
      <c r="BG1214" s="145"/>
      <c r="BH1214" s="145"/>
    </row>
    <row r="1215" spans="1:60" outlineLevel="1">
      <c r="A1215" s="164">
        <v>352</v>
      </c>
      <c r="B1215" s="165" t="s">
        <v>1497</v>
      </c>
      <c r="C1215" s="171" t="s">
        <v>1498</v>
      </c>
      <c r="D1215" s="166" t="s">
        <v>1499</v>
      </c>
      <c r="E1215" s="1214">
        <v>1715.3073099999999</v>
      </c>
      <c r="F1215" s="1207"/>
      <c r="G1215" s="1208">
        <f>ROUND(E1215*F1215,2)</f>
        <v>0</v>
      </c>
      <c r="H1215" s="155">
        <v>19.64</v>
      </c>
      <c r="I1215" s="154">
        <f>ROUND(E1215*H1215,2)</f>
        <v>33688.639999999999</v>
      </c>
      <c r="J1215" s="155">
        <v>236.57</v>
      </c>
      <c r="K1215" s="154">
        <f>ROUND(E1215*J1215,2)</f>
        <v>405790.25</v>
      </c>
      <c r="L1215" s="154">
        <v>21</v>
      </c>
      <c r="M1215" s="154">
        <f>G1215*(1+L1215/100)</f>
        <v>0</v>
      </c>
      <c r="N1215" s="153">
        <v>6.0000000000000002E-5</v>
      </c>
      <c r="O1215" s="153">
        <f>ROUND(E1215*N1215,2)</f>
        <v>0.1</v>
      </c>
      <c r="P1215" s="153">
        <v>0</v>
      </c>
      <c r="Q1215" s="153">
        <f>ROUND(E1215*P1215,2)</f>
        <v>0</v>
      </c>
      <c r="R1215" s="154"/>
      <c r="S1215" s="154" t="s">
        <v>200</v>
      </c>
      <c r="T1215" s="154" t="s">
        <v>201</v>
      </c>
      <c r="U1215" s="154">
        <v>0.42599999999999999</v>
      </c>
      <c r="V1215" s="154">
        <f>ROUND(E1215*U1215,2)</f>
        <v>730.72</v>
      </c>
      <c r="W1215" s="154"/>
      <c r="X1215" s="154" t="s">
        <v>202</v>
      </c>
      <c r="Y1215" s="154" t="s">
        <v>203</v>
      </c>
      <c r="Z1215" s="145"/>
      <c r="AA1215" s="145"/>
      <c r="AB1215" s="145"/>
      <c r="AC1215" s="145"/>
      <c r="AD1215" s="145"/>
      <c r="AE1215" s="145"/>
      <c r="AF1215" s="145"/>
      <c r="AG1215" s="145" t="s">
        <v>204</v>
      </c>
      <c r="AH1215" s="145"/>
      <c r="AI1215" s="145"/>
      <c r="AJ1215" s="145"/>
      <c r="AK1215" s="145"/>
      <c r="AL1215" s="145"/>
      <c r="AM1215" s="145"/>
      <c r="AN1215" s="145"/>
      <c r="AO1215" s="145"/>
      <c r="AP1215" s="145"/>
      <c r="AQ1215" s="145"/>
      <c r="AR1215" s="145"/>
      <c r="AS1215" s="145"/>
      <c r="AT1215" s="145"/>
      <c r="AU1215" s="145"/>
      <c r="AV1215" s="145"/>
      <c r="AW1215" s="145"/>
      <c r="AX1215" s="145"/>
      <c r="AY1215" s="145"/>
      <c r="AZ1215" s="145"/>
      <c r="BA1215" s="145"/>
      <c r="BB1215" s="145"/>
      <c r="BC1215" s="145"/>
      <c r="BD1215" s="145"/>
      <c r="BE1215" s="145"/>
      <c r="BF1215" s="145"/>
      <c r="BG1215" s="145"/>
      <c r="BH1215" s="145"/>
    </row>
    <row r="1216" spans="1:60" ht="22.5" outlineLevel="2">
      <c r="A1216" s="151"/>
      <c r="B1216" s="152"/>
      <c r="C1216" s="172" t="s">
        <v>1500</v>
      </c>
      <c r="D1216" s="156"/>
      <c r="E1216" s="1215">
        <v>449.37599999999998</v>
      </c>
      <c r="F1216" s="1209"/>
      <c r="G1216" s="1209"/>
      <c r="H1216" s="154"/>
      <c r="I1216" s="154"/>
      <c r="J1216" s="154"/>
      <c r="K1216" s="154"/>
      <c r="L1216" s="154"/>
      <c r="M1216" s="154"/>
      <c r="N1216" s="153"/>
      <c r="O1216" s="153"/>
      <c r="P1216" s="153"/>
      <c r="Q1216" s="153"/>
      <c r="R1216" s="154"/>
      <c r="S1216" s="154"/>
      <c r="T1216" s="154"/>
      <c r="U1216" s="154"/>
      <c r="V1216" s="154"/>
      <c r="W1216" s="154"/>
      <c r="X1216" s="154"/>
      <c r="Y1216" s="154"/>
      <c r="Z1216" s="145"/>
      <c r="AA1216" s="145"/>
      <c r="AB1216" s="145"/>
      <c r="AC1216" s="145"/>
      <c r="AD1216" s="145"/>
      <c r="AE1216" s="145"/>
      <c r="AF1216" s="145"/>
      <c r="AG1216" s="145" t="s">
        <v>206</v>
      </c>
      <c r="AH1216" s="145">
        <v>0</v>
      </c>
      <c r="AI1216" s="145"/>
      <c r="AJ1216" s="145"/>
      <c r="AK1216" s="145"/>
      <c r="AL1216" s="145"/>
      <c r="AM1216" s="145"/>
      <c r="AN1216" s="145"/>
      <c r="AO1216" s="145"/>
      <c r="AP1216" s="145"/>
      <c r="AQ1216" s="145"/>
      <c r="AR1216" s="145"/>
      <c r="AS1216" s="145"/>
      <c r="AT1216" s="145"/>
      <c r="AU1216" s="145"/>
      <c r="AV1216" s="145"/>
      <c r="AW1216" s="145"/>
      <c r="AX1216" s="145"/>
      <c r="AY1216" s="145"/>
      <c r="AZ1216" s="145"/>
      <c r="BA1216" s="145"/>
      <c r="BB1216" s="145"/>
      <c r="BC1216" s="145"/>
      <c r="BD1216" s="145"/>
      <c r="BE1216" s="145"/>
      <c r="BF1216" s="145"/>
      <c r="BG1216" s="145"/>
      <c r="BH1216" s="145"/>
    </row>
    <row r="1217" spans="1:60" ht="22.5" outlineLevel="3">
      <c r="A1217" s="151"/>
      <c r="B1217" s="152"/>
      <c r="C1217" s="172" t="s">
        <v>1501</v>
      </c>
      <c r="D1217" s="156"/>
      <c r="E1217" s="1215">
        <v>221.93520000000001</v>
      </c>
      <c r="F1217" s="1209"/>
      <c r="G1217" s="1209"/>
      <c r="H1217" s="154"/>
      <c r="I1217" s="154"/>
      <c r="J1217" s="154"/>
      <c r="K1217" s="154"/>
      <c r="L1217" s="154"/>
      <c r="M1217" s="154"/>
      <c r="N1217" s="153"/>
      <c r="O1217" s="153"/>
      <c r="P1217" s="153"/>
      <c r="Q1217" s="153"/>
      <c r="R1217" s="154"/>
      <c r="S1217" s="154"/>
      <c r="T1217" s="154"/>
      <c r="U1217" s="154"/>
      <c r="V1217" s="154"/>
      <c r="W1217" s="154"/>
      <c r="X1217" s="154"/>
      <c r="Y1217" s="154"/>
      <c r="Z1217" s="145"/>
      <c r="AA1217" s="145"/>
      <c r="AB1217" s="145"/>
      <c r="AC1217" s="145"/>
      <c r="AD1217" s="145"/>
      <c r="AE1217" s="145"/>
      <c r="AF1217" s="145"/>
      <c r="AG1217" s="145" t="s">
        <v>206</v>
      </c>
      <c r="AH1217" s="145">
        <v>0</v>
      </c>
      <c r="AI1217" s="145"/>
      <c r="AJ1217" s="145"/>
      <c r="AK1217" s="145"/>
      <c r="AL1217" s="145"/>
      <c r="AM1217" s="145"/>
      <c r="AN1217" s="145"/>
      <c r="AO1217" s="145"/>
      <c r="AP1217" s="145"/>
      <c r="AQ1217" s="145"/>
      <c r="AR1217" s="145"/>
      <c r="AS1217" s="145"/>
      <c r="AT1217" s="145"/>
      <c r="AU1217" s="145"/>
      <c r="AV1217" s="145"/>
      <c r="AW1217" s="145"/>
      <c r="AX1217" s="145"/>
      <c r="AY1217" s="145"/>
      <c r="AZ1217" s="145"/>
      <c r="BA1217" s="145"/>
      <c r="BB1217" s="145"/>
      <c r="BC1217" s="145"/>
      <c r="BD1217" s="145"/>
      <c r="BE1217" s="145"/>
      <c r="BF1217" s="145"/>
      <c r="BG1217" s="145"/>
      <c r="BH1217" s="145"/>
    </row>
    <row r="1218" spans="1:60" ht="22.5" outlineLevel="3">
      <c r="A1218" s="151"/>
      <c r="B1218" s="152"/>
      <c r="C1218" s="172" t="s">
        <v>1502</v>
      </c>
      <c r="D1218" s="156"/>
      <c r="E1218" s="1215">
        <v>223.8192</v>
      </c>
      <c r="F1218" s="1209"/>
      <c r="G1218" s="1209"/>
      <c r="H1218" s="154"/>
      <c r="I1218" s="154"/>
      <c r="J1218" s="154"/>
      <c r="K1218" s="154"/>
      <c r="L1218" s="154"/>
      <c r="M1218" s="154"/>
      <c r="N1218" s="153"/>
      <c r="O1218" s="153"/>
      <c r="P1218" s="153"/>
      <c r="Q1218" s="153"/>
      <c r="R1218" s="154"/>
      <c r="S1218" s="154"/>
      <c r="T1218" s="154"/>
      <c r="U1218" s="154"/>
      <c r="V1218" s="154"/>
      <c r="W1218" s="154"/>
      <c r="X1218" s="154"/>
      <c r="Y1218" s="154"/>
      <c r="Z1218" s="145"/>
      <c r="AA1218" s="145"/>
      <c r="AB1218" s="145"/>
      <c r="AC1218" s="145"/>
      <c r="AD1218" s="145"/>
      <c r="AE1218" s="145"/>
      <c r="AF1218" s="145"/>
      <c r="AG1218" s="145" t="s">
        <v>206</v>
      </c>
      <c r="AH1218" s="145">
        <v>0</v>
      </c>
      <c r="AI1218" s="145"/>
      <c r="AJ1218" s="145"/>
      <c r="AK1218" s="145"/>
      <c r="AL1218" s="145"/>
      <c r="AM1218" s="145"/>
      <c r="AN1218" s="145"/>
      <c r="AO1218" s="145"/>
      <c r="AP1218" s="145"/>
      <c r="AQ1218" s="145"/>
      <c r="AR1218" s="145"/>
      <c r="AS1218" s="145"/>
      <c r="AT1218" s="145"/>
      <c r="AU1218" s="145"/>
      <c r="AV1218" s="145"/>
      <c r="AW1218" s="145"/>
      <c r="AX1218" s="145"/>
      <c r="AY1218" s="145"/>
      <c r="AZ1218" s="145"/>
      <c r="BA1218" s="145"/>
      <c r="BB1218" s="145"/>
      <c r="BC1218" s="145"/>
      <c r="BD1218" s="145"/>
      <c r="BE1218" s="145"/>
      <c r="BF1218" s="145"/>
      <c r="BG1218" s="145"/>
      <c r="BH1218" s="145"/>
    </row>
    <row r="1219" spans="1:60" ht="22.5" outlineLevel="3">
      <c r="A1219" s="151"/>
      <c r="B1219" s="152"/>
      <c r="C1219" s="172" t="s">
        <v>1503</v>
      </c>
      <c r="D1219" s="156"/>
      <c r="E1219" s="1215">
        <v>174.08160000000001</v>
      </c>
      <c r="F1219" s="1209"/>
      <c r="G1219" s="1209"/>
      <c r="H1219" s="154"/>
      <c r="I1219" s="154"/>
      <c r="J1219" s="154"/>
      <c r="K1219" s="154"/>
      <c r="L1219" s="154"/>
      <c r="M1219" s="154"/>
      <c r="N1219" s="153"/>
      <c r="O1219" s="153"/>
      <c r="P1219" s="153"/>
      <c r="Q1219" s="153"/>
      <c r="R1219" s="154"/>
      <c r="S1219" s="154"/>
      <c r="T1219" s="154"/>
      <c r="U1219" s="154"/>
      <c r="V1219" s="154"/>
      <c r="W1219" s="154"/>
      <c r="X1219" s="154"/>
      <c r="Y1219" s="154"/>
      <c r="Z1219" s="145"/>
      <c r="AA1219" s="145"/>
      <c r="AB1219" s="145"/>
      <c r="AC1219" s="145"/>
      <c r="AD1219" s="145"/>
      <c r="AE1219" s="145"/>
      <c r="AF1219" s="145"/>
      <c r="AG1219" s="145" t="s">
        <v>206</v>
      </c>
      <c r="AH1219" s="145">
        <v>0</v>
      </c>
      <c r="AI1219" s="145"/>
      <c r="AJ1219" s="145"/>
      <c r="AK1219" s="145"/>
      <c r="AL1219" s="145"/>
      <c r="AM1219" s="145"/>
      <c r="AN1219" s="145"/>
      <c r="AO1219" s="145"/>
      <c r="AP1219" s="145"/>
      <c r="AQ1219" s="145"/>
      <c r="AR1219" s="145"/>
      <c r="AS1219" s="145"/>
      <c r="AT1219" s="145"/>
      <c r="AU1219" s="145"/>
      <c r="AV1219" s="145"/>
      <c r="AW1219" s="145"/>
      <c r="AX1219" s="145"/>
      <c r="AY1219" s="145"/>
      <c r="AZ1219" s="145"/>
      <c r="BA1219" s="145"/>
      <c r="BB1219" s="145"/>
      <c r="BC1219" s="145"/>
      <c r="BD1219" s="145"/>
      <c r="BE1219" s="145"/>
      <c r="BF1219" s="145"/>
      <c r="BG1219" s="145"/>
      <c r="BH1219" s="145"/>
    </row>
    <row r="1220" spans="1:60" ht="22.5" outlineLevel="3">
      <c r="A1220" s="151"/>
      <c r="B1220" s="152"/>
      <c r="C1220" s="172" t="s">
        <v>1504</v>
      </c>
      <c r="D1220" s="156"/>
      <c r="E1220" s="1215">
        <v>23.21088</v>
      </c>
      <c r="F1220" s="1209"/>
      <c r="G1220" s="1209"/>
      <c r="H1220" s="154"/>
      <c r="I1220" s="154"/>
      <c r="J1220" s="154"/>
      <c r="K1220" s="154"/>
      <c r="L1220" s="154"/>
      <c r="M1220" s="154"/>
      <c r="N1220" s="153"/>
      <c r="O1220" s="153"/>
      <c r="P1220" s="153"/>
      <c r="Q1220" s="153"/>
      <c r="R1220" s="154"/>
      <c r="S1220" s="154"/>
      <c r="T1220" s="154"/>
      <c r="U1220" s="154"/>
      <c r="V1220" s="154"/>
      <c r="W1220" s="154"/>
      <c r="X1220" s="154"/>
      <c r="Y1220" s="154"/>
      <c r="Z1220" s="145"/>
      <c r="AA1220" s="145"/>
      <c r="AB1220" s="145"/>
      <c r="AC1220" s="145"/>
      <c r="AD1220" s="145"/>
      <c r="AE1220" s="145"/>
      <c r="AF1220" s="145"/>
      <c r="AG1220" s="145" t="s">
        <v>206</v>
      </c>
      <c r="AH1220" s="145">
        <v>0</v>
      </c>
      <c r="AI1220" s="145"/>
      <c r="AJ1220" s="145"/>
      <c r="AK1220" s="145"/>
      <c r="AL1220" s="145"/>
      <c r="AM1220" s="145"/>
      <c r="AN1220" s="145"/>
      <c r="AO1220" s="145"/>
      <c r="AP1220" s="145"/>
      <c r="AQ1220" s="145"/>
      <c r="AR1220" s="145"/>
      <c r="AS1220" s="145"/>
      <c r="AT1220" s="145"/>
      <c r="AU1220" s="145"/>
      <c r="AV1220" s="145"/>
      <c r="AW1220" s="145"/>
      <c r="AX1220" s="145"/>
      <c r="AY1220" s="145"/>
      <c r="AZ1220" s="145"/>
      <c r="BA1220" s="145"/>
      <c r="BB1220" s="145"/>
      <c r="BC1220" s="145"/>
      <c r="BD1220" s="145"/>
      <c r="BE1220" s="145"/>
      <c r="BF1220" s="145"/>
      <c r="BG1220" s="145"/>
      <c r="BH1220" s="145"/>
    </row>
    <row r="1221" spans="1:60" ht="22.5" outlineLevel="3">
      <c r="A1221" s="151"/>
      <c r="B1221" s="152"/>
      <c r="C1221" s="172" t="s">
        <v>1505</v>
      </c>
      <c r="D1221" s="156"/>
      <c r="E1221" s="1215">
        <v>12.73584</v>
      </c>
      <c r="F1221" s="1209"/>
      <c r="G1221" s="1209"/>
      <c r="H1221" s="154"/>
      <c r="I1221" s="154"/>
      <c r="J1221" s="154"/>
      <c r="K1221" s="154"/>
      <c r="L1221" s="154"/>
      <c r="M1221" s="154"/>
      <c r="N1221" s="153"/>
      <c r="O1221" s="153"/>
      <c r="P1221" s="153"/>
      <c r="Q1221" s="153"/>
      <c r="R1221" s="154"/>
      <c r="S1221" s="154"/>
      <c r="T1221" s="154"/>
      <c r="U1221" s="154"/>
      <c r="V1221" s="154"/>
      <c r="W1221" s="154"/>
      <c r="X1221" s="154"/>
      <c r="Y1221" s="154"/>
      <c r="Z1221" s="145"/>
      <c r="AA1221" s="145"/>
      <c r="AB1221" s="145"/>
      <c r="AC1221" s="145"/>
      <c r="AD1221" s="145"/>
      <c r="AE1221" s="145"/>
      <c r="AF1221" s="145"/>
      <c r="AG1221" s="145" t="s">
        <v>206</v>
      </c>
      <c r="AH1221" s="145">
        <v>0</v>
      </c>
      <c r="AI1221" s="145"/>
      <c r="AJ1221" s="145"/>
      <c r="AK1221" s="145"/>
      <c r="AL1221" s="145"/>
      <c r="AM1221" s="145"/>
      <c r="AN1221" s="145"/>
      <c r="AO1221" s="145"/>
      <c r="AP1221" s="145"/>
      <c r="AQ1221" s="145"/>
      <c r="AR1221" s="145"/>
      <c r="AS1221" s="145"/>
      <c r="AT1221" s="145"/>
      <c r="AU1221" s="145"/>
      <c r="AV1221" s="145"/>
      <c r="AW1221" s="145"/>
      <c r="AX1221" s="145"/>
      <c r="AY1221" s="145"/>
      <c r="AZ1221" s="145"/>
      <c r="BA1221" s="145"/>
      <c r="BB1221" s="145"/>
      <c r="BC1221" s="145"/>
      <c r="BD1221" s="145"/>
      <c r="BE1221" s="145"/>
      <c r="BF1221" s="145"/>
      <c r="BG1221" s="145"/>
      <c r="BH1221" s="145"/>
    </row>
    <row r="1222" spans="1:60" ht="22.5" outlineLevel="3">
      <c r="A1222" s="151"/>
      <c r="B1222" s="152"/>
      <c r="C1222" s="172" t="s">
        <v>1506</v>
      </c>
      <c r="D1222" s="156"/>
      <c r="E1222" s="1215">
        <v>1.8839999999999999</v>
      </c>
      <c r="F1222" s="1209"/>
      <c r="G1222" s="1209"/>
      <c r="H1222" s="154"/>
      <c r="I1222" s="154"/>
      <c r="J1222" s="154"/>
      <c r="K1222" s="154"/>
      <c r="L1222" s="154"/>
      <c r="M1222" s="154"/>
      <c r="N1222" s="153"/>
      <c r="O1222" s="153"/>
      <c r="P1222" s="153"/>
      <c r="Q1222" s="153"/>
      <c r="R1222" s="154"/>
      <c r="S1222" s="154"/>
      <c r="T1222" s="154"/>
      <c r="U1222" s="154"/>
      <c r="V1222" s="154"/>
      <c r="W1222" s="154"/>
      <c r="X1222" s="154"/>
      <c r="Y1222" s="154"/>
      <c r="Z1222" s="145"/>
      <c r="AA1222" s="145"/>
      <c r="AB1222" s="145"/>
      <c r="AC1222" s="145"/>
      <c r="AD1222" s="145"/>
      <c r="AE1222" s="145"/>
      <c r="AF1222" s="145"/>
      <c r="AG1222" s="145" t="s">
        <v>206</v>
      </c>
      <c r="AH1222" s="145">
        <v>0</v>
      </c>
      <c r="AI1222" s="145"/>
      <c r="AJ1222" s="145"/>
      <c r="AK1222" s="145"/>
      <c r="AL1222" s="145"/>
      <c r="AM1222" s="145"/>
      <c r="AN1222" s="145"/>
      <c r="AO1222" s="145"/>
      <c r="AP1222" s="145"/>
      <c r="AQ1222" s="145"/>
      <c r="AR1222" s="145"/>
      <c r="AS1222" s="145"/>
      <c r="AT1222" s="145"/>
      <c r="AU1222" s="145"/>
      <c r="AV1222" s="145"/>
      <c r="AW1222" s="145"/>
      <c r="AX1222" s="145"/>
      <c r="AY1222" s="145"/>
      <c r="AZ1222" s="145"/>
      <c r="BA1222" s="145"/>
      <c r="BB1222" s="145"/>
      <c r="BC1222" s="145"/>
      <c r="BD1222" s="145"/>
      <c r="BE1222" s="145"/>
      <c r="BF1222" s="145"/>
      <c r="BG1222" s="145"/>
      <c r="BH1222" s="145"/>
    </row>
    <row r="1223" spans="1:60" ht="22.5" outlineLevel="3">
      <c r="A1223" s="151"/>
      <c r="B1223" s="152"/>
      <c r="C1223" s="172" t="s">
        <v>1507</v>
      </c>
      <c r="D1223" s="156"/>
      <c r="E1223" s="1215">
        <v>4.1383999999999999</v>
      </c>
      <c r="F1223" s="1209"/>
      <c r="G1223" s="1209"/>
      <c r="H1223" s="154"/>
      <c r="I1223" s="154"/>
      <c r="J1223" s="154"/>
      <c r="K1223" s="154"/>
      <c r="L1223" s="154"/>
      <c r="M1223" s="154"/>
      <c r="N1223" s="153"/>
      <c r="O1223" s="153"/>
      <c r="P1223" s="153"/>
      <c r="Q1223" s="153"/>
      <c r="R1223" s="154"/>
      <c r="S1223" s="154"/>
      <c r="T1223" s="154"/>
      <c r="U1223" s="154"/>
      <c r="V1223" s="154"/>
      <c r="W1223" s="154"/>
      <c r="X1223" s="154"/>
      <c r="Y1223" s="154"/>
      <c r="Z1223" s="145"/>
      <c r="AA1223" s="145"/>
      <c r="AB1223" s="145"/>
      <c r="AC1223" s="145"/>
      <c r="AD1223" s="145"/>
      <c r="AE1223" s="145"/>
      <c r="AF1223" s="145"/>
      <c r="AG1223" s="145" t="s">
        <v>206</v>
      </c>
      <c r="AH1223" s="145">
        <v>0</v>
      </c>
      <c r="AI1223" s="145"/>
      <c r="AJ1223" s="145"/>
      <c r="AK1223" s="145"/>
      <c r="AL1223" s="145"/>
      <c r="AM1223" s="145"/>
      <c r="AN1223" s="145"/>
      <c r="AO1223" s="145"/>
      <c r="AP1223" s="145"/>
      <c r="AQ1223" s="145"/>
      <c r="AR1223" s="145"/>
      <c r="AS1223" s="145"/>
      <c r="AT1223" s="145"/>
      <c r="AU1223" s="145"/>
      <c r="AV1223" s="145"/>
      <c r="AW1223" s="145"/>
      <c r="AX1223" s="145"/>
      <c r="AY1223" s="145"/>
      <c r="AZ1223" s="145"/>
      <c r="BA1223" s="145"/>
      <c r="BB1223" s="145"/>
      <c r="BC1223" s="145"/>
      <c r="BD1223" s="145"/>
      <c r="BE1223" s="145"/>
      <c r="BF1223" s="145"/>
      <c r="BG1223" s="145"/>
      <c r="BH1223" s="145"/>
    </row>
    <row r="1224" spans="1:60" ht="22.5" outlineLevel="3">
      <c r="A1224" s="151"/>
      <c r="B1224" s="152"/>
      <c r="C1224" s="172" t="s">
        <v>1508</v>
      </c>
      <c r="D1224" s="156"/>
      <c r="E1224" s="1215">
        <v>9.734</v>
      </c>
      <c r="F1224" s="1209"/>
      <c r="G1224" s="1209"/>
      <c r="H1224" s="154"/>
      <c r="I1224" s="154"/>
      <c r="J1224" s="154"/>
      <c r="K1224" s="154"/>
      <c r="L1224" s="154"/>
      <c r="M1224" s="154"/>
      <c r="N1224" s="153"/>
      <c r="O1224" s="153"/>
      <c r="P1224" s="153"/>
      <c r="Q1224" s="153"/>
      <c r="R1224" s="154"/>
      <c r="S1224" s="154"/>
      <c r="T1224" s="154"/>
      <c r="U1224" s="154"/>
      <c r="V1224" s="154"/>
      <c r="W1224" s="154"/>
      <c r="X1224" s="154"/>
      <c r="Y1224" s="154"/>
      <c r="Z1224" s="145"/>
      <c r="AA1224" s="145"/>
      <c r="AB1224" s="145"/>
      <c r="AC1224" s="145"/>
      <c r="AD1224" s="145"/>
      <c r="AE1224" s="145"/>
      <c r="AF1224" s="145"/>
      <c r="AG1224" s="145" t="s">
        <v>206</v>
      </c>
      <c r="AH1224" s="145">
        <v>0</v>
      </c>
      <c r="AI1224" s="145"/>
      <c r="AJ1224" s="145"/>
      <c r="AK1224" s="145"/>
      <c r="AL1224" s="145"/>
      <c r="AM1224" s="145"/>
      <c r="AN1224" s="145"/>
      <c r="AO1224" s="145"/>
      <c r="AP1224" s="145"/>
      <c r="AQ1224" s="145"/>
      <c r="AR1224" s="145"/>
      <c r="AS1224" s="145"/>
      <c r="AT1224" s="145"/>
      <c r="AU1224" s="145"/>
      <c r="AV1224" s="145"/>
      <c r="AW1224" s="145"/>
      <c r="AX1224" s="145"/>
      <c r="AY1224" s="145"/>
      <c r="AZ1224" s="145"/>
      <c r="BA1224" s="145"/>
      <c r="BB1224" s="145"/>
      <c r="BC1224" s="145"/>
      <c r="BD1224" s="145"/>
      <c r="BE1224" s="145"/>
      <c r="BF1224" s="145"/>
      <c r="BG1224" s="145"/>
      <c r="BH1224" s="145"/>
    </row>
    <row r="1225" spans="1:60" ht="22.5" outlineLevel="3">
      <c r="A1225" s="151"/>
      <c r="B1225" s="152"/>
      <c r="C1225" s="172" t="s">
        <v>1509</v>
      </c>
      <c r="D1225" s="156"/>
      <c r="E1225" s="1215">
        <v>3.14</v>
      </c>
      <c r="F1225" s="1209"/>
      <c r="G1225" s="1209"/>
      <c r="H1225" s="154"/>
      <c r="I1225" s="154"/>
      <c r="J1225" s="154"/>
      <c r="K1225" s="154"/>
      <c r="L1225" s="154"/>
      <c r="M1225" s="154"/>
      <c r="N1225" s="153"/>
      <c r="O1225" s="153"/>
      <c r="P1225" s="153"/>
      <c r="Q1225" s="153"/>
      <c r="R1225" s="154"/>
      <c r="S1225" s="154"/>
      <c r="T1225" s="154"/>
      <c r="U1225" s="154"/>
      <c r="V1225" s="154"/>
      <c r="W1225" s="154"/>
      <c r="X1225" s="154"/>
      <c r="Y1225" s="154"/>
      <c r="Z1225" s="145"/>
      <c r="AA1225" s="145"/>
      <c r="AB1225" s="145"/>
      <c r="AC1225" s="145"/>
      <c r="AD1225" s="145"/>
      <c r="AE1225" s="145"/>
      <c r="AF1225" s="145"/>
      <c r="AG1225" s="145" t="s">
        <v>206</v>
      </c>
      <c r="AH1225" s="145">
        <v>0</v>
      </c>
      <c r="AI1225" s="145"/>
      <c r="AJ1225" s="145"/>
      <c r="AK1225" s="145"/>
      <c r="AL1225" s="145"/>
      <c r="AM1225" s="145"/>
      <c r="AN1225" s="145"/>
      <c r="AO1225" s="145"/>
      <c r="AP1225" s="145"/>
      <c r="AQ1225" s="145"/>
      <c r="AR1225" s="145"/>
      <c r="AS1225" s="145"/>
      <c r="AT1225" s="145"/>
      <c r="AU1225" s="145"/>
      <c r="AV1225" s="145"/>
      <c r="AW1225" s="145"/>
      <c r="AX1225" s="145"/>
      <c r="AY1225" s="145"/>
      <c r="AZ1225" s="145"/>
      <c r="BA1225" s="145"/>
      <c r="BB1225" s="145"/>
      <c r="BC1225" s="145"/>
      <c r="BD1225" s="145"/>
      <c r="BE1225" s="145"/>
      <c r="BF1225" s="145"/>
      <c r="BG1225" s="145"/>
      <c r="BH1225" s="145"/>
    </row>
    <row r="1226" spans="1:60" ht="22.5" outlineLevel="3">
      <c r="A1226" s="151"/>
      <c r="B1226" s="152"/>
      <c r="C1226" s="172" t="s">
        <v>1510</v>
      </c>
      <c r="D1226" s="156"/>
      <c r="E1226" s="1215">
        <v>189.36084</v>
      </c>
      <c r="F1226" s="1209"/>
      <c r="G1226" s="1209"/>
      <c r="H1226" s="154"/>
      <c r="I1226" s="154"/>
      <c r="J1226" s="154"/>
      <c r="K1226" s="154"/>
      <c r="L1226" s="154"/>
      <c r="M1226" s="154"/>
      <c r="N1226" s="153"/>
      <c r="O1226" s="153"/>
      <c r="P1226" s="153"/>
      <c r="Q1226" s="153"/>
      <c r="R1226" s="154"/>
      <c r="S1226" s="154"/>
      <c r="T1226" s="154"/>
      <c r="U1226" s="154"/>
      <c r="V1226" s="154"/>
      <c r="W1226" s="154"/>
      <c r="X1226" s="154"/>
      <c r="Y1226" s="154"/>
      <c r="Z1226" s="145"/>
      <c r="AA1226" s="145"/>
      <c r="AB1226" s="145"/>
      <c r="AC1226" s="145"/>
      <c r="AD1226" s="145"/>
      <c r="AE1226" s="145"/>
      <c r="AF1226" s="145"/>
      <c r="AG1226" s="145" t="s">
        <v>206</v>
      </c>
      <c r="AH1226" s="145">
        <v>0</v>
      </c>
      <c r="AI1226" s="145"/>
      <c r="AJ1226" s="145"/>
      <c r="AK1226" s="145"/>
      <c r="AL1226" s="145"/>
      <c r="AM1226" s="145"/>
      <c r="AN1226" s="145"/>
      <c r="AO1226" s="145"/>
      <c r="AP1226" s="145"/>
      <c r="AQ1226" s="145"/>
      <c r="AR1226" s="145"/>
      <c r="AS1226" s="145"/>
      <c r="AT1226" s="145"/>
      <c r="AU1226" s="145"/>
      <c r="AV1226" s="145"/>
      <c r="AW1226" s="145"/>
      <c r="AX1226" s="145"/>
      <c r="AY1226" s="145"/>
      <c r="AZ1226" s="145"/>
      <c r="BA1226" s="145"/>
      <c r="BB1226" s="145"/>
      <c r="BC1226" s="145"/>
      <c r="BD1226" s="145"/>
      <c r="BE1226" s="145"/>
      <c r="BF1226" s="145"/>
      <c r="BG1226" s="145"/>
      <c r="BH1226" s="145"/>
    </row>
    <row r="1227" spans="1:60" ht="22.5" outlineLevel="3">
      <c r="A1227" s="151"/>
      <c r="B1227" s="152"/>
      <c r="C1227" s="172" t="s">
        <v>1511</v>
      </c>
      <c r="D1227" s="156"/>
      <c r="E1227" s="1215">
        <v>5.6331600000000002</v>
      </c>
      <c r="F1227" s="1209"/>
      <c r="G1227" s="1209"/>
      <c r="H1227" s="154"/>
      <c r="I1227" s="154"/>
      <c r="J1227" s="154"/>
      <c r="K1227" s="154"/>
      <c r="L1227" s="154"/>
      <c r="M1227" s="154"/>
      <c r="N1227" s="153"/>
      <c r="O1227" s="153"/>
      <c r="P1227" s="153"/>
      <c r="Q1227" s="153"/>
      <c r="R1227" s="154"/>
      <c r="S1227" s="154"/>
      <c r="T1227" s="154"/>
      <c r="U1227" s="154"/>
      <c r="V1227" s="154"/>
      <c r="W1227" s="154"/>
      <c r="X1227" s="154"/>
      <c r="Y1227" s="154"/>
      <c r="Z1227" s="145"/>
      <c r="AA1227" s="145"/>
      <c r="AB1227" s="145"/>
      <c r="AC1227" s="145"/>
      <c r="AD1227" s="145"/>
      <c r="AE1227" s="145"/>
      <c r="AF1227" s="145"/>
      <c r="AG1227" s="145" t="s">
        <v>206</v>
      </c>
      <c r="AH1227" s="145">
        <v>0</v>
      </c>
      <c r="AI1227" s="145"/>
      <c r="AJ1227" s="145"/>
      <c r="AK1227" s="145"/>
      <c r="AL1227" s="145"/>
      <c r="AM1227" s="145"/>
      <c r="AN1227" s="145"/>
      <c r="AO1227" s="145"/>
      <c r="AP1227" s="145"/>
      <c r="AQ1227" s="145"/>
      <c r="AR1227" s="145"/>
      <c r="AS1227" s="145"/>
      <c r="AT1227" s="145"/>
      <c r="AU1227" s="145"/>
      <c r="AV1227" s="145"/>
      <c r="AW1227" s="145"/>
      <c r="AX1227" s="145"/>
      <c r="AY1227" s="145"/>
      <c r="AZ1227" s="145"/>
      <c r="BA1227" s="145"/>
      <c r="BB1227" s="145"/>
      <c r="BC1227" s="145"/>
      <c r="BD1227" s="145"/>
      <c r="BE1227" s="145"/>
      <c r="BF1227" s="145"/>
      <c r="BG1227" s="145"/>
      <c r="BH1227" s="145"/>
    </row>
    <row r="1228" spans="1:60" ht="22.5" outlineLevel="3">
      <c r="A1228" s="151"/>
      <c r="B1228" s="152"/>
      <c r="C1228" s="172" t="s">
        <v>1512</v>
      </c>
      <c r="D1228" s="156"/>
      <c r="E1228" s="1215">
        <v>72.020769999999999</v>
      </c>
      <c r="F1228" s="1209"/>
      <c r="G1228" s="1209"/>
      <c r="H1228" s="154"/>
      <c r="I1228" s="154"/>
      <c r="J1228" s="154"/>
      <c r="K1228" s="154"/>
      <c r="L1228" s="154"/>
      <c r="M1228" s="154"/>
      <c r="N1228" s="153"/>
      <c r="O1228" s="153"/>
      <c r="P1228" s="153"/>
      <c r="Q1228" s="153"/>
      <c r="R1228" s="154"/>
      <c r="S1228" s="154"/>
      <c r="T1228" s="154"/>
      <c r="U1228" s="154"/>
      <c r="V1228" s="154"/>
      <c r="W1228" s="154"/>
      <c r="X1228" s="154"/>
      <c r="Y1228" s="154"/>
      <c r="Z1228" s="145"/>
      <c r="AA1228" s="145"/>
      <c r="AB1228" s="145"/>
      <c r="AC1228" s="145"/>
      <c r="AD1228" s="145"/>
      <c r="AE1228" s="145"/>
      <c r="AF1228" s="145"/>
      <c r="AG1228" s="145" t="s">
        <v>206</v>
      </c>
      <c r="AH1228" s="145">
        <v>0</v>
      </c>
      <c r="AI1228" s="145"/>
      <c r="AJ1228" s="145"/>
      <c r="AK1228" s="145"/>
      <c r="AL1228" s="145"/>
      <c r="AM1228" s="145"/>
      <c r="AN1228" s="145"/>
      <c r="AO1228" s="145"/>
      <c r="AP1228" s="145"/>
      <c r="AQ1228" s="145"/>
      <c r="AR1228" s="145"/>
      <c r="AS1228" s="145"/>
      <c r="AT1228" s="145"/>
      <c r="AU1228" s="145"/>
      <c r="AV1228" s="145"/>
      <c r="AW1228" s="145"/>
      <c r="AX1228" s="145"/>
      <c r="AY1228" s="145"/>
      <c r="AZ1228" s="145"/>
      <c r="BA1228" s="145"/>
      <c r="BB1228" s="145"/>
      <c r="BC1228" s="145"/>
      <c r="BD1228" s="145"/>
      <c r="BE1228" s="145"/>
      <c r="BF1228" s="145"/>
      <c r="BG1228" s="145"/>
      <c r="BH1228" s="145"/>
    </row>
    <row r="1229" spans="1:60" ht="22.5" outlineLevel="3">
      <c r="A1229" s="151"/>
      <c r="B1229" s="152"/>
      <c r="C1229" s="172" t="s">
        <v>1513</v>
      </c>
      <c r="D1229" s="156"/>
      <c r="E1229" s="1215">
        <v>2.0636100000000002</v>
      </c>
      <c r="F1229" s="1209"/>
      <c r="G1229" s="1209"/>
      <c r="H1229" s="154"/>
      <c r="I1229" s="154"/>
      <c r="J1229" s="154"/>
      <c r="K1229" s="154"/>
      <c r="L1229" s="154"/>
      <c r="M1229" s="154"/>
      <c r="N1229" s="153"/>
      <c r="O1229" s="153"/>
      <c r="P1229" s="153"/>
      <c r="Q1229" s="153"/>
      <c r="R1229" s="154"/>
      <c r="S1229" s="154"/>
      <c r="T1229" s="154"/>
      <c r="U1229" s="154"/>
      <c r="V1229" s="154"/>
      <c r="W1229" s="154"/>
      <c r="X1229" s="154"/>
      <c r="Y1229" s="154"/>
      <c r="Z1229" s="145"/>
      <c r="AA1229" s="145"/>
      <c r="AB1229" s="145"/>
      <c r="AC1229" s="145"/>
      <c r="AD1229" s="145"/>
      <c r="AE1229" s="145"/>
      <c r="AF1229" s="145"/>
      <c r="AG1229" s="145" t="s">
        <v>206</v>
      </c>
      <c r="AH1229" s="145">
        <v>0</v>
      </c>
      <c r="AI1229" s="145"/>
      <c r="AJ1229" s="145"/>
      <c r="AK1229" s="145"/>
      <c r="AL1229" s="145"/>
      <c r="AM1229" s="145"/>
      <c r="AN1229" s="145"/>
      <c r="AO1229" s="145"/>
      <c r="AP1229" s="145"/>
      <c r="AQ1229" s="145"/>
      <c r="AR1229" s="145"/>
      <c r="AS1229" s="145"/>
      <c r="AT1229" s="145"/>
      <c r="AU1229" s="145"/>
      <c r="AV1229" s="145"/>
      <c r="AW1229" s="145"/>
      <c r="AX1229" s="145"/>
      <c r="AY1229" s="145"/>
      <c r="AZ1229" s="145"/>
      <c r="BA1229" s="145"/>
      <c r="BB1229" s="145"/>
      <c r="BC1229" s="145"/>
      <c r="BD1229" s="145"/>
      <c r="BE1229" s="145"/>
      <c r="BF1229" s="145"/>
      <c r="BG1229" s="145"/>
      <c r="BH1229" s="145"/>
    </row>
    <row r="1230" spans="1:60" ht="22.5" outlineLevel="3">
      <c r="A1230" s="151"/>
      <c r="B1230" s="152"/>
      <c r="C1230" s="172" t="s">
        <v>1514</v>
      </c>
      <c r="D1230" s="156"/>
      <c r="E1230" s="1215">
        <v>2.3864000000000001</v>
      </c>
      <c r="F1230" s="1209"/>
      <c r="G1230" s="1209"/>
      <c r="H1230" s="154"/>
      <c r="I1230" s="154"/>
      <c r="J1230" s="154"/>
      <c r="K1230" s="154"/>
      <c r="L1230" s="154"/>
      <c r="M1230" s="154"/>
      <c r="N1230" s="153"/>
      <c r="O1230" s="153"/>
      <c r="P1230" s="153"/>
      <c r="Q1230" s="153"/>
      <c r="R1230" s="154"/>
      <c r="S1230" s="154"/>
      <c r="T1230" s="154"/>
      <c r="U1230" s="154"/>
      <c r="V1230" s="154"/>
      <c r="W1230" s="154"/>
      <c r="X1230" s="154"/>
      <c r="Y1230" s="154"/>
      <c r="Z1230" s="145"/>
      <c r="AA1230" s="145"/>
      <c r="AB1230" s="145"/>
      <c r="AC1230" s="145"/>
      <c r="AD1230" s="145"/>
      <c r="AE1230" s="145"/>
      <c r="AF1230" s="145"/>
      <c r="AG1230" s="145" t="s">
        <v>206</v>
      </c>
      <c r="AH1230" s="145">
        <v>0</v>
      </c>
      <c r="AI1230" s="145"/>
      <c r="AJ1230" s="145"/>
      <c r="AK1230" s="145"/>
      <c r="AL1230" s="145"/>
      <c r="AM1230" s="145"/>
      <c r="AN1230" s="145"/>
      <c r="AO1230" s="145"/>
      <c r="AP1230" s="145"/>
      <c r="AQ1230" s="145"/>
      <c r="AR1230" s="145"/>
      <c r="AS1230" s="145"/>
      <c r="AT1230" s="145"/>
      <c r="AU1230" s="145"/>
      <c r="AV1230" s="145"/>
      <c r="AW1230" s="145"/>
      <c r="AX1230" s="145"/>
      <c r="AY1230" s="145"/>
      <c r="AZ1230" s="145"/>
      <c r="BA1230" s="145"/>
      <c r="BB1230" s="145"/>
      <c r="BC1230" s="145"/>
      <c r="BD1230" s="145"/>
      <c r="BE1230" s="145"/>
      <c r="BF1230" s="145"/>
      <c r="BG1230" s="145"/>
      <c r="BH1230" s="145"/>
    </row>
    <row r="1231" spans="1:60" ht="22.5" outlineLevel="3">
      <c r="A1231" s="151"/>
      <c r="B1231" s="152"/>
      <c r="C1231" s="172" t="s">
        <v>1515</v>
      </c>
      <c r="D1231" s="156"/>
      <c r="E1231" s="1215">
        <v>3.2970000000000002</v>
      </c>
      <c r="F1231" s="1209"/>
      <c r="G1231" s="1209"/>
      <c r="H1231" s="154"/>
      <c r="I1231" s="154"/>
      <c r="J1231" s="154"/>
      <c r="K1231" s="154"/>
      <c r="L1231" s="154"/>
      <c r="M1231" s="154"/>
      <c r="N1231" s="153"/>
      <c r="O1231" s="153"/>
      <c r="P1231" s="153"/>
      <c r="Q1231" s="153"/>
      <c r="R1231" s="154"/>
      <c r="S1231" s="154"/>
      <c r="T1231" s="154"/>
      <c r="U1231" s="154"/>
      <c r="V1231" s="154"/>
      <c r="W1231" s="154"/>
      <c r="X1231" s="154"/>
      <c r="Y1231" s="154"/>
      <c r="Z1231" s="145"/>
      <c r="AA1231" s="145"/>
      <c r="AB1231" s="145"/>
      <c r="AC1231" s="145"/>
      <c r="AD1231" s="145"/>
      <c r="AE1231" s="145"/>
      <c r="AF1231" s="145"/>
      <c r="AG1231" s="145" t="s">
        <v>206</v>
      </c>
      <c r="AH1231" s="145">
        <v>0</v>
      </c>
      <c r="AI1231" s="145"/>
      <c r="AJ1231" s="145"/>
      <c r="AK1231" s="145"/>
      <c r="AL1231" s="145"/>
      <c r="AM1231" s="145"/>
      <c r="AN1231" s="145"/>
      <c r="AO1231" s="145"/>
      <c r="AP1231" s="145"/>
      <c r="AQ1231" s="145"/>
      <c r="AR1231" s="145"/>
      <c r="AS1231" s="145"/>
      <c r="AT1231" s="145"/>
      <c r="AU1231" s="145"/>
      <c r="AV1231" s="145"/>
      <c r="AW1231" s="145"/>
      <c r="AX1231" s="145"/>
      <c r="AY1231" s="145"/>
      <c r="AZ1231" s="145"/>
      <c r="BA1231" s="145"/>
      <c r="BB1231" s="145"/>
      <c r="BC1231" s="145"/>
      <c r="BD1231" s="145"/>
      <c r="BE1231" s="145"/>
      <c r="BF1231" s="145"/>
      <c r="BG1231" s="145"/>
      <c r="BH1231" s="145"/>
    </row>
    <row r="1232" spans="1:60" ht="22.5" outlineLevel="3">
      <c r="A1232" s="151"/>
      <c r="B1232" s="152"/>
      <c r="C1232" s="172" t="s">
        <v>1516</v>
      </c>
      <c r="D1232" s="156"/>
      <c r="E1232" s="1215">
        <v>38.22</v>
      </c>
      <c r="F1232" s="1209"/>
      <c r="G1232" s="1209"/>
      <c r="H1232" s="154"/>
      <c r="I1232" s="154"/>
      <c r="J1232" s="154"/>
      <c r="K1232" s="154"/>
      <c r="L1232" s="154"/>
      <c r="M1232" s="154"/>
      <c r="N1232" s="153"/>
      <c r="O1232" s="153"/>
      <c r="P1232" s="153"/>
      <c r="Q1232" s="153"/>
      <c r="R1232" s="154"/>
      <c r="S1232" s="154"/>
      <c r="T1232" s="154"/>
      <c r="U1232" s="154"/>
      <c r="V1232" s="154"/>
      <c r="W1232" s="154"/>
      <c r="X1232" s="154"/>
      <c r="Y1232" s="154"/>
      <c r="Z1232" s="145"/>
      <c r="AA1232" s="145"/>
      <c r="AB1232" s="145"/>
      <c r="AC1232" s="145"/>
      <c r="AD1232" s="145"/>
      <c r="AE1232" s="145"/>
      <c r="AF1232" s="145"/>
      <c r="AG1232" s="145" t="s">
        <v>206</v>
      </c>
      <c r="AH1232" s="145">
        <v>0</v>
      </c>
      <c r="AI1232" s="145"/>
      <c r="AJ1232" s="145"/>
      <c r="AK1232" s="145"/>
      <c r="AL1232" s="145"/>
      <c r="AM1232" s="145"/>
      <c r="AN1232" s="145"/>
      <c r="AO1232" s="145"/>
      <c r="AP1232" s="145"/>
      <c r="AQ1232" s="145"/>
      <c r="AR1232" s="145"/>
      <c r="AS1232" s="145"/>
      <c r="AT1232" s="145"/>
      <c r="AU1232" s="145"/>
      <c r="AV1232" s="145"/>
      <c r="AW1232" s="145"/>
      <c r="AX1232" s="145"/>
      <c r="AY1232" s="145"/>
      <c r="AZ1232" s="145"/>
      <c r="BA1232" s="145"/>
      <c r="BB1232" s="145"/>
      <c r="BC1232" s="145"/>
      <c r="BD1232" s="145"/>
      <c r="BE1232" s="145"/>
      <c r="BF1232" s="145"/>
      <c r="BG1232" s="145"/>
      <c r="BH1232" s="145"/>
    </row>
    <row r="1233" spans="1:60" ht="22.5" outlineLevel="3">
      <c r="A1233" s="151"/>
      <c r="B1233" s="152"/>
      <c r="C1233" s="172" t="s">
        <v>1517</v>
      </c>
      <c r="D1233" s="156"/>
      <c r="E1233" s="1215">
        <v>32.2164</v>
      </c>
      <c r="F1233" s="1209"/>
      <c r="G1233" s="1209"/>
      <c r="H1233" s="154"/>
      <c r="I1233" s="154"/>
      <c r="J1233" s="154"/>
      <c r="K1233" s="154"/>
      <c r="L1233" s="154"/>
      <c r="M1233" s="154"/>
      <c r="N1233" s="153"/>
      <c r="O1233" s="153"/>
      <c r="P1233" s="153"/>
      <c r="Q1233" s="153"/>
      <c r="R1233" s="154"/>
      <c r="S1233" s="154"/>
      <c r="T1233" s="154"/>
      <c r="U1233" s="154"/>
      <c r="V1233" s="154"/>
      <c r="W1233" s="154"/>
      <c r="X1233" s="154"/>
      <c r="Y1233" s="154"/>
      <c r="Z1233" s="145"/>
      <c r="AA1233" s="145"/>
      <c r="AB1233" s="145"/>
      <c r="AC1233" s="145"/>
      <c r="AD1233" s="145"/>
      <c r="AE1233" s="145"/>
      <c r="AF1233" s="145"/>
      <c r="AG1233" s="145" t="s">
        <v>206</v>
      </c>
      <c r="AH1233" s="145">
        <v>0</v>
      </c>
      <c r="AI1233" s="145"/>
      <c r="AJ1233" s="145"/>
      <c r="AK1233" s="145"/>
      <c r="AL1233" s="145"/>
      <c r="AM1233" s="145"/>
      <c r="AN1233" s="145"/>
      <c r="AO1233" s="145"/>
      <c r="AP1233" s="145"/>
      <c r="AQ1233" s="145"/>
      <c r="AR1233" s="145"/>
      <c r="AS1233" s="145"/>
      <c r="AT1233" s="145"/>
      <c r="AU1233" s="145"/>
      <c r="AV1233" s="145"/>
      <c r="AW1233" s="145"/>
      <c r="AX1233" s="145"/>
      <c r="AY1233" s="145"/>
      <c r="AZ1233" s="145"/>
      <c r="BA1233" s="145"/>
      <c r="BB1233" s="145"/>
      <c r="BC1233" s="145"/>
      <c r="BD1233" s="145"/>
      <c r="BE1233" s="145"/>
      <c r="BF1233" s="145"/>
      <c r="BG1233" s="145"/>
      <c r="BH1233" s="145"/>
    </row>
    <row r="1234" spans="1:60" ht="22.5" outlineLevel="3">
      <c r="A1234" s="151"/>
      <c r="B1234" s="152"/>
      <c r="C1234" s="172" t="s">
        <v>1518</v>
      </c>
      <c r="D1234" s="156"/>
      <c r="E1234" s="1215">
        <v>32.781599999999997</v>
      </c>
      <c r="F1234" s="1209"/>
      <c r="G1234" s="1209"/>
      <c r="H1234" s="154"/>
      <c r="I1234" s="154"/>
      <c r="J1234" s="154"/>
      <c r="K1234" s="154"/>
      <c r="L1234" s="154"/>
      <c r="M1234" s="154"/>
      <c r="N1234" s="153"/>
      <c r="O1234" s="153"/>
      <c r="P1234" s="153"/>
      <c r="Q1234" s="153"/>
      <c r="R1234" s="154"/>
      <c r="S1234" s="154"/>
      <c r="T1234" s="154"/>
      <c r="U1234" s="154"/>
      <c r="V1234" s="154"/>
      <c r="W1234" s="154"/>
      <c r="X1234" s="154"/>
      <c r="Y1234" s="154"/>
      <c r="Z1234" s="145"/>
      <c r="AA1234" s="145"/>
      <c r="AB1234" s="145"/>
      <c r="AC1234" s="145"/>
      <c r="AD1234" s="145"/>
      <c r="AE1234" s="145"/>
      <c r="AF1234" s="145"/>
      <c r="AG1234" s="145" t="s">
        <v>206</v>
      </c>
      <c r="AH1234" s="145">
        <v>0</v>
      </c>
      <c r="AI1234" s="145"/>
      <c r="AJ1234" s="145"/>
      <c r="AK1234" s="145"/>
      <c r="AL1234" s="145"/>
      <c r="AM1234" s="145"/>
      <c r="AN1234" s="145"/>
      <c r="AO1234" s="145"/>
      <c r="AP1234" s="145"/>
      <c r="AQ1234" s="145"/>
      <c r="AR1234" s="145"/>
      <c r="AS1234" s="145"/>
      <c r="AT1234" s="145"/>
      <c r="AU1234" s="145"/>
      <c r="AV1234" s="145"/>
      <c r="AW1234" s="145"/>
      <c r="AX1234" s="145"/>
      <c r="AY1234" s="145"/>
      <c r="AZ1234" s="145"/>
      <c r="BA1234" s="145"/>
      <c r="BB1234" s="145"/>
      <c r="BC1234" s="145"/>
      <c r="BD1234" s="145"/>
      <c r="BE1234" s="145"/>
      <c r="BF1234" s="145"/>
      <c r="BG1234" s="145"/>
      <c r="BH1234" s="145"/>
    </row>
    <row r="1235" spans="1:60" ht="22.5" outlineLevel="3">
      <c r="A1235" s="151"/>
      <c r="B1235" s="152"/>
      <c r="C1235" s="172" t="s">
        <v>1519</v>
      </c>
      <c r="D1235" s="156"/>
      <c r="E1235" s="1215">
        <v>41.259599999999999</v>
      </c>
      <c r="F1235" s="1209"/>
      <c r="G1235" s="1209"/>
      <c r="H1235" s="154"/>
      <c r="I1235" s="154"/>
      <c r="J1235" s="154"/>
      <c r="K1235" s="154"/>
      <c r="L1235" s="154"/>
      <c r="M1235" s="154"/>
      <c r="N1235" s="153"/>
      <c r="O1235" s="153"/>
      <c r="P1235" s="153"/>
      <c r="Q1235" s="153"/>
      <c r="R1235" s="154"/>
      <c r="S1235" s="154"/>
      <c r="T1235" s="154"/>
      <c r="U1235" s="154"/>
      <c r="V1235" s="154"/>
      <c r="W1235" s="154"/>
      <c r="X1235" s="154"/>
      <c r="Y1235" s="154"/>
      <c r="Z1235" s="145"/>
      <c r="AA1235" s="145"/>
      <c r="AB1235" s="145"/>
      <c r="AC1235" s="145"/>
      <c r="AD1235" s="145"/>
      <c r="AE1235" s="145"/>
      <c r="AF1235" s="145"/>
      <c r="AG1235" s="145" t="s">
        <v>206</v>
      </c>
      <c r="AH1235" s="145">
        <v>0</v>
      </c>
      <c r="AI1235" s="145"/>
      <c r="AJ1235" s="145"/>
      <c r="AK1235" s="145"/>
      <c r="AL1235" s="145"/>
      <c r="AM1235" s="145"/>
      <c r="AN1235" s="145"/>
      <c r="AO1235" s="145"/>
      <c r="AP1235" s="145"/>
      <c r="AQ1235" s="145"/>
      <c r="AR1235" s="145"/>
      <c r="AS1235" s="145"/>
      <c r="AT1235" s="145"/>
      <c r="AU1235" s="145"/>
      <c r="AV1235" s="145"/>
      <c r="AW1235" s="145"/>
      <c r="AX1235" s="145"/>
      <c r="AY1235" s="145"/>
      <c r="AZ1235" s="145"/>
      <c r="BA1235" s="145"/>
      <c r="BB1235" s="145"/>
      <c r="BC1235" s="145"/>
      <c r="BD1235" s="145"/>
      <c r="BE1235" s="145"/>
      <c r="BF1235" s="145"/>
      <c r="BG1235" s="145"/>
      <c r="BH1235" s="145"/>
    </row>
    <row r="1236" spans="1:60" ht="22.5" outlineLevel="3">
      <c r="A1236" s="151"/>
      <c r="B1236" s="152"/>
      <c r="C1236" s="172" t="s">
        <v>1520</v>
      </c>
      <c r="D1236" s="156"/>
      <c r="E1236" s="1215">
        <v>27.468720000000001</v>
      </c>
      <c r="F1236" s="1209"/>
      <c r="G1236" s="1209"/>
      <c r="H1236" s="154"/>
      <c r="I1236" s="154"/>
      <c r="J1236" s="154"/>
      <c r="K1236" s="154"/>
      <c r="L1236" s="154"/>
      <c r="M1236" s="154"/>
      <c r="N1236" s="153"/>
      <c r="O1236" s="153"/>
      <c r="P1236" s="153"/>
      <c r="Q1236" s="153"/>
      <c r="R1236" s="154"/>
      <c r="S1236" s="154"/>
      <c r="T1236" s="154"/>
      <c r="U1236" s="154"/>
      <c r="V1236" s="154"/>
      <c r="W1236" s="154"/>
      <c r="X1236" s="154"/>
      <c r="Y1236" s="154"/>
      <c r="Z1236" s="145"/>
      <c r="AA1236" s="145"/>
      <c r="AB1236" s="145"/>
      <c r="AC1236" s="145"/>
      <c r="AD1236" s="145"/>
      <c r="AE1236" s="145"/>
      <c r="AF1236" s="145"/>
      <c r="AG1236" s="145" t="s">
        <v>206</v>
      </c>
      <c r="AH1236" s="145">
        <v>0</v>
      </c>
      <c r="AI1236" s="145"/>
      <c r="AJ1236" s="145"/>
      <c r="AK1236" s="145"/>
      <c r="AL1236" s="145"/>
      <c r="AM1236" s="145"/>
      <c r="AN1236" s="145"/>
      <c r="AO1236" s="145"/>
      <c r="AP1236" s="145"/>
      <c r="AQ1236" s="145"/>
      <c r="AR1236" s="145"/>
      <c r="AS1236" s="145"/>
      <c r="AT1236" s="145"/>
      <c r="AU1236" s="145"/>
      <c r="AV1236" s="145"/>
      <c r="AW1236" s="145"/>
      <c r="AX1236" s="145"/>
      <c r="AY1236" s="145"/>
      <c r="AZ1236" s="145"/>
      <c r="BA1236" s="145"/>
      <c r="BB1236" s="145"/>
      <c r="BC1236" s="145"/>
      <c r="BD1236" s="145"/>
      <c r="BE1236" s="145"/>
      <c r="BF1236" s="145"/>
      <c r="BG1236" s="145"/>
      <c r="BH1236" s="145"/>
    </row>
    <row r="1237" spans="1:60" ht="22.5" outlineLevel="3">
      <c r="A1237" s="151"/>
      <c r="B1237" s="152"/>
      <c r="C1237" s="172" t="s">
        <v>1521</v>
      </c>
      <c r="D1237" s="156"/>
      <c r="E1237" s="1215">
        <v>18.99072</v>
      </c>
      <c r="F1237" s="1209"/>
      <c r="G1237" s="1209"/>
      <c r="H1237" s="154"/>
      <c r="I1237" s="154"/>
      <c r="J1237" s="154"/>
      <c r="K1237" s="154"/>
      <c r="L1237" s="154"/>
      <c r="M1237" s="154"/>
      <c r="N1237" s="153"/>
      <c r="O1237" s="153"/>
      <c r="P1237" s="153"/>
      <c r="Q1237" s="153"/>
      <c r="R1237" s="154"/>
      <c r="S1237" s="154"/>
      <c r="T1237" s="154"/>
      <c r="U1237" s="154"/>
      <c r="V1237" s="154"/>
      <c r="W1237" s="154"/>
      <c r="X1237" s="154"/>
      <c r="Y1237" s="154"/>
      <c r="Z1237" s="145"/>
      <c r="AA1237" s="145"/>
      <c r="AB1237" s="145"/>
      <c r="AC1237" s="145"/>
      <c r="AD1237" s="145"/>
      <c r="AE1237" s="145"/>
      <c r="AF1237" s="145"/>
      <c r="AG1237" s="145" t="s">
        <v>206</v>
      </c>
      <c r="AH1237" s="145">
        <v>0</v>
      </c>
      <c r="AI1237" s="145"/>
      <c r="AJ1237" s="145"/>
      <c r="AK1237" s="145"/>
      <c r="AL1237" s="145"/>
      <c r="AM1237" s="145"/>
      <c r="AN1237" s="145"/>
      <c r="AO1237" s="145"/>
      <c r="AP1237" s="145"/>
      <c r="AQ1237" s="145"/>
      <c r="AR1237" s="145"/>
      <c r="AS1237" s="145"/>
      <c r="AT1237" s="145"/>
      <c r="AU1237" s="145"/>
      <c r="AV1237" s="145"/>
      <c r="AW1237" s="145"/>
      <c r="AX1237" s="145"/>
      <c r="AY1237" s="145"/>
      <c r="AZ1237" s="145"/>
      <c r="BA1237" s="145"/>
      <c r="BB1237" s="145"/>
      <c r="BC1237" s="145"/>
      <c r="BD1237" s="145"/>
      <c r="BE1237" s="145"/>
      <c r="BF1237" s="145"/>
      <c r="BG1237" s="145"/>
      <c r="BH1237" s="145"/>
    </row>
    <row r="1238" spans="1:60" ht="22.5" outlineLevel="3">
      <c r="A1238" s="151"/>
      <c r="B1238" s="152"/>
      <c r="C1238" s="172" t="s">
        <v>1522</v>
      </c>
      <c r="D1238" s="156"/>
      <c r="E1238" s="1215">
        <v>24.755759999999999</v>
      </c>
      <c r="F1238" s="1209"/>
      <c r="G1238" s="1209"/>
      <c r="H1238" s="154"/>
      <c r="I1238" s="154"/>
      <c r="J1238" s="154"/>
      <c r="K1238" s="154"/>
      <c r="L1238" s="154"/>
      <c r="M1238" s="154"/>
      <c r="N1238" s="153"/>
      <c r="O1238" s="153"/>
      <c r="P1238" s="153"/>
      <c r="Q1238" s="153"/>
      <c r="R1238" s="154"/>
      <c r="S1238" s="154"/>
      <c r="T1238" s="154"/>
      <c r="U1238" s="154"/>
      <c r="V1238" s="154"/>
      <c r="W1238" s="154"/>
      <c r="X1238" s="154"/>
      <c r="Y1238" s="154"/>
      <c r="Z1238" s="145"/>
      <c r="AA1238" s="145"/>
      <c r="AB1238" s="145"/>
      <c r="AC1238" s="145"/>
      <c r="AD1238" s="145"/>
      <c r="AE1238" s="145"/>
      <c r="AF1238" s="145"/>
      <c r="AG1238" s="145" t="s">
        <v>206</v>
      </c>
      <c r="AH1238" s="145">
        <v>0</v>
      </c>
      <c r="AI1238" s="145"/>
      <c r="AJ1238" s="145"/>
      <c r="AK1238" s="145"/>
      <c r="AL1238" s="145"/>
      <c r="AM1238" s="145"/>
      <c r="AN1238" s="145"/>
      <c r="AO1238" s="145"/>
      <c r="AP1238" s="145"/>
      <c r="AQ1238" s="145"/>
      <c r="AR1238" s="145"/>
      <c r="AS1238" s="145"/>
      <c r="AT1238" s="145"/>
      <c r="AU1238" s="145"/>
      <c r="AV1238" s="145"/>
      <c r="AW1238" s="145"/>
      <c r="AX1238" s="145"/>
      <c r="AY1238" s="145"/>
      <c r="AZ1238" s="145"/>
      <c r="BA1238" s="145"/>
      <c r="BB1238" s="145"/>
      <c r="BC1238" s="145"/>
      <c r="BD1238" s="145"/>
      <c r="BE1238" s="145"/>
      <c r="BF1238" s="145"/>
      <c r="BG1238" s="145"/>
      <c r="BH1238" s="145"/>
    </row>
    <row r="1239" spans="1:60" ht="22.5" outlineLevel="3">
      <c r="A1239" s="151"/>
      <c r="B1239" s="152"/>
      <c r="C1239" s="172" t="s">
        <v>1523</v>
      </c>
      <c r="D1239" s="156"/>
      <c r="E1239" s="1215">
        <v>16.390799999999999</v>
      </c>
      <c r="F1239" s="1209"/>
      <c r="G1239" s="1209"/>
      <c r="H1239" s="154"/>
      <c r="I1239" s="154"/>
      <c r="J1239" s="154"/>
      <c r="K1239" s="154"/>
      <c r="L1239" s="154"/>
      <c r="M1239" s="154"/>
      <c r="N1239" s="153"/>
      <c r="O1239" s="153"/>
      <c r="P1239" s="153"/>
      <c r="Q1239" s="153"/>
      <c r="R1239" s="154"/>
      <c r="S1239" s="154"/>
      <c r="T1239" s="154"/>
      <c r="U1239" s="154"/>
      <c r="V1239" s="154"/>
      <c r="W1239" s="154"/>
      <c r="X1239" s="154"/>
      <c r="Y1239" s="154"/>
      <c r="Z1239" s="145"/>
      <c r="AA1239" s="145"/>
      <c r="AB1239" s="145"/>
      <c r="AC1239" s="145"/>
      <c r="AD1239" s="145"/>
      <c r="AE1239" s="145"/>
      <c r="AF1239" s="145"/>
      <c r="AG1239" s="145" t="s">
        <v>206</v>
      </c>
      <c r="AH1239" s="145">
        <v>0</v>
      </c>
      <c r="AI1239" s="145"/>
      <c r="AJ1239" s="145"/>
      <c r="AK1239" s="145"/>
      <c r="AL1239" s="145"/>
      <c r="AM1239" s="145"/>
      <c r="AN1239" s="145"/>
      <c r="AO1239" s="145"/>
      <c r="AP1239" s="145"/>
      <c r="AQ1239" s="145"/>
      <c r="AR1239" s="145"/>
      <c r="AS1239" s="145"/>
      <c r="AT1239" s="145"/>
      <c r="AU1239" s="145"/>
      <c r="AV1239" s="145"/>
      <c r="AW1239" s="145"/>
      <c r="AX1239" s="145"/>
      <c r="AY1239" s="145"/>
      <c r="AZ1239" s="145"/>
      <c r="BA1239" s="145"/>
      <c r="BB1239" s="145"/>
      <c r="BC1239" s="145"/>
      <c r="BD1239" s="145"/>
      <c r="BE1239" s="145"/>
      <c r="BF1239" s="145"/>
      <c r="BG1239" s="145"/>
      <c r="BH1239" s="145"/>
    </row>
    <row r="1240" spans="1:60" ht="22.5" outlineLevel="3">
      <c r="A1240" s="151"/>
      <c r="B1240" s="152"/>
      <c r="C1240" s="172" t="s">
        <v>1524</v>
      </c>
      <c r="D1240" s="156"/>
      <c r="E1240" s="1215">
        <v>10.738799999999999</v>
      </c>
      <c r="F1240" s="1209"/>
      <c r="G1240" s="1209"/>
      <c r="H1240" s="154"/>
      <c r="I1240" s="154"/>
      <c r="J1240" s="154"/>
      <c r="K1240" s="154"/>
      <c r="L1240" s="154"/>
      <c r="M1240" s="154"/>
      <c r="N1240" s="153"/>
      <c r="O1240" s="153"/>
      <c r="P1240" s="153"/>
      <c r="Q1240" s="153"/>
      <c r="R1240" s="154"/>
      <c r="S1240" s="154"/>
      <c r="T1240" s="154"/>
      <c r="U1240" s="154"/>
      <c r="V1240" s="154"/>
      <c r="W1240" s="154"/>
      <c r="X1240" s="154"/>
      <c r="Y1240" s="154"/>
      <c r="Z1240" s="145"/>
      <c r="AA1240" s="145"/>
      <c r="AB1240" s="145"/>
      <c r="AC1240" s="145"/>
      <c r="AD1240" s="145"/>
      <c r="AE1240" s="145"/>
      <c r="AF1240" s="145"/>
      <c r="AG1240" s="145" t="s">
        <v>206</v>
      </c>
      <c r="AH1240" s="145">
        <v>0</v>
      </c>
      <c r="AI1240" s="145"/>
      <c r="AJ1240" s="145"/>
      <c r="AK1240" s="145"/>
      <c r="AL1240" s="145"/>
      <c r="AM1240" s="145"/>
      <c r="AN1240" s="145"/>
      <c r="AO1240" s="145"/>
      <c r="AP1240" s="145"/>
      <c r="AQ1240" s="145"/>
      <c r="AR1240" s="145"/>
      <c r="AS1240" s="145"/>
      <c r="AT1240" s="145"/>
      <c r="AU1240" s="145"/>
      <c r="AV1240" s="145"/>
      <c r="AW1240" s="145"/>
      <c r="AX1240" s="145"/>
      <c r="AY1240" s="145"/>
      <c r="AZ1240" s="145"/>
      <c r="BA1240" s="145"/>
      <c r="BB1240" s="145"/>
      <c r="BC1240" s="145"/>
      <c r="BD1240" s="145"/>
      <c r="BE1240" s="145"/>
      <c r="BF1240" s="145"/>
      <c r="BG1240" s="145"/>
      <c r="BH1240" s="145"/>
    </row>
    <row r="1241" spans="1:60" ht="22.5" outlineLevel="3">
      <c r="A1241" s="151"/>
      <c r="B1241" s="152"/>
      <c r="C1241" s="172" t="s">
        <v>1525</v>
      </c>
      <c r="D1241" s="156"/>
      <c r="E1241" s="1215">
        <v>5.8576699999999997</v>
      </c>
      <c r="F1241" s="1209"/>
      <c r="G1241" s="1209"/>
      <c r="H1241" s="154"/>
      <c r="I1241" s="154"/>
      <c r="J1241" s="154"/>
      <c r="K1241" s="154"/>
      <c r="L1241" s="154"/>
      <c r="M1241" s="154"/>
      <c r="N1241" s="153"/>
      <c r="O1241" s="153"/>
      <c r="P1241" s="153"/>
      <c r="Q1241" s="153"/>
      <c r="R1241" s="154"/>
      <c r="S1241" s="154"/>
      <c r="T1241" s="154"/>
      <c r="U1241" s="154"/>
      <c r="V1241" s="154"/>
      <c r="W1241" s="154"/>
      <c r="X1241" s="154"/>
      <c r="Y1241" s="154"/>
      <c r="Z1241" s="145"/>
      <c r="AA1241" s="145"/>
      <c r="AB1241" s="145"/>
      <c r="AC1241" s="145"/>
      <c r="AD1241" s="145"/>
      <c r="AE1241" s="145"/>
      <c r="AF1241" s="145"/>
      <c r="AG1241" s="145" t="s">
        <v>206</v>
      </c>
      <c r="AH1241" s="145">
        <v>0</v>
      </c>
      <c r="AI1241" s="145"/>
      <c r="AJ1241" s="145"/>
      <c r="AK1241" s="145"/>
      <c r="AL1241" s="145"/>
      <c r="AM1241" s="145"/>
      <c r="AN1241" s="145"/>
      <c r="AO1241" s="145"/>
      <c r="AP1241" s="145"/>
      <c r="AQ1241" s="145"/>
      <c r="AR1241" s="145"/>
      <c r="AS1241" s="145"/>
      <c r="AT1241" s="145"/>
      <c r="AU1241" s="145"/>
      <c r="AV1241" s="145"/>
      <c r="AW1241" s="145"/>
      <c r="AX1241" s="145"/>
      <c r="AY1241" s="145"/>
      <c r="AZ1241" s="145"/>
      <c r="BA1241" s="145"/>
      <c r="BB1241" s="145"/>
      <c r="BC1241" s="145"/>
      <c r="BD1241" s="145"/>
      <c r="BE1241" s="145"/>
      <c r="BF1241" s="145"/>
      <c r="BG1241" s="145"/>
      <c r="BH1241" s="145"/>
    </row>
    <row r="1242" spans="1:60" ht="22.5" outlineLevel="3">
      <c r="A1242" s="151"/>
      <c r="B1242" s="152"/>
      <c r="C1242" s="172" t="s">
        <v>1526</v>
      </c>
      <c r="D1242" s="156"/>
      <c r="E1242" s="1215">
        <v>7.91751</v>
      </c>
      <c r="F1242" s="1209"/>
      <c r="G1242" s="1209"/>
      <c r="H1242" s="154"/>
      <c r="I1242" s="154"/>
      <c r="J1242" s="154"/>
      <c r="K1242" s="154"/>
      <c r="L1242" s="154"/>
      <c r="M1242" s="154"/>
      <c r="N1242" s="153"/>
      <c r="O1242" s="153"/>
      <c r="P1242" s="153"/>
      <c r="Q1242" s="153"/>
      <c r="R1242" s="154"/>
      <c r="S1242" s="154"/>
      <c r="T1242" s="154"/>
      <c r="U1242" s="154"/>
      <c r="V1242" s="154"/>
      <c r="W1242" s="154"/>
      <c r="X1242" s="154"/>
      <c r="Y1242" s="154"/>
      <c r="Z1242" s="145"/>
      <c r="AA1242" s="145"/>
      <c r="AB1242" s="145"/>
      <c r="AC1242" s="145"/>
      <c r="AD1242" s="145"/>
      <c r="AE1242" s="145"/>
      <c r="AF1242" s="145"/>
      <c r="AG1242" s="145" t="s">
        <v>206</v>
      </c>
      <c r="AH1242" s="145">
        <v>0</v>
      </c>
      <c r="AI1242" s="145"/>
      <c r="AJ1242" s="145"/>
      <c r="AK1242" s="145"/>
      <c r="AL1242" s="145"/>
      <c r="AM1242" s="145"/>
      <c r="AN1242" s="145"/>
      <c r="AO1242" s="145"/>
      <c r="AP1242" s="145"/>
      <c r="AQ1242" s="145"/>
      <c r="AR1242" s="145"/>
      <c r="AS1242" s="145"/>
      <c r="AT1242" s="145"/>
      <c r="AU1242" s="145"/>
      <c r="AV1242" s="145"/>
      <c r="AW1242" s="145"/>
      <c r="AX1242" s="145"/>
      <c r="AY1242" s="145"/>
      <c r="AZ1242" s="145"/>
      <c r="BA1242" s="145"/>
      <c r="BB1242" s="145"/>
      <c r="BC1242" s="145"/>
      <c r="BD1242" s="145"/>
      <c r="BE1242" s="145"/>
      <c r="BF1242" s="145"/>
      <c r="BG1242" s="145"/>
      <c r="BH1242" s="145"/>
    </row>
    <row r="1243" spans="1:60" ht="22.5" outlineLevel="3">
      <c r="A1243" s="151"/>
      <c r="B1243" s="152"/>
      <c r="C1243" s="172" t="s">
        <v>1527</v>
      </c>
      <c r="D1243" s="156"/>
      <c r="E1243" s="1215">
        <v>0.69206000000000001</v>
      </c>
      <c r="F1243" s="1209"/>
      <c r="G1243" s="1209"/>
      <c r="H1243" s="154"/>
      <c r="I1243" s="154"/>
      <c r="J1243" s="154"/>
      <c r="K1243" s="154"/>
      <c r="L1243" s="154"/>
      <c r="M1243" s="154"/>
      <c r="N1243" s="153"/>
      <c r="O1243" s="153"/>
      <c r="P1243" s="153"/>
      <c r="Q1243" s="153"/>
      <c r="R1243" s="154"/>
      <c r="S1243" s="154"/>
      <c r="T1243" s="154"/>
      <c r="U1243" s="154"/>
      <c r="V1243" s="154"/>
      <c r="W1243" s="154"/>
      <c r="X1243" s="154"/>
      <c r="Y1243" s="154"/>
      <c r="Z1243" s="145"/>
      <c r="AA1243" s="145"/>
      <c r="AB1243" s="145"/>
      <c r="AC1243" s="145"/>
      <c r="AD1243" s="145"/>
      <c r="AE1243" s="145"/>
      <c r="AF1243" s="145"/>
      <c r="AG1243" s="145" t="s">
        <v>206</v>
      </c>
      <c r="AH1243" s="145">
        <v>0</v>
      </c>
      <c r="AI1243" s="145"/>
      <c r="AJ1243" s="145"/>
      <c r="AK1243" s="145"/>
      <c r="AL1243" s="145"/>
      <c r="AM1243" s="145"/>
      <c r="AN1243" s="145"/>
      <c r="AO1243" s="145"/>
      <c r="AP1243" s="145"/>
      <c r="AQ1243" s="145"/>
      <c r="AR1243" s="145"/>
      <c r="AS1243" s="145"/>
      <c r="AT1243" s="145"/>
      <c r="AU1243" s="145"/>
      <c r="AV1243" s="145"/>
      <c r="AW1243" s="145"/>
      <c r="AX1243" s="145"/>
      <c r="AY1243" s="145"/>
      <c r="AZ1243" s="145"/>
      <c r="BA1243" s="145"/>
      <c r="BB1243" s="145"/>
      <c r="BC1243" s="145"/>
      <c r="BD1243" s="145"/>
      <c r="BE1243" s="145"/>
      <c r="BF1243" s="145"/>
      <c r="BG1243" s="145"/>
      <c r="BH1243" s="145"/>
    </row>
    <row r="1244" spans="1:60" ht="22.5" outlineLevel="3">
      <c r="A1244" s="151"/>
      <c r="B1244" s="152"/>
      <c r="C1244" s="172" t="s">
        <v>1528</v>
      </c>
      <c r="D1244" s="156"/>
      <c r="E1244" s="1215">
        <v>42.853149999999999</v>
      </c>
      <c r="F1244" s="1209"/>
      <c r="G1244" s="1209"/>
      <c r="H1244" s="154"/>
      <c r="I1244" s="154"/>
      <c r="J1244" s="154"/>
      <c r="K1244" s="154"/>
      <c r="L1244" s="154"/>
      <c r="M1244" s="154"/>
      <c r="N1244" s="153"/>
      <c r="O1244" s="153"/>
      <c r="P1244" s="153"/>
      <c r="Q1244" s="153"/>
      <c r="R1244" s="154"/>
      <c r="S1244" s="154"/>
      <c r="T1244" s="154"/>
      <c r="U1244" s="154"/>
      <c r="V1244" s="154"/>
      <c r="W1244" s="154"/>
      <c r="X1244" s="154"/>
      <c r="Y1244" s="154"/>
      <c r="Z1244" s="145"/>
      <c r="AA1244" s="145"/>
      <c r="AB1244" s="145"/>
      <c r="AC1244" s="145"/>
      <c r="AD1244" s="145"/>
      <c r="AE1244" s="145"/>
      <c r="AF1244" s="145"/>
      <c r="AG1244" s="145" t="s">
        <v>206</v>
      </c>
      <c r="AH1244" s="145">
        <v>0</v>
      </c>
      <c r="AI1244" s="145"/>
      <c r="AJ1244" s="145"/>
      <c r="AK1244" s="145"/>
      <c r="AL1244" s="145"/>
      <c r="AM1244" s="145"/>
      <c r="AN1244" s="145"/>
      <c r="AO1244" s="145"/>
      <c r="AP1244" s="145"/>
      <c r="AQ1244" s="145"/>
      <c r="AR1244" s="145"/>
      <c r="AS1244" s="145"/>
      <c r="AT1244" s="145"/>
      <c r="AU1244" s="145"/>
      <c r="AV1244" s="145"/>
      <c r="AW1244" s="145"/>
      <c r="AX1244" s="145"/>
      <c r="AY1244" s="145"/>
      <c r="AZ1244" s="145"/>
      <c r="BA1244" s="145"/>
      <c r="BB1244" s="145"/>
      <c r="BC1244" s="145"/>
      <c r="BD1244" s="145"/>
      <c r="BE1244" s="145"/>
      <c r="BF1244" s="145"/>
      <c r="BG1244" s="145"/>
      <c r="BH1244" s="145"/>
    </row>
    <row r="1245" spans="1:60" ht="22.5" outlineLevel="3">
      <c r="A1245" s="151"/>
      <c r="B1245" s="152"/>
      <c r="C1245" s="172" t="s">
        <v>1529</v>
      </c>
      <c r="D1245" s="156"/>
      <c r="E1245" s="1215">
        <v>16.347629999999999</v>
      </c>
      <c r="F1245" s="1209"/>
      <c r="G1245" s="1209"/>
      <c r="H1245" s="154"/>
      <c r="I1245" s="154"/>
      <c r="J1245" s="154"/>
      <c r="K1245" s="154"/>
      <c r="L1245" s="154"/>
      <c r="M1245" s="154"/>
      <c r="N1245" s="153"/>
      <c r="O1245" s="153"/>
      <c r="P1245" s="153"/>
      <c r="Q1245" s="153"/>
      <c r="R1245" s="154"/>
      <c r="S1245" s="154"/>
      <c r="T1245" s="154"/>
      <c r="U1245" s="154"/>
      <c r="V1245" s="154"/>
      <c r="W1245" s="154"/>
      <c r="X1245" s="154"/>
      <c r="Y1245" s="154"/>
      <c r="Z1245" s="145"/>
      <c r="AA1245" s="145"/>
      <c r="AB1245" s="145"/>
      <c r="AC1245" s="145"/>
      <c r="AD1245" s="145"/>
      <c r="AE1245" s="145"/>
      <c r="AF1245" s="145"/>
      <c r="AG1245" s="145" t="s">
        <v>206</v>
      </c>
      <c r="AH1245" s="145">
        <v>0</v>
      </c>
      <c r="AI1245" s="145"/>
      <c r="AJ1245" s="145"/>
      <c r="AK1245" s="145"/>
      <c r="AL1245" s="145"/>
      <c r="AM1245" s="145"/>
      <c r="AN1245" s="145"/>
      <c r="AO1245" s="145"/>
      <c r="AP1245" s="145"/>
      <c r="AQ1245" s="145"/>
      <c r="AR1245" s="145"/>
      <c r="AS1245" s="145"/>
      <c r="AT1245" s="145"/>
      <c r="AU1245" s="145"/>
      <c r="AV1245" s="145"/>
      <c r="AW1245" s="145"/>
      <c r="AX1245" s="145"/>
      <c r="AY1245" s="145"/>
      <c r="AZ1245" s="145"/>
      <c r="BA1245" s="145"/>
      <c r="BB1245" s="145"/>
      <c r="BC1245" s="145"/>
      <c r="BD1245" s="145"/>
      <c r="BE1245" s="145"/>
      <c r="BF1245" s="145"/>
      <c r="BG1245" s="145"/>
      <c r="BH1245" s="145"/>
    </row>
    <row r="1246" spans="1:60" outlineLevel="1">
      <c r="A1246" s="164">
        <v>353</v>
      </c>
      <c r="B1246" s="165" t="s">
        <v>1530</v>
      </c>
      <c r="C1246" s="171" t="s">
        <v>1531</v>
      </c>
      <c r="D1246" s="166" t="s">
        <v>1499</v>
      </c>
      <c r="E1246" s="1214">
        <v>498.03</v>
      </c>
      <c r="F1246" s="1207"/>
      <c r="G1246" s="1208">
        <f>ROUND(E1246*F1246,2)</f>
        <v>0</v>
      </c>
      <c r="H1246" s="155">
        <v>16.55</v>
      </c>
      <c r="I1246" s="154">
        <f>ROUND(E1246*H1246,2)</f>
        <v>8242.4</v>
      </c>
      <c r="J1246" s="155">
        <v>169.12</v>
      </c>
      <c r="K1246" s="154">
        <f>ROUND(E1246*J1246,2)</f>
        <v>84226.83</v>
      </c>
      <c r="L1246" s="154">
        <v>21</v>
      </c>
      <c r="M1246" s="154">
        <f>G1246*(1+L1246/100)</f>
        <v>0</v>
      </c>
      <c r="N1246" s="153">
        <v>6.0000000000000002E-5</v>
      </c>
      <c r="O1246" s="153">
        <f>ROUND(E1246*N1246,2)</f>
        <v>0.03</v>
      </c>
      <c r="P1246" s="153">
        <v>0</v>
      </c>
      <c r="Q1246" s="153">
        <f>ROUND(E1246*P1246,2)</f>
        <v>0</v>
      </c>
      <c r="R1246" s="154"/>
      <c r="S1246" s="154" t="s">
        <v>200</v>
      </c>
      <c r="T1246" s="154" t="s">
        <v>201</v>
      </c>
      <c r="U1246" s="154">
        <v>0.30399999999999999</v>
      </c>
      <c r="V1246" s="154">
        <f>ROUND(E1246*U1246,2)</f>
        <v>151.4</v>
      </c>
      <c r="W1246" s="154"/>
      <c r="X1246" s="154" t="s">
        <v>202</v>
      </c>
      <c r="Y1246" s="154" t="s">
        <v>203</v>
      </c>
      <c r="Z1246" s="145"/>
      <c r="AA1246" s="145"/>
      <c r="AB1246" s="145"/>
      <c r="AC1246" s="145"/>
      <c r="AD1246" s="145"/>
      <c r="AE1246" s="145"/>
      <c r="AF1246" s="145"/>
      <c r="AG1246" s="145" t="s">
        <v>204</v>
      </c>
      <c r="AH1246" s="145"/>
      <c r="AI1246" s="145"/>
      <c r="AJ1246" s="145"/>
      <c r="AK1246" s="145"/>
      <c r="AL1246" s="145"/>
      <c r="AM1246" s="145"/>
      <c r="AN1246" s="145"/>
      <c r="AO1246" s="145"/>
      <c r="AP1246" s="145"/>
      <c r="AQ1246" s="145"/>
      <c r="AR1246" s="145"/>
      <c r="AS1246" s="145"/>
      <c r="AT1246" s="145"/>
      <c r="AU1246" s="145"/>
      <c r="AV1246" s="145"/>
      <c r="AW1246" s="145"/>
      <c r="AX1246" s="145"/>
      <c r="AY1246" s="145"/>
      <c r="AZ1246" s="145"/>
      <c r="BA1246" s="145"/>
      <c r="BB1246" s="145"/>
      <c r="BC1246" s="145"/>
      <c r="BD1246" s="145"/>
      <c r="BE1246" s="145"/>
      <c r="BF1246" s="145"/>
      <c r="BG1246" s="145"/>
      <c r="BH1246" s="145"/>
    </row>
    <row r="1247" spans="1:60" ht="22.5" outlineLevel="2">
      <c r="A1247" s="151"/>
      <c r="B1247" s="152"/>
      <c r="C1247" s="172" t="s">
        <v>1532</v>
      </c>
      <c r="D1247" s="156"/>
      <c r="E1247" s="1215">
        <v>489.84</v>
      </c>
      <c r="F1247" s="1209"/>
      <c r="G1247" s="1209"/>
      <c r="H1247" s="154"/>
      <c r="I1247" s="154"/>
      <c r="J1247" s="154"/>
      <c r="K1247" s="154"/>
      <c r="L1247" s="154"/>
      <c r="M1247" s="154"/>
      <c r="N1247" s="153"/>
      <c r="O1247" s="153"/>
      <c r="P1247" s="153"/>
      <c r="Q1247" s="153"/>
      <c r="R1247" s="154"/>
      <c r="S1247" s="154"/>
      <c r="T1247" s="154"/>
      <c r="U1247" s="154"/>
      <c r="V1247" s="154"/>
      <c r="W1247" s="154"/>
      <c r="X1247" s="154"/>
      <c r="Y1247" s="154"/>
      <c r="Z1247" s="145"/>
      <c r="AA1247" s="145"/>
      <c r="AB1247" s="145"/>
      <c r="AC1247" s="145"/>
      <c r="AD1247" s="145"/>
      <c r="AE1247" s="145"/>
      <c r="AF1247" s="145"/>
      <c r="AG1247" s="145" t="s">
        <v>206</v>
      </c>
      <c r="AH1247" s="145">
        <v>0</v>
      </c>
      <c r="AI1247" s="145"/>
      <c r="AJ1247" s="145"/>
      <c r="AK1247" s="145"/>
      <c r="AL1247" s="145"/>
      <c r="AM1247" s="145"/>
      <c r="AN1247" s="145"/>
      <c r="AO1247" s="145"/>
      <c r="AP1247" s="145"/>
      <c r="AQ1247" s="145"/>
      <c r="AR1247" s="145"/>
      <c r="AS1247" s="145"/>
      <c r="AT1247" s="145"/>
      <c r="AU1247" s="145"/>
      <c r="AV1247" s="145"/>
      <c r="AW1247" s="145"/>
      <c r="AX1247" s="145"/>
      <c r="AY1247" s="145"/>
      <c r="AZ1247" s="145"/>
      <c r="BA1247" s="145"/>
      <c r="BB1247" s="145"/>
      <c r="BC1247" s="145"/>
      <c r="BD1247" s="145"/>
      <c r="BE1247" s="145"/>
      <c r="BF1247" s="145"/>
      <c r="BG1247" s="145"/>
      <c r="BH1247" s="145"/>
    </row>
    <row r="1248" spans="1:60" ht="22.5" outlineLevel="3">
      <c r="A1248" s="151"/>
      <c r="B1248" s="152"/>
      <c r="C1248" s="172" t="s">
        <v>1533</v>
      </c>
      <c r="D1248" s="156"/>
      <c r="E1248" s="1215">
        <v>8.19</v>
      </c>
      <c r="F1248" s="1209"/>
      <c r="G1248" s="1209"/>
      <c r="H1248" s="154"/>
      <c r="I1248" s="154"/>
      <c r="J1248" s="154"/>
      <c r="K1248" s="154"/>
      <c r="L1248" s="154"/>
      <c r="M1248" s="154"/>
      <c r="N1248" s="153"/>
      <c r="O1248" s="153"/>
      <c r="P1248" s="153"/>
      <c r="Q1248" s="153"/>
      <c r="R1248" s="154"/>
      <c r="S1248" s="154"/>
      <c r="T1248" s="154"/>
      <c r="U1248" s="154"/>
      <c r="V1248" s="154"/>
      <c r="W1248" s="154"/>
      <c r="X1248" s="154"/>
      <c r="Y1248" s="154"/>
      <c r="Z1248" s="145"/>
      <c r="AA1248" s="145"/>
      <c r="AB1248" s="145"/>
      <c r="AC1248" s="145"/>
      <c r="AD1248" s="145"/>
      <c r="AE1248" s="145"/>
      <c r="AF1248" s="145"/>
      <c r="AG1248" s="145" t="s">
        <v>206</v>
      </c>
      <c r="AH1248" s="145">
        <v>0</v>
      </c>
      <c r="AI1248" s="145"/>
      <c r="AJ1248" s="145"/>
      <c r="AK1248" s="145"/>
      <c r="AL1248" s="145"/>
      <c r="AM1248" s="145"/>
      <c r="AN1248" s="145"/>
      <c r="AO1248" s="145"/>
      <c r="AP1248" s="145"/>
      <c r="AQ1248" s="145"/>
      <c r="AR1248" s="145"/>
      <c r="AS1248" s="145"/>
      <c r="AT1248" s="145"/>
      <c r="AU1248" s="145"/>
      <c r="AV1248" s="145"/>
      <c r="AW1248" s="145"/>
      <c r="AX1248" s="145"/>
      <c r="AY1248" s="145"/>
      <c r="AZ1248" s="145"/>
      <c r="BA1248" s="145"/>
      <c r="BB1248" s="145"/>
      <c r="BC1248" s="145"/>
      <c r="BD1248" s="145"/>
      <c r="BE1248" s="145"/>
      <c r="BF1248" s="145"/>
      <c r="BG1248" s="145"/>
      <c r="BH1248" s="145"/>
    </row>
    <row r="1249" spans="1:60" outlineLevel="1">
      <c r="A1249" s="164">
        <v>354</v>
      </c>
      <c r="B1249" s="165" t="s">
        <v>1534</v>
      </c>
      <c r="C1249" s="171" t="s">
        <v>1535</v>
      </c>
      <c r="D1249" s="166" t="s">
        <v>1499</v>
      </c>
      <c r="E1249" s="1214">
        <v>1946.4960000000001</v>
      </c>
      <c r="F1249" s="1207"/>
      <c r="G1249" s="1208">
        <f>ROUND(E1249*F1249,2)</f>
        <v>0</v>
      </c>
      <c r="H1249" s="155">
        <v>15.33</v>
      </c>
      <c r="I1249" s="154">
        <f>ROUND(E1249*H1249,2)</f>
        <v>29839.78</v>
      </c>
      <c r="J1249" s="155">
        <v>122.39</v>
      </c>
      <c r="K1249" s="154">
        <f>ROUND(E1249*J1249,2)</f>
        <v>238231.65</v>
      </c>
      <c r="L1249" s="154">
        <v>21</v>
      </c>
      <c r="M1249" s="154">
        <f>G1249*(1+L1249/100)</f>
        <v>0</v>
      </c>
      <c r="N1249" s="153">
        <v>6.0000000000000002E-5</v>
      </c>
      <c r="O1249" s="153">
        <f>ROUND(E1249*N1249,2)</f>
        <v>0.12</v>
      </c>
      <c r="P1249" s="153">
        <v>0</v>
      </c>
      <c r="Q1249" s="153">
        <f>ROUND(E1249*P1249,2)</f>
        <v>0</v>
      </c>
      <c r="R1249" s="154"/>
      <c r="S1249" s="154" t="s">
        <v>200</v>
      </c>
      <c r="T1249" s="154" t="s">
        <v>201</v>
      </c>
      <c r="U1249" s="154">
        <v>0.221</v>
      </c>
      <c r="V1249" s="154">
        <f>ROUND(E1249*U1249,2)</f>
        <v>430.18</v>
      </c>
      <c r="W1249" s="154"/>
      <c r="X1249" s="154" t="s">
        <v>202</v>
      </c>
      <c r="Y1249" s="154" t="s">
        <v>203</v>
      </c>
      <c r="Z1249" s="145"/>
      <c r="AA1249" s="145"/>
      <c r="AB1249" s="145"/>
      <c r="AC1249" s="145"/>
      <c r="AD1249" s="145"/>
      <c r="AE1249" s="145"/>
      <c r="AF1249" s="145"/>
      <c r="AG1249" s="145" t="s">
        <v>204</v>
      </c>
      <c r="AH1249" s="145"/>
      <c r="AI1249" s="145"/>
      <c r="AJ1249" s="145"/>
      <c r="AK1249" s="145"/>
      <c r="AL1249" s="145"/>
      <c r="AM1249" s="145"/>
      <c r="AN1249" s="145"/>
      <c r="AO1249" s="145"/>
      <c r="AP1249" s="145"/>
      <c r="AQ1249" s="145"/>
      <c r="AR1249" s="145"/>
      <c r="AS1249" s="145"/>
      <c r="AT1249" s="145"/>
      <c r="AU1249" s="145"/>
      <c r="AV1249" s="145"/>
      <c r="AW1249" s="145"/>
      <c r="AX1249" s="145"/>
      <c r="AY1249" s="145"/>
      <c r="AZ1249" s="145"/>
      <c r="BA1249" s="145"/>
      <c r="BB1249" s="145"/>
      <c r="BC1249" s="145"/>
      <c r="BD1249" s="145"/>
      <c r="BE1249" s="145"/>
      <c r="BF1249" s="145"/>
      <c r="BG1249" s="145"/>
      <c r="BH1249" s="145"/>
    </row>
    <row r="1250" spans="1:60" outlineLevel="2">
      <c r="A1250" s="151"/>
      <c r="B1250" s="152"/>
      <c r="C1250" s="172" t="s">
        <v>1536</v>
      </c>
      <c r="D1250" s="156"/>
      <c r="E1250" s="1215">
        <v>22.8</v>
      </c>
      <c r="F1250" s="1209"/>
      <c r="G1250" s="1209"/>
      <c r="H1250" s="154"/>
      <c r="I1250" s="154"/>
      <c r="J1250" s="154"/>
      <c r="K1250" s="154"/>
      <c r="L1250" s="154"/>
      <c r="M1250" s="154"/>
      <c r="N1250" s="153"/>
      <c r="O1250" s="153"/>
      <c r="P1250" s="153"/>
      <c r="Q1250" s="153"/>
      <c r="R1250" s="154"/>
      <c r="S1250" s="154"/>
      <c r="T1250" s="154"/>
      <c r="U1250" s="154"/>
      <c r="V1250" s="154"/>
      <c r="W1250" s="154"/>
      <c r="X1250" s="154"/>
      <c r="Y1250" s="154"/>
      <c r="Z1250" s="145"/>
      <c r="AA1250" s="145"/>
      <c r="AB1250" s="145"/>
      <c r="AC1250" s="145"/>
      <c r="AD1250" s="145"/>
      <c r="AE1250" s="145"/>
      <c r="AF1250" s="145"/>
      <c r="AG1250" s="145" t="s">
        <v>206</v>
      </c>
      <c r="AH1250" s="145">
        <v>0</v>
      </c>
      <c r="AI1250" s="145"/>
      <c r="AJ1250" s="145"/>
      <c r="AK1250" s="145"/>
      <c r="AL1250" s="145"/>
      <c r="AM1250" s="145"/>
      <c r="AN1250" s="145"/>
      <c r="AO1250" s="145"/>
      <c r="AP1250" s="145"/>
      <c r="AQ1250" s="145"/>
      <c r="AR1250" s="145"/>
      <c r="AS1250" s="145"/>
      <c r="AT1250" s="145"/>
      <c r="AU1250" s="145"/>
      <c r="AV1250" s="145"/>
      <c r="AW1250" s="145"/>
      <c r="AX1250" s="145"/>
      <c r="AY1250" s="145"/>
      <c r="AZ1250" s="145"/>
      <c r="BA1250" s="145"/>
      <c r="BB1250" s="145"/>
      <c r="BC1250" s="145"/>
      <c r="BD1250" s="145"/>
      <c r="BE1250" s="145"/>
      <c r="BF1250" s="145"/>
      <c r="BG1250" s="145"/>
      <c r="BH1250" s="145"/>
    </row>
    <row r="1251" spans="1:60" ht="22.5" outlineLevel="3">
      <c r="A1251" s="151"/>
      <c r="B1251" s="152"/>
      <c r="C1251" s="172" t="s">
        <v>1537</v>
      </c>
      <c r="D1251" s="156"/>
      <c r="E1251" s="1215">
        <v>362.5</v>
      </c>
      <c r="F1251" s="1209"/>
      <c r="G1251" s="1209"/>
      <c r="H1251" s="154"/>
      <c r="I1251" s="154"/>
      <c r="J1251" s="154"/>
      <c r="K1251" s="154"/>
      <c r="L1251" s="154"/>
      <c r="M1251" s="154"/>
      <c r="N1251" s="153"/>
      <c r="O1251" s="153"/>
      <c r="P1251" s="153"/>
      <c r="Q1251" s="153"/>
      <c r="R1251" s="154"/>
      <c r="S1251" s="154"/>
      <c r="T1251" s="154"/>
      <c r="U1251" s="154"/>
      <c r="V1251" s="154"/>
      <c r="W1251" s="154"/>
      <c r="X1251" s="154"/>
      <c r="Y1251" s="154"/>
      <c r="Z1251" s="145"/>
      <c r="AA1251" s="145"/>
      <c r="AB1251" s="145"/>
      <c r="AC1251" s="145"/>
      <c r="AD1251" s="145"/>
      <c r="AE1251" s="145"/>
      <c r="AF1251" s="145"/>
      <c r="AG1251" s="145" t="s">
        <v>206</v>
      </c>
      <c r="AH1251" s="145">
        <v>0</v>
      </c>
      <c r="AI1251" s="145"/>
      <c r="AJ1251" s="145"/>
      <c r="AK1251" s="145"/>
      <c r="AL1251" s="145"/>
      <c r="AM1251" s="145"/>
      <c r="AN1251" s="145"/>
      <c r="AO1251" s="145"/>
      <c r="AP1251" s="145"/>
      <c r="AQ1251" s="145"/>
      <c r="AR1251" s="145"/>
      <c r="AS1251" s="145"/>
      <c r="AT1251" s="145"/>
      <c r="AU1251" s="145"/>
      <c r="AV1251" s="145"/>
      <c r="AW1251" s="145"/>
      <c r="AX1251" s="145"/>
      <c r="AY1251" s="145"/>
      <c r="AZ1251" s="145"/>
      <c r="BA1251" s="145"/>
      <c r="BB1251" s="145"/>
      <c r="BC1251" s="145"/>
      <c r="BD1251" s="145"/>
      <c r="BE1251" s="145"/>
      <c r="BF1251" s="145"/>
      <c r="BG1251" s="145"/>
      <c r="BH1251" s="145"/>
    </row>
    <row r="1252" spans="1:60" outlineLevel="3">
      <c r="A1252" s="151"/>
      <c r="B1252" s="152"/>
      <c r="C1252" s="172" t="s">
        <v>1538</v>
      </c>
      <c r="D1252" s="156"/>
      <c r="E1252" s="1215">
        <v>127.6</v>
      </c>
      <c r="F1252" s="1209"/>
      <c r="G1252" s="1209"/>
      <c r="H1252" s="154"/>
      <c r="I1252" s="154"/>
      <c r="J1252" s="154"/>
      <c r="K1252" s="154"/>
      <c r="L1252" s="154"/>
      <c r="M1252" s="154"/>
      <c r="N1252" s="153"/>
      <c r="O1252" s="153"/>
      <c r="P1252" s="153"/>
      <c r="Q1252" s="153"/>
      <c r="R1252" s="154"/>
      <c r="S1252" s="154"/>
      <c r="T1252" s="154"/>
      <c r="U1252" s="154"/>
      <c r="V1252" s="154"/>
      <c r="W1252" s="154"/>
      <c r="X1252" s="154"/>
      <c r="Y1252" s="154"/>
      <c r="Z1252" s="145"/>
      <c r="AA1252" s="145"/>
      <c r="AB1252" s="145"/>
      <c r="AC1252" s="145"/>
      <c r="AD1252" s="145"/>
      <c r="AE1252" s="145"/>
      <c r="AF1252" s="145"/>
      <c r="AG1252" s="145" t="s">
        <v>206</v>
      </c>
      <c r="AH1252" s="145">
        <v>0</v>
      </c>
      <c r="AI1252" s="145"/>
      <c r="AJ1252" s="145"/>
      <c r="AK1252" s="145"/>
      <c r="AL1252" s="145"/>
      <c r="AM1252" s="145"/>
      <c r="AN1252" s="145"/>
      <c r="AO1252" s="145"/>
      <c r="AP1252" s="145"/>
      <c r="AQ1252" s="145"/>
      <c r="AR1252" s="145"/>
      <c r="AS1252" s="145"/>
      <c r="AT1252" s="145"/>
      <c r="AU1252" s="145"/>
      <c r="AV1252" s="145"/>
      <c r="AW1252" s="145"/>
      <c r="AX1252" s="145"/>
      <c r="AY1252" s="145"/>
      <c r="AZ1252" s="145"/>
      <c r="BA1252" s="145"/>
      <c r="BB1252" s="145"/>
      <c r="BC1252" s="145"/>
      <c r="BD1252" s="145"/>
      <c r="BE1252" s="145"/>
      <c r="BF1252" s="145"/>
      <c r="BG1252" s="145"/>
      <c r="BH1252" s="145"/>
    </row>
    <row r="1253" spans="1:60" ht="22.5" outlineLevel="3">
      <c r="A1253" s="151"/>
      <c r="B1253" s="152"/>
      <c r="C1253" s="172" t="s">
        <v>1539</v>
      </c>
      <c r="D1253" s="156"/>
      <c r="E1253" s="1215">
        <v>56.26</v>
      </c>
      <c r="F1253" s="1209"/>
      <c r="G1253" s="1209"/>
      <c r="H1253" s="154"/>
      <c r="I1253" s="154"/>
      <c r="J1253" s="154"/>
      <c r="K1253" s="154"/>
      <c r="L1253" s="154"/>
      <c r="M1253" s="154"/>
      <c r="N1253" s="153"/>
      <c r="O1253" s="153"/>
      <c r="P1253" s="153"/>
      <c r="Q1253" s="153"/>
      <c r="R1253" s="154"/>
      <c r="S1253" s="154"/>
      <c r="T1253" s="154"/>
      <c r="U1253" s="154"/>
      <c r="V1253" s="154"/>
      <c r="W1253" s="154"/>
      <c r="X1253" s="154"/>
      <c r="Y1253" s="154"/>
      <c r="Z1253" s="145"/>
      <c r="AA1253" s="145"/>
      <c r="AB1253" s="145"/>
      <c r="AC1253" s="145"/>
      <c r="AD1253" s="145"/>
      <c r="AE1253" s="145"/>
      <c r="AF1253" s="145"/>
      <c r="AG1253" s="145" t="s">
        <v>206</v>
      </c>
      <c r="AH1253" s="145">
        <v>0</v>
      </c>
      <c r="AI1253" s="145"/>
      <c r="AJ1253" s="145"/>
      <c r="AK1253" s="145"/>
      <c r="AL1253" s="145"/>
      <c r="AM1253" s="145"/>
      <c r="AN1253" s="145"/>
      <c r="AO1253" s="145"/>
      <c r="AP1253" s="145"/>
      <c r="AQ1253" s="145"/>
      <c r="AR1253" s="145"/>
      <c r="AS1253" s="145"/>
      <c r="AT1253" s="145"/>
      <c r="AU1253" s="145"/>
      <c r="AV1253" s="145"/>
      <c r="AW1253" s="145"/>
      <c r="AX1253" s="145"/>
      <c r="AY1253" s="145"/>
      <c r="AZ1253" s="145"/>
      <c r="BA1253" s="145"/>
      <c r="BB1253" s="145"/>
      <c r="BC1253" s="145"/>
      <c r="BD1253" s="145"/>
      <c r="BE1253" s="145"/>
      <c r="BF1253" s="145"/>
      <c r="BG1253" s="145"/>
      <c r="BH1253" s="145"/>
    </row>
    <row r="1254" spans="1:60" ht="22.5" outlineLevel="3">
      <c r="A1254" s="151"/>
      <c r="B1254" s="152"/>
      <c r="C1254" s="172" t="s">
        <v>1540</v>
      </c>
      <c r="D1254" s="156"/>
      <c r="E1254" s="1215">
        <v>32.76</v>
      </c>
      <c r="F1254" s="1209"/>
      <c r="G1254" s="1209"/>
      <c r="H1254" s="154"/>
      <c r="I1254" s="154"/>
      <c r="J1254" s="154"/>
      <c r="K1254" s="154"/>
      <c r="L1254" s="154"/>
      <c r="M1254" s="154"/>
      <c r="N1254" s="153"/>
      <c r="O1254" s="153"/>
      <c r="P1254" s="153"/>
      <c r="Q1254" s="153"/>
      <c r="R1254" s="154"/>
      <c r="S1254" s="154"/>
      <c r="T1254" s="154"/>
      <c r="U1254" s="154"/>
      <c r="V1254" s="154"/>
      <c r="W1254" s="154"/>
      <c r="X1254" s="154"/>
      <c r="Y1254" s="154"/>
      <c r="Z1254" s="145"/>
      <c r="AA1254" s="145"/>
      <c r="AB1254" s="145"/>
      <c r="AC1254" s="145"/>
      <c r="AD1254" s="145"/>
      <c r="AE1254" s="145"/>
      <c r="AF1254" s="145"/>
      <c r="AG1254" s="145" t="s">
        <v>206</v>
      </c>
      <c r="AH1254" s="145">
        <v>0</v>
      </c>
      <c r="AI1254" s="145"/>
      <c r="AJ1254" s="145"/>
      <c r="AK1254" s="145"/>
      <c r="AL1254" s="145"/>
      <c r="AM1254" s="145"/>
      <c r="AN1254" s="145"/>
      <c r="AO1254" s="145"/>
      <c r="AP1254" s="145"/>
      <c r="AQ1254" s="145"/>
      <c r="AR1254" s="145"/>
      <c r="AS1254" s="145"/>
      <c r="AT1254" s="145"/>
      <c r="AU1254" s="145"/>
      <c r="AV1254" s="145"/>
      <c r="AW1254" s="145"/>
      <c r="AX1254" s="145"/>
      <c r="AY1254" s="145"/>
      <c r="AZ1254" s="145"/>
      <c r="BA1254" s="145"/>
      <c r="BB1254" s="145"/>
      <c r="BC1254" s="145"/>
      <c r="BD1254" s="145"/>
      <c r="BE1254" s="145"/>
      <c r="BF1254" s="145"/>
      <c r="BG1254" s="145"/>
      <c r="BH1254" s="145"/>
    </row>
    <row r="1255" spans="1:60" ht="22.5" outlineLevel="3">
      <c r="A1255" s="151"/>
      <c r="B1255" s="152"/>
      <c r="C1255" s="172" t="s">
        <v>1541</v>
      </c>
      <c r="D1255" s="156"/>
      <c r="E1255" s="1215">
        <v>968.57600000000002</v>
      </c>
      <c r="F1255" s="1209"/>
      <c r="G1255" s="1209"/>
      <c r="H1255" s="154"/>
      <c r="I1255" s="154"/>
      <c r="J1255" s="154"/>
      <c r="K1255" s="154"/>
      <c r="L1255" s="154"/>
      <c r="M1255" s="154"/>
      <c r="N1255" s="153"/>
      <c r="O1255" s="153"/>
      <c r="P1255" s="153"/>
      <c r="Q1255" s="153"/>
      <c r="R1255" s="154"/>
      <c r="S1255" s="154"/>
      <c r="T1255" s="154"/>
      <c r="U1255" s="154"/>
      <c r="V1255" s="154"/>
      <c r="W1255" s="154"/>
      <c r="X1255" s="154"/>
      <c r="Y1255" s="154"/>
      <c r="Z1255" s="145"/>
      <c r="AA1255" s="145"/>
      <c r="AB1255" s="145"/>
      <c r="AC1255" s="145"/>
      <c r="AD1255" s="145"/>
      <c r="AE1255" s="145"/>
      <c r="AF1255" s="145"/>
      <c r="AG1255" s="145" t="s">
        <v>206</v>
      </c>
      <c r="AH1255" s="145">
        <v>0</v>
      </c>
      <c r="AI1255" s="145"/>
      <c r="AJ1255" s="145"/>
      <c r="AK1255" s="145"/>
      <c r="AL1255" s="145"/>
      <c r="AM1255" s="145"/>
      <c r="AN1255" s="145"/>
      <c r="AO1255" s="145"/>
      <c r="AP1255" s="145"/>
      <c r="AQ1255" s="145"/>
      <c r="AR1255" s="145"/>
      <c r="AS1255" s="145"/>
      <c r="AT1255" s="145"/>
      <c r="AU1255" s="145"/>
      <c r="AV1255" s="145"/>
      <c r="AW1255" s="145"/>
      <c r="AX1255" s="145"/>
      <c r="AY1255" s="145"/>
      <c r="AZ1255" s="145"/>
      <c r="BA1255" s="145"/>
      <c r="BB1255" s="145"/>
      <c r="BC1255" s="145"/>
      <c r="BD1255" s="145"/>
      <c r="BE1255" s="145"/>
      <c r="BF1255" s="145"/>
      <c r="BG1255" s="145"/>
      <c r="BH1255" s="145"/>
    </row>
    <row r="1256" spans="1:60" ht="22.5" outlineLevel="3">
      <c r="A1256" s="151"/>
      <c r="B1256" s="152"/>
      <c r="C1256" s="172" t="s">
        <v>1542</v>
      </c>
      <c r="D1256" s="156"/>
      <c r="E1256" s="1215">
        <v>376</v>
      </c>
      <c r="F1256" s="1209"/>
      <c r="G1256" s="1209"/>
      <c r="H1256" s="154"/>
      <c r="I1256" s="154"/>
      <c r="J1256" s="154"/>
      <c r="K1256" s="154"/>
      <c r="L1256" s="154"/>
      <c r="M1256" s="154"/>
      <c r="N1256" s="153"/>
      <c r="O1256" s="153"/>
      <c r="P1256" s="153"/>
      <c r="Q1256" s="153"/>
      <c r="R1256" s="154"/>
      <c r="S1256" s="154"/>
      <c r="T1256" s="154"/>
      <c r="U1256" s="154"/>
      <c r="V1256" s="154"/>
      <c r="W1256" s="154"/>
      <c r="X1256" s="154"/>
      <c r="Y1256" s="154"/>
      <c r="Z1256" s="145"/>
      <c r="AA1256" s="145"/>
      <c r="AB1256" s="145"/>
      <c r="AC1256" s="145"/>
      <c r="AD1256" s="145"/>
      <c r="AE1256" s="145"/>
      <c r="AF1256" s="145"/>
      <c r="AG1256" s="145" t="s">
        <v>206</v>
      </c>
      <c r="AH1256" s="145">
        <v>0</v>
      </c>
      <c r="AI1256" s="145"/>
      <c r="AJ1256" s="145"/>
      <c r="AK1256" s="145"/>
      <c r="AL1256" s="145"/>
      <c r="AM1256" s="145"/>
      <c r="AN1256" s="145"/>
      <c r="AO1256" s="145"/>
      <c r="AP1256" s="145"/>
      <c r="AQ1256" s="145"/>
      <c r="AR1256" s="145"/>
      <c r="AS1256" s="145"/>
      <c r="AT1256" s="145"/>
      <c r="AU1256" s="145"/>
      <c r="AV1256" s="145"/>
      <c r="AW1256" s="145"/>
      <c r="AX1256" s="145"/>
      <c r="AY1256" s="145"/>
      <c r="AZ1256" s="145"/>
      <c r="BA1256" s="145"/>
      <c r="BB1256" s="145"/>
      <c r="BC1256" s="145"/>
      <c r="BD1256" s="145"/>
      <c r="BE1256" s="145"/>
      <c r="BF1256" s="145"/>
      <c r="BG1256" s="145"/>
      <c r="BH1256" s="145"/>
    </row>
    <row r="1257" spans="1:60" outlineLevel="1">
      <c r="A1257" s="164">
        <v>355</v>
      </c>
      <c r="B1257" s="165" t="s">
        <v>1543</v>
      </c>
      <c r="C1257" s="171" t="s">
        <v>1544</v>
      </c>
      <c r="D1257" s="166" t="s">
        <v>1499</v>
      </c>
      <c r="E1257" s="1214">
        <v>1268.8756000000001</v>
      </c>
      <c r="F1257" s="1207"/>
      <c r="G1257" s="1208">
        <f>ROUND(E1257*F1257,2)</f>
        <v>0</v>
      </c>
      <c r="H1257" s="155">
        <v>12.05</v>
      </c>
      <c r="I1257" s="154">
        <f>ROUND(E1257*H1257,2)</f>
        <v>15289.95</v>
      </c>
      <c r="J1257" s="155">
        <v>56.05</v>
      </c>
      <c r="K1257" s="154">
        <f>ROUND(E1257*J1257,2)</f>
        <v>71120.479999999996</v>
      </c>
      <c r="L1257" s="154">
        <v>21</v>
      </c>
      <c r="M1257" s="154">
        <f>G1257*(1+L1257/100)</f>
        <v>0</v>
      </c>
      <c r="N1257" s="153">
        <v>5.0000000000000002E-5</v>
      </c>
      <c r="O1257" s="153">
        <f>ROUND(E1257*N1257,2)</f>
        <v>0.06</v>
      </c>
      <c r="P1257" s="153">
        <v>0</v>
      </c>
      <c r="Q1257" s="153">
        <f>ROUND(E1257*P1257,2)</f>
        <v>0</v>
      </c>
      <c r="R1257" s="154"/>
      <c r="S1257" s="154" t="s">
        <v>200</v>
      </c>
      <c r="T1257" s="154" t="s">
        <v>201</v>
      </c>
      <c r="U1257" s="154">
        <v>0.1</v>
      </c>
      <c r="V1257" s="154">
        <f>ROUND(E1257*U1257,2)</f>
        <v>126.89</v>
      </c>
      <c r="W1257" s="154"/>
      <c r="X1257" s="154" t="s">
        <v>202</v>
      </c>
      <c r="Y1257" s="154" t="s">
        <v>203</v>
      </c>
      <c r="Z1257" s="145"/>
      <c r="AA1257" s="145"/>
      <c r="AB1257" s="145"/>
      <c r="AC1257" s="145"/>
      <c r="AD1257" s="145"/>
      <c r="AE1257" s="145"/>
      <c r="AF1257" s="145"/>
      <c r="AG1257" s="145" t="s">
        <v>204</v>
      </c>
      <c r="AH1257" s="145"/>
      <c r="AI1257" s="145"/>
      <c r="AJ1257" s="145"/>
      <c r="AK1257" s="145"/>
      <c r="AL1257" s="145"/>
      <c r="AM1257" s="145"/>
      <c r="AN1257" s="145"/>
      <c r="AO1257" s="145"/>
      <c r="AP1257" s="145"/>
      <c r="AQ1257" s="145"/>
      <c r="AR1257" s="145"/>
      <c r="AS1257" s="145"/>
      <c r="AT1257" s="145"/>
      <c r="AU1257" s="145"/>
      <c r="AV1257" s="145"/>
      <c r="AW1257" s="145"/>
      <c r="AX1257" s="145"/>
      <c r="AY1257" s="145"/>
      <c r="AZ1257" s="145"/>
      <c r="BA1257" s="145"/>
      <c r="BB1257" s="145"/>
      <c r="BC1257" s="145"/>
      <c r="BD1257" s="145"/>
      <c r="BE1257" s="145"/>
      <c r="BF1257" s="145"/>
      <c r="BG1257" s="145"/>
      <c r="BH1257" s="145"/>
    </row>
    <row r="1258" spans="1:60" outlineLevel="2">
      <c r="A1258" s="151"/>
      <c r="B1258" s="152"/>
      <c r="C1258" s="172" t="s">
        <v>1545</v>
      </c>
      <c r="D1258" s="156"/>
      <c r="E1258" s="1215">
        <v>55.1</v>
      </c>
      <c r="F1258" s="1209"/>
      <c r="G1258" s="1209"/>
      <c r="H1258" s="154"/>
      <c r="I1258" s="154"/>
      <c r="J1258" s="154"/>
      <c r="K1258" s="154"/>
      <c r="L1258" s="154"/>
      <c r="M1258" s="154"/>
      <c r="N1258" s="153"/>
      <c r="O1258" s="153"/>
      <c r="P1258" s="153"/>
      <c r="Q1258" s="153"/>
      <c r="R1258" s="154"/>
      <c r="S1258" s="154"/>
      <c r="T1258" s="154"/>
      <c r="U1258" s="154"/>
      <c r="V1258" s="154"/>
      <c r="W1258" s="154"/>
      <c r="X1258" s="154"/>
      <c r="Y1258" s="154"/>
      <c r="Z1258" s="145"/>
      <c r="AA1258" s="145"/>
      <c r="AB1258" s="145"/>
      <c r="AC1258" s="145"/>
      <c r="AD1258" s="145"/>
      <c r="AE1258" s="145"/>
      <c r="AF1258" s="145"/>
      <c r="AG1258" s="145" t="s">
        <v>206</v>
      </c>
      <c r="AH1258" s="145">
        <v>0</v>
      </c>
      <c r="AI1258" s="145"/>
      <c r="AJ1258" s="145"/>
      <c r="AK1258" s="145"/>
      <c r="AL1258" s="145"/>
      <c r="AM1258" s="145"/>
      <c r="AN1258" s="145"/>
      <c r="AO1258" s="145"/>
      <c r="AP1258" s="145"/>
      <c r="AQ1258" s="145"/>
      <c r="AR1258" s="145"/>
      <c r="AS1258" s="145"/>
      <c r="AT1258" s="145"/>
      <c r="AU1258" s="145"/>
      <c r="AV1258" s="145"/>
      <c r="AW1258" s="145"/>
      <c r="AX1258" s="145"/>
      <c r="AY1258" s="145"/>
      <c r="AZ1258" s="145"/>
      <c r="BA1258" s="145"/>
      <c r="BB1258" s="145"/>
      <c r="BC1258" s="145"/>
      <c r="BD1258" s="145"/>
      <c r="BE1258" s="145"/>
      <c r="BF1258" s="145"/>
      <c r="BG1258" s="145"/>
      <c r="BH1258" s="145"/>
    </row>
    <row r="1259" spans="1:60" ht="22.5" outlineLevel="3">
      <c r="A1259" s="151"/>
      <c r="B1259" s="152"/>
      <c r="C1259" s="172" t="s">
        <v>1546</v>
      </c>
      <c r="D1259" s="156"/>
      <c r="E1259" s="1215">
        <v>562.38</v>
      </c>
      <c r="F1259" s="1209"/>
      <c r="G1259" s="1209"/>
      <c r="H1259" s="154"/>
      <c r="I1259" s="154"/>
      <c r="J1259" s="154"/>
      <c r="K1259" s="154"/>
      <c r="L1259" s="154"/>
      <c r="M1259" s="154"/>
      <c r="N1259" s="153"/>
      <c r="O1259" s="153"/>
      <c r="P1259" s="153"/>
      <c r="Q1259" s="153"/>
      <c r="R1259" s="154"/>
      <c r="S1259" s="154"/>
      <c r="T1259" s="154"/>
      <c r="U1259" s="154"/>
      <c r="V1259" s="154"/>
      <c r="W1259" s="154"/>
      <c r="X1259" s="154"/>
      <c r="Y1259" s="154"/>
      <c r="Z1259" s="145"/>
      <c r="AA1259" s="145"/>
      <c r="AB1259" s="145"/>
      <c r="AC1259" s="145"/>
      <c r="AD1259" s="145"/>
      <c r="AE1259" s="145"/>
      <c r="AF1259" s="145"/>
      <c r="AG1259" s="145" t="s">
        <v>206</v>
      </c>
      <c r="AH1259" s="145">
        <v>0</v>
      </c>
      <c r="AI1259" s="145"/>
      <c r="AJ1259" s="145"/>
      <c r="AK1259" s="145"/>
      <c r="AL1259" s="145"/>
      <c r="AM1259" s="145"/>
      <c r="AN1259" s="145"/>
      <c r="AO1259" s="145"/>
      <c r="AP1259" s="145"/>
      <c r="AQ1259" s="145"/>
      <c r="AR1259" s="145"/>
      <c r="AS1259" s="145"/>
      <c r="AT1259" s="145"/>
      <c r="AU1259" s="145"/>
      <c r="AV1259" s="145"/>
      <c r="AW1259" s="145"/>
      <c r="AX1259" s="145"/>
      <c r="AY1259" s="145"/>
      <c r="AZ1259" s="145"/>
      <c r="BA1259" s="145"/>
      <c r="BB1259" s="145"/>
      <c r="BC1259" s="145"/>
      <c r="BD1259" s="145"/>
      <c r="BE1259" s="145"/>
      <c r="BF1259" s="145"/>
      <c r="BG1259" s="145"/>
      <c r="BH1259" s="145"/>
    </row>
    <row r="1260" spans="1:60" ht="22.5" outlineLevel="3">
      <c r="A1260" s="151"/>
      <c r="B1260" s="152"/>
      <c r="C1260" s="172" t="s">
        <v>1547</v>
      </c>
      <c r="D1260" s="156"/>
      <c r="E1260" s="1215">
        <v>97.025999999999996</v>
      </c>
      <c r="F1260" s="1209"/>
      <c r="G1260" s="1209"/>
      <c r="H1260" s="154"/>
      <c r="I1260" s="154"/>
      <c r="J1260" s="154"/>
      <c r="K1260" s="154"/>
      <c r="L1260" s="154"/>
      <c r="M1260" s="154"/>
      <c r="N1260" s="153"/>
      <c r="O1260" s="153"/>
      <c r="P1260" s="153"/>
      <c r="Q1260" s="153"/>
      <c r="R1260" s="154"/>
      <c r="S1260" s="154"/>
      <c r="T1260" s="154"/>
      <c r="U1260" s="154"/>
      <c r="V1260" s="154"/>
      <c r="W1260" s="154"/>
      <c r="X1260" s="154"/>
      <c r="Y1260" s="154"/>
      <c r="Z1260" s="145"/>
      <c r="AA1260" s="145"/>
      <c r="AB1260" s="145"/>
      <c r="AC1260" s="145"/>
      <c r="AD1260" s="145"/>
      <c r="AE1260" s="145"/>
      <c r="AF1260" s="145"/>
      <c r="AG1260" s="145" t="s">
        <v>206</v>
      </c>
      <c r="AH1260" s="145">
        <v>0</v>
      </c>
      <c r="AI1260" s="145"/>
      <c r="AJ1260" s="145"/>
      <c r="AK1260" s="145"/>
      <c r="AL1260" s="145"/>
      <c r="AM1260" s="145"/>
      <c r="AN1260" s="145"/>
      <c r="AO1260" s="145"/>
      <c r="AP1260" s="145"/>
      <c r="AQ1260" s="145"/>
      <c r="AR1260" s="145"/>
      <c r="AS1260" s="145"/>
      <c r="AT1260" s="145"/>
      <c r="AU1260" s="145"/>
      <c r="AV1260" s="145"/>
      <c r="AW1260" s="145"/>
      <c r="AX1260" s="145"/>
      <c r="AY1260" s="145"/>
      <c r="AZ1260" s="145"/>
      <c r="BA1260" s="145"/>
      <c r="BB1260" s="145"/>
      <c r="BC1260" s="145"/>
      <c r="BD1260" s="145"/>
      <c r="BE1260" s="145"/>
      <c r="BF1260" s="145"/>
      <c r="BG1260" s="145"/>
      <c r="BH1260" s="145"/>
    </row>
    <row r="1261" spans="1:60" ht="22.5" outlineLevel="3">
      <c r="A1261" s="151"/>
      <c r="B1261" s="152"/>
      <c r="C1261" s="172" t="s">
        <v>1548</v>
      </c>
      <c r="D1261" s="156"/>
      <c r="E1261" s="1215">
        <v>310.12799999999999</v>
      </c>
      <c r="F1261" s="1209"/>
      <c r="G1261" s="1209"/>
      <c r="H1261" s="154"/>
      <c r="I1261" s="154"/>
      <c r="J1261" s="154"/>
      <c r="K1261" s="154"/>
      <c r="L1261" s="154"/>
      <c r="M1261" s="154"/>
      <c r="N1261" s="153"/>
      <c r="O1261" s="153"/>
      <c r="P1261" s="153"/>
      <c r="Q1261" s="153"/>
      <c r="R1261" s="154"/>
      <c r="S1261" s="154"/>
      <c r="T1261" s="154"/>
      <c r="U1261" s="154"/>
      <c r="V1261" s="154"/>
      <c r="W1261" s="154"/>
      <c r="X1261" s="154"/>
      <c r="Y1261" s="154"/>
      <c r="Z1261" s="145"/>
      <c r="AA1261" s="145"/>
      <c r="AB1261" s="145"/>
      <c r="AC1261" s="145"/>
      <c r="AD1261" s="145"/>
      <c r="AE1261" s="145"/>
      <c r="AF1261" s="145"/>
      <c r="AG1261" s="145" t="s">
        <v>206</v>
      </c>
      <c r="AH1261" s="145">
        <v>0</v>
      </c>
      <c r="AI1261" s="145"/>
      <c r="AJ1261" s="145"/>
      <c r="AK1261" s="145"/>
      <c r="AL1261" s="145"/>
      <c r="AM1261" s="145"/>
      <c r="AN1261" s="145"/>
      <c r="AO1261" s="145"/>
      <c r="AP1261" s="145"/>
      <c r="AQ1261" s="145"/>
      <c r="AR1261" s="145"/>
      <c r="AS1261" s="145"/>
      <c r="AT1261" s="145"/>
      <c r="AU1261" s="145"/>
      <c r="AV1261" s="145"/>
      <c r="AW1261" s="145"/>
      <c r="AX1261" s="145"/>
      <c r="AY1261" s="145"/>
      <c r="AZ1261" s="145"/>
      <c r="BA1261" s="145"/>
      <c r="BB1261" s="145"/>
      <c r="BC1261" s="145"/>
      <c r="BD1261" s="145"/>
      <c r="BE1261" s="145"/>
      <c r="BF1261" s="145"/>
      <c r="BG1261" s="145"/>
      <c r="BH1261" s="145"/>
    </row>
    <row r="1262" spans="1:60" ht="22.5" outlineLevel="3">
      <c r="A1262" s="151"/>
      <c r="B1262" s="152"/>
      <c r="C1262" s="172" t="s">
        <v>1549</v>
      </c>
      <c r="D1262" s="156"/>
      <c r="E1262" s="1215">
        <v>53.505600000000001</v>
      </c>
      <c r="F1262" s="1209"/>
      <c r="G1262" s="1209"/>
      <c r="H1262" s="154"/>
      <c r="I1262" s="154"/>
      <c r="J1262" s="154"/>
      <c r="K1262" s="154"/>
      <c r="L1262" s="154"/>
      <c r="M1262" s="154"/>
      <c r="N1262" s="153"/>
      <c r="O1262" s="153"/>
      <c r="P1262" s="153"/>
      <c r="Q1262" s="153"/>
      <c r="R1262" s="154"/>
      <c r="S1262" s="154"/>
      <c r="T1262" s="154"/>
      <c r="U1262" s="154"/>
      <c r="V1262" s="154"/>
      <c r="W1262" s="154"/>
      <c r="X1262" s="154"/>
      <c r="Y1262" s="154"/>
      <c r="Z1262" s="145"/>
      <c r="AA1262" s="145"/>
      <c r="AB1262" s="145"/>
      <c r="AC1262" s="145"/>
      <c r="AD1262" s="145"/>
      <c r="AE1262" s="145"/>
      <c r="AF1262" s="145"/>
      <c r="AG1262" s="145" t="s">
        <v>206</v>
      </c>
      <c r="AH1262" s="145">
        <v>0</v>
      </c>
      <c r="AI1262" s="145"/>
      <c r="AJ1262" s="145"/>
      <c r="AK1262" s="145"/>
      <c r="AL1262" s="145"/>
      <c r="AM1262" s="145"/>
      <c r="AN1262" s="145"/>
      <c r="AO1262" s="145"/>
      <c r="AP1262" s="145"/>
      <c r="AQ1262" s="145"/>
      <c r="AR1262" s="145"/>
      <c r="AS1262" s="145"/>
      <c r="AT1262" s="145"/>
      <c r="AU1262" s="145"/>
      <c r="AV1262" s="145"/>
      <c r="AW1262" s="145"/>
      <c r="AX1262" s="145"/>
      <c r="AY1262" s="145"/>
      <c r="AZ1262" s="145"/>
      <c r="BA1262" s="145"/>
      <c r="BB1262" s="145"/>
      <c r="BC1262" s="145"/>
      <c r="BD1262" s="145"/>
      <c r="BE1262" s="145"/>
      <c r="BF1262" s="145"/>
      <c r="BG1262" s="145"/>
      <c r="BH1262" s="145"/>
    </row>
    <row r="1263" spans="1:60" ht="22.5" outlineLevel="3">
      <c r="A1263" s="151"/>
      <c r="B1263" s="152"/>
      <c r="C1263" s="172" t="s">
        <v>1550</v>
      </c>
      <c r="D1263" s="156"/>
      <c r="E1263" s="1215">
        <v>190.73599999999999</v>
      </c>
      <c r="F1263" s="1209"/>
      <c r="G1263" s="1209"/>
      <c r="H1263" s="154"/>
      <c r="I1263" s="154"/>
      <c r="J1263" s="154"/>
      <c r="K1263" s="154"/>
      <c r="L1263" s="154"/>
      <c r="M1263" s="154"/>
      <c r="N1263" s="153"/>
      <c r="O1263" s="153"/>
      <c r="P1263" s="153"/>
      <c r="Q1263" s="153"/>
      <c r="R1263" s="154"/>
      <c r="S1263" s="154"/>
      <c r="T1263" s="154"/>
      <c r="U1263" s="154"/>
      <c r="V1263" s="154"/>
      <c r="W1263" s="154"/>
      <c r="X1263" s="154"/>
      <c r="Y1263" s="154"/>
      <c r="Z1263" s="145"/>
      <c r="AA1263" s="145"/>
      <c r="AB1263" s="145"/>
      <c r="AC1263" s="145"/>
      <c r="AD1263" s="145"/>
      <c r="AE1263" s="145"/>
      <c r="AF1263" s="145"/>
      <c r="AG1263" s="145" t="s">
        <v>206</v>
      </c>
      <c r="AH1263" s="145">
        <v>0</v>
      </c>
      <c r="AI1263" s="145"/>
      <c r="AJ1263" s="145"/>
      <c r="AK1263" s="145"/>
      <c r="AL1263" s="145"/>
      <c r="AM1263" s="145"/>
      <c r="AN1263" s="145"/>
      <c r="AO1263" s="145"/>
      <c r="AP1263" s="145"/>
      <c r="AQ1263" s="145"/>
      <c r="AR1263" s="145"/>
      <c r="AS1263" s="145"/>
      <c r="AT1263" s="145"/>
      <c r="AU1263" s="145"/>
      <c r="AV1263" s="145"/>
      <c r="AW1263" s="145"/>
      <c r="AX1263" s="145"/>
      <c r="AY1263" s="145"/>
      <c r="AZ1263" s="145"/>
      <c r="BA1263" s="145"/>
      <c r="BB1263" s="145"/>
      <c r="BC1263" s="145"/>
      <c r="BD1263" s="145"/>
      <c r="BE1263" s="145"/>
      <c r="BF1263" s="145"/>
      <c r="BG1263" s="145"/>
      <c r="BH1263" s="145"/>
    </row>
    <row r="1264" spans="1:60" outlineLevel="1">
      <c r="A1264" s="164">
        <v>356</v>
      </c>
      <c r="B1264" s="165" t="s">
        <v>1551</v>
      </c>
      <c r="C1264" s="171" t="s">
        <v>1552</v>
      </c>
      <c r="D1264" s="166" t="s">
        <v>1499</v>
      </c>
      <c r="E1264" s="1214">
        <v>5665.2420000000002</v>
      </c>
      <c r="F1264" s="1207"/>
      <c r="G1264" s="1208">
        <f>ROUND(E1264*F1264,2)</f>
        <v>0</v>
      </c>
      <c r="H1264" s="155">
        <v>11.15</v>
      </c>
      <c r="I1264" s="154">
        <f>ROUND(E1264*H1264,2)</f>
        <v>63167.45</v>
      </c>
      <c r="J1264" s="155">
        <v>49.09</v>
      </c>
      <c r="K1264" s="154">
        <f>ROUND(E1264*J1264,2)</f>
        <v>278106.73</v>
      </c>
      <c r="L1264" s="154">
        <v>21</v>
      </c>
      <c r="M1264" s="154">
        <f>G1264*(1+L1264/100)</f>
        <v>0</v>
      </c>
      <c r="N1264" s="153">
        <v>5.0000000000000002E-5</v>
      </c>
      <c r="O1264" s="153">
        <f>ROUND(E1264*N1264,2)</f>
        <v>0.28000000000000003</v>
      </c>
      <c r="P1264" s="153">
        <v>0</v>
      </c>
      <c r="Q1264" s="153">
        <f>ROUND(E1264*P1264,2)</f>
        <v>0</v>
      </c>
      <c r="R1264" s="154"/>
      <c r="S1264" s="154" t="s">
        <v>200</v>
      </c>
      <c r="T1264" s="154" t="s">
        <v>201</v>
      </c>
      <c r="U1264" s="154">
        <v>8.4000000000000005E-2</v>
      </c>
      <c r="V1264" s="154">
        <f>ROUND(E1264*U1264,2)</f>
        <v>475.88</v>
      </c>
      <c r="W1264" s="154"/>
      <c r="X1264" s="154" t="s">
        <v>202</v>
      </c>
      <c r="Y1264" s="154" t="s">
        <v>203</v>
      </c>
      <c r="Z1264" s="145"/>
      <c r="AA1264" s="145"/>
      <c r="AB1264" s="145"/>
      <c r="AC1264" s="145"/>
      <c r="AD1264" s="145"/>
      <c r="AE1264" s="145"/>
      <c r="AF1264" s="145"/>
      <c r="AG1264" s="145" t="s">
        <v>204</v>
      </c>
      <c r="AH1264" s="145"/>
      <c r="AI1264" s="145"/>
      <c r="AJ1264" s="145"/>
      <c r="AK1264" s="145"/>
      <c r="AL1264" s="145"/>
      <c r="AM1264" s="145"/>
      <c r="AN1264" s="145"/>
      <c r="AO1264" s="145"/>
      <c r="AP1264" s="145"/>
      <c r="AQ1264" s="145"/>
      <c r="AR1264" s="145"/>
      <c r="AS1264" s="145"/>
      <c r="AT1264" s="145"/>
      <c r="AU1264" s="145"/>
      <c r="AV1264" s="145"/>
      <c r="AW1264" s="145"/>
      <c r="AX1264" s="145"/>
      <c r="AY1264" s="145"/>
      <c r="AZ1264" s="145"/>
      <c r="BA1264" s="145"/>
      <c r="BB1264" s="145"/>
      <c r="BC1264" s="145"/>
      <c r="BD1264" s="145"/>
      <c r="BE1264" s="145"/>
      <c r="BF1264" s="145"/>
      <c r="BG1264" s="145"/>
      <c r="BH1264" s="145"/>
    </row>
    <row r="1265" spans="1:60" ht="22.5" outlineLevel="2">
      <c r="A1265" s="151"/>
      <c r="B1265" s="152"/>
      <c r="C1265" s="172" t="s">
        <v>1553</v>
      </c>
      <c r="D1265" s="156"/>
      <c r="E1265" s="1215">
        <v>1642.88</v>
      </c>
      <c r="F1265" s="1209"/>
      <c r="G1265" s="1209"/>
      <c r="H1265" s="154"/>
      <c r="I1265" s="154"/>
      <c r="J1265" s="154"/>
      <c r="K1265" s="154"/>
      <c r="L1265" s="154"/>
      <c r="M1265" s="154"/>
      <c r="N1265" s="153"/>
      <c r="O1265" s="153"/>
      <c r="P1265" s="153"/>
      <c r="Q1265" s="153"/>
      <c r="R1265" s="154"/>
      <c r="S1265" s="154"/>
      <c r="T1265" s="154"/>
      <c r="U1265" s="154"/>
      <c r="V1265" s="154"/>
      <c r="W1265" s="154"/>
      <c r="X1265" s="154"/>
      <c r="Y1265" s="154"/>
      <c r="Z1265" s="145"/>
      <c r="AA1265" s="145"/>
      <c r="AB1265" s="145"/>
      <c r="AC1265" s="145"/>
      <c r="AD1265" s="145"/>
      <c r="AE1265" s="145"/>
      <c r="AF1265" s="145"/>
      <c r="AG1265" s="145" t="s">
        <v>206</v>
      </c>
      <c r="AH1265" s="145">
        <v>0</v>
      </c>
      <c r="AI1265" s="145"/>
      <c r="AJ1265" s="145"/>
      <c r="AK1265" s="145"/>
      <c r="AL1265" s="145"/>
      <c r="AM1265" s="145"/>
      <c r="AN1265" s="145"/>
      <c r="AO1265" s="145"/>
      <c r="AP1265" s="145"/>
      <c r="AQ1265" s="145"/>
      <c r="AR1265" s="145"/>
      <c r="AS1265" s="145"/>
      <c r="AT1265" s="145"/>
      <c r="AU1265" s="145"/>
      <c r="AV1265" s="145"/>
      <c r="AW1265" s="145"/>
      <c r="AX1265" s="145"/>
      <c r="AY1265" s="145"/>
      <c r="AZ1265" s="145"/>
      <c r="BA1265" s="145"/>
      <c r="BB1265" s="145"/>
      <c r="BC1265" s="145"/>
      <c r="BD1265" s="145"/>
      <c r="BE1265" s="145"/>
      <c r="BF1265" s="145"/>
      <c r="BG1265" s="145"/>
      <c r="BH1265" s="145"/>
    </row>
    <row r="1266" spans="1:60" ht="22.5" outlineLevel="3">
      <c r="A1266" s="151"/>
      <c r="B1266" s="152"/>
      <c r="C1266" s="172" t="s">
        <v>1554</v>
      </c>
      <c r="D1266" s="156"/>
      <c r="E1266" s="1215">
        <v>1749.184</v>
      </c>
      <c r="F1266" s="1209"/>
      <c r="G1266" s="1209"/>
      <c r="H1266" s="154"/>
      <c r="I1266" s="154"/>
      <c r="J1266" s="154"/>
      <c r="K1266" s="154"/>
      <c r="L1266" s="154"/>
      <c r="M1266" s="154"/>
      <c r="N1266" s="153"/>
      <c r="O1266" s="153"/>
      <c r="P1266" s="153"/>
      <c r="Q1266" s="153"/>
      <c r="R1266" s="154"/>
      <c r="S1266" s="154"/>
      <c r="T1266" s="154"/>
      <c r="U1266" s="154"/>
      <c r="V1266" s="154"/>
      <c r="W1266" s="154"/>
      <c r="X1266" s="154"/>
      <c r="Y1266" s="154"/>
      <c r="Z1266" s="145"/>
      <c r="AA1266" s="145"/>
      <c r="AB1266" s="145"/>
      <c r="AC1266" s="145"/>
      <c r="AD1266" s="145"/>
      <c r="AE1266" s="145"/>
      <c r="AF1266" s="145"/>
      <c r="AG1266" s="145" t="s">
        <v>206</v>
      </c>
      <c r="AH1266" s="145">
        <v>0</v>
      </c>
      <c r="AI1266" s="145"/>
      <c r="AJ1266" s="145"/>
      <c r="AK1266" s="145"/>
      <c r="AL1266" s="145"/>
      <c r="AM1266" s="145"/>
      <c r="AN1266" s="145"/>
      <c r="AO1266" s="145"/>
      <c r="AP1266" s="145"/>
      <c r="AQ1266" s="145"/>
      <c r="AR1266" s="145"/>
      <c r="AS1266" s="145"/>
      <c r="AT1266" s="145"/>
      <c r="AU1266" s="145"/>
      <c r="AV1266" s="145"/>
      <c r="AW1266" s="145"/>
      <c r="AX1266" s="145"/>
      <c r="AY1266" s="145"/>
      <c r="AZ1266" s="145"/>
      <c r="BA1266" s="145"/>
      <c r="BB1266" s="145"/>
      <c r="BC1266" s="145"/>
      <c r="BD1266" s="145"/>
      <c r="BE1266" s="145"/>
      <c r="BF1266" s="145"/>
      <c r="BG1266" s="145"/>
      <c r="BH1266" s="145"/>
    </row>
    <row r="1267" spans="1:60" ht="22.5" outlineLevel="3">
      <c r="A1267" s="151"/>
      <c r="B1267" s="152"/>
      <c r="C1267" s="172" t="s">
        <v>1555</v>
      </c>
      <c r="D1267" s="156"/>
      <c r="E1267" s="1215">
        <v>1749.184</v>
      </c>
      <c r="F1267" s="1209"/>
      <c r="G1267" s="1209"/>
      <c r="H1267" s="154"/>
      <c r="I1267" s="154"/>
      <c r="J1267" s="154"/>
      <c r="K1267" s="154"/>
      <c r="L1267" s="154"/>
      <c r="M1267" s="154"/>
      <c r="N1267" s="153"/>
      <c r="O1267" s="153"/>
      <c r="P1267" s="153"/>
      <c r="Q1267" s="153"/>
      <c r="R1267" s="154"/>
      <c r="S1267" s="154"/>
      <c r="T1267" s="154"/>
      <c r="U1267" s="154"/>
      <c r="V1267" s="154"/>
      <c r="W1267" s="154"/>
      <c r="X1267" s="154"/>
      <c r="Y1267" s="154"/>
      <c r="Z1267" s="145"/>
      <c r="AA1267" s="145"/>
      <c r="AB1267" s="145"/>
      <c r="AC1267" s="145"/>
      <c r="AD1267" s="145"/>
      <c r="AE1267" s="145"/>
      <c r="AF1267" s="145"/>
      <c r="AG1267" s="145" t="s">
        <v>206</v>
      </c>
      <c r="AH1267" s="145">
        <v>0</v>
      </c>
      <c r="AI1267" s="145"/>
      <c r="AJ1267" s="145"/>
      <c r="AK1267" s="145"/>
      <c r="AL1267" s="145"/>
      <c r="AM1267" s="145"/>
      <c r="AN1267" s="145"/>
      <c r="AO1267" s="145"/>
      <c r="AP1267" s="145"/>
      <c r="AQ1267" s="145"/>
      <c r="AR1267" s="145"/>
      <c r="AS1267" s="145"/>
      <c r="AT1267" s="145"/>
      <c r="AU1267" s="145"/>
      <c r="AV1267" s="145"/>
      <c r="AW1267" s="145"/>
      <c r="AX1267" s="145"/>
      <c r="AY1267" s="145"/>
      <c r="AZ1267" s="145"/>
      <c r="BA1267" s="145"/>
      <c r="BB1267" s="145"/>
      <c r="BC1267" s="145"/>
      <c r="BD1267" s="145"/>
      <c r="BE1267" s="145"/>
      <c r="BF1267" s="145"/>
      <c r="BG1267" s="145"/>
      <c r="BH1267" s="145"/>
    </row>
    <row r="1268" spans="1:60" outlineLevel="3">
      <c r="A1268" s="151"/>
      <c r="B1268" s="152"/>
      <c r="C1268" s="172" t="s">
        <v>1556</v>
      </c>
      <c r="D1268" s="156"/>
      <c r="E1268" s="1215">
        <v>218.08</v>
      </c>
      <c r="F1268" s="1209"/>
      <c r="G1268" s="1209"/>
      <c r="H1268" s="154"/>
      <c r="I1268" s="154"/>
      <c r="J1268" s="154"/>
      <c r="K1268" s="154"/>
      <c r="L1268" s="154"/>
      <c r="M1268" s="154"/>
      <c r="N1268" s="153"/>
      <c r="O1268" s="153"/>
      <c r="P1268" s="153"/>
      <c r="Q1268" s="153"/>
      <c r="R1268" s="154"/>
      <c r="S1268" s="154"/>
      <c r="T1268" s="154"/>
      <c r="U1268" s="154"/>
      <c r="V1268" s="154"/>
      <c r="W1268" s="154"/>
      <c r="X1268" s="154"/>
      <c r="Y1268" s="154"/>
      <c r="Z1268" s="145"/>
      <c r="AA1268" s="145"/>
      <c r="AB1268" s="145"/>
      <c r="AC1268" s="145"/>
      <c r="AD1268" s="145"/>
      <c r="AE1268" s="145"/>
      <c r="AF1268" s="145"/>
      <c r="AG1268" s="145" t="s">
        <v>206</v>
      </c>
      <c r="AH1268" s="145">
        <v>0</v>
      </c>
      <c r="AI1268" s="145"/>
      <c r="AJ1268" s="145"/>
      <c r="AK1268" s="145"/>
      <c r="AL1268" s="145"/>
      <c r="AM1268" s="145"/>
      <c r="AN1268" s="145"/>
      <c r="AO1268" s="145"/>
      <c r="AP1268" s="145"/>
      <c r="AQ1268" s="145"/>
      <c r="AR1268" s="145"/>
      <c r="AS1268" s="145"/>
      <c r="AT1268" s="145"/>
      <c r="AU1268" s="145"/>
      <c r="AV1268" s="145"/>
      <c r="AW1268" s="145"/>
      <c r="AX1268" s="145"/>
      <c r="AY1268" s="145"/>
      <c r="AZ1268" s="145"/>
      <c r="BA1268" s="145"/>
      <c r="BB1268" s="145"/>
      <c r="BC1268" s="145"/>
      <c r="BD1268" s="145"/>
      <c r="BE1268" s="145"/>
      <c r="BF1268" s="145"/>
      <c r="BG1268" s="145"/>
      <c r="BH1268" s="145"/>
    </row>
    <row r="1269" spans="1:60" ht="22.5" outlineLevel="3">
      <c r="A1269" s="151"/>
      <c r="B1269" s="152"/>
      <c r="C1269" s="172" t="s">
        <v>1557</v>
      </c>
      <c r="D1269" s="156"/>
      <c r="E1269" s="1215">
        <v>173.21799999999999</v>
      </c>
      <c r="F1269" s="1209"/>
      <c r="G1269" s="1209"/>
      <c r="H1269" s="154"/>
      <c r="I1269" s="154"/>
      <c r="J1269" s="154"/>
      <c r="K1269" s="154"/>
      <c r="L1269" s="154"/>
      <c r="M1269" s="154"/>
      <c r="N1269" s="153"/>
      <c r="O1269" s="153"/>
      <c r="P1269" s="153"/>
      <c r="Q1269" s="153"/>
      <c r="R1269" s="154"/>
      <c r="S1269" s="154"/>
      <c r="T1269" s="154"/>
      <c r="U1269" s="154"/>
      <c r="V1269" s="154"/>
      <c r="W1269" s="154"/>
      <c r="X1269" s="154"/>
      <c r="Y1269" s="154"/>
      <c r="Z1269" s="145"/>
      <c r="AA1269" s="145"/>
      <c r="AB1269" s="145"/>
      <c r="AC1269" s="145"/>
      <c r="AD1269" s="145"/>
      <c r="AE1269" s="145"/>
      <c r="AF1269" s="145"/>
      <c r="AG1269" s="145" t="s">
        <v>206</v>
      </c>
      <c r="AH1269" s="145">
        <v>0</v>
      </c>
      <c r="AI1269" s="145"/>
      <c r="AJ1269" s="145"/>
      <c r="AK1269" s="145"/>
      <c r="AL1269" s="145"/>
      <c r="AM1269" s="145"/>
      <c r="AN1269" s="145"/>
      <c r="AO1269" s="145"/>
      <c r="AP1269" s="145"/>
      <c r="AQ1269" s="145"/>
      <c r="AR1269" s="145"/>
      <c r="AS1269" s="145"/>
      <c r="AT1269" s="145"/>
      <c r="AU1269" s="145"/>
      <c r="AV1269" s="145"/>
      <c r="AW1269" s="145"/>
      <c r="AX1269" s="145"/>
      <c r="AY1269" s="145"/>
      <c r="AZ1269" s="145"/>
      <c r="BA1269" s="145"/>
      <c r="BB1269" s="145"/>
      <c r="BC1269" s="145"/>
      <c r="BD1269" s="145"/>
      <c r="BE1269" s="145"/>
      <c r="BF1269" s="145"/>
      <c r="BG1269" s="145"/>
      <c r="BH1269" s="145"/>
    </row>
    <row r="1270" spans="1:60" ht="22.5" outlineLevel="3">
      <c r="A1270" s="151"/>
      <c r="B1270" s="152"/>
      <c r="C1270" s="172" t="s">
        <v>1558</v>
      </c>
      <c r="D1270" s="156"/>
      <c r="E1270" s="1215">
        <v>132.696</v>
      </c>
      <c r="F1270" s="1209"/>
      <c r="G1270" s="1209"/>
      <c r="H1270" s="154"/>
      <c r="I1270" s="154"/>
      <c r="J1270" s="154"/>
      <c r="K1270" s="154"/>
      <c r="L1270" s="154"/>
      <c r="M1270" s="154"/>
      <c r="N1270" s="153"/>
      <c r="O1270" s="153"/>
      <c r="P1270" s="153"/>
      <c r="Q1270" s="153"/>
      <c r="R1270" s="154"/>
      <c r="S1270" s="154"/>
      <c r="T1270" s="154"/>
      <c r="U1270" s="154"/>
      <c r="V1270" s="154"/>
      <c r="W1270" s="154"/>
      <c r="X1270" s="154"/>
      <c r="Y1270" s="154"/>
      <c r="Z1270" s="145"/>
      <c r="AA1270" s="145"/>
      <c r="AB1270" s="145"/>
      <c r="AC1270" s="145"/>
      <c r="AD1270" s="145"/>
      <c r="AE1270" s="145"/>
      <c r="AF1270" s="145"/>
      <c r="AG1270" s="145" t="s">
        <v>206</v>
      </c>
      <c r="AH1270" s="145">
        <v>0</v>
      </c>
      <c r="AI1270" s="145"/>
      <c r="AJ1270" s="145"/>
      <c r="AK1270" s="145"/>
      <c r="AL1270" s="145"/>
      <c r="AM1270" s="145"/>
      <c r="AN1270" s="145"/>
      <c r="AO1270" s="145"/>
      <c r="AP1270" s="145"/>
      <c r="AQ1270" s="145"/>
      <c r="AR1270" s="145"/>
      <c r="AS1270" s="145"/>
      <c r="AT1270" s="145"/>
      <c r="AU1270" s="145"/>
      <c r="AV1270" s="145"/>
      <c r="AW1270" s="145"/>
      <c r="AX1270" s="145"/>
      <c r="AY1270" s="145"/>
      <c r="AZ1270" s="145"/>
      <c r="BA1270" s="145"/>
      <c r="BB1270" s="145"/>
      <c r="BC1270" s="145"/>
      <c r="BD1270" s="145"/>
      <c r="BE1270" s="145"/>
      <c r="BF1270" s="145"/>
      <c r="BG1270" s="145"/>
      <c r="BH1270" s="145"/>
    </row>
    <row r="1271" spans="1:60" outlineLevel="1">
      <c r="A1271" s="164">
        <v>357</v>
      </c>
      <c r="B1271" s="165" t="s">
        <v>1559</v>
      </c>
      <c r="C1271" s="171" t="s">
        <v>1560</v>
      </c>
      <c r="D1271" s="166" t="s">
        <v>1499</v>
      </c>
      <c r="E1271" s="1214">
        <v>729.14400000000001</v>
      </c>
      <c r="F1271" s="1207"/>
      <c r="G1271" s="1208">
        <f>ROUND(E1271*F1271,2)</f>
        <v>0</v>
      </c>
      <c r="H1271" s="155">
        <v>10.06</v>
      </c>
      <c r="I1271" s="154">
        <f>ROUND(E1271*H1271,2)</f>
        <v>7335.19</v>
      </c>
      <c r="J1271" s="155">
        <v>34.24</v>
      </c>
      <c r="K1271" s="154">
        <f>ROUND(E1271*J1271,2)</f>
        <v>24965.89</v>
      </c>
      <c r="L1271" s="154">
        <v>21</v>
      </c>
      <c r="M1271" s="154">
        <f>G1271*(1+L1271/100)</f>
        <v>0</v>
      </c>
      <c r="N1271" s="153">
        <v>5.0000000000000002E-5</v>
      </c>
      <c r="O1271" s="153">
        <f>ROUND(E1271*N1271,2)</f>
        <v>0.04</v>
      </c>
      <c r="P1271" s="153">
        <v>0</v>
      </c>
      <c r="Q1271" s="153">
        <f>ROUND(E1271*P1271,2)</f>
        <v>0</v>
      </c>
      <c r="R1271" s="154"/>
      <c r="S1271" s="154" t="s">
        <v>200</v>
      </c>
      <c r="T1271" s="154" t="s">
        <v>201</v>
      </c>
      <c r="U1271" s="154">
        <v>5.1999999999999998E-2</v>
      </c>
      <c r="V1271" s="154">
        <f>ROUND(E1271*U1271,2)</f>
        <v>37.92</v>
      </c>
      <c r="W1271" s="154"/>
      <c r="X1271" s="154" t="s">
        <v>202</v>
      </c>
      <c r="Y1271" s="154" t="s">
        <v>203</v>
      </c>
      <c r="Z1271" s="145"/>
      <c r="AA1271" s="145"/>
      <c r="AB1271" s="145"/>
      <c r="AC1271" s="145"/>
      <c r="AD1271" s="145"/>
      <c r="AE1271" s="145"/>
      <c r="AF1271" s="145"/>
      <c r="AG1271" s="145" t="s">
        <v>204</v>
      </c>
      <c r="AH1271" s="145"/>
      <c r="AI1271" s="145"/>
      <c r="AJ1271" s="145"/>
      <c r="AK1271" s="145"/>
      <c r="AL1271" s="145"/>
      <c r="AM1271" s="145"/>
      <c r="AN1271" s="145"/>
      <c r="AO1271" s="145"/>
      <c r="AP1271" s="145"/>
      <c r="AQ1271" s="145"/>
      <c r="AR1271" s="145"/>
      <c r="AS1271" s="145"/>
      <c r="AT1271" s="145"/>
      <c r="AU1271" s="145"/>
      <c r="AV1271" s="145"/>
      <c r="AW1271" s="145"/>
      <c r="AX1271" s="145"/>
      <c r="AY1271" s="145"/>
      <c r="AZ1271" s="145"/>
      <c r="BA1271" s="145"/>
      <c r="BB1271" s="145"/>
      <c r="BC1271" s="145"/>
      <c r="BD1271" s="145"/>
      <c r="BE1271" s="145"/>
      <c r="BF1271" s="145"/>
      <c r="BG1271" s="145"/>
      <c r="BH1271" s="145"/>
    </row>
    <row r="1272" spans="1:60" ht="22.5" outlineLevel="2">
      <c r="A1272" s="151"/>
      <c r="B1272" s="152"/>
      <c r="C1272" s="172" t="s">
        <v>1561</v>
      </c>
      <c r="D1272" s="156"/>
      <c r="E1272" s="1215">
        <v>729.14400000000001</v>
      </c>
      <c r="F1272" s="1209"/>
      <c r="G1272" s="1209"/>
      <c r="H1272" s="154"/>
      <c r="I1272" s="154"/>
      <c r="J1272" s="154"/>
      <c r="K1272" s="154"/>
      <c r="L1272" s="154"/>
      <c r="M1272" s="154"/>
      <c r="N1272" s="153"/>
      <c r="O1272" s="153"/>
      <c r="P1272" s="153"/>
      <c r="Q1272" s="153"/>
      <c r="R1272" s="154"/>
      <c r="S1272" s="154"/>
      <c r="T1272" s="154"/>
      <c r="U1272" s="154"/>
      <c r="V1272" s="154"/>
      <c r="W1272" s="154"/>
      <c r="X1272" s="154"/>
      <c r="Y1272" s="154"/>
      <c r="Z1272" s="145"/>
      <c r="AA1272" s="145"/>
      <c r="AB1272" s="145"/>
      <c r="AC1272" s="145"/>
      <c r="AD1272" s="145"/>
      <c r="AE1272" s="145"/>
      <c r="AF1272" s="145"/>
      <c r="AG1272" s="145" t="s">
        <v>206</v>
      </c>
      <c r="AH1272" s="145">
        <v>0</v>
      </c>
      <c r="AI1272" s="145"/>
      <c r="AJ1272" s="145"/>
      <c r="AK1272" s="145"/>
      <c r="AL1272" s="145"/>
      <c r="AM1272" s="145"/>
      <c r="AN1272" s="145"/>
      <c r="AO1272" s="145"/>
      <c r="AP1272" s="145"/>
      <c r="AQ1272" s="145"/>
      <c r="AR1272" s="145"/>
      <c r="AS1272" s="145"/>
      <c r="AT1272" s="145"/>
      <c r="AU1272" s="145"/>
      <c r="AV1272" s="145"/>
      <c r="AW1272" s="145"/>
      <c r="AX1272" s="145"/>
      <c r="AY1272" s="145"/>
      <c r="AZ1272" s="145"/>
      <c r="BA1272" s="145"/>
      <c r="BB1272" s="145"/>
      <c r="BC1272" s="145"/>
      <c r="BD1272" s="145"/>
      <c r="BE1272" s="145"/>
      <c r="BF1272" s="145"/>
      <c r="BG1272" s="145"/>
      <c r="BH1272" s="145"/>
    </row>
    <row r="1273" spans="1:60" outlineLevel="1">
      <c r="A1273" s="164">
        <v>358</v>
      </c>
      <c r="B1273" s="165" t="s">
        <v>1562</v>
      </c>
      <c r="C1273" s="171" t="s">
        <v>1563</v>
      </c>
      <c r="D1273" s="166" t="s">
        <v>1499</v>
      </c>
      <c r="E1273" s="1214">
        <v>532.48</v>
      </c>
      <c r="F1273" s="1207"/>
      <c r="G1273" s="1208">
        <f>ROUND(E1273*F1273,2)</f>
        <v>0</v>
      </c>
      <c r="H1273" s="155">
        <v>10.06</v>
      </c>
      <c r="I1273" s="154">
        <f>ROUND(E1273*H1273,2)</f>
        <v>5356.75</v>
      </c>
      <c r="J1273" s="155">
        <v>29.35</v>
      </c>
      <c r="K1273" s="154">
        <f>ROUND(E1273*J1273,2)</f>
        <v>15628.29</v>
      </c>
      <c r="L1273" s="154">
        <v>21</v>
      </c>
      <c r="M1273" s="154">
        <f>G1273*(1+L1273/100)</f>
        <v>0</v>
      </c>
      <c r="N1273" s="153">
        <v>5.0000000000000002E-5</v>
      </c>
      <c r="O1273" s="153">
        <f>ROUND(E1273*N1273,2)</f>
        <v>0.03</v>
      </c>
      <c r="P1273" s="153">
        <v>0</v>
      </c>
      <c r="Q1273" s="153">
        <f>ROUND(E1273*P1273,2)</f>
        <v>0</v>
      </c>
      <c r="R1273" s="154"/>
      <c r="S1273" s="154" t="s">
        <v>200</v>
      </c>
      <c r="T1273" s="154" t="s">
        <v>201</v>
      </c>
      <c r="U1273" s="154">
        <v>4.3999999999999997E-2</v>
      </c>
      <c r="V1273" s="154">
        <f>ROUND(E1273*U1273,2)</f>
        <v>23.43</v>
      </c>
      <c r="W1273" s="154"/>
      <c r="X1273" s="154" t="s">
        <v>202</v>
      </c>
      <c r="Y1273" s="154" t="s">
        <v>203</v>
      </c>
      <c r="Z1273" s="145"/>
      <c r="AA1273" s="145"/>
      <c r="AB1273" s="145"/>
      <c r="AC1273" s="145"/>
      <c r="AD1273" s="145"/>
      <c r="AE1273" s="145"/>
      <c r="AF1273" s="145"/>
      <c r="AG1273" s="145" t="s">
        <v>204</v>
      </c>
      <c r="AH1273" s="145"/>
      <c r="AI1273" s="145"/>
      <c r="AJ1273" s="145"/>
      <c r="AK1273" s="145"/>
      <c r="AL1273" s="145"/>
      <c r="AM1273" s="145"/>
      <c r="AN1273" s="145"/>
      <c r="AO1273" s="145"/>
      <c r="AP1273" s="145"/>
      <c r="AQ1273" s="145"/>
      <c r="AR1273" s="145"/>
      <c r="AS1273" s="145"/>
      <c r="AT1273" s="145"/>
      <c r="AU1273" s="145"/>
      <c r="AV1273" s="145"/>
      <c r="AW1273" s="145"/>
      <c r="AX1273" s="145"/>
      <c r="AY1273" s="145"/>
      <c r="AZ1273" s="145"/>
      <c r="BA1273" s="145"/>
      <c r="BB1273" s="145"/>
      <c r="BC1273" s="145"/>
      <c r="BD1273" s="145"/>
      <c r="BE1273" s="145"/>
      <c r="BF1273" s="145"/>
      <c r="BG1273" s="145"/>
      <c r="BH1273" s="145"/>
    </row>
    <row r="1274" spans="1:60" outlineLevel="2">
      <c r="A1274" s="151"/>
      <c r="B1274" s="152"/>
      <c r="C1274" s="172" t="s">
        <v>1564</v>
      </c>
      <c r="D1274" s="156"/>
      <c r="E1274" s="1215">
        <v>532.48</v>
      </c>
      <c r="F1274" s="1209"/>
      <c r="G1274" s="1209"/>
      <c r="H1274" s="154"/>
      <c r="I1274" s="154"/>
      <c r="J1274" s="154"/>
      <c r="K1274" s="154"/>
      <c r="L1274" s="154"/>
      <c r="M1274" s="154"/>
      <c r="N1274" s="153"/>
      <c r="O1274" s="153"/>
      <c r="P1274" s="153"/>
      <c r="Q1274" s="153"/>
      <c r="R1274" s="154"/>
      <c r="S1274" s="154"/>
      <c r="T1274" s="154"/>
      <c r="U1274" s="154"/>
      <c r="V1274" s="154"/>
      <c r="W1274" s="154"/>
      <c r="X1274" s="154"/>
      <c r="Y1274" s="154"/>
      <c r="Z1274" s="145"/>
      <c r="AA1274" s="145"/>
      <c r="AB1274" s="145"/>
      <c r="AC1274" s="145"/>
      <c r="AD1274" s="145"/>
      <c r="AE1274" s="145"/>
      <c r="AF1274" s="145"/>
      <c r="AG1274" s="145" t="s">
        <v>206</v>
      </c>
      <c r="AH1274" s="145">
        <v>0</v>
      </c>
      <c r="AI1274" s="145"/>
      <c r="AJ1274" s="145"/>
      <c r="AK1274" s="145"/>
      <c r="AL1274" s="145"/>
      <c r="AM1274" s="145"/>
      <c r="AN1274" s="145"/>
      <c r="AO1274" s="145"/>
      <c r="AP1274" s="145"/>
      <c r="AQ1274" s="145"/>
      <c r="AR1274" s="145"/>
      <c r="AS1274" s="145"/>
      <c r="AT1274" s="145"/>
      <c r="AU1274" s="145"/>
      <c r="AV1274" s="145"/>
      <c r="AW1274" s="145"/>
      <c r="AX1274" s="145"/>
      <c r="AY1274" s="145"/>
      <c r="AZ1274" s="145"/>
      <c r="BA1274" s="145"/>
      <c r="BB1274" s="145"/>
      <c r="BC1274" s="145"/>
      <c r="BD1274" s="145"/>
      <c r="BE1274" s="145"/>
      <c r="BF1274" s="145"/>
      <c r="BG1274" s="145"/>
      <c r="BH1274" s="145"/>
    </row>
    <row r="1275" spans="1:60" ht="22.5" outlineLevel="1">
      <c r="A1275" s="167">
        <v>359</v>
      </c>
      <c r="B1275" s="168" t="s">
        <v>1565</v>
      </c>
      <c r="C1275" s="173" t="s">
        <v>3401</v>
      </c>
      <c r="D1275" s="169" t="s">
        <v>858</v>
      </c>
      <c r="E1275" s="1216">
        <v>2</v>
      </c>
      <c r="F1275" s="1200"/>
      <c r="G1275" s="1210">
        <f t="shared" ref="G1275:G1294" si="42">ROUND(E1275*F1275,2)</f>
        <v>0</v>
      </c>
      <c r="H1275" s="155">
        <v>0</v>
      </c>
      <c r="I1275" s="154">
        <f t="shared" ref="I1275:I1294" si="43">ROUND(E1275*H1275,2)</f>
        <v>0</v>
      </c>
      <c r="J1275" s="155">
        <v>12500</v>
      </c>
      <c r="K1275" s="154">
        <f t="shared" ref="K1275:K1294" si="44">ROUND(E1275*J1275,2)</f>
        <v>25000</v>
      </c>
      <c r="L1275" s="154">
        <v>21</v>
      </c>
      <c r="M1275" s="154">
        <f t="shared" ref="M1275:M1294" si="45">G1275*(1+L1275/100)</f>
        <v>0</v>
      </c>
      <c r="N1275" s="153">
        <v>0.08</v>
      </c>
      <c r="O1275" s="153">
        <f t="shared" ref="O1275:O1294" si="46">ROUND(E1275*N1275,2)</f>
        <v>0.16</v>
      </c>
      <c r="P1275" s="153">
        <v>0</v>
      </c>
      <c r="Q1275" s="153">
        <f t="shared" ref="Q1275:Q1294" si="47">ROUND(E1275*P1275,2)</f>
        <v>0</v>
      </c>
      <c r="R1275" s="154"/>
      <c r="S1275" s="154" t="s">
        <v>623</v>
      </c>
      <c r="T1275" s="154" t="s">
        <v>201</v>
      </c>
      <c r="U1275" s="154">
        <v>0</v>
      </c>
      <c r="V1275" s="154">
        <f t="shared" ref="V1275:V1294" si="48">ROUND(E1275*U1275,2)</f>
        <v>0</v>
      </c>
      <c r="W1275" s="154"/>
      <c r="X1275" s="154" t="s">
        <v>202</v>
      </c>
      <c r="Y1275" s="154" t="s">
        <v>203</v>
      </c>
      <c r="Z1275" s="145"/>
      <c r="AA1275" s="145"/>
      <c r="AB1275" s="145"/>
      <c r="AC1275" s="145"/>
      <c r="AD1275" s="145"/>
      <c r="AE1275" s="145"/>
      <c r="AF1275" s="145"/>
      <c r="AG1275" s="145" t="s">
        <v>204</v>
      </c>
      <c r="AH1275" s="145"/>
      <c r="AI1275" s="145"/>
      <c r="AJ1275" s="145"/>
      <c r="AK1275" s="145"/>
      <c r="AL1275" s="145"/>
      <c r="AM1275" s="145"/>
      <c r="AN1275" s="145"/>
      <c r="AO1275" s="145"/>
      <c r="AP1275" s="145"/>
      <c r="AQ1275" s="145"/>
      <c r="AR1275" s="145"/>
      <c r="AS1275" s="145"/>
      <c r="AT1275" s="145"/>
      <c r="AU1275" s="145"/>
      <c r="AV1275" s="145"/>
      <c r="AW1275" s="145"/>
      <c r="AX1275" s="145"/>
      <c r="AY1275" s="145"/>
      <c r="AZ1275" s="145"/>
      <c r="BA1275" s="145"/>
      <c r="BB1275" s="145"/>
      <c r="BC1275" s="145"/>
      <c r="BD1275" s="145"/>
      <c r="BE1275" s="145"/>
      <c r="BF1275" s="145"/>
      <c r="BG1275" s="145"/>
      <c r="BH1275" s="145"/>
    </row>
    <row r="1276" spans="1:60" ht="22.5" outlineLevel="1">
      <c r="A1276" s="167">
        <v>360</v>
      </c>
      <c r="B1276" s="168" t="s">
        <v>1566</v>
      </c>
      <c r="C1276" s="173" t="s">
        <v>1567</v>
      </c>
      <c r="D1276" s="169" t="s">
        <v>858</v>
      </c>
      <c r="E1276" s="1216">
        <v>1</v>
      </c>
      <c r="F1276" s="1200"/>
      <c r="G1276" s="1210">
        <f t="shared" si="42"/>
        <v>0</v>
      </c>
      <c r="H1276" s="155">
        <v>0</v>
      </c>
      <c r="I1276" s="154">
        <f t="shared" si="43"/>
        <v>0</v>
      </c>
      <c r="J1276" s="155">
        <v>6500</v>
      </c>
      <c r="K1276" s="154">
        <f t="shared" si="44"/>
        <v>6500</v>
      </c>
      <c r="L1276" s="154">
        <v>21</v>
      </c>
      <c r="M1276" s="154">
        <f t="shared" si="45"/>
        <v>0</v>
      </c>
      <c r="N1276" s="153">
        <v>1.4999999999999999E-2</v>
      </c>
      <c r="O1276" s="153">
        <f t="shared" si="46"/>
        <v>0.02</v>
      </c>
      <c r="P1276" s="153">
        <v>0</v>
      </c>
      <c r="Q1276" s="153">
        <f t="shared" si="47"/>
        <v>0</v>
      </c>
      <c r="R1276" s="154"/>
      <c r="S1276" s="154" t="s">
        <v>623</v>
      </c>
      <c r="T1276" s="154" t="s">
        <v>849</v>
      </c>
      <c r="U1276" s="154">
        <v>0</v>
      </c>
      <c r="V1276" s="154">
        <f t="shared" si="48"/>
        <v>0</v>
      </c>
      <c r="W1276" s="154"/>
      <c r="X1276" s="154" t="s">
        <v>202</v>
      </c>
      <c r="Y1276" s="154" t="s">
        <v>203</v>
      </c>
      <c r="Z1276" s="145"/>
      <c r="AA1276" s="145"/>
      <c r="AB1276" s="145"/>
      <c r="AC1276" s="145"/>
      <c r="AD1276" s="145"/>
      <c r="AE1276" s="145"/>
      <c r="AF1276" s="145"/>
      <c r="AG1276" s="145" t="s">
        <v>204</v>
      </c>
      <c r="AH1276" s="145"/>
      <c r="AI1276" s="145"/>
      <c r="AJ1276" s="145"/>
      <c r="AK1276" s="145"/>
      <c r="AL1276" s="145"/>
      <c r="AM1276" s="145"/>
      <c r="AN1276" s="145"/>
      <c r="AO1276" s="145"/>
      <c r="AP1276" s="145"/>
      <c r="AQ1276" s="145"/>
      <c r="AR1276" s="145"/>
      <c r="AS1276" s="145"/>
      <c r="AT1276" s="145"/>
      <c r="AU1276" s="145"/>
      <c r="AV1276" s="145"/>
      <c r="AW1276" s="145"/>
      <c r="AX1276" s="145"/>
      <c r="AY1276" s="145"/>
      <c r="AZ1276" s="145"/>
      <c r="BA1276" s="145"/>
      <c r="BB1276" s="145"/>
      <c r="BC1276" s="145"/>
      <c r="BD1276" s="145"/>
      <c r="BE1276" s="145"/>
      <c r="BF1276" s="145"/>
      <c r="BG1276" s="145"/>
      <c r="BH1276" s="145"/>
    </row>
    <row r="1277" spans="1:60" outlineLevel="1">
      <c r="A1277" s="167">
        <v>361</v>
      </c>
      <c r="B1277" s="168" t="s">
        <v>1568</v>
      </c>
      <c r="C1277" s="173" t="s">
        <v>1569</v>
      </c>
      <c r="D1277" s="169" t="s">
        <v>246</v>
      </c>
      <c r="E1277" s="1216">
        <v>9</v>
      </c>
      <c r="F1277" s="1200"/>
      <c r="G1277" s="1210">
        <f t="shared" si="42"/>
        <v>0</v>
      </c>
      <c r="H1277" s="155">
        <v>1430</v>
      </c>
      <c r="I1277" s="154">
        <f t="shared" si="43"/>
        <v>12870</v>
      </c>
      <c r="J1277" s="155">
        <v>0</v>
      </c>
      <c r="K1277" s="154">
        <f t="shared" si="44"/>
        <v>0</v>
      </c>
      <c r="L1277" s="154">
        <v>21</v>
      </c>
      <c r="M1277" s="154">
        <f t="shared" si="45"/>
        <v>0</v>
      </c>
      <c r="N1277" s="153">
        <v>0.02</v>
      </c>
      <c r="O1277" s="153">
        <f t="shared" si="46"/>
        <v>0.18</v>
      </c>
      <c r="P1277" s="153">
        <v>0</v>
      </c>
      <c r="Q1277" s="153">
        <f t="shared" si="47"/>
        <v>0</v>
      </c>
      <c r="R1277" s="154"/>
      <c r="S1277" s="154" t="s">
        <v>623</v>
      </c>
      <c r="T1277" s="154" t="s">
        <v>849</v>
      </c>
      <c r="U1277" s="154">
        <v>0</v>
      </c>
      <c r="V1277" s="154">
        <f t="shared" si="48"/>
        <v>0</v>
      </c>
      <c r="W1277" s="154"/>
      <c r="X1277" s="154" t="s">
        <v>202</v>
      </c>
      <c r="Y1277" s="154" t="s">
        <v>203</v>
      </c>
      <c r="Z1277" s="145"/>
      <c r="AA1277" s="145"/>
      <c r="AB1277" s="145"/>
      <c r="AC1277" s="145"/>
      <c r="AD1277" s="145"/>
      <c r="AE1277" s="145"/>
      <c r="AF1277" s="145"/>
      <c r="AG1277" s="145" t="s">
        <v>204</v>
      </c>
      <c r="AH1277" s="145"/>
      <c r="AI1277" s="145"/>
      <c r="AJ1277" s="145"/>
      <c r="AK1277" s="145"/>
      <c r="AL1277" s="145"/>
      <c r="AM1277" s="145"/>
      <c r="AN1277" s="145"/>
      <c r="AO1277" s="145"/>
      <c r="AP1277" s="145"/>
      <c r="AQ1277" s="145"/>
      <c r="AR1277" s="145"/>
      <c r="AS1277" s="145"/>
      <c r="AT1277" s="145"/>
      <c r="AU1277" s="145"/>
      <c r="AV1277" s="145"/>
      <c r="AW1277" s="145"/>
      <c r="AX1277" s="145"/>
      <c r="AY1277" s="145"/>
      <c r="AZ1277" s="145"/>
      <c r="BA1277" s="145"/>
      <c r="BB1277" s="145"/>
      <c r="BC1277" s="145"/>
      <c r="BD1277" s="145"/>
      <c r="BE1277" s="145"/>
      <c r="BF1277" s="145"/>
      <c r="BG1277" s="145"/>
      <c r="BH1277" s="145"/>
    </row>
    <row r="1278" spans="1:60" outlineLevel="1">
      <c r="A1278" s="167">
        <v>362</v>
      </c>
      <c r="B1278" s="168" t="s">
        <v>1570</v>
      </c>
      <c r="C1278" s="173" t="s">
        <v>1571</v>
      </c>
      <c r="D1278" s="169" t="s">
        <v>241</v>
      </c>
      <c r="E1278" s="1216">
        <v>4.84</v>
      </c>
      <c r="F1278" s="1200"/>
      <c r="G1278" s="1210">
        <f t="shared" si="42"/>
        <v>0</v>
      </c>
      <c r="H1278" s="155">
        <v>0</v>
      </c>
      <c r="I1278" s="154">
        <f t="shared" si="43"/>
        <v>0</v>
      </c>
      <c r="J1278" s="155">
        <v>7250</v>
      </c>
      <c r="K1278" s="154">
        <f t="shared" si="44"/>
        <v>35090</v>
      </c>
      <c r="L1278" s="154">
        <v>21</v>
      </c>
      <c r="M1278" s="154">
        <f t="shared" si="45"/>
        <v>0</v>
      </c>
      <c r="N1278" s="153">
        <v>7.4999999999999997E-3</v>
      </c>
      <c r="O1278" s="153">
        <f t="shared" si="46"/>
        <v>0.04</v>
      </c>
      <c r="P1278" s="153">
        <v>0</v>
      </c>
      <c r="Q1278" s="153">
        <f t="shared" si="47"/>
        <v>0</v>
      </c>
      <c r="R1278" s="154"/>
      <c r="S1278" s="154" t="s">
        <v>623</v>
      </c>
      <c r="T1278" s="154" t="s">
        <v>849</v>
      </c>
      <c r="U1278" s="154">
        <v>0</v>
      </c>
      <c r="V1278" s="154">
        <f t="shared" si="48"/>
        <v>0</v>
      </c>
      <c r="W1278" s="154"/>
      <c r="X1278" s="154" t="s">
        <v>202</v>
      </c>
      <c r="Y1278" s="154" t="s">
        <v>203</v>
      </c>
      <c r="Z1278" s="145"/>
      <c r="AA1278" s="145"/>
      <c r="AB1278" s="145"/>
      <c r="AC1278" s="145"/>
      <c r="AD1278" s="145"/>
      <c r="AE1278" s="145"/>
      <c r="AF1278" s="145"/>
      <c r="AG1278" s="145" t="s">
        <v>204</v>
      </c>
      <c r="AH1278" s="145"/>
      <c r="AI1278" s="145"/>
      <c r="AJ1278" s="145"/>
      <c r="AK1278" s="145"/>
      <c r="AL1278" s="145"/>
      <c r="AM1278" s="145"/>
      <c r="AN1278" s="145"/>
      <c r="AO1278" s="145"/>
      <c r="AP1278" s="145"/>
      <c r="AQ1278" s="145"/>
      <c r="AR1278" s="145"/>
      <c r="AS1278" s="145"/>
      <c r="AT1278" s="145"/>
      <c r="AU1278" s="145"/>
      <c r="AV1278" s="145"/>
      <c r="AW1278" s="145"/>
      <c r="AX1278" s="145"/>
      <c r="AY1278" s="145"/>
      <c r="AZ1278" s="145"/>
      <c r="BA1278" s="145"/>
      <c r="BB1278" s="145"/>
      <c r="BC1278" s="145"/>
      <c r="BD1278" s="145"/>
      <c r="BE1278" s="145"/>
      <c r="BF1278" s="145"/>
      <c r="BG1278" s="145"/>
      <c r="BH1278" s="145"/>
    </row>
    <row r="1279" spans="1:60" outlineLevel="1">
      <c r="A1279" s="167">
        <v>363</v>
      </c>
      <c r="B1279" s="168" t="s">
        <v>1572</v>
      </c>
      <c r="C1279" s="173" t="s">
        <v>1573</v>
      </c>
      <c r="D1279" s="169" t="s">
        <v>241</v>
      </c>
      <c r="E1279" s="1216">
        <v>26</v>
      </c>
      <c r="F1279" s="1200"/>
      <c r="G1279" s="1210">
        <f t="shared" si="42"/>
        <v>0</v>
      </c>
      <c r="H1279" s="155">
        <v>2400</v>
      </c>
      <c r="I1279" s="154">
        <f t="shared" si="43"/>
        <v>62400</v>
      </c>
      <c r="J1279" s="155">
        <v>0</v>
      </c>
      <c r="K1279" s="154">
        <f t="shared" si="44"/>
        <v>0</v>
      </c>
      <c r="L1279" s="154">
        <v>21</v>
      </c>
      <c r="M1279" s="154">
        <f t="shared" si="45"/>
        <v>0</v>
      </c>
      <c r="N1279" s="153">
        <v>1.5E-3</v>
      </c>
      <c r="O1279" s="153">
        <f t="shared" si="46"/>
        <v>0.04</v>
      </c>
      <c r="P1279" s="153">
        <v>0</v>
      </c>
      <c r="Q1279" s="153">
        <f t="shared" si="47"/>
        <v>0</v>
      </c>
      <c r="R1279" s="154"/>
      <c r="S1279" s="154" t="s">
        <v>623</v>
      </c>
      <c r="T1279" s="154" t="s">
        <v>849</v>
      </c>
      <c r="U1279" s="154">
        <v>0</v>
      </c>
      <c r="V1279" s="154">
        <f t="shared" si="48"/>
        <v>0</v>
      </c>
      <c r="W1279" s="154"/>
      <c r="X1279" s="154" t="s">
        <v>202</v>
      </c>
      <c r="Y1279" s="154" t="s">
        <v>203</v>
      </c>
      <c r="Z1279" s="145"/>
      <c r="AA1279" s="145"/>
      <c r="AB1279" s="145"/>
      <c r="AC1279" s="145"/>
      <c r="AD1279" s="145"/>
      <c r="AE1279" s="145"/>
      <c r="AF1279" s="145"/>
      <c r="AG1279" s="145" t="s">
        <v>204</v>
      </c>
      <c r="AH1279" s="145"/>
      <c r="AI1279" s="145"/>
      <c r="AJ1279" s="145"/>
      <c r="AK1279" s="145"/>
      <c r="AL1279" s="145"/>
      <c r="AM1279" s="145"/>
      <c r="AN1279" s="145"/>
      <c r="AO1279" s="145"/>
      <c r="AP1279" s="145"/>
      <c r="AQ1279" s="145"/>
      <c r="AR1279" s="145"/>
      <c r="AS1279" s="145"/>
      <c r="AT1279" s="145"/>
      <c r="AU1279" s="145"/>
      <c r="AV1279" s="145"/>
      <c r="AW1279" s="145"/>
      <c r="AX1279" s="145"/>
      <c r="AY1279" s="145"/>
      <c r="AZ1279" s="145"/>
      <c r="BA1279" s="145"/>
      <c r="BB1279" s="145"/>
      <c r="BC1279" s="145"/>
      <c r="BD1279" s="145"/>
      <c r="BE1279" s="145"/>
      <c r="BF1279" s="145"/>
      <c r="BG1279" s="145"/>
      <c r="BH1279" s="145"/>
    </row>
    <row r="1280" spans="1:60" outlineLevel="1">
      <c r="A1280" s="167">
        <v>364</v>
      </c>
      <c r="B1280" s="168" t="s">
        <v>1574</v>
      </c>
      <c r="C1280" s="173" t="s">
        <v>1575</v>
      </c>
      <c r="D1280" s="169" t="s">
        <v>241</v>
      </c>
      <c r="E1280" s="1216">
        <v>37</v>
      </c>
      <c r="F1280" s="1200"/>
      <c r="G1280" s="1210">
        <f t="shared" si="42"/>
        <v>0</v>
      </c>
      <c r="H1280" s="155">
        <v>2940</v>
      </c>
      <c r="I1280" s="154">
        <f t="shared" si="43"/>
        <v>108780</v>
      </c>
      <c r="J1280" s="155">
        <v>0</v>
      </c>
      <c r="K1280" s="154">
        <f t="shared" si="44"/>
        <v>0</v>
      </c>
      <c r="L1280" s="154">
        <v>21</v>
      </c>
      <c r="M1280" s="154">
        <f t="shared" si="45"/>
        <v>0</v>
      </c>
      <c r="N1280" s="153">
        <v>3.0000000000000001E-3</v>
      </c>
      <c r="O1280" s="153">
        <f t="shared" si="46"/>
        <v>0.11</v>
      </c>
      <c r="P1280" s="153">
        <v>0</v>
      </c>
      <c r="Q1280" s="153">
        <f t="shared" si="47"/>
        <v>0</v>
      </c>
      <c r="R1280" s="154"/>
      <c r="S1280" s="154" t="s">
        <v>623</v>
      </c>
      <c r="T1280" s="154" t="s">
        <v>849</v>
      </c>
      <c r="U1280" s="154">
        <v>0</v>
      </c>
      <c r="V1280" s="154">
        <f t="shared" si="48"/>
        <v>0</v>
      </c>
      <c r="W1280" s="154"/>
      <c r="X1280" s="154" t="s">
        <v>202</v>
      </c>
      <c r="Y1280" s="154" t="s">
        <v>203</v>
      </c>
      <c r="Z1280" s="145"/>
      <c r="AA1280" s="145"/>
      <c r="AB1280" s="145"/>
      <c r="AC1280" s="145"/>
      <c r="AD1280" s="145"/>
      <c r="AE1280" s="145"/>
      <c r="AF1280" s="145"/>
      <c r="AG1280" s="145" t="s">
        <v>204</v>
      </c>
      <c r="AH1280" s="145"/>
      <c r="AI1280" s="145"/>
      <c r="AJ1280" s="145"/>
      <c r="AK1280" s="145"/>
      <c r="AL1280" s="145"/>
      <c r="AM1280" s="145"/>
      <c r="AN1280" s="145"/>
      <c r="AO1280" s="145"/>
      <c r="AP1280" s="145"/>
      <c r="AQ1280" s="145"/>
      <c r="AR1280" s="145"/>
      <c r="AS1280" s="145"/>
      <c r="AT1280" s="145"/>
      <c r="AU1280" s="145"/>
      <c r="AV1280" s="145"/>
      <c r="AW1280" s="145"/>
      <c r="AX1280" s="145"/>
      <c r="AY1280" s="145"/>
      <c r="AZ1280" s="145"/>
      <c r="BA1280" s="145"/>
      <c r="BB1280" s="145"/>
      <c r="BC1280" s="145"/>
      <c r="BD1280" s="145"/>
      <c r="BE1280" s="145"/>
      <c r="BF1280" s="145"/>
      <c r="BG1280" s="145"/>
      <c r="BH1280" s="145"/>
    </row>
    <row r="1281" spans="1:60" ht="22.5" outlineLevel="1">
      <c r="A1281" s="167">
        <v>365</v>
      </c>
      <c r="B1281" s="168" t="s">
        <v>1576</v>
      </c>
      <c r="C1281" s="173" t="s">
        <v>1577</v>
      </c>
      <c r="D1281" s="169" t="s">
        <v>241</v>
      </c>
      <c r="E1281" s="1216">
        <v>11.23</v>
      </c>
      <c r="F1281" s="1200"/>
      <c r="G1281" s="1210">
        <f t="shared" si="42"/>
        <v>0</v>
      </c>
      <c r="H1281" s="155">
        <v>12400</v>
      </c>
      <c r="I1281" s="154">
        <f t="shared" si="43"/>
        <v>139252</v>
      </c>
      <c r="J1281" s="155">
        <v>0</v>
      </c>
      <c r="K1281" s="154">
        <f t="shared" si="44"/>
        <v>0</v>
      </c>
      <c r="L1281" s="154">
        <v>21</v>
      </c>
      <c r="M1281" s="154">
        <f t="shared" si="45"/>
        <v>0</v>
      </c>
      <c r="N1281" s="153">
        <v>0.13475999999999999</v>
      </c>
      <c r="O1281" s="153">
        <f t="shared" si="46"/>
        <v>1.51</v>
      </c>
      <c r="P1281" s="153">
        <v>0</v>
      </c>
      <c r="Q1281" s="153">
        <f t="shared" si="47"/>
        <v>0</v>
      </c>
      <c r="R1281" s="154"/>
      <c r="S1281" s="154" t="s">
        <v>623</v>
      </c>
      <c r="T1281" s="154" t="s">
        <v>849</v>
      </c>
      <c r="U1281" s="154">
        <v>0</v>
      </c>
      <c r="V1281" s="154">
        <f t="shared" si="48"/>
        <v>0</v>
      </c>
      <c r="W1281" s="154"/>
      <c r="X1281" s="154" t="s">
        <v>202</v>
      </c>
      <c r="Y1281" s="154" t="s">
        <v>203</v>
      </c>
      <c r="Z1281" s="145"/>
      <c r="AA1281" s="145"/>
      <c r="AB1281" s="145"/>
      <c r="AC1281" s="145"/>
      <c r="AD1281" s="145"/>
      <c r="AE1281" s="145"/>
      <c r="AF1281" s="145"/>
      <c r="AG1281" s="145" t="s">
        <v>204</v>
      </c>
      <c r="AH1281" s="145"/>
      <c r="AI1281" s="145"/>
      <c r="AJ1281" s="145"/>
      <c r="AK1281" s="145"/>
      <c r="AL1281" s="145"/>
      <c r="AM1281" s="145"/>
      <c r="AN1281" s="145"/>
      <c r="AO1281" s="145"/>
      <c r="AP1281" s="145"/>
      <c r="AQ1281" s="145"/>
      <c r="AR1281" s="145"/>
      <c r="AS1281" s="145"/>
      <c r="AT1281" s="145"/>
      <c r="AU1281" s="145"/>
      <c r="AV1281" s="145"/>
      <c r="AW1281" s="145"/>
      <c r="AX1281" s="145"/>
      <c r="AY1281" s="145"/>
      <c r="AZ1281" s="145"/>
      <c r="BA1281" s="145"/>
      <c r="BB1281" s="145"/>
      <c r="BC1281" s="145"/>
      <c r="BD1281" s="145"/>
      <c r="BE1281" s="145"/>
      <c r="BF1281" s="145"/>
      <c r="BG1281" s="145"/>
      <c r="BH1281" s="145"/>
    </row>
    <row r="1282" spans="1:60" ht="22.5" outlineLevel="1">
      <c r="A1282" s="167">
        <v>366</v>
      </c>
      <c r="B1282" s="168" t="s">
        <v>1578</v>
      </c>
      <c r="C1282" s="173" t="s">
        <v>1579</v>
      </c>
      <c r="D1282" s="169" t="s">
        <v>241</v>
      </c>
      <c r="E1282" s="1216">
        <v>4.41</v>
      </c>
      <c r="F1282" s="1200"/>
      <c r="G1282" s="1210">
        <f t="shared" si="42"/>
        <v>0</v>
      </c>
      <c r="H1282" s="155">
        <v>12400</v>
      </c>
      <c r="I1282" s="154">
        <f t="shared" si="43"/>
        <v>54684</v>
      </c>
      <c r="J1282" s="155">
        <v>0</v>
      </c>
      <c r="K1282" s="154">
        <f t="shared" si="44"/>
        <v>0</v>
      </c>
      <c r="L1282" s="154">
        <v>21</v>
      </c>
      <c r="M1282" s="154">
        <f t="shared" si="45"/>
        <v>0</v>
      </c>
      <c r="N1282" s="153">
        <v>5.2920000000000002E-2</v>
      </c>
      <c r="O1282" s="153">
        <f t="shared" si="46"/>
        <v>0.23</v>
      </c>
      <c r="P1282" s="153">
        <v>0</v>
      </c>
      <c r="Q1282" s="153">
        <f t="shared" si="47"/>
        <v>0</v>
      </c>
      <c r="R1282" s="154"/>
      <c r="S1282" s="154" t="s">
        <v>623</v>
      </c>
      <c r="T1282" s="154" t="s">
        <v>849</v>
      </c>
      <c r="U1282" s="154">
        <v>0</v>
      </c>
      <c r="V1282" s="154">
        <f t="shared" si="48"/>
        <v>0</v>
      </c>
      <c r="W1282" s="154"/>
      <c r="X1282" s="154" t="s">
        <v>202</v>
      </c>
      <c r="Y1282" s="154" t="s">
        <v>203</v>
      </c>
      <c r="Z1282" s="145"/>
      <c r="AA1282" s="145"/>
      <c r="AB1282" s="145"/>
      <c r="AC1282" s="145"/>
      <c r="AD1282" s="145"/>
      <c r="AE1282" s="145"/>
      <c r="AF1282" s="145"/>
      <c r="AG1282" s="145" t="s">
        <v>204</v>
      </c>
      <c r="AH1282" s="145"/>
      <c r="AI1282" s="145"/>
      <c r="AJ1282" s="145"/>
      <c r="AK1282" s="145"/>
      <c r="AL1282" s="145"/>
      <c r="AM1282" s="145"/>
      <c r="AN1282" s="145"/>
      <c r="AO1282" s="145"/>
      <c r="AP1282" s="145"/>
      <c r="AQ1282" s="145"/>
      <c r="AR1282" s="145"/>
      <c r="AS1282" s="145"/>
      <c r="AT1282" s="145"/>
      <c r="AU1282" s="145"/>
      <c r="AV1282" s="145"/>
      <c r="AW1282" s="145"/>
      <c r="AX1282" s="145"/>
      <c r="AY1282" s="145"/>
      <c r="AZ1282" s="145"/>
      <c r="BA1282" s="145"/>
      <c r="BB1282" s="145"/>
      <c r="BC1282" s="145"/>
      <c r="BD1282" s="145"/>
      <c r="BE1282" s="145"/>
      <c r="BF1282" s="145"/>
      <c r="BG1282" s="145"/>
      <c r="BH1282" s="145"/>
    </row>
    <row r="1283" spans="1:60" ht="22.5" outlineLevel="1">
      <c r="A1283" s="167">
        <v>367</v>
      </c>
      <c r="B1283" s="168" t="s">
        <v>1580</v>
      </c>
      <c r="C1283" s="173" t="s">
        <v>1581</v>
      </c>
      <c r="D1283" s="169" t="s">
        <v>241</v>
      </c>
      <c r="E1283" s="1216">
        <v>4.4400000000000004</v>
      </c>
      <c r="F1283" s="1200"/>
      <c r="G1283" s="1210">
        <f t="shared" si="42"/>
        <v>0</v>
      </c>
      <c r="H1283" s="155">
        <v>12400</v>
      </c>
      <c r="I1283" s="154">
        <f t="shared" si="43"/>
        <v>55056</v>
      </c>
      <c r="J1283" s="155">
        <v>0</v>
      </c>
      <c r="K1283" s="154">
        <f t="shared" si="44"/>
        <v>0</v>
      </c>
      <c r="L1283" s="154">
        <v>21</v>
      </c>
      <c r="M1283" s="154">
        <f t="shared" si="45"/>
        <v>0</v>
      </c>
      <c r="N1283" s="153">
        <v>5.3280000000000001E-2</v>
      </c>
      <c r="O1283" s="153">
        <f t="shared" si="46"/>
        <v>0.24</v>
      </c>
      <c r="P1283" s="153">
        <v>0</v>
      </c>
      <c r="Q1283" s="153">
        <f t="shared" si="47"/>
        <v>0</v>
      </c>
      <c r="R1283" s="154"/>
      <c r="S1283" s="154" t="s">
        <v>623</v>
      </c>
      <c r="T1283" s="154" t="s">
        <v>849</v>
      </c>
      <c r="U1283" s="154">
        <v>0</v>
      </c>
      <c r="V1283" s="154">
        <f t="shared" si="48"/>
        <v>0</v>
      </c>
      <c r="W1283" s="154"/>
      <c r="X1283" s="154" t="s">
        <v>202</v>
      </c>
      <c r="Y1283" s="154" t="s">
        <v>203</v>
      </c>
      <c r="Z1283" s="145"/>
      <c r="AA1283" s="145"/>
      <c r="AB1283" s="145"/>
      <c r="AC1283" s="145"/>
      <c r="AD1283" s="145"/>
      <c r="AE1283" s="145"/>
      <c r="AF1283" s="145"/>
      <c r="AG1283" s="145" t="s">
        <v>204</v>
      </c>
      <c r="AH1283" s="145"/>
      <c r="AI1283" s="145"/>
      <c r="AJ1283" s="145"/>
      <c r="AK1283" s="145"/>
      <c r="AL1283" s="145"/>
      <c r="AM1283" s="145"/>
      <c r="AN1283" s="145"/>
      <c r="AO1283" s="145"/>
      <c r="AP1283" s="145"/>
      <c r="AQ1283" s="145"/>
      <c r="AR1283" s="145"/>
      <c r="AS1283" s="145"/>
      <c r="AT1283" s="145"/>
      <c r="AU1283" s="145"/>
      <c r="AV1283" s="145"/>
      <c r="AW1283" s="145"/>
      <c r="AX1283" s="145"/>
      <c r="AY1283" s="145"/>
      <c r="AZ1283" s="145"/>
      <c r="BA1283" s="145"/>
      <c r="BB1283" s="145"/>
      <c r="BC1283" s="145"/>
      <c r="BD1283" s="145"/>
      <c r="BE1283" s="145"/>
      <c r="BF1283" s="145"/>
      <c r="BG1283" s="145"/>
      <c r="BH1283" s="145"/>
    </row>
    <row r="1284" spans="1:60" ht="22.5" outlineLevel="1">
      <c r="A1284" s="167">
        <v>368</v>
      </c>
      <c r="B1284" s="168" t="s">
        <v>1582</v>
      </c>
      <c r="C1284" s="173" t="s">
        <v>1583</v>
      </c>
      <c r="D1284" s="169" t="s">
        <v>241</v>
      </c>
      <c r="E1284" s="1216">
        <v>4.38</v>
      </c>
      <c r="F1284" s="1200"/>
      <c r="G1284" s="1210">
        <f t="shared" si="42"/>
        <v>0</v>
      </c>
      <c r="H1284" s="155">
        <v>12400</v>
      </c>
      <c r="I1284" s="154">
        <f t="shared" si="43"/>
        <v>54312</v>
      </c>
      <c r="J1284" s="155">
        <v>0</v>
      </c>
      <c r="K1284" s="154">
        <f t="shared" si="44"/>
        <v>0</v>
      </c>
      <c r="L1284" s="154">
        <v>21</v>
      </c>
      <c r="M1284" s="154">
        <f t="shared" si="45"/>
        <v>0</v>
      </c>
      <c r="N1284" s="153">
        <v>5.2560000000000003E-2</v>
      </c>
      <c r="O1284" s="153">
        <f t="shared" si="46"/>
        <v>0.23</v>
      </c>
      <c r="P1284" s="153">
        <v>0</v>
      </c>
      <c r="Q1284" s="153">
        <f t="shared" si="47"/>
        <v>0</v>
      </c>
      <c r="R1284" s="154"/>
      <c r="S1284" s="154" t="s">
        <v>623</v>
      </c>
      <c r="T1284" s="154" t="s">
        <v>849</v>
      </c>
      <c r="U1284" s="154">
        <v>0</v>
      </c>
      <c r="V1284" s="154">
        <f t="shared" si="48"/>
        <v>0</v>
      </c>
      <c r="W1284" s="154"/>
      <c r="X1284" s="154" t="s">
        <v>202</v>
      </c>
      <c r="Y1284" s="154" t="s">
        <v>203</v>
      </c>
      <c r="Z1284" s="145"/>
      <c r="AA1284" s="145"/>
      <c r="AB1284" s="145"/>
      <c r="AC1284" s="145"/>
      <c r="AD1284" s="145"/>
      <c r="AE1284" s="145"/>
      <c r="AF1284" s="145"/>
      <c r="AG1284" s="145" t="s">
        <v>204</v>
      </c>
      <c r="AH1284" s="145"/>
      <c r="AI1284" s="145"/>
      <c r="AJ1284" s="145"/>
      <c r="AK1284" s="145"/>
      <c r="AL1284" s="145"/>
      <c r="AM1284" s="145"/>
      <c r="AN1284" s="145"/>
      <c r="AO1284" s="145"/>
      <c r="AP1284" s="145"/>
      <c r="AQ1284" s="145"/>
      <c r="AR1284" s="145"/>
      <c r="AS1284" s="145"/>
      <c r="AT1284" s="145"/>
      <c r="AU1284" s="145"/>
      <c r="AV1284" s="145"/>
      <c r="AW1284" s="145"/>
      <c r="AX1284" s="145"/>
      <c r="AY1284" s="145"/>
      <c r="AZ1284" s="145"/>
      <c r="BA1284" s="145"/>
      <c r="BB1284" s="145"/>
      <c r="BC1284" s="145"/>
      <c r="BD1284" s="145"/>
      <c r="BE1284" s="145"/>
      <c r="BF1284" s="145"/>
      <c r="BG1284" s="145"/>
      <c r="BH1284" s="145"/>
    </row>
    <row r="1285" spans="1:60" ht="22.5" outlineLevel="1">
      <c r="A1285" s="167">
        <v>369</v>
      </c>
      <c r="B1285" s="168" t="s">
        <v>1584</v>
      </c>
      <c r="C1285" s="173" t="s">
        <v>1585</v>
      </c>
      <c r="D1285" s="169" t="s">
        <v>241</v>
      </c>
      <c r="E1285" s="1216">
        <v>4.33</v>
      </c>
      <c r="F1285" s="1200"/>
      <c r="G1285" s="1210">
        <f t="shared" si="42"/>
        <v>0</v>
      </c>
      <c r="H1285" s="155">
        <v>12400</v>
      </c>
      <c r="I1285" s="154">
        <f t="shared" si="43"/>
        <v>53692</v>
      </c>
      <c r="J1285" s="155">
        <v>0</v>
      </c>
      <c r="K1285" s="154">
        <f t="shared" si="44"/>
        <v>0</v>
      </c>
      <c r="L1285" s="154">
        <v>21</v>
      </c>
      <c r="M1285" s="154">
        <f t="shared" si="45"/>
        <v>0</v>
      </c>
      <c r="N1285" s="153">
        <v>5.1959999999999999E-2</v>
      </c>
      <c r="O1285" s="153">
        <f t="shared" si="46"/>
        <v>0.22</v>
      </c>
      <c r="P1285" s="153">
        <v>0</v>
      </c>
      <c r="Q1285" s="153">
        <f t="shared" si="47"/>
        <v>0</v>
      </c>
      <c r="R1285" s="154"/>
      <c r="S1285" s="154" t="s">
        <v>623</v>
      </c>
      <c r="T1285" s="154" t="s">
        <v>849</v>
      </c>
      <c r="U1285" s="154">
        <v>0</v>
      </c>
      <c r="V1285" s="154">
        <f t="shared" si="48"/>
        <v>0</v>
      </c>
      <c r="W1285" s="154"/>
      <c r="X1285" s="154" t="s">
        <v>202</v>
      </c>
      <c r="Y1285" s="154" t="s">
        <v>203</v>
      </c>
      <c r="Z1285" s="145"/>
      <c r="AA1285" s="145"/>
      <c r="AB1285" s="145"/>
      <c r="AC1285" s="145"/>
      <c r="AD1285" s="145"/>
      <c r="AE1285" s="145"/>
      <c r="AF1285" s="145"/>
      <c r="AG1285" s="145" t="s">
        <v>204</v>
      </c>
      <c r="AH1285" s="145"/>
      <c r="AI1285" s="145"/>
      <c r="AJ1285" s="145"/>
      <c r="AK1285" s="145"/>
      <c r="AL1285" s="145"/>
      <c r="AM1285" s="145"/>
      <c r="AN1285" s="145"/>
      <c r="AO1285" s="145"/>
      <c r="AP1285" s="145"/>
      <c r="AQ1285" s="145"/>
      <c r="AR1285" s="145"/>
      <c r="AS1285" s="145"/>
      <c r="AT1285" s="145"/>
      <c r="AU1285" s="145"/>
      <c r="AV1285" s="145"/>
      <c r="AW1285" s="145"/>
      <c r="AX1285" s="145"/>
      <c r="AY1285" s="145"/>
      <c r="AZ1285" s="145"/>
      <c r="BA1285" s="145"/>
      <c r="BB1285" s="145"/>
      <c r="BC1285" s="145"/>
      <c r="BD1285" s="145"/>
      <c r="BE1285" s="145"/>
      <c r="BF1285" s="145"/>
      <c r="BG1285" s="145"/>
      <c r="BH1285" s="145"/>
    </row>
    <row r="1286" spans="1:60" ht="22.5" outlineLevel="1">
      <c r="A1286" s="167">
        <v>370</v>
      </c>
      <c r="B1286" s="168" t="s">
        <v>1586</v>
      </c>
      <c r="C1286" s="173" t="s">
        <v>1587</v>
      </c>
      <c r="D1286" s="169" t="s">
        <v>241</v>
      </c>
      <c r="E1286" s="1216">
        <v>4.37</v>
      </c>
      <c r="F1286" s="1200"/>
      <c r="G1286" s="1210">
        <f t="shared" si="42"/>
        <v>0</v>
      </c>
      <c r="H1286" s="155">
        <v>12400</v>
      </c>
      <c r="I1286" s="154">
        <f t="shared" si="43"/>
        <v>54188</v>
      </c>
      <c r="J1286" s="155">
        <v>0</v>
      </c>
      <c r="K1286" s="154">
        <f t="shared" si="44"/>
        <v>0</v>
      </c>
      <c r="L1286" s="154">
        <v>21</v>
      </c>
      <c r="M1286" s="154">
        <f t="shared" si="45"/>
        <v>0</v>
      </c>
      <c r="N1286" s="153">
        <v>5.2440000000000001E-2</v>
      </c>
      <c r="O1286" s="153">
        <f t="shared" si="46"/>
        <v>0.23</v>
      </c>
      <c r="P1286" s="153">
        <v>0</v>
      </c>
      <c r="Q1286" s="153">
        <f t="shared" si="47"/>
        <v>0</v>
      </c>
      <c r="R1286" s="154"/>
      <c r="S1286" s="154" t="s">
        <v>623</v>
      </c>
      <c r="T1286" s="154" t="s">
        <v>849</v>
      </c>
      <c r="U1286" s="154">
        <v>0</v>
      </c>
      <c r="V1286" s="154">
        <f t="shared" si="48"/>
        <v>0</v>
      </c>
      <c r="W1286" s="154"/>
      <c r="X1286" s="154" t="s">
        <v>202</v>
      </c>
      <c r="Y1286" s="154" t="s">
        <v>203</v>
      </c>
      <c r="Z1286" s="145"/>
      <c r="AA1286" s="145"/>
      <c r="AB1286" s="145"/>
      <c r="AC1286" s="145"/>
      <c r="AD1286" s="145"/>
      <c r="AE1286" s="145"/>
      <c r="AF1286" s="145"/>
      <c r="AG1286" s="145" t="s">
        <v>204</v>
      </c>
      <c r="AH1286" s="145"/>
      <c r="AI1286" s="145"/>
      <c r="AJ1286" s="145"/>
      <c r="AK1286" s="145"/>
      <c r="AL1286" s="145"/>
      <c r="AM1286" s="145"/>
      <c r="AN1286" s="145"/>
      <c r="AO1286" s="145"/>
      <c r="AP1286" s="145"/>
      <c r="AQ1286" s="145"/>
      <c r="AR1286" s="145"/>
      <c r="AS1286" s="145"/>
      <c r="AT1286" s="145"/>
      <c r="AU1286" s="145"/>
      <c r="AV1286" s="145"/>
      <c r="AW1286" s="145"/>
      <c r="AX1286" s="145"/>
      <c r="AY1286" s="145"/>
      <c r="AZ1286" s="145"/>
      <c r="BA1286" s="145"/>
      <c r="BB1286" s="145"/>
      <c r="BC1286" s="145"/>
      <c r="BD1286" s="145"/>
      <c r="BE1286" s="145"/>
      <c r="BF1286" s="145"/>
      <c r="BG1286" s="145"/>
      <c r="BH1286" s="145"/>
    </row>
    <row r="1287" spans="1:60" ht="22.5" outlineLevel="1">
      <c r="A1287" s="167">
        <v>371</v>
      </c>
      <c r="B1287" s="168" t="s">
        <v>1588</v>
      </c>
      <c r="C1287" s="173" t="s">
        <v>1589</v>
      </c>
      <c r="D1287" s="169" t="s">
        <v>217</v>
      </c>
      <c r="E1287" s="1216">
        <v>6.0254300000000001</v>
      </c>
      <c r="F1287" s="1200"/>
      <c r="G1287" s="1210">
        <f t="shared" si="42"/>
        <v>0</v>
      </c>
      <c r="H1287" s="155">
        <v>11950</v>
      </c>
      <c r="I1287" s="154">
        <f t="shared" si="43"/>
        <v>72003.89</v>
      </c>
      <c r="J1287" s="155">
        <v>0</v>
      </c>
      <c r="K1287" s="154">
        <f t="shared" si="44"/>
        <v>0</v>
      </c>
      <c r="L1287" s="154">
        <v>21</v>
      </c>
      <c r="M1287" s="154">
        <f t="shared" si="45"/>
        <v>0</v>
      </c>
      <c r="N1287" s="153">
        <v>1.4999999999999999E-2</v>
      </c>
      <c r="O1287" s="153">
        <f t="shared" si="46"/>
        <v>0.09</v>
      </c>
      <c r="P1287" s="153">
        <v>0</v>
      </c>
      <c r="Q1287" s="153">
        <f t="shared" si="47"/>
        <v>0</v>
      </c>
      <c r="R1287" s="154"/>
      <c r="S1287" s="154" t="s">
        <v>623</v>
      </c>
      <c r="T1287" s="154" t="s">
        <v>849</v>
      </c>
      <c r="U1287" s="154">
        <v>0</v>
      </c>
      <c r="V1287" s="154">
        <f t="shared" si="48"/>
        <v>0</v>
      </c>
      <c r="W1287" s="154"/>
      <c r="X1287" s="154" t="s">
        <v>202</v>
      </c>
      <c r="Y1287" s="154" t="s">
        <v>203</v>
      </c>
      <c r="Z1287" s="145"/>
      <c r="AA1287" s="145"/>
      <c r="AB1287" s="145"/>
      <c r="AC1287" s="145"/>
      <c r="AD1287" s="145"/>
      <c r="AE1287" s="145"/>
      <c r="AF1287" s="145"/>
      <c r="AG1287" s="145" t="s">
        <v>204</v>
      </c>
      <c r="AH1287" s="145"/>
      <c r="AI1287" s="145"/>
      <c r="AJ1287" s="145"/>
      <c r="AK1287" s="145"/>
      <c r="AL1287" s="145"/>
      <c r="AM1287" s="145"/>
      <c r="AN1287" s="145"/>
      <c r="AO1287" s="145"/>
      <c r="AP1287" s="145"/>
      <c r="AQ1287" s="145"/>
      <c r="AR1287" s="145"/>
      <c r="AS1287" s="145"/>
      <c r="AT1287" s="145"/>
      <c r="AU1287" s="145"/>
      <c r="AV1287" s="145"/>
      <c r="AW1287" s="145"/>
      <c r="AX1287" s="145"/>
      <c r="AY1287" s="145"/>
      <c r="AZ1287" s="145"/>
      <c r="BA1287" s="145"/>
      <c r="BB1287" s="145"/>
      <c r="BC1287" s="145"/>
      <c r="BD1287" s="145"/>
      <c r="BE1287" s="145"/>
      <c r="BF1287" s="145"/>
      <c r="BG1287" s="145"/>
      <c r="BH1287" s="145"/>
    </row>
    <row r="1288" spans="1:60" ht="22.5" outlineLevel="1">
      <c r="A1288" s="167">
        <v>372</v>
      </c>
      <c r="B1288" s="168" t="s">
        <v>1590</v>
      </c>
      <c r="C1288" s="173" t="s">
        <v>1591</v>
      </c>
      <c r="D1288" s="169" t="s">
        <v>246</v>
      </c>
      <c r="E1288" s="1216">
        <v>1</v>
      </c>
      <c r="F1288" s="1200"/>
      <c r="G1288" s="1210">
        <f t="shared" si="42"/>
        <v>0</v>
      </c>
      <c r="H1288" s="155">
        <v>8520</v>
      </c>
      <c r="I1288" s="154">
        <f t="shared" si="43"/>
        <v>8520</v>
      </c>
      <c r="J1288" s="155">
        <v>0</v>
      </c>
      <c r="K1288" s="154">
        <f t="shared" si="44"/>
        <v>0</v>
      </c>
      <c r="L1288" s="154">
        <v>21</v>
      </c>
      <c r="M1288" s="154">
        <f t="shared" si="45"/>
        <v>0</v>
      </c>
      <c r="N1288" s="153">
        <v>0.02</v>
      </c>
      <c r="O1288" s="153">
        <f t="shared" si="46"/>
        <v>0.02</v>
      </c>
      <c r="P1288" s="153">
        <v>0</v>
      </c>
      <c r="Q1288" s="153">
        <f t="shared" si="47"/>
        <v>0</v>
      </c>
      <c r="R1288" s="154"/>
      <c r="S1288" s="154" t="s">
        <v>623</v>
      </c>
      <c r="T1288" s="154" t="s">
        <v>849</v>
      </c>
      <c r="U1288" s="154">
        <v>0</v>
      </c>
      <c r="V1288" s="154">
        <f t="shared" si="48"/>
        <v>0</v>
      </c>
      <c r="W1288" s="154"/>
      <c r="X1288" s="154" t="s">
        <v>202</v>
      </c>
      <c r="Y1288" s="154" t="s">
        <v>203</v>
      </c>
      <c r="Z1288" s="145"/>
      <c r="AA1288" s="145"/>
      <c r="AB1288" s="145"/>
      <c r="AC1288" s="145"/>
      <c r="AD1288" s="145"/>
      <c r="AE1288" s="145"/>
      <c r="AF1288" s="145"/>
      <c r="AG1288" s="145" t="s">
        <v>204</v>
      </c>
      <c r="AH1288" s="145"/>
      <c r="AI1288" s="145"/>
      <c r="AJ1288" s="145"/>
      <c r="AK1288" s="145"/>
      <c r="AL1288" s="145"/>
      <c r="AM1288" s="145"/>
      <c r="AN1288" s="145"/>
      <c r="AO1288" s="145"/>
      <c r="AP1288" s="145"/>
      <c r="AQ1288" s="145"/>
      <c r="AR1288" s="145"/>
      <c r="AS1288" s="145"/>
      <c r="AT1288" s="145"/>
      <c r="AU1288" s="145"/>
      <c r="AV1288" s="145"/>
      <c r="AW1288" s="145"/>
      <c r="AX1288" s="145"/>
      <c r="AY1288" s="145"/>
      <c r="AZ1288" s="145"/>
      <c r="BA1288" s="145"/>
      <c r="BB1288" s="145"/>
      <c r="BC1288" s="145"/>
      <c r="BD1288" s="145"/>
      <c r="BE1288" s="145"/>
      <c r="BF1288" s="145"/>
      <c r="BG1288" s="145"/>
      <c r="BH1288" s="145"/>
    </row>
    <row r="1289" spans="1:60" ht="22.5" outlineLevel="1">
      <c r="A1289" s="167">
        <v>373</v>
      </c>
      <c r="B1289" s="168" t="s">
        <v>1592</v>
      </c>
      <c r="C1289" s="173" t="s">
        <v>1593</v>
      </c>
      <c r="D1289" s="169" t="s">
        <v>246</v>
      </c>
      <c r="E1289" s="1216">
        <v>1</v>
      </c>
      <c r="F1289" s="1200"/>
      <c r="G1289" s="1210">
        <f t="shared" si="42"/>
        <v>0</v>
      </c>
      <c r="H1289" s="155">
        <v>940</v>
      </c>
      <c r="I1289" s="154">
        <f t="shared" si="43"/>
        <v>940</v>
      </c>
      <c r="J1289" s="155">
        <v>0</v>
      </c>
      <c r="K1289" s="154">
        <f t="shared" si="44"/>
        <v>0</v>
      </c>
      <c r="L1289" s="154">
        <v>21</v>
      </c>
      <c r="M1289" s="154">
        <f t="shared" si="45"/>
        <v>0</v>
      </c>
      <c r="N1289" s="153">
        <v>4.0000000000000001E-3</v>
      </c>
      <c r="O1289" s="153">
        <f t="shared" si="46"/>
        <v>0</v>
      </c>
      <c r="P1289" s="153">
        <v>0</v>
      </c>
      <c r="Q1289" s="153">
        <f t="shared" si="47"/>
        <v>0</v>
      </c>
      <c r="R1289" s="154"/>
      <c r="S1289" s="154" t="s">
        <v>623</v>
      </c>
      <c r="T1289" s="154" t="s">
        <v>849</v>
      </c>
      <c r="U1289" s="154">
        <v>0</v>
      </c>
      <c r="V1289" s="154">
        <f t="shared" si="48"/>
        <v>0</v>
      </c>
      <c r="W1289" s="154"/>
      <c r="X1289" s="154" t="s">
        <v>202</v>
      </c>
      <c r="Y1289" s="154" t="s">
        <v>203</v>
      </c>
      <c r="Z1289" s="145"/>
      <c r="AA1289" s="145"/>
      <c r="AB1289" s="145"/>
      <c r="AC1289" s="145"/>
      <c r="AD1289" s="145"/>
      <c r="AE1289" s="145"/>
      <c r="AF1289" s="145"/>
      <c r="AG1289" s="145" t="s">
        <v>204</v>
      </c>
      <c r="AH1289" s="145"/>
      <c r="AI1289" s="145"/>
      <c r="AJ1289" s="145"/>
      <c r="AK1289" s="145"/>
      <c r="AL1289" s="145"/>
      <c r="AM1289" s="145"/>
      <c r="AN1289" s="145"/>
      <c r="AO1289" s="145"/>
      <c r="AP1289" s="145"/>
      <c r="AQ1289" s="145"/>
      <c r="AR1289" s="145"/>
      <c r="AS1289" s="145"/>
      <c r="AT1289" s="145"/>
      <c r="AU1289" s="145"/>
      <c r="AV1289" s="145"/>
      <c r="AW1289" s="145"/>
      <c r="AX1289" s="145"/>
      <c r="AY1289" s="145"/>
      <c r="AZ1289" s="145"/>
      <c r="BA1289" s="145"/>
      <c r="BB1289" s="145"/>
      <c r="BC1289" s="145"/>
      <c r="BD1289" s="145"/>
      <c r="BE1289" s="145"/>
      <c r="BF1289" s="145"/>
      <c r="BG1289" s="145"/>
      <c r="BH1289" s="145"/>
    </row>
    <row r="1290" spans="1:60" outlineLevel="1">
      <c r="A1290" s="167">
        <v>374</v>
      </c>
      <c r="B1290" s="168" t="s">
        <v>1594</v>
      </c>
      <c r="C1290" s="173" t="s">
        <v>1595</v>
      </c>
      <c r="D1290" s="169" t="s">
        <v>858</v>
      </c>
      <c r="E1290" s="1216">
        <v>1</v>
      </c>
      <c r="F1290" s="1200"/>
      <c r="G1290" s="1210">
        <f t="shared" si="42"/>
        <v>0</v>
      </c>
      <c r="H1290" s="155">
        <v>17500</v>
      </c>
      <c r="I1290" s="154">
        <f t="shared" si="43"/>
        <v>17500</v>
      </c>
      <c r="J1290" s="155">
        <v>0</v>
      </c>
      <c r="K1290" s="154">
        <f t="shared" si="44"/>
        <v>0</v>
      </c>
      <c r="L1290" s="154">
        <v>21</v>
      </c>
      <c r="M1290" s="154">
        <f t="shared" si="45"/>
        <v>0</v>
      </c>
      <c r="N1290" s="153">
        <v>9.5000000000000001E-2</v>
      </c>
      <c r="O1290" s="153">
        <f t="shared" si="46"/>
        <v>0.1</v>
      </c>
      <c r="P1290" s="153">
        <v>0</v>
      </c>
      <c r="Q1290" s="153">
        <f t="shared" si="47"/>
        <v>0</v>
      </c>
      <c r="R1290" s="154"/>
      <c r="S1290" s="154" t="s">
        <v>623</v>
      </c>
      <c r="T1290" s="154" t="s">
        <v>849</v>
      </c>
      <c r="U1290" s="154">
        <v>0</v>
      </c>
      <c r="V1290" s="154">
        <f t="shared" si="48"/>
        <v>0</v>
      </c>
      <c r="W1290" s="154"/>
      <c r="X1290" s="154" t="s">
        <v>202</v>
      </c>
      <c r="Y1290" s="154" t="s">
        <v>203</v>
      </c>
      <c r="Z1290" s="145"/>
      <c r="AA1290" s="145"/>
      <c r="AB1290" s="145"/>
      <c r="AC1290" s="145"/>
      <c r="AD1290" s="145"/>
      <c r="AE1290" s="145"/>
      <c r="AF1290" s="145"/>
      <c r="AG1290" s="145" t="s">
        <v>204</v>
      </c>
      <c r="AH1290" s="145"/>
      <c r="AI1290" s="145"/>
      <c r="AJ1290" s="145"/>
      <c r="AK1290" s="145"/>
      <c r="AL1290" s="145"/>
      <c r="AM1290" s="145"/>
      <c r="AN1290" s="145"/>
      <c r="AO1290" s="145"/>
      <c r="AP1290" s="145"/>
      <c r="AQ1290" s="145"/>
      <c r="AR1290" s="145"/>
      <c r="AS1290" s="145"/>
      <c r="AT1290" s="145"/>
      <c r="AU1290" s="145"/>
      <c r="AV1290" s="145"/>
      <c r="AW1290" s="145"/>
      <c r="AX1290" s="145"/>
      <c r="AY1290" s="145"/>
      <c r="AZ1290" s="145"/>
      <c r="BA1290" s="145"/>
      <c r="BB1290" s="145"/>
      <c r="BC1290" s="145"/>
      <c r="BD1290" s="145"/>
      <c r="BE1290" s="145"/>
      <c r="BF1290" s="145"/>
      <c r="BG1290" s="145"/>
      <c r="BH1290" s="145"/>
    </row>
    <row r="1291" spans="1:60" outlineLevel="1">
      <c r="A1291" s="167">
        <v>375</v>
      </c>
      <c r="B1291" s="168" t="s">
        <v>1596</v>
      </c>
      <c r="C1291" s="173" t="s">
        <v>1597</v>
      </c>
      <c r="D1291" s="169" t="s">
        <v>217</v>
      </c>
      <c r="E1291" s="1216">
        <v>42</v>
      </c>
      <c r="F1291" s="1200"/>
      <c r="G1291" s="1210">
        <f t="shared" si="42"/>
        <v>0</v>
      </c>
      <c r="H1291" s="155">
        <v>0</v>
      </c>
      <c r="I1291" s="154">
        <f t="shared" si="43"/>
        <v>0</v>
      </c>
      <c r="J1291" s="155">
        <v>6850</v>
      </c>
      <c r="K1291" s="154">
        <f t="shared" si="44"/>
        <v>287700</v>
      </c>
      <c r="L1291" s="154">
        <v>21</v>
      </c>
      <c r="M1291" s="154">
        <f t="shared" si="45"/>
        <v>0</v>
      </c>
      <c r="N1291" s="153">
        <v>1.4999999999999999E-2</v>
      </c>
      <c r="O1291" s="153">
        <f t="shared" si="46"/>
        <v>0.63</v>
      </c>
      <c r="P1291" s="153">
        <v>0</v>
      </c>
      <c r="Q1291" s="153">
        <f t="shared" si="47"/>
        <v>0</v>
      </c>
      <c r="R1291" s="154"/>
      <c r="S1291" s="154" t="s">
        <v>623</v>
      </c>
      <c r="T1291" s="154" t="s">
        <v>849</v>
      </c>
      <c r="U1291" s="154">
        <v>0</v>
      </c>
      <c r="V1291" s="154">
        <f t="shared" si="48"/>
        <v>0</v>
      </c>
      <c r="W1291" s="154"/>
      <c r="X1291" s="154" t="s">
        <v>202</v>
      </c>
      <c r="Y1291" s="154" t="s">
        <v>203</v>
      </c>
      <c r="Z1291" s="145"/>
      <c r="AA1291" s="145"/>
      <c r="AB1291" s="145"/>
      <c r="AC1291" s="145"/>
      <c r="AD1291" s="145"/>
      <c r="AE1291" s="145"/>
      <c r="AF1291" s="145"/>
      <c r="AG1291" s="145" t="s">
        <v>204</v>
      </c>
      <c r="AH1291" s="145"/>
      <c r="AI1291" s="145"/>
      <c r="AJ1291" s="145"/>
      <c r="AK1291" s="145"/>
      <c r="AL1291" s="145"/>
      <c r="AM1291" s="145"/>
      <c r="AN1291" s="145"/>
      <c r="AO1291" s="145"/>
      <c r="AP1291" s="145"/>
      <c r="AQ1291" s="145"/>
      <c r="AR1291" s="145"/>
      <c r="AS1291" s="145"/>
      <c r="AT1291" s="145"/>
      <c r="AU1291" s="145"/>
      <c r="AV1291" s="145"/>
      <c r="AW1291" s="145"/>
      <c r="AX1291" s="145"/>
      <c r="AY1291" s="145"/>
      <c r="AZ1291" s="145"/>
      <c r="BA1291" s="145"/>
      <c r="BB1291" s="145"/>
      <c r="BC1291" s="145"/>
      <c r="BD1291" s="145"/>
      <c r="BE1291" s="145"/>
      <c r="BF1291" s="145"/>
      <c r="BG1291" s="145"/>
      <c r="BH1291" s="145"/>
    </row>
    <row r="1292" spans="1:60" outlineLevel="1">
      <c r="A1292" s="167">
        <v>376</v>
      </c>
      <c r="B1292" s="168" t="s">
        <v>1598</v>
      </c>
      <c r="C1292" s="173" t="s">
        <v>1599</v>
      </c>
      <c r="D1292" s="169" t="s">
        <v>858</v>
      </c>
      <c r="E1292" s="1216">
        <v>1</v>
      </c>
      <c r="F1292" s="1200"/>
      <c r="G1292" s="1210">
        <f t="shared" si="42"/>
        <v>0</v>
      </c>
      <c r="H1292" s="155">
        <v>21600</v>
      </c>
      <c r="I1292" s="154">
        <f t="shared" si="43"/>
        <v>21600</v>
      </c>
      <c r="J1292" s="155">
        <v>0</v>
      </c>
      <c r="K1292" s="154">
        <f t="shared" si="44"/>
        <v>0</v>
      </c>
      <c r="L1292" s="154">
        <v>21</v>
      </c>
      <c r="M1292" s="154">
        <f t="shared" si="45"/>
        <v>0</v>
      </c>
      <c r="N1292" s="153">
        <v>0.09</v>
      </c>
      <c r="O1292" s="153">
        <f t="shared" si="46"/>
        <v>0.09</v>
      </c>
      <c r="P1292" s="153">
        <v>0</v>
      </c>
      <c r="Q1292" s="153">
        <f t="shared" si="47"/>
        <v>0</v>
      </c>
      <c r="R1292" s="154"/>
      <c r="S1292" s="154" t="s">
        <v>623</v>
      </c>
      <c r="T1292" s="154" t="s">
        <v>849</v>
      </c>
      <c r="U1292" s="154">
        <v>0</v>
      </c>
      <c r="V1292" s="154">
        <f t="shared" si="48"/>
        <v>0</v>
      </c>
      <c r="W1292" s="154"/>
      <c r="X1292" s="154" t="s">
        <v>202</v>
      </c>
      <c r="Y1292" s="154" t="s">
        <v>203</v>
      </c>
      <c r="Z1292" s="145"/>
      <c r="AA1292" s="145"/>
      <c r="AB1292" s="145"/>
      <c r="AC1292" s="145"/>
      <c r="AD1292" s="145"/>
      <c r="AE1292" s="145"/>
      <c r="AF1292" s="145"/>
      <c r="AG1292" s="145" t="s">
        <v>204</v>
      </c>
      <c r="AH1292" s="145"/>
      <c r="AI1292" s="145"/>
      <c r="AJ1292" s="145"/>
      <c r="AK1292" s="145"/>
      <c r="AL1292" s="145"/>
      <c r="AM1292" s="145"/>
      <c r="AN1292" s="145"/>
      <c r="AO1292" s="145"/>
      <c r="AP1292" s="145"/>
      <c r="AQ1292" s="145"/>
      <c r="AR1292" s="145"/>
      <c r="AS1292" s="145"/>
      <c r="AT1292" s="145"/>
      <c r="AU1292" s="145"/>
      <c r="AV1292" s="145"/>
      <c r="AW1292" s="145"/>
      <c r="AX1292" s="145"/>
      <c r="AY1292" s="145"/>
      <c r="AZ1292" s="145"/>
      <c r="BA1292" s="145"/>
      <c r="BB1292" s="145"/>
      <c r="BC1292" s="145"/>
      <c r="BD1292" s="145"/>
      <c r="BE1292" s="145"/>
      <c r="BF1292" s="145"/>
      <c r="BG1292" s="145"/>
      <c r="BH1292" s="145"/>
    </row>
    <row r="1293" spans="1:60" outlineLevel="1">
      <c r="A1293" s="167">
        <v>377</v>
      </c>
      <c r="B1293" s="168" t="s">
        <v>1600</v>
      </c>
      <c r="C1293" s="173" t="s">
        <v>1601</v>
      </c>
      <c r="D1293" s="169" t="s">
        <v>217</v>
      </c>
      <c r="E1293" s="1216">
        <v>45.6</v>
      </c>
      <c r="F1293" s="1200"/>
      <c r="G1293" s="1210">
        <f t="shared" si="42"/>
        <v>0</v>
      </c>
      <c r="H1293" s="155">
        <v>9850</v>
      </c>
      <c r="I1293" s="154">
        <f t="shared" si="43"/>
        <v>449160</v>
      </c>
      <c r="J1293" s="155">
        <v>0</v>
      </c>
      <c r="K1293" s="154">
        <f t="shared" si="44"/>
        <v>0</v>
      </c>
      <c r="L1293" s="154">
        <v>21</v>
      </c>
      <c r="M1293" s="154">
        <f t="shared" si="45"/>
        <v>0</v>
      </c>
      <c r="N1293" s="153">
        <v>7.4999999999999997E-3</v>
      </c>
      <c r="O1293" s="153">
        <f t="shared" si="46"/>
        <v>0.34</v>
      </c>
      <c r="P1293" s="153">
        <v>0</v>
      </c>
      <c r="Q1293" s="153">
        <f t="shared" si="47"/>
        <v>0</v>
      </c>
      <c r="R1293" s="154"/>
      <c r="S1293" s="154" t="s">
        <v>623</v>
      </c>
      <c r="T1293" s="154" t="s">
        <v>849</v>
      </c>
      <c r="U1293" s="154">
        <v>0</v>
      </c>
      <c r="V1293" s="154">
        <f t="shared" si="48"/>
        <v>0</v>
      </c>
      <c r="W1293" s="154"/>
      <c r="X1293" s="154" t="s">
        <v>202</v>
      </c>
      <c r="Y1293" s="154" t="s">
        <v>203</v>
      </c>
      <c r="Z1293" s="145"/>
      <c r="AA1293" s="145"/>
      <c r="AB1293" s="145"/>
      <c r="AC1293" s="145"/>
      <c r="AD1293" s="145"/>
      <c r="AE1293" s="145"/>
      <c r="AF1293" s="145"/>
      <c r="AG1293" s="145" t="s">
        <v>204</v>
      </c>
      <c r="AH1293" s="145"/>
      <c r="AI1293" s="145"/>
      <c r="AJ1293" s="145"/>
      <c r="AK1293" s="145"/>
      <c r="AL1293" s="145"/>
      <c r="AM1293" s="145"/>
      <c r="AN1293" s="145"/>
      <c r="AO1293" s="145"/>
      <c r="AP1293" s="145"/>
      <c r="AQ1293" s="145"/>
      <c r="AR1293" s="145"/>
      <c r="AS1293" s="145"/>
      <c r="AT1293" s="145"/>
      <c r="AU1293" s="145"/>
      <c r="AV1293" s="145"/>
      <c r="AW1293" s="145"/>
      <c r="AX1293" s="145"/>
      <c r="AY1293" s="145"/>
      <c r="AZ1293" s="145"/>
      <c r="BA1293" s="145"/>
      <c r="BB1293" s="145"/>
      <c r="BC1293" s="145"/>
      <c r="BD1293" s="145"/>
      <c r="BE1293" s="145"/>
      <c r="BF1293" s="145"/>
      <c r="BG1293" s="145"/>
      <c r="BH1293" s="145"/>
    </row>
    <row r="1294" spans="1:60" ht="22.5" outlineLevel="1">
      <c r="A1294" s="164">
        <v>378</v>
      </c>
      <c r="B1294" s="165" t="s">
        <v>1602</v>
      </c>
      <c r="C1294" s="171" t="s">
        <v>1603</v>
      </c>
      <c r="D1294" s="166" t="s">
        <v>275</v>
      </c>
      <c r="E1294" s="1214">
        <v>4.47E-3</v>
      </c>
      <c r="F1294" s="1207"/>
      <c r="G1294" s="1208">
        <f t="shared" si="42"/>
        <v>0</v>
      </c>
      <c r="H1294" s="155">
        <v>45583.8</v>
      </c>
      <c r="I1294" s="154">
        <f t="shared" si="43"/>
        <v>203.76</v>
      </c>
      <c r="J1294" s="155">
        <v>0</v>
      </c>
      <c r="K1294" s="154">
        <f t="shared" si="44"/>
        <v>0</v>
      </c>
      <c r="L1294" s="154">
        <v>21</v>
      </c>
      <c r="M1294" s="154">
        <f t="shared" si="45"/>
        <v>0</v>
      </c>
      <c r="N1294" s="153">
        <v>1</v>
      </c>
      <c r="O1294" s="153">
        <f t="shared" si="46"/>
        <v>0</v>
      </c>
      <c r="P1294" s="153">
        <v>0</v>
      </c>
      <c r="Q1294" s="153">
        <f t="shared" si="47"/>
        <v>0</v>
      </c>
      <c r="R1294" s="154" t="s">
        <v>462</v>
      </c>
      <c r="S1294" s="154" t="s">
        <v>200</v>
      </c>
      <c r="T1294" s="154" t="s">
        <v>201</v>
      </c>
      <c r="U1294" s="154">
        <v>0</v>
      </c>
      <c r="V1294" s="154">
        <f t="shared" si="48"/>
        <v>0</v>
      </c>
      <c r="W1294" s="154"/>
      <c r="X1294" s="154" t="s">
        <v>463</v>
      </c>
      <c r="Y1294" s="154" t="s">
        <v>203</v>
      </c>
      <c r="Z1294" s="145"/>
      <c r="AA1294" s="145"/>
      <c r="AB1294" s="145"/>
      <c r="AC1294" s="145"/>
      <c r="AD1294" s="145"/>
      <c r="AE1294" s="145"/>
      <c r="AF1294" s="145"/>
      <c r="AG1294" s="145" t="s">
        <v>464</v>
      </c>
      <c r="AH1294" s="145"/>
      <c r="AI1294" s="145"/>
      <c r="AJ1294" s="145"/>
      <c r="AK1294" s="145"/>
      <c r="AL1294" s="145"/>
      <c r="AM1294" s="145"/>
      <c r="AN1294" s="145"/>
      <c r="AO1294" s="145"/>
      <c r="AP1294" s="145"/>
      <c r="AQ1294" s="145"/>
      <c r="AR1294" s="145"/>
      <c r="AS1294" s="145"/>
      <c r="AT1294" s="145"/>
      <c r="AU1294" s="145"/>
      <c r="AV1294" s="145"/>
      <c r="AW1294" s="145"/>
      <c r="AX1294" s="145"/>
      <c r="AY1294" s="145"/>
      <c r="AZ1294" s="145"/>
      <c r="BA1294" s="145"/>
      <c r="BB1294" s="145"/>
      <c r="BC1294" s="145"/>
      <c r="BD1294" s="145"/>
      <c r="BE1294" s="145"/>
      <c r="BF1294" s="145"/>
      <c r="BG1294" s="145"/>
      <c r="BH1294" s="145"/>
    </row>
    <row r="1295" spans="1:60" ht="22.5" outlineLevel="2">
      <c r="A1295" s="151"/>
      <c r="B1295" s="152"/>
      <c r="C1295" s="172" t="s">
        <v>1604</v>
      </c>
      <c r="D1295" s="156"/>
      <c r="E1295" s="1215">
        <v>4.47E-3</v>
      </c>
      <c r="F1295" s="1209"/>
      <c r="G1295" s="1209"/>
      <c r="H1295" s="154"/>
      <c r="I1295" s="154"/>
      <c r="J1295" s="154"/>
      <c r="K1295" s="154"/>
      <c r="L1295" s="154"/>
      <c r="M1295" s="154"/>
      <c r="N1295" s="153"/>
      <c r="O1295" s="153"/>
      <c r="P1295" s="153"/>
      <c r="Q1295" s="153"/>
      <c r="R1295" s="154"/>
      <c r="S1295" s="154"/>
      <c r="T1295" s="154"/>
      <c r="U1295" s="154"/>
      <c r="V1295" s="154"/>
      <c r="W1295" s="154"/>
      <c r="X1295" s="154"/>
      <c r="Y1295" s="154"/>
      <c r="Z1295" s="145"/>
      <c r="AA1295" s="145"/>
      <c r="AB1295" s="145"/>
      <c r="AC1295" s="145"/>
      <c r="AD1295" s="145"/>
      <c r="AE1295" s="145"/>
      <c r="AF1295" s="145"/>
      <c r="AG1295" s="145" t="s">
        <v>206</v>
      </c>
      <c r="AH1295" s="145">
        <v>0</v>
      </c>
      <c r="AI1295" s="145"/>
      <c r="AJ1295" s="145"/>
      <c r="AK1295" s="145"/>
      <c r="AL1295" s="145"/>
      <c r="AM1295" s="145"/>
      <c r="AN1295" s="145"/>
      <c r="AO1295" s="145"/>
      <c r="AP1295" s="145"/>
      <c r="AQ1295" s="145"/>
      <c r="AR1295" s="145"/>
      <c r="AS1295" s="145"/>
      <c r="AT1295" s="145"/>
      <c r="AU1295" s="145"/>
      <c r="AV1295" s="145"/>
      <c r="AW1295" s="145"/>
      <c r="AX1295" s="145"/>
      <c r="AY1295" s="145"/>
      <c r="AZ1295" s="145"/>
      <c r="BA1295" s="145"/>
      <c r="BB1295" s="145"/>
      <c r="BC1295" s="145"/>
      <c r="BD1295" s="145"/>
      <c r="BE1295" s="145"/>
      <c r="BF1295" s="145"/>
      <c r="BG1295" s="145"/>
      <c r="BH1295" s="145"/>
    </row>
    <row r="1296" spans="1:60" ht="22.5" outlineLevel="1">
      <c r="A1296" s="164">
        <v>379</v>
      </c>
      <c r="B1296" s="165" t="s">
        <v>1605</v>
      </c>
      <c r="C1296" s="171" t="s">
        <v>1606</v>
      </c>
      <c r="D1296" s="166" t="s">
        <v>275</v>
      </c>
      <c r="E1296" s="1214">
        <v>1.45214</v>
      </c>
      <c r="F1296" s="1207"/>
      <c r="G1296" s="1208">
        <f>ROUND(E1296*F1296,2)</f>
        <v>0</v>
      </c>
      <c r="H1296" s="155">
        <v>50052.800000000003</v>
      </c>
      <c r="I1296" s="154">
        <f>ROUND(E1296*H1296,2)</f>
        <v>72683.67</v>
      </c>
      <c r="J1296" s="155">
        <v>0</v>
      </c>
      <c r="K1296" s="154">
        <f>ROUND(E1296*J1296,2)</f>
        <v>0</v>
      </c>
      <c r="L1296" s="154">
        <v>21</v>
      </c>
      <c r="M1296" s="154">
        <f>G1296*(1+L1296/100)</f>
        <v>0</v>
      </c>
      <c r="N1296" s="153">
        <v>1</v>
      </c>
      <c r="O1296" s="153">
        <f>ROUND(E1296*N1296,2)</f>
        <v>1.45</v>
      </c>
      <c r="P1296" s="153">
        <v>0</v>
      </c>
      <c r="Q1296" s="153">
        <f>ROUND(E1296*P1296,2)</f>
        <v>0</v>
      </c>
      <c r="R1296" s="154" t="s">
        <v>462</v>
      </c>
      <c r="S1296" s="154" t="s">
        <v>200</v>
      </c>
      <c r="T1296" s="154" t="s">
        <v>201</v>
      </c>
      <c r="U1296" s="154">
        <v>0</v>
      </c>
      <c r="V1296" s="154">
        <f>ROUND(E1296*U1296,2)</f>
        <v>0</v>
      </c>
      <c r="W1296" s="154"/>
      <c r="X1296" s="154" t="s">
        <v>463</v>
      </c>
      <c r="Y1296" s="154" t="s">
        <v>203</v>
      </c>
      <c r="Z1296" s="145"/>
      <c r="AA1296" s="145"/>
      <c r="AB1296" s="145"/>
      <c r="AC1296" s="145"/>
      <c r="AD1296" s="145"/>
      <c r="AE1296" s="145"/>
      <c r="AF1296" s="145"/>
      <c r="AG1296" s="145" t="s">
        <v>464</v>
      </c>
      <c r="AH1296" s="145"/>
      <c r="AI1296" s="145"/>
      <c r="AJ1296" s="145"/>
      <c r="AK1296" s="145"/>
      <c r="AL1296" s="145"/>
      <c r="AM1296" s="145"/>
      <c r="AN1296" s="145"/>
      <c r="AO1296" s="145"/>
      <c r="AP1296" s="145"/>
      <c r="AQ1296" s="145"/>
      <c r="AR1296" s="145"/>
      <c r="AS1296" s="145"/>
      <c r="AT1296" s="145"/>
      <c r="AU1296" s="145"/>
      <c r="AV1296" s="145"/>
      <c r="AW1296" s="145"/>
      <c r="AX1296" s="145"/>
      <c r="AY1296" s="145"/>
      <c r="AZ1296" s="145"/>
      <c r="BA1296" s="145"/>
      <c r="BB1296" s="145"/>
      <c r="BC1296" s="145"/>
      <c r="BD1296" s="145"/>
      <c r="BE1296" s="145"/>
      <c r="BF1296" s="145"/>
      <c r="BG1296" s="145"/>
      <c r="BH1296" s="145"/>
    </row>
    <row r="1297" spans="1:60" ht="22.5" outlineLevel="2">
      <c r="A1297" s="151"/>
      <c r="B1297" s="152"/>
      <c r="C1297" s="172" t="s">
        <v>1607</v>
      </c>
      <c r="D1297" s="156"/>
      <c r="E1297" s="1215">
        <v>1.04606</v>
      </c>
      <c r="F1297" s="1209"/>
      <c r="G1297" s="1209"/>
      <c r="H1297" s="154"/>
      <c r="I1297" s="154"/>
      <c r="J1297" s="154"/>
      <c r="K1297" s="154"/>
      <c r="L1297" s="154"/>
      <c r="M1297" s="154"/>
      <c r="N1297" s="153"/>
      <c r="O1297" s="153"/>
      <c r="P1297" s="153"/>
      <c r="Q1297" s="153"/>
      <c r="R1297" s="154"/>
      <c r="S1297" s="154"/>
      <c r="T1297" s="154"/>
      <c r="U1297" s="154"/>
      <c r="V1297" s="154"/>
      <c r="W1297" s="154"/>
      <c r="X1297" s="154"/>
      <c r="Y1297" s="154"/>
      <c r="Z1297" s="145"/>
      <c r="AA1297" s="145"/>
      <c r="AB1297" s="145"/>
      <c r="AC1297" s="145"/>
      <c r="AD1297" s="145"/>
      <c r="AE1297" s="145"/>
      <c r="AF1297" s="145"/>
      <c r="AG1297" s="145" t="s">
        <v>206</v>
      </c>
      <c r="AH1297" s="145">
        <v>0</v>
      </c>
      <c r="AI1297" s="145"/>
      <c r="AJ1297" s="145"/>
      <c r="AK1297" s="145"/>
      <c r="AL1297" s="145"/>
      <c r="AM1297" s="145"/>
      <c r="AN1297" s="145"/>
      <c r="AO1297" s="145"/>
      <c r="AP1297" s="145"/>
      <c r="AQ1297" s="145"/>
      <c r="AR1297" s="145"/>
      <c r="AS1297" s="145"/>
      <c r="AT1297" s="145"/>
      <c r="AU1297" s="145"/>
      <c r="AV1297" s="145"/>
      <c r="AW1297" s="145"/>
      <c r="AX1297" s="145"/>
      <c r="AY1297" s="145"/>
      <c r="AZ1297" s="145"/>
      <c r="BA1297" s="145"/>
      <c r="BB1297" s="145"/>
      <c r="BC1297" s="145"/>
      <c r="BD1297" s="145"/>
      <c r="BE1297" s="145"/>
      <c r="BF1297" s="145"/>
      <c r="BG1297" s="145"/>
      <c r="BH1297" s="145"/>
    </row>
    <row r="1298" spans="1:60" ht="22.5" outlineLevel="3">
      <c r="A1298" s="151"/>
      <c r="B1298" s="152"/>
      <c r="C1298" s="172" t="s">
        <v>1608</v>
      </c>
      <c r="D1298" s="156"/>
      <c r="E1298" s="1215">
        <v>0.40608</v>
      </c>
      <c r="F1298" s="1209"/>
      <c r="G1298" s="1209"/>
      <c r="H1298" s="154"/>
      <c r="I1298" s="154"/>
      <c r="J1298" s="154"/>
      <c r="K1298" s="154"/>
      <c r="L1298" s="154"/>
      <c r="M1298" s="154"/>
      <c r="N1298" s="153"/>
      <c r="O1298" s="153"/>
      <c r="P1298" s="153"/>
      <c r="Q1298" s="153"/>
      <c r="R1298" s="154"/>
      <c r="S1298" s="154"/>
      <c r="T1298" s="154"/>
      <c r="U1298" s="154"/>
      <c r="V1298" s="154"/>
      <c r="W1298" s="154"/>
      <c r="X1298" s="154"/>
      <c r="Y1298" s="154"/>
      <c r="Z1298" s="145"/>
      <c r="AA1298" s="145"/>
      <c r="AB1298" s="145"/>
      <c r="AC1298" s="145"/>
      <c r="AD1298" s="145"/>
      <c r="AE1298" s="145"/>
      <c r="AF1298" s="145"/>
      <c r="AG1298" s="145" t="s">
        <v>206</v>
      </c>
      <c r="AH1298" s="145">
        <v>0</v>
      </c>
      <c r="AI1298" s="145"/>
      <c r="AJ1298" s="145"/>
      <c r="AK1298" s="145"/>
      <c r="AL1298" s="145"/>
      <c r="AM1298" s="145"/>
      <c r="AN1298" s="145"/>
      <c r="AO1298" s="145"/>
      <c r="AP1298" s="145"/>
      <c r="AQ1298" s="145"/>
      <c r="AR1298" s="145"/>
      <c r="AS1298" s="145"/>
      <c r="AT1298" s="145"/>
      <c r="AU1298" s="145"/>
      <c r="AV1298" s="145"/>
      <c r="AW1298" s="145"/>
      <c r="AX1298" s="145"/>
      <c r="AY1298" s="145"/>
      <c r="AZ1298" s="145"/>
      <c r="BA1298" s="145"/>
      <c r="BB1298" s="145"/>
      <c r="BC1298" s="145"/>
      <c r="BD1298" s="145"/>
      <c r="BE1298" s="145"/>
      <c r="BF1298" s="145"/>
      <c r="BG1298" s="145"/>
      <c r="BH1298" s="145"/>
    </row>
    <row r="1299" spans="1:60" outlineLevel="1">
      <c r="A1299" s="164">
        <v>380</v>
      </c>
      <c r="B1299" s="165" t="s">
        <v>1609</v>
      </c>
      <c r="C1299" s="171" t="s">
        <v>1610</v>
      </c>
      <c r="D1299" s="166" t="s">
        <v>275</v>
      </c>
      <c r="E1299" s="1214">
        <v>0.23552999999999999</v>
      </c>
      <c r="F1299" s="1207"/>
      <c r="G1299" s="1208">
        <f>ROUND(E1299*F1299,2)</f>
        <v>0</v>
      </c>
      <c r="H1299" s="155">
        <v>45540.2</v>
      </c>
      <c r="I1299" s="154">
        <f>ROUND(E1299*H1299,2)</f>
        <v>10726.08</v>
      </c>
      <c r="J1299" s="155">
        <v>0</v>
      </c>
      <c r="K1299" s="154">
        <f>ROUND(E1299*J1299,2)</f>
        <v>0</v>
      </c>
      <c r="L1299" s="154">
        <v>21</v>
      </c>
      <c r="M1299" s="154">
        <f>G1299*(1+L1299/100)</f>
        <v>0</v>
      </c>
      <c r="N1299" s="153">
        <v>1</v>
      </c>
      <c r="O1299" s="153">
        <f>ROUND(E1299*N1299,2)</f>
        <v>0.24</v>
      </c>
      <c r="P1299" s="153">
        <v>0</v>
      </c>
      <c r="Q1299" s="153">
        <f>ROUND(E1299*P1299,2)</f>
        <v>0</v>
      </c>
      <c r="R1299" s="154" t="s">
        <v>462</v>
      </c>
      <c r="S1299" s="154" t="s">
        <v>200</v>
      </c>
      <c r="T1299" s="154" t="s">
        <v>201</v>
      </c>
      <c r="U1299" s="154">
        <v>0</v>
      </c>
      <c r="V1299" s="154">
        <f>ROUND(E1299*U1299,2)</f>
        <v>0</v>
      </c>
      <c r="W1299" s="154"/>
      <c r="X1299" s="154" t="s">
        <v>463</v>
      </c>
      <c r="Y1299" s="154" t="s">
        <v>203</v>
      </c>
      <c r="Z1299" s="145"/>
      <c r="AA1299" s="145"/>
      <c r="AB1299" s="145"/>
      <c r="AC1299" s="145"/>
      <c r="AD1299" s="145"/>
      <c r="AE1299" s="145"/>
      <c r="AF1299" s="145"/>
      <c r="AG1299" s="145" t="s">
        <v>464</v>
      </c>
      <c r="AH1299" s="145"/>
      <c r="AI1299" s="145"/>
      <c r="AJ1299" s="145"/>
      <c r="AK1299" s="145"/>
      <c r="AL1299" s="145"/>
      <c r="AM1299" s="145"/>
      <c r="AN1299" s="145"/>
      <c r="AO1299" s="145"/>
      <c r="AP1299" s="145"/>
      <c r="AQ1299" s="145"/>
      <c r="AR1299" s="145"/>
      <c r="AS1299" s="145"/>
      <c r="AT1299" s="145"/>
      <c r="AU1299" s="145"/>
      <c r="AV1299" s="145"/>
      <c r="AW1299" s="145"/>
      <c r="AX1299" s="145"/>
      <c r="AY1299" s="145"/>
      <c r="AZ1299" s="145"/>
      <c r="BA1299" s="145"/>
      <c r="BB1299" s="145"/>
      <c r="BC1299" s="145"/>
      <c r="BD1299" s="145"/>
      <c r="BE1299" s="145"/>
      <c r="BF1299" s="145"/>
      <c r="BG1299" s="145"/>
      <c r="BH1299" s="145"/>
    </row>
    <row r="1300" spans="1:60" outlineLevel="2">
      <c r="A1300" s="151"/>
      <c r="B1300" s="152"/>
      <c r="C1300" s="172" t="s">
        <v>1611</v>
      </c>
      <c r="D1300" s="156"/>
      <c r="E1300" s="1215">
        <v>0.23552999999999999</v>
      </c>
      <c r="F1300" s="1209"/>
      <c r="G1300" s="1209"/>
      <c r="H1300" s="154"/>
      <c r="I1300" s="154"/>
      <c r="J1300" s="154"/>
      <c r="K1300" s="154"/>
      <c r="L1300" s="154"/>
      <c r="M1300" s="154"/>
      <c r="N1300" s="153"/>
      <c r="O1300" s="153"/>
      <c r="P1300" s="153"/>
      <c r="Q1300" s="153"/>
      <c r="R1300" s="154"/>
      <c r="S1300" s="154"/>
      <c r="T1300" s="154"/>
      <c r="U1300" s="154"/>
      <c r="V1300" s="154"/>
      <c r="W1300" s="154"/>
      <c r="X1300" s="154"/>
      <c r="Y1300" s="154"/>
      <c r="Z1300" s="145"/>
      <c r="AA1300" s="145"/>
      <c r="AB1300" s="145"/>
      <c r="AC1300" s="145"/>
      <c r="AD1300" s="145"/>
      <c r="AE1300" s="145"/>
      <c r="AF1300" s="145"/>
      <c r="AG1300" s="145" t="s">
        <v>206</v>
      </c>
      <c r="AH1300" s="145">
        <v>0</v>
      </c>
      <c r="AI1300" s="145"/>
      <c r="AJ1300" s="145"/>
      <c r="AK1300" s="145"/>
      <c r="AL1300" s="145"/>
      <c r="AM1300" s="145"/>
      <c r="AN1300" s="145"/>
      <c r="AO1300" s="145"/>
      <c r="AP1300" s="145"/>
      <c r="AQ1300" s="145"/>
      <c r="AR1300" s="145"/>
      <c r="AS1300" s="145"/>
      <c r="AT1300" s="145"/>
      <c r="AU1300" s="145"/>
      <c r="AV1300" s="145"/>
      <c r="AW1300" s="145"/>
      <c r="AX1300" s="145"/>
      <c r="AY1300" s="145"/>
      <c r="AZ1300" s="145"/>
      <c r="BA1300" s="145"/>
      <c r="BB1300" s="145"/>
      <c r="BC1300" s="145"/>
      <c r="BD1300" s="145"/>
      <c r="BE1300" s="145"/>
      <c r="BF1300" s="145"/>
      <c r="BG1300" s="145"/>
      <c r="BH1300" s="145"/>
    </row>
    <row r="1301" spans="1:60" outlineLevel="1">
      <c r="A1301" s="164">
        <v>381</v>
      </c>
      <c r="B1301" s="165" t="s">
        <v>1612</v>
      </c>
      <c r="C1301" s="171" t="s">
        <v>1613</v>
      </c>
      <c r="D1301" s="166" t="s">
        <v>275</v>
      </c>
      <c r="E1301" s="1214">
        <v>0.64958000000000005</v>
      </c>
      <c r="F1301" s="1207"/>
      <c r="G1301" s="1208">
        <f>ROUND(E1301*F1301,2)</f>
        <v>0</v>
      </c>
      <c r="H1301" s="155">
        <v>44690</v>
      </c>
      <c r="I1301" s="154">
        <f>ROUND(E1301*H1301,2)</f>
        <v>29029.73</v>
      </c>
      <c r="J1301" s="155">
        <v>0</v>
      </c>
      <c r="K1301" s="154">
        <f>ROUND(E1301*J1301,2)</f>
        <v>0</v>
      </c>
      <c r="L1301" s="154">
        <v>21</v>
      </c>
      <c r="M1301" s="154">
        <f>G1301*(1+L1301/100)</f>
        <v>0</v>
      </c>
      <c r="N1301" s="153">
        <v>1</v>
      </c>
      <c r="O1301" s="153">
        <f>ROUND(E1301*N1301,2)</f>
        <v>0.65</v>
      </c>
      <c r="P1301" s="153">
        <v>0</v>
      </c>
      <c r="Q1301" s="153">
        <f>ROUND(E1301*P1301,2)</f>
        <v>0</v>
      </c>
      <c r="R1301" s="154" t="s">
        <v>462</v>
      </c>
      <c r="S1301" s="154" t="s">
        <v>200</v>
      </c>
      <c r="T1301" s="154" t="s">
        <v>201</v>
      </c>
      <c r="U1301" s="154">
        <v>0</v>
      </c>
      <c r="V1301" s="154">
        <f>ROUND(E1301*U1301,2)</f>
        <v>0</v>
      </c>
      <c r="W1301" s="154"/>
      <c r="X1301" s="154" t="s">
        <v>463</v>
      </c>
      <c r="Y1301" s="154" t="s">
        <v>203</v>
      </c>
      <c r="Z1301" s="145"/>
      <c r="AA1301" s="145"/>
      <c r="AB1301" s="145"/>
      <c r="AC1301" s="145"/>
      <c r="AD1301" s="145"/>
      <c r="AE1301" s="145"/>
      <c r="AF1301" s="145"/>
      <c r="AG1301" s="145" t="s">
        <v>464</v>
      </c>
      <c r="AH1301" s="145"/>
      <c r="AI1301" s="145"/>
      <c r="AJ1301" s="145"/>
      <c r="AK1301" s="145"/>
      <c r="AL1301" s="145"/>
      <c r="AM1301" s="145"/>
      <c r="AN1301" s="145"/>
      <c r="AO1301" s="145"/>
      <c r="AP1301" s="145"/>
      <c r="AQ1301" s="145"/>
      <c r="AR1301" s="145"/>
      <c r="AS1301" s="145"/>
      <c r="AT1301" s="145"/>
      <c r="AU1301" s="145"/>
      <c r="AV1301" s="145"/>
      <c r="AW1301" s="145"/>
      <c r="AX1301" s="145"/>
      <c r="AY1301" s="145"/>
      <c r="AZ1301" s="145"/>
      <c r="BA1301" s="145"/>
      <c r="BB1301" s="145"/>
      <c r="BC1301" s="145"/>
      <c r="BD1301" s="145"/>
      <c r="BE1301" s="145"/>
      <c r="BF1301" s="145"/>
      <c r="BG1301" s="145"/>
      <c r="BH1301" s="145"/>
    </row>
    <row r="1302" spans="1:60" outlineLevel="2">
      <c r="A1302" s="151"/>
      <c r="B1302" s="152"/>
      <c r="C1302" s="172" t="s">
        <v>1614</v>
      </c>
      <c r="D1302" s="156"/>
      <c r="E1302" s="1215">
        <v>5.951E-2</v>
      </c>
      <c r="F1302" s="1209"/>
      <c r="G1302" s="1209"/>
      <c r="H1302" s="154"/>
      <c r="I1302" s="154"/>
      <c r="J1302" s="154"/>
      <c r="K1302" s="154"/>
      <c r="L1302" s="154"/>
      <c r="M1302" s="154"/>
      <c r="N1302" s="153"/>
      <c r="O1302" s="153"/>
      <c r="P1302" s="153"/>
      <c r="Q1302" s="153"/>
      <c r="R1302" s="154"/>
      <c r="S1302" s="154"/>
      <c r="T1302" s="154"/>
      <c r="U1302" s="154"/>
      <c r="V1302" s="154"/>
      <c r="W1302" s="154"/>
      <c r="X1302" s="154"/>
      <c r="Y1302" s="154"/>
      <c r="Z1302" s="145"/>
      <c r="AA1302" s="145"/>
      <c r="AB1302" s="145"/>
      <c r="AC1302" s="145"/>
      <c r="AD1302" s="145"/>
      <c r="AE1302" s="145"/>
      <c r="AF1302" s="145"/>
      <c r="AG1302" s="145" t="s">
        <v>206</v>
      </c>
      <c r="AH1302" s="145">
        <v>0</v>
      </c>
      <c r="AI1302" s="145"/>
      <c r="AJ1302" s="145"/>
      <c r="AK1302" s="145"/>
      <c r="AL1302" s="145"/>
      <c r="AM1302" s="145"/>
      <c r="AN1302" s="145"/>
      <c r="AO1302" s="145"/>
      <c r="AP1302" s="145"/>
      <c r="AQ1302" s="145"/>
      <c r="AR1302" s="145"/>
      <c r="AS1302" s="145"/>
      <c r="AT1302" s="145"/>
      <c r="AU1302" s="145"/>
      <c r="AV1302" s="145"/>
      <c r="AW1302" s="145"/>
      <c r="AX1302" s="145"/>
      <c r="AY1302" s="145"/>
      <c r="AZ1302" s="145"/>
      <c r="BA1302" s="145"/>
      <c r="BB1302" s="145"/>
      <c r="BC1302" s="145"/>
      <c r="BD1302" s="145"/>
      <c r="BE1302" s="145"/>
      <c r="BF1302" s="145"/>
      <c r="BG1302" s="145"/>
      <c r="BH1302" s="145"/>
    </row>
    <row r="1303" spans="1:60" ht="22.5" outlineLevel="3">
      <c r="A1303" s="151"/>
      <c r="B1303" s="152"/>
      <c r="C1303" s="172" t="s">
        <v>1615</v>
      </c>
      <c r="D1303" s="156"/>
      <c r="E1303" s="1215">
        <v>0.39150000000000001</v>
      </c>
      <c r="F1303" s="1209"/>
      <c r="G1303" s="1209"/>
      <c r="H1303" s="154"/>
      <c r="I1303" s="154"/>
      <c r="J1303" s="154"/>
      <c r="K1303" s="154"/>
      <c r="L1303" s="154"/>
      <c r="M1303" s="154"/>
      <c r="N1303" s="153"/>
      <c r="O1303" s="153"/>
      <c r="P1303" s="153"/>
      <c r="Q1303" s="153"/>
      <c r="R1303" s="154"/>
      <c r="S1303" s="154"/>
      <c r="T1303" s="154"/>
      <c r="U1303" s="154"/>
      <c r="V1303" s="154"/>
      <c r="W1303" s="154"/>
      <c r="X1303" s="154"/>
      <c r="Y1303" s="154"/>
      <c r="Z1303" s="145"/>
      <c r="AA1303" s="145"/>
      <c r="AB1303" s="145"/>
      <c r="AC1303" s="145"/>
      <c r="AD1303" s="145"/>
      <c r="AE1303" s="145"/>
      <c r="AF1303" s="145"/>
      <c r="AG1303" s="145" t="s">
        <v>206</v>
      </c>
      <c r="AH1303" s="145">
        <v>0</v>
      </c>
      <c r="AI1303" s="145"/>
      <c r="AJ1303" s="145"/>
      <c r="AK1303" s="145"/>
      <c r="AL1303" s="145"/>
      <c r="AM1303" s="145"/>
      <c r="AN1303" s="145"/>
      <c r="AO1303" s="145"/>
      <c r="AP1303" s="145"/>
      <c r="AQ1303" s="145"/>
      <c r="AR1303" s="145"/>
      <c r="AS1303" s="145"/>
      <c r="AT1303" s="145"/>
      <c r="AU1303" s="145"/>
      <c r="AV1303" s="145"/>
      <c r="AW1303" s="145"/>
      <c r="AX1303" s="145"/>
      <c r="AY1303" s="145"/>
      <c r="AZ1303" s="145"/>
      <c r="BA1303" s="145"/>
      <c r="BB1303" s="145"/>
      <c r="BC1303" s="145"/>
      <c r="BD1303" s="145"/>
      <c r="BE1303" s="145"/>
      <c r="BF1303" s="145"/>
      <c r="BG1303" s="145"/>
      <c r="BH1303" s="145"/>
    </row>
    <row r="1304" spans="1:60" outlineLevel="3">
      <c r="A1304" s="151"/>
      <c r="B1304" s="152"/>
      <c r="C1304" s="172" t="s">
        <v>1616</v>
      </c>
      <c r="D1304" s="156"/>
      <c r="E1304" s="1215">
        <v>0.13780999999999999</v>
      </c>
      <c r="F1304" s="1209"/>
      <c r="G1304" s="1209"/>
      <c r="H1304" s="154"/>
      <c r="I1304" s="154"/>
      <c r="J1304" s="154"/>
      <c r="K1304" s="154"/>
      <c r="L1304" s="154"/>
      <c r="M1304" s="154"/>
      <c r="N1304" s="153"/>
      <c r="O1304" s="153"/>
      <c r="P1304" s="153"/>
      <c r="Q1304" s="153"/>
      <c r="R1304" s="154"/>
      <c r="S1304" s="154"/>
      <c r="T1304" s="154"/>
      <c r="U1304" s="154"/>
      <c r="V1304" s="154"/>
      <c r="W1304" s="154"/>
      <c r="X1304" s="154"/>
      <c r="Y1304" s="154"/>
      <c r="Z1304" s="145"/>
      <c r="AA1304" s="145"/>
      <c r="AB1304" s="145"/>
      <c r="AC1304" s="145"/>
      <c r="AD1304" s="145"/>
      <c r="AE1304" s="145"/>
      <c r="AF1304" s="145"/>
      <c r="AG1304" s="145" t="s">
        <v>206</v>
      </c>
      <c r="AH1304" s="145">
        <v>0</v>
      </c>
      <c r="AI1304" s="145"/>
      <c r="AJ1304" s="145"/>
      <c r="AK1304" s="145"/>
      <c r="AL1304" s="145"/>
      <c r="AM1304" s="145"/>
      <c r="AN1304" s="145"/>
      <c r="AO1304" s="145"/>
      <c r="AP1304" s="145"/>
      <c r="AQ1304" s="145"/>
      <c r="AR1304" s="145"/>
      <c r="AS1304" s="145"/>
      <c r="AT1304" s="145"/>
      <c r="AU1304" s="145"/>
      <c r="AV1304" s="145"/>
      <c r="AW1304" s="145"/>
      <c r="AX1304" s="145"/>
      <c r="AY1304" s="145"/>
      <c r="AZ1304" s="145"/>
      <c r="BA1304" s="145"/>
      <c r="BB1304" s="145"/>
      <c r="BC1304" s="145"/>
      <c r="BD1304" s="145"/>
      <c r="BE1304" s="145"/>
      <c r="BF1304" s="145"/>
      <c r="BG1304" s="145"/>
      <c r="BH1304" s="145"/>
    </row>
    <row r="1305" spans="1:60" outlineLevel="3">
      <c r="A1305" s="151"/>
      <c r="B1305" s="152"/>
      <c r="C1305" s="172" t="s">
        <v>1617</v>
      </c>
      <c r="D1305" s="156"/>
      <c r="E1305" s="1215">
        <v>6.0760000000000002E-2</v>
      </c>
      <c r="F1305" s="1209"/>
      <c r="G1305" s="1209"/>
      <c r="H1305" s="154"/>
      <c r="I1305" s="154"/>
      <c r="J1305" s="154"/>
      <c r="K1305" s="154"/>
      <c r="L1305" s="154"/>
      <c r="M1305" s="154"/>
      <c r="N1305" s="153"/>
      <c r="O1305" s="153"/>
      <c r="P1305" s="153"/>
      <c r="Q1305" s="153"/>
      <c r="R1305" s="154"/>
      <c r="S1305" s="154"/>
      <c r="T1305" s="154"/>
      <c r="U1305" s="154"/>
      <c r="V1305" s="154"/>
      <c r="W1305" s="154"/>
      <c r="X1305" s="154"/>
      <c r="Y1305" s="154"/>
      <c r="Z1305" s="145"/>
      <c r="AA1305" s="145"/>
      <c r="AB1305" s="145"/>
      <c r="AC1305" s="145"/>
      <c r="AD1305" s="145"/>
      <c r="AE1305" s="145"/>
      <c r="AF1305" s="145"/>
      <c r="AG1305" s="145" t="s">
        <v>206</v>
      </c>
      <c r="AH1305" s="145">
        <v>0</v>
      </c>
      <c r="AI1305" s="145"/>
      <c r="AJ1305" s="145"/>
      <c r="AK1305" s="145"/>
      <c r="AL1305" s="145"/>
      <c r="AM1305" s="145"/>
      <c r="AN1305" s="145"/>
      <c r="AO1305" s="145"/>
      <c r="AP1305" s="145"/>
      <c r="AQ1305" s="145"/>
      <c r="AR1305" s="145"/>
      <c r="AS1305" s="145"/>
      <c r="AT1305" s="145"/>
      <c r="AU1305" s="145"/>
      <c r="AV1305" s="145"/>
      <c r="AW1305" s="145"/>
      <c r="AX1305" s="145"/>
      <c r="AY1305" s="145"/>
      <c r="AZ1305" s="145"/>
      <c r="BA1305" s="145"/>
      <c r="BB1305" s="145"/>
      <c r="BC1305" s="145"/>
      <c r="BD1305" s="145"/>
      <c r="BE1305" s="145"/>
      <c r="BF1305" s="145"/>
      <c r="BG1305" s="145"/>
      <c r="BH1305" s="145"/>
    </row>
    <row r="1306" spans="1:60" outlineLevel="1">
      <c r="A1306" s="164">
        <v>382</v>
      </c>
      <c r="B1306" s="165" t="s">
        <v>1618</v>
      </c>
      <c r="C1306" s="171" t="s">
        <v>1619</v>
      </c>
      <c r="D1306" s="166" t="s">
        <v>275</v>
      </c>
      <c r="E1306" s="1214">
        <v>0.18708</v>
      </c>
      <c r="F1306" s="1207"/>
      <c r="G1306" s="1208">
        <f>ROUND(E1306*F1306,2)</f>
        <v>0</v>
      </c>
      <c r="H1306" s="155">
        <v>46216</v>
      </c>
      <c r="I1306" s="154">
        <f>ROUND(E1306*H1306,2)</f>
        <v>8646.09</v>
      </c>
      <c r="J1306" s="155">
        <v>0</v>
      </c>
      <c r="K1306" s="154">
        <f>ROUND(E1306*J1306,2)</f>
        <v>0</v>
      </c>
      <c r="L1306" s="154">
        <v>21</v>
      </c>
      <c r="M1306" s="154">
        <f>G1306*(1+L1306/100)</f>
        <v>0</v>
      </c>
      <c r="N1306" s="153">
        <v>1</v>
      </c>
      <c r="O1306" s="153">
        <f>ROUND(E1306*N1306,2)</f>
        <v>0.19</v>
      </c>
      <c r="P1306" s="153">
        <v>0</v>
      </c>
      <c r="Q1306" s="153">
        <f>ROUND(E1306*P1306,2)</f>
        <v>0</v>
      </c>
      <c r="R1306" s="154" t="s">
        <v>462</v>
      </c>
      <c r="S1306" s="154" t="s">
        <v>200</v>
      </c>
      <c r="T1306" s="154" t="s">
        <v>201</v>
      </c>
      <c r="U1306" s="154">
        <v>0</v>
      </c>
      <c r="V1306" s="154">
        <f>ROUND(E1306*U1306,2)</f>
        <v>0</v>
      </c>
      <c r="W1306" s="154"/>
      <c r="X1306" s="154" t="s">
        <v>463</v>
      </c>
      <c r="Y1306" s="154" t="s">
        <v>203</v>
      </c>
      <c r="Z1306" s="145"/>
      <c r="AA1306" s="145"/>
      <c r="AB1306" s="145"/>
      <c r="AC1306" s="145"/>
      <c r="AD1306" s="145"/>
      <c r="AE1306" s="145"/>
      <c r="AF1306" s="145"/>
      <c r="AG1306" s="145" t="s">
        <v>464</v>
      </c>
      <c r="AH1306" s="145"/>
      <c r="AI1306" s="145"/>
      <c r="AJ1306" s="145"/>
      <c r="AK1306" s="145"/>
      <c r="AL1306" s="145"/>
      <c r="AM1306" s="145"/>
      <c r="AN1306" s="145"/>
      <c r="AO1306" s="145"/>
      <c r="AP1306" s="145"/>
      <c r="AQ1306" s="145"/>
      <c r="AR1306" s="145"/>
      <c r="AS1306" s="145"/>
      <c r="AT1306" s="145"/>
      <c r="AU1306" s="145"/>
      <c r="AV1306" s="145"/>
      <c r="AW1306" s="145"/>
      <c r="AX1306" s="145"/>
      <c r="AY1306" s="145"/>
      <c r="AZ1306" s="145"/>
      <c r="BA1306" s="145"/>
      <c r="BB1306" s="145"/>
      <c r="BC1306" s="145"/>
      <c r="BD1306" s="145"/>
      <c r="BE1306" s="145"/>
      <c r="BF1306" s="145"/>
      <c r="BG1306" s="145"/>
      <c r="BH1306" s="145"/>
    </row>
    <row r="1307" spans="1:60" ht="22.5" outlineLevel="2">
      <c r="A1307" s="151"/>
      <c r="B1307" s="152"/>
      <c r="C1307" s="172" t="s">
        <v>1620</v>
      </c>
      <c r="D1307" s="156"/>
      <c r="E1307" s="1215">
        <v>0.18708</v>
      </c>
      <c r="F1307" s="1209"/>
      <c r="G1307" s="1209"/>
      <c r="H1307" s="154"/>
      <c r="I1307" s="154"/>
      <c r="J1307" s="154"/>
      <c r="K1307" s="154"/>
      <c r="L1307" s="154"/>
      <c r="M1307" s="154"/>
      <c r="N1307" s="153"/>
      <c r="O1307" s="153"/>
      <c r="P1307" s="153"/>
      <c r="Q1307" s="153"/>
      <c r="R1307" s="154"/>
      <c r="S1307" s="154"/>
      <c r="T1307" s="154"/>
      <c r="U1307" s="154"/>
      <c r="V1307" s="154"/>
      <c r="W1307" s="154"/>
      <c r="X1307" s="154"/>
      <c r="Y1307" s="154"/>
      <c r="Z1307" s="145"/>
      <c r="AA1307" s="145"/>
      <c r="AB1307" s="145"/>
      <c r="AC1307" s="145"/>
      <c r="AD1307" s="145"/>
      <c r="AE1307" s="145"/>
      <c r="AF1307" s="145"/>
      <c r="AG1307" s="145" t="s">
        <v>206</v>
      </c>
      <c r="AH1307" s="145">
        <v>0</v>
      </c>
      <c r="AI1307" s="145"/>
      <c r="AJ1307" s="145"/>
      <c r="AK1307" s="145"/>
      <c r="AL1307" s="145"/>
      <c r="AM1307" s="145"/>
      <c r="AN1307" s="145"/>
      <c r="AO1307" s="145"/>
      <c r="AP1307" s="145"/>
      <c r="AQ1307" s="145"/>
      <c r="AR1307" s="145"/>
      <c r="AS1307" s="145"/>
      <c r="AT1307" s="145"/>
      <c r="AU1307" s="145"/>
      <c r="AV1307" s="145"/>
      <c r="AW1307" s="145"/>
      <c r="AX1307" s="145"/>
      <c r="AY1307" s="145"/>
      <c r="AZ1307" s="145"/>
      <c r="BA1307" s="145"/>
      <c r="BB1307" s="145"/>
      <c r="BC1307" s="145"/>
      <c r="BD1307" s="145"/>
      <c r="BE1307" s="145"/>
      <c r="BF1307" s="145"/>
      <c r="BG1307" s="145"/>
      <c r="BH1307" s="145"/>
    </row>
    <row r="1308" spans="1:60" ht="22.5" outlineLevel="1">
      <c r="A1308" s="164">
        <v>383</v>
      </c>
      <c r="B1308" s="165" t="s">
        <v>1621</v>
      </c>
      <c r="C1308" s="171" t="s">
        <v>1622</v>
      </c>
      <c r="D1308" s="166" t="s">
        <v>275</v>
      </c>
      <c r="E1308" s="1214">
        <v>1.2338100000000001</v>
      </c>
      <c r="F1308" s="1207"/>
      <c r="G1308" s="1208">
        <f>ROUND(E1308*F1308,2)</f>
        <v>0</v>
      </c>
      <c r="H1308" s="155">
        <v>45583.8</v>
      </c>
      <c r="I1308" s="154">
        <f>ROUND(E1308*H1308,2)</f>
        <v>56241.75</v>
      </c>
      <c r="J1308" s="155">
        <v>0</v>
      </c>
      <c r="K1308" s="154">
        <f>ROUND(E1308*J1308,2)</f>
        <v>0</v>
      </c>
      <c r="L1308" s="154">
        <v>21</v>
      </c>
      <c r="M1308" s="154">
        <f>G1308*(1+L1308/100)</f>
        <v>0</v>
      </c>
      <c r="N1308" s="153">
        <v>1</v>
      </c>
      <c r="O1308" s="153">
        <f>ROUND(E1308*N1308,2)</f>
        <v>1.23</v>
      </c>
      <c r="P1308" s="153">
        <v>0</v>
      </c>
      <c r="Q1308" s="153">
        <f>ROUND(E1308*P1308,2)</f>
        <v>0</v>
      </c>
      <c r="R1308" s="154" t="s">
        <v>462</v>
      </c>
      <c r="S1308" s="154" t="s">
        <v>200</v>
      </c>
      <c r="T1308" s="154" t="s">
        <v>201</v>
      </c>
      <c r="U1308" s="154">
        <v>0</v>
      </c>
      <c r="V1308" s="154">
        <f>ROUND(E1308*U1308,2)</f>
        <v>0</v>
      </c>
      <c r="W1308" s="154"/>
      <c r="X1308" s="154" t="s">
        <v>463</v>
      </c>
      <c r="Y1308" s="154" t="s">
        <v>203</v>
      </c>
      <c r="Z1308" s="145"/>
      <c r="AA1308" s="145"/>
      <c r="AB1308" s="145"/>
      <c r="AC1308" s="145"/>
      <c r="AD1308" s="145"/>
      <c r="AE1308" s="145"/>
      <c r="AF1308" s="145"/>
      <c r="AG1308" s="145" t="s">
        <v>464</v>
      </c>
      <c r="AH1308" s="145"/>
      <c r="AI1308" s="145"/>
      <c r="AJ1308" s="145"/>
      <c r="AK1308" s="145"/>
      <c r="AL1308" s="145"/>
      <c r="AM1308" s="145"/>
      <c r="AN1308" s="145"/>
      <c r="AO1308" s="145"/>
      <c r="AP1308" s="145"/>
      <c r="AQ1308" s="145"/>
      <c r="AR1308" s="145"/>
      <c r="AS1308" s="145"/>
      <c r="AT1308" s="145"/>
      <c r="AU1308" s="145"/>
      <c r="AV1308" s="145"/>
      <c r="AW1308" s="145"/>
      <c r="AX1308" s="145"/>
      <c r="AY1308" s="145"/>
      <c r="AZ1308" s="145"/>
      <c r="BA1308" s="145"/>
      <c r="BB1308" s="145"/>
      <c r="BC1308" s="145"/>
      <c r="BD1308" s="145"/>
      <c r="BE1308" s="145"/>
      <c r="BF1308" s="145"/>
      <c r="BG1308" s="145"/>
      <c r="BH1308" s="145"/>
    </row>
    <row r="1309" spans="1:60" ht="22.5" outlineLevel="2">
      <c r="A1309" s="151"/>
      <c r="B1309" s="152"/>
      <c r="C1309" s="172" t="s">
        <v>1623</v>
      </c>
      <c r="D1309" s="156"/>
      <c r="E1309" s="1215">
        <v>0.60736999999999997</v>
      </c>
      <c r="F1309" s="1209"/>
      <c r="G1309" s="1209"/>
      <c r="H1309" s="154"/>
      <c r="I1309" s="154"/>
      <c r="J1309" s="154"/>
      <c r="K1309" s="154"/>
      <c r="L1309" s="154"/>
      <c r="M1309" s="154"/>
      <c r="N1309" s="153"/>
      <c r="O1309" s="153"/>
      <c r="P1309" s="153"/>
      <c r="Q1309" s="153"/>
      <c r="R1309" s="154"/>
      <c r="S1309" s="154"/>
      <c r="T1309" s="154"/>
      <c r="U1309" s="154"/>
      <c r="V1309" s="154"/>
      <c r="W1309" s="154"/>
      <c r="X1309" s="154"/>
      <c r="Y1309" s="154"/>
      <c r="Z1309" s="145"/>
      <c r="AA1309" s="145"/>
      <c r="AB1309" s="145"/>
      <c r="AC1309" s="145"/>
      <c r="AD1309" s="145"/>
      <c r="AE1309" s="145"/>
      <c r="AF1309" s="145"/>
      <c r="AG1309" s="145" t="s">
        <v>206</v>
      </c>
      <c r="AH1309" s="145">
        <v>0</v>
      </c>
      <c r="AI1309" s="145"/>
      <c r="AJ1309" s="145"/>
      <c r="AK1309" s="145"/>
      <c r="AL1309" s="145"/>
      <c r="AM1309" s="145"/>
      <c r="AN1309" s="145"/>
      <c r="AO1309" s="145"/>
      <c r="AP1309" s="145"/>
      <c r="AQ1309" s="145"/>
      <c r="AR1309" s="145"/>
      <c r="AS1309" s="145"/>
      <c r="AT1309" s="145"/>
      <c r="AU1309" s="145"/>
      <c r="AV1309" s="145"/>
      <c r="AW1309" s="145"/>
      <c r="AX1309" s="145"/>
      <c r="AY1309" s="145"/>
      <c r="AZ1309" s="145"/>
      <c r="BA1309" s="145"/>
      <c r="BB1309" s="145"/>
      <c r="BC1309" s="145"/>
      <c r="BD1309" s="145"/>
      <c r="BE1309" s="145"/>
      <c r="BF1309" s="145"/>
      <c r="BG1309" s="145"/>
      <c r="BH1309" s="145"/>
    </row>
    <row r="1310" spans="1:60" ht="22.5" outlineLevel="3">
      <c r="A1310" s="151"/>
      <c r="B1310" s="152"/>
      <c r="C1310" s="172" t="s">
        <v>1624</v>
      </c>
      <c r="D1310" s="156"/>
      <c r="E1310" s="1215">
        <v>4.1279999999999997E-2</v>
      </c>
      <c r="F1310" s="1209"/>
      <c r="G1310" s="1209"/>
      <c r="H1310" s="154"/>
      <c r="I1310" s="154"/>
      <c r="J1310" s="154"/>
      <c r="K1310" s="154"/>
      <c r="L1310" s="154"/>
      <c r="M1310" s="154"/>
      <c r="N1310" s="153"/>
      <c r="O1310" s="153"/>
      <c r="P1310" s="153"/>
      <c r="Q1310" s="153"/>
      <c r="R1310" s="154"/>
      <c r="S1310" s="154"/>
      <c r="T1310" s="154"/>
      <c r="U1310" s="154"/>
      <c r="V1310" s="154"/>
      <c r="W1310" s="154"/>
      <c r="X1310" s="154"/>
      <c r="Y1310" s="154"/>
      <c r="Z1310" s="145"/>
      <c r="AA1310" s="145"/>
      <c r="AB1310" s="145"/>
      <c r="AC1310" s="145"/>
      <c r="AD1310" s="145"/>
      <c r="AE1310" s="145"/>
      <c r="AF1310" s="145"/>
      <c r="AG1310" s="145" t="s">
        <v>206</v>
      </c>
      <c r="AH1310" s="145">
        <v>0</v>
      </c>
      <c r="AI1310" s="145"/>
      <c r="AJ1310" s="145"/>
      <c r="AK1310" s="145"/>
      <c r="AL1310" s="145"/>
      <c r="AM1310" s="145"/>
      <c r="AN1310" s="145"/>
      <c r="AO1310" s="145"/>
      <c r="AP1310" s="145"/>
      <c r="AQ1310" s="145"/>
      <c r="AR1310" s="145"/>
      <c r="AS1310" s="145"/>
      <c r="AT1310" s="145"/>
      <c r="AU1310" s="145"/>
      <c r="AV1310" s="145"/>
      <c r="AW1310" s="145"/>
      <c r="AX1310" s="145"/>
      <c r="AY1310" s="145"/>
      <c r="AZ1310" s="145"/>
      <c r="BA1310" s="145"/>
      <c r="BB1310" s="145"/>
      <c r="BC1310" s="145"/>
      <c r="BD1310" s="145"/>
      <c r="BE1310" s="145"/>
      <c r="BF1310" s="145"/>
      <c r="BG1310" s="145"/>
      <c r="BH1310" s="145"/>
    </row>
    <row r="1311" spans="1:60" ht="22.5" outlineLevel="3">
      <c r="A1311" s="151"/>
      <c r="B1311" s="152"/>
      <c r="C1311" s="172" t="s">
        <v>1625</v>
      </c>
      <c r="D1311" s="156"/>
      <c r="E1311" s="1215">
        <v>0.33494000000000002</v>
      </c>
      <c r="F1311" s="1209"/>
      <c r="G1311" s="1209"/>
      <c r="H1311" s="154"/>
      <c r="I1311" s="154"/>
      <c r="J1311" s="154"/>
      <c r="K1311" s="154"/>
      <c r="L1311" s="154"/>
      <c r="M1311" s="154"/>
      <c r="N1311" s="153"/>
      <c r="O1311" s="153"/>
      <c r="P1311" s="153"/>
      <c r="Q1311" s="153"/>
      <c r="R1311" s="154"/>
      <c r="S1311" s="154"/>
      <c r="T1311" s="154"/>
      <c r="U1311" s="154"/>
      <c r="V1311" s="154"/>
      <c r="W1311" s="154"/>
      <c r="X1311" s="154"/>
      <c r="Y1311" s="154"/>
      <c r="Z1311" s="145"/>
      <c r="AA1311" s="145"/>
      <c r="AB1311" s="145"/>
      <c r="AC1311" s="145"/>
      <c r="AD1311" s="145"/>
      <c r="AE1311" s="145"/>
      <c r="AF1311" s="145"/>
      <c r="AG1311" s="145" t="s">
        <v>206</v>
      </c>
      <c r="AH1311" s="145">
        <v>0</v>
      </c>
      <c r="AI1311" s="145"/>
      <c r="AJ1311" s="145"/>
      <c r="AK1311" s="145"/>
      <c r="AL1311" s="145"/>
      <c r="AM1311" s="145"/>
      <c r="AN1311" s="145"/>
      <c r="AO1311" s="145"/>
      <c r="AP1311" s="145"/>
      <c r="AQ1311" s="145"/>
      <c r="AR1311" s="145"/>
      <c r="AS1311" s="145"/>
      <c r="AT1311" s="145"/>
      <c r="AU1311" s="145"/>
      <c r="AV1311" s="145"/>
      <c r="AW1311" s="145"/>
      <c r="AX1311" s="145"/>
      <c r="AY1311" s="145"/>
      <c r="AZ1311" s="145"/>
      <c r="BA1311" s="145"/>
      <c r="BB1311" s="145"/>
      <c r="BC1311" s="145"/>
      <c r="BD1311" s="145"/>
      <c r="BE1311" s="145"/>
      <c r="BF1311" s="145"/>
      <c r="BG1311" s="145"/>
      <c r="BH1311" s="145"/>
    </row>
    <row r="1312" spans="1:60" ht="22.5" outlineLevel="3">
      <c r="A1312" s="151"/>
      <c r="B1312" s="152"/>
      <c r="C1312" s="172" t="s">
        <v>1626</v>
      </c>
      <c r="D1312" s="156"/>
      <c r="E1312" s="1215">
        <v>3.5380000000000002E-2</v>
      </c>
      <c r="F1312" s="1209"/>
      <c r="G1312" s="1209"/>
      <c r="H1312" s="154"/>
      <c r="I1312" s="154"/>
      <c r="J1312" s="154"/>
      <c r="K1312" s="154"/>
      <c r="L1312" s="154"/>
      <c r="M1312" s="154"/>
      <c r="N1312" s="153"/>
      <c r="O1312" s="153"/>
      <c r="P1312" s="153"/>
      <c r="Q1312" s="153"/>
      <c r="R1312" s="154"/>
      <c r="S1312" s="154"/>
      <c r="T1312" s="154"/>
      <c r="U1312" s="154"/>
      <c r="V1312" s="154"/>
      <c r="W1312" s="154"/>
      <c r="X1312" s="154"/>
      <c r="Y1312" s="154"/>
      <c r="Z1312" s="145"/>
      <c r="AA1312" s="145"/>
      <c r="AB1312" s="145"/>
      <c r="AC1312" s="145"/>
      <c r="AD1312" s="145"/>
      <c r="AE1312" s="145"/>
      <c r="AF1312" s="145"/>
      <c r="AG1312" s="145" t="s">
        <v>206</v>
      </c>
      <c r="AH1312" s="145">
        <v>0</v>
      </c>
      <c r="AI1312" s="145"/>
      <c r="AJ1312" s="145"/>
      <c r="AK1312" s="145"/>
      <c r="AL1312" s="145"/>
      <c r="AM1312" s="145"/>
      <c r="AN1312" s="145"/>
      <c r="AO1312" s="145"/>
      <c r="AP1312" s="145"/>
      <c r="AQ1312" s="145"/>
      <c r="AR1312" s="145"/>
      <c r="AS1312" s="145"/>
      <c r="AT1312" s="145"/>
      <c r="AU1312" s="145"/>
      <c r="AV1312" s="145"/>
      <c r="AW1312" s="145"/>
      <c r="AX1312" s="145"/>
      <c r="AY1312" s="145"/>
      <c r="AZ1312" s="145"/>
      <c r="BA1312" s="145"/>
      <c r="BB1312" s="145"/>
      <c r="BC1312" s="145"/>
      <c r="BD1312" s="145"/>
      <c r="BE1312" s="145"/>
      <c r="BF1312" s="145"/>
      <c r="BG1312" s="145"/>
      <c r="BH1312" s="145"/>
    </row>
    <row r="1313" spans="1:60" ht="22.5" outlineLevel="3">
      <c r="A1313" s="151"/>
      <c r="B1313" s="152"/>
      <c r="C1313" s="172" t="s">
        <v>1627</v>
      </c>
      <c r="D1313" s="156"/>
      <c r="E1313" s="1215">
        <v>0.20599000000000001</v>
      </c>
      <c r="F1313" s="1209"/>
      <c r="G1313" s="1209"/>
      <c r="H1313" s="154"/>
      <c r="I1313" s="154"/>
      <c r="J1313" s="154"/>
      <c r="K1313" s="154"/>
      <c r="L1313" s="154"/>
      <c r="M1313" s="154"/>
      <c r="N1313" s="153"/>
      <c r="O1313" s="153"/>
      <c r="P1313" s="153"/>
      <c r="Q1313" s="153"/>
      <c r="R1313" s="154"/>
      <c r="S1313" s="154"/>
      <c r="T1313" s="154"/>
      <c r="U1313" s="154"/>
      <c r="V1313" s="154"/>
      <c r="W1313" s="154"/>
      <c r="X1313" s="154"/>
      <c r="Y1313" s="154"/>
      <c r="Z1313" s="145"/>
      <c r="AA1313" s="145"/>
      <c r="AB1313" s="145"/>
      <c r="AC1313" s="145"/>
      <c r="AD1313" s="145"/>
      <c r="AE1313" s="145"/>
      <c r="AF1313" s="145"/>
      <c r="AG1313" s="145" t="s">
        <v>206</v>
      </c>
      <c r="AH1313" s="145">
        <v>0</v>
      </c>
      <c r="AI1313" s="145"/>
      <c r="AJ1313" s="145"/>
      <c r="AK1313" s="145"/>
      <c r="AL1313" s="145"/>
      <c r="AM1313" s="145"/>
      <c r="AN1313" s="145"/>
      <c r="AO1313" s="145"/>
      <c r="AP1313" s="145"/>
      <c r="AQ1313" s="145"/>
      <c r="AR1313" s="145"/>
      <c r="AS1313" s="145"/>
      <c r="AT1313" s="145"/>
      <c r="AU1313" s="145"/>
      <c r="AV1313" s="145"/>
      <c r="AW1313" s="145"/>
      <c r="AX1313" s="145"/>
      <c r="AY1313" s="145"/>
      <c r="AZ1313" s="145"/>
      <c r="BA1313" s="145"/>
      <c r="BB1313" s="145"/>
      <c r="BC1313" s="145"/>
      <c r="BD1313" s="145"/>
      <c r="BE1313" s="145"/>
      <c r="BF1313" s="145"/>
      <c r="BG1313" s="145"/>
      <c r="BH1313" s="145"/>
    </row>
    <row r="1314" spans="1:60" ht="22.5" outlineLevel="3">
      <c r="A1314" s="151"/>
      <c r="B1314" s="152"/>
      <c r="C1314" s="172" t="s">
        <v>1628</v>
      </c>
      <c r="D1314" s="156"/>
      <c r="E1314" s="1215">
        <v>8.8500000000000002E-3</v>
      </c>
      <c r="F1314" s="1209"/>
      <c r="G1314" s="1209"/>
      <c r="H1314" s="154"/>
      <c r="I1314" s="154"/>
      <c r="J1314" s="154"/>
      <c r="K1314" s="154"/>
      <c r="L1314" s="154"/>
      <c r="M1314" s="154"/>
      <c r="N1314" s="153"/>
      <c r="O1314" s="153"/>
      <c r="P1314" s="153"/>
      <c r="Q1314" s="153"/>
      <c r="R1314" s="154"/>
      <c r="S1314" s="154"/>
      <c r="T1314" s="154"/>
      <c r="U1314" s="154"/>
      <c r="V1314" s="154"/>
      <c r="W1314" s="154"/>
      <c r="X1314" s="154"/>
      <c r="Y1314" s="154"/>
      <c r="Z1314" s="145"/>
      <c r="AA1314" s="145"/>
      <c r="AB1314" s="145"/>
      <c r="AC1314" s="145"/>
      <c r="AD1314" s="145"/>
      <c r="AE1314" s="145"/>
      <c r="AF1314" s="145"/>
      <c r="AG1314" s="145" t="s">
        <v>206</v>
      </c>
      <c r="AH1314" s="145">
        <v>0</v>
      </c>
      <c r="AI1314" s="145"/>
      <c r="AJ1314" s="145"/>
      <c r="AK1314" s="145"/>
      <c r="AL1314" s="145"/>
      <c r="AM1314" s="145"/>
      <c r="AN1314" s="145"/>
      <c r="AO1314" s="145"/>
      <c r="AP1314" s="145"/>
      <c r="AQ1314" s="145"/>
      <c r="AR1314" s="145"/>
      <c r="AS1314" s="145"/>
      <c r="AT1314" s="145"/>
      <c r="AU1314" s="145"/>
      <c r="AV1314" s="145"/>
      <c r="AW1314" s="145"/>
      <c r="AX1314" s="145"/>
      <c r="AY1314" s="145"/>
      <c r="AZ1314" s="145"/>
      <c r="BA1314" s="145"/>
      <c r="BB1314" s="145"/>
      <c r="BC1314" s="145"/>
      <c r="BD1314" s="145"/>
      <c r="BE1314" s="145"/>
      <c r="BF1314" s="145"/>
      <c r="BG1314" s="145"/>
      <c r="BH1314" s="145"/>
    </row>
    <row r="1315" spans="1:60" outlineLevel="1">
      <c r="A1315" s="164">
        <v>384</v>
      </c>
      <c r="B1315" s="165" t="s">
        <v>504</v>
      </c>
      <c r="C1315" s="171" t="s">
        <v>505</v>
      </c>
      <c r="D1315" s="166" t="s">
        <v>275</v>
      </c>
      <c r="E1315" s="1214">
        <v>0.95540999999999998</v>
      </c>
      <c r="F1315" s="1207"/>
      <c r="G1315" s="1208">
        <f>ROUND(E1315*F1315,2)</f>
        <v>0</v>
      </c>
      <c r="H1315" s="155">
        <v>46979</v>
      </c>
      <c r="I1315" s="154">
        <f>ROUND(E1315*H1315,2)</f>
        <v>44884.21</v>
      </c>
      <c r="J1315" s="155">
        <v>0</v>
      </c>
      <c r="K1315" s="154">
        <f>ROUND(E1315*J1315,2)</f>
        <v>0</v>
      </c>
      <c r="L1315" s="154">
        <v>21</v>
      </c>
      <c r="M1315" s="154">
        <f>G1315*(1+L1315/100)</f>
        <v>0</v>
      </c>
      <c r="N1315" s="153">
        <v>1</v>
      </c>
      <c r="O1315" s="153">
        <f>ROUND(E1315*N1315,2)</f>
        <v>0.96</v>
      </c>
      <c r="P1315" s="153">
        <v>0</v>
      </c>
      <c r="Q1315" s="153">
        <f>ROUND(E1315*P1315,2)</f>
        <v>0</v>
      </c>
      <c r="R1315" s="154" t="s">
        <v>462</v>
      </c>
      <c r="S1315" s="154" t="s">
        <v>200</v>
      </c>
      <c r="T1315" s="154" t="s">
        <v>201</v>
      </c>
      <c r="U1315" s="154">
        <v>0</v>
      </c>
      <c r="V1315" s="154">
        <f>ROUND(E1315*U1315,2)</f>
        <v>0</v>
      </c>
      <c r="W1315" s="154"/>
      <c r="X1315" s="154" t="s">
        <v>463</v>
      </c>
      <c r="Y1315" s="154" t="s">
        <v>203</v>
      </c>
      <c r="Z1315" s="145"/>
      <c r="AA1315" s="145"/>
      <c r="AB1315" s="145"/>
      <c r="AC1315" s="145"/>
      <c r="AD1315" s="145"/>
      <c r="AE1315" s="145"/>
      <c r="AF1315" s="145"/>
      <c r="AG1315" s="145" t="s">
        <v>464</v>
      </c>
      <c r="AH1315" s="145"/>
      <c r="AI1315" s="145"/>
      <c r="AJ1315" s="145"/>
      <c r="AK1315" s="145"/>
      <c r="AL1315" s="145"/>
      <c r="AM1315" s="145"/>
      <c r="AN1315" s="145"/>
      <c r="AO1315" s="145"/>
      <c r="AP1315" s="145"/>
      <c r="AQ1315" s="145"/>
      <c r="AR1315" s="145"/>
      <c r="AS1315" s="145"/>
      <c r="AT1315" s="145"/>
      <c r="AU1315" s="145"/>
      <c r="AV1315" s="145"/>
      <c r="AW1315" s="145"/>
      <c r="AX1315" s="145"/>
      <c r="AY1315" s="145"/>
      <c r="AZ1315" s="145"/>
      <c r="BA1315" s="145"/>
      <c r="BB1315" s="145"/>
      <c r="BC1315" s="145"/>
      <c r="BD1315" s="145"/>
      <c r="BE1315" s="145"/>
      <c r="BF1315" s="145"/>
      <c r="BG1315" s="145"/>
      <c r="BH1315" s="145"/>
    </row>
    <row r="1316" spans="1:60" outlineLevel="2">
      <c r="A1316" s="151"/>
      <c r="B1316" s="152"/>
      <c r="C1316" s="172" t="s">
        <v>1629</v>
      </c>
      <c r="D1316" s="156"/>
      <c r="E1316" s="1215">
        <v>0.78747999999999996</v>
      </c>
      <c r="F1316" s="1209"/>
      <c r="G1316" s="1209"/>
      <c r="H1316" s="154"/>
      <c r="I1316" s="154"/>
      <c r="J1316" s="154"/>
      <c r="K1316" s="154"/>
      <c r="L1316" s="154"/>
      <c r="M1316" s="154"/>
      <c r="N1316" s="153"/>
      <c r="O1316" s="153"/>
      <c r="P1316" s="153"/>
      <c r="Q1316" s="153"/>
      <c r="R1316" s="154"/>
      <c r="S1316" s="154"/>
      <c r="T1316" s="154"/>
      <c r="U1316" s="154"/>
      <c r="V1316" s="154"/>
      <c r="W1316" s="154"/>
      <c r="X1316" s="154"/>
      <c r="Y1316" s="154"/>
      <c r="Z1316" s="145"/>
      <c r="AA1316" s="145"/>
      <c r="AB1316" s="145"/>
      <c r="AC1316" s="145"/>
      <c r="AD1316" s="145"/>
      <c r="AE1316" s="145"/>
      <c r="AF1316" s="145"/>
      <c r="AG1316" s="145" t="s">
        <v>206</v>
      </c>
      <c r="AH1316" s="145">
        <v>0</v>
      </c>
      <c r="AI1316" s="145"/>
      <c r="AJ1316" s="145"/>
      <c r="AK1316" s="145"/>
      <c r="AL1316" s="145"/>
      <c r="AM1316" s="145"/>
      <c r="AN1316" s="145"/>
      <c r="AO1316" s="145"/>
      <c r="AP1316" s="145"/>
      <c r="AQ1316" s="145"/>
      <c r="AR1316" s="145"/>
      <c r="AS1316" s="145"/>
      <c r="AT1316" s="145"/>
      <c r="AU1316" s="145"/>
      <c r="AV1316" s="145"/>
      <c r="AW1316" s="145"/>
      <c r="AX1316" s="145"/>
      <c r="AY1316" s="145"/>
      <c r="AZ1316" s="145"/>
      <c r="BA1316" s="145"/>
      <c r="BB1316" s="145"/>
      <c r="BC1316" s="145"/>
      <c r="BD1316" s="145"/>
      <c r="BE1316" s="145"/>
      <c r="BF1316" s="145"/>
      <c r="BG1316" s="145"/>
      <c r="BH1316" s="145"/>
    </row>
    <row r="1317" spans="1:60" outlineLevel="3">
      <c r="A1317" s="151"/>
      <c r="B1317" s="152"/>
      <c r="C1317" s="172" t="s">
        <v>1630</v>
      </c>
      <c r="D1317" s="156"/>
      <c r="E1317" s="1215">
        <v>0.14330999999999999</v>
      </c>
      <c r="F1317" s="1209"/>
      <c r="G1317" s="1209"/>
      <c r="H1317" s="154"/>
      <c r="I1317" s="154"/>
      <c r="J1317" s="154"/>
      <c r="K1317" s="154"/>
      <c r="L1317" s="154"/>
      <c r="M1317" s="154"/>
      <c r="N1317" s="153"/>
      <c r="O1317" s="153"/>
      <c r="P1317" s="153"/>
      <c r="Q1317" s="153"/>
      <c r="R1317" s="154"/>
      <c r="S1317" s="154"/>
      <c r="T1317" s="154"/>
      <c r="U1317" s="154"/>
      <c r="V1317" s="154"/>
      <c r="W1317" s="154"/>
      <c r="X1317" s="154"/>
      <c r="Y1317" s="154"/>
      <c r="Z1317" s="145"/>
      <c r="AA1317" s="145"/>
      <c r="AB1317" s="145"/>
      <c r="AC1317" s="145"/>
      <c r="AD1317" s="145"/>
      <c r="AE1317" s="145"/>
      <c r="AF1317" s="145"/>
      <c r="AG1317" s="145" t="s">
        <v>206</v>
      </c>
      <c r="AH1317" s="145">
        <v>0</v>
      </c>
      <c r="AI1317" s="145"/>
      <c r="AJ1317" s="145"/>
      <c r="AK1317" s="145"/>
      <c r="AL1317" s="145"/>
      <c r="AM1317" s="145"/>
      <c r="AN1317" s="145"/>
      <c r="AO1317" s="145"/>
      <c r="AP1317" s="145"/>
      <c r="AQ1317" s="145"/>
      <c r="AR1317" s="145"/>
      <c r="AS1317" s="145"/>
      <c r="AT1317" s="145"/>
      <c r="AU1317" s="145"/>
      <c r="AV1317" s="145"/>
      <c r="AW1317" s="145"/>
      <c r="AX1317" s="145"/>
      <c r="AY1317" s="145"/>
      <c r="AZ1317" s="145"/>
      <c r="BA1317" s="145"/>
      <c r="BB1317" s="145"/>
      <c r="BC1317" s="145"/>
      <c r="BD1317" s="145"/>
      <c r="BE1317" s="145"/>
      <c r="BF1317" s="145"/>
      <c r="BG1317" s="145"/>
      <c r="BH1317" s="145"/>
    </row>
    <row r="1318" spans="1:60" outlineLevel="3">
      <c r="A1318" s="151"/>
      <c r="B1318" s="152"/>
      <c r="C1318" s="172" t="s">
        <v>1631</v>
      </c>
      <c r="D1318" s="156"/>
      <c r="E1318" s="1215">
        <v>2.462E-2</v>
      </c>
      <c r="F1318" s="1209"/>
      <c r="G1318" s="1209"/>
      <c r="H1318" s="154"/>
      <c r="I1318" s="154"/>
      <c r="J1318" s="154"/>
      <c r="K1318" s="154"/>
      <c r="L1318" s="154"/>
      <c r="M1318" s="154"/>
      <c r="N1318" s="153"/>
      <c r="O1318" s="153"/>
      <c r="P1318" s="153"/>
      <c r="Q1318" s="153"/>
      <c r="R1318" s="154"/>
      <c r="S1318" s="154"/>
      <c r="T1318" s="154"/>
      <c r="U1318" s="154"/>
      <c r="V1318" s="154"/>
      <c r="W1318" s="154"/>
      <c r="X1318" s="154"/>
      <c r="Y1318" s="154"/>
      <c r="Z1318" s="145"/>
      <c r="AA1318" s="145"/>
      <c r="AB1318" s="145"/>
      <c r="AC1318" s="145"/>
      <c r="AD1318" s="145"/>
      <c r="AE1318" s="145"/>
      <c r="AF1318" s="145"/>
      <c r="AG1318" s="145" t="s">
        <v>206</v>
      </c>
      <c r="AH1318" s="145">
        <v>0</v>
      </c>
      <c r="AI1318" s="145"/>
      <c r="AJ1318" s="145"/>
      <c r="AK1318" s="145"/>
      <c r="AL1318" s="145"/>
      <c r="AM1318" s="145"/>
      <c r="AN1318" s="145"/>
      <c r="AO1318" s="145"/>
      <c r="AP1318" s="145"/>
      <c r="AQ1318" s="145"/>
      <c r="AR1318" s="145"/>
      <c r="AS1318" s="145"/>
      <c r="AT1318" s="145"/>
      <c r="AU1318" s="145"/>
      <c r="AV1318" s="145"/>
      <c r="AW1318" s="145"/>
      <c r="AX1318" s="145"/>
      <c r="AY1318" s="145"/>
      <c r="AZ1318" s="145"/>
      <c r="BA1318" s="145"/>
      <c r="BB1318" s="145"/>
      <c r="BC1318" s="145"/>
      <c r="BD1318" s="145"/>
      <c r="BE1318" s="145"/>
      <c r="BF1318" s="145"/>
      <c r="BG1318" s="145"/>
      <c r="BH1318" s="145"/>
    </row>
    <row r="1319" spans="1:60" outlineLevel="1">
      <c r="A1319" s="164">
        <v>385</v>
      </c>
      <c r="B1319" s="165" t="s">
        <v>1632</v>
      </c>
      <c r="C1319" s="171" t="s">
        <v>1633</v>
      </c>
      <c r="D1319" s="166" t="s">
        <v>275</v>
      </c>
      <c r="E1319" s="1214">
        <v>6.0378699999999998</v>
      </c>
      <c r="F1319" s="1207"/>
      <c r="G1319" s="1208">
        <f>ROUND(E1319*F1319,2)</f>
        <v>0</v>
      </c>
      <c r="H1319" s="155">
        <v>47447.7</v>
      </c>
      <c r="I1319" s="154">
        <f>ROUND(E1319*H1319,2)</f>
        <v>286483.03999999998</v>
      </c>
      <c r="J1319" s="155">
        <v>0</v>
      </c>
      <c r="K1319" s="154">
        <f>ROUND(E1319*J1319,2)</f>
        <v>0</v>
      </c>
      <c r="L1319" s="154">
        <v>21</v>
      </c>
      <c r="M1319" s="154">
        <f>G1319*(1+L1319/100)</f>
        <v>0</v>
      </c>
      <c r="N1319" s="153">
        <v>1</v>
      </c>
      <c r="O1319" s="153">
        <f>ROUND(E1319*N1319,2)</f>
        <v>6.04</v>
      </c>
      <c r="P1319" s="153">
        <v>0</v>
      </c>
      <c r="Q1319" s="153">
        <f>ROUND(E1319*P1319,2)</f>
        <v>0</v>
      </c>
      <c r="R1319" s="154" t="s">
        <v>462</v>
      </c>
      <c r="S1319" s="154" t="s">
        <v>200</v>
      </c>
      <c r="T1319" s="154" t="s">
        <v>201</v>
      </c>
      <c r="U1319" s="154">
        <v>0</v>
      </c>
      <c r="V1319" s="154">
        <f>ROUND(E1319*U1319,2)</f>
        <v>0</v>
      </c>
      <c r="W1319" s="154"/>
      <c r="X1319" s="154" t="s">
        <v>463</v>
      </c>
      <c r="Y1319" s="154" t="s">
        <v>203</v>
      </c>
      <c r="Z1319" s="145"/>
      <c r="AA1319" s="145"/>
      <c r="AB1319" s="145"/>
      <c r="AC1319" s="145"/>
      <c r="AD1319" s="145"/>
      <c r="AE1319" s="145"/>
      <c r="AF1319" s="145"/>
      <c r="AG1319" s="145" t="s">
        <v>464</v>
      </c>
      <c r="AH1319" s="145"/>
      <c r="AI1319" s="145"/>
      <c r="AJ1319" s="145"/>
      <c r="AK1319" s="145"/>
      <c r="AL1319" s="145"/>
      <c r="AM1319" s="145"/>
      <c r="AN1319" s="145"/>
      <c r="AO1319" s="145"/>
      <c r="AP1319" s="145"/>
      <c r="AQ1319" s="145"/>
      <c r="AR1319" s="145"/>
      <c r="AS1319" s="145"/>
      <c r="AT1319" s="145"/>
      <c r="AU1319" s="145"/>
      <c r="AV1319" s="145"/>
      <c r="AW1319" s="145"/>
      <c r="AX1319" s="145"/>
      <c r="AY1319" s="145"/>
      <c r="AZ1319" s="145"/>
      <c r="BA1319" s="145"/>
      <c r="BB1319" s="145"/>
      <c r="BC1319" s="145"/>
      <c r="BD1319" s="145"/>
      <c r="BE1319" s="145"/>
      <c r="BF1319" s="145"/>
      <c r="BG1319" s="145"/>
      <c r="BH1319" s="145"/>
    </row>
    <row r="1320" spans="1:60" ht="22.5" outlineLevel="2">
      <c r="A1320" s="151"/>
      <c r="B1320" s="152"/>
      <c r="C1320" s="172" t="s">
        <v>1634</v>
      </c>
      <c r="D1320" s="156"/>
      <c r="E1320" s="1215">
        <v>1.7743100000000001</v>
      </c>
      <c r="F1320" s="1209"/>
      <c r="G1320" s="1209"/>
      <c r="H1320" s="154"/>
      <c r="I1320" s="154"/>
      <c r="J1320" s="154"/>
      <c r="K1320" s="154"/>
      <c r="L1320" s="154"/>
      <c r="M1320" s="154"/>
      <c r="N1320" s="153"/>
      <c r="O1320" s="153"/>
      <c r="P1320" s="153"/>
      <c r="Q1320" s="153"/>
      <c r="R1320" s="154"/>
      <c r="S1320" s="154"/>
      <c r="T1320" s="154"/>
      <c r="U1320" s="154"/>
      <c r="V1320" s="154"/>
      <c r="W1320" s="154"/>
      <c r="X1320" s="154"/>
      <c r="Y1320" s="154"/>
      <c r="Z1320" s="145"/>
      <c r="AA1320" s="145"/>
      <c r="AB1320" s="145"/>
      <c r="AC1320" s="145"/>
      <c r="AD1320" s="145"/>
      <c r="AE1320" s="145"/>
      <c r="AF1320" s="145"/>
      <c r="AG1320" s="145" t="s">
        <v>206</v>
      </c>
      <c r="AH1320" s="145">
        <v>0</v>
      </c>
      <c r="AI1320" s="145"/>
      <c r="AJ1320" s="145"/>
      <c r="AK1320" s="145"/>
      <c r="AL1320" s="145"/>
      <c r="AM1320" s="145"/>
      <c r="AN1320" s="145"/>
      <c r="AO1320" s="145"/>
      <c r="AP1320" s="145"/>
      <c r="AQ1320" s="145"/>
      <c r="AR1320" s="145"/>
      <c r="AS1320" s="145"/>
      <c r="AT1320" s="145"/>
      <c r="AU1320" s="145"/>
      <c r="AV1320" s="145"/>
      <c r="AW1320" s="145"/>
      <c r="AX1320" s="145"/>
      <c r="AY1320" s="145"/>
      <c r="AZ1320" s="145"/>
      <c r="BA1320" s="145"/>
      <c r="BB1320" s="145"/>
      <c r="BC1320" s="145"/>
      <c r="BD1320" s="145"/>
      <c r="BE1320" s="145"/>
      <c r="BF1320" s="145"/>
      <c r="BG1320" s="145"/>
      <c r="BH1320" s="145"/>
    </row>
    <row r="1321" spans="1:60" ht="22.5" outlineLevel="3">
      <c r="A1321" s="151"/>
      <c r="B1321" s="152"/>
      <c r="C1321" s="172" t="s">
        <v>1635</v>
      </c>
      <c r="D1321" s="156"/>
      <c r="E1321" s="1215">
        <v>1.8891199999999999</v>
      </c>
      <c r="F1321" s="1209"/>
      <c r="G1321" s="1209"/>
      <c r="H1321" s="154"/>
      <c r="I1321" s="154"/>
      <c r="J1321" s="154"/>
      <c r="K1321" s="154"/>
      <c r="L1321" s="154"/>
      <c r="M1321" s="154"/>
      <c r="N1321" s="153"/>
      <c r="O1321" s="153"/>
      <c r="P1321" s="153"/>
      <c r="Q1321" s="153"/>
      <c r="R1321" s="154"/>
      <c r="S1321" s="154"/>
      <c r="T1321" s="154"/>
      <c r="U1321" s="154"/>
      <c r="V1321" s="154"/>
      <c r="W1321" s="154"/>
      <c r="X1321" s="154"/>
      <c r="Y1321" s="154"/>
      <c r="Z1321" s="145"/>
      <c r="AA1321" s="145"/>
      <c r="AB1321" s="145"/>
      <c r="AC1321" s="145"/>
      <c r="AD1321" s="145"/>
      <c r="AE1321" s="145"/>
      <c r="AF1321" s="145"/>
      <c r="AG1321" s="145" t="s">
        <v>206</v>
      </c>
      <c r="AH1321" s="145">
        <v>0</v>
      </c>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5"/>
      <c r="BF1321" s="145"/>
      <c r="BG1321" s="145"/>
      <c r="BH1321" s="145"/>
    </row>
    <row r="1322" spans="1:60" ht="22.5" outlineLevel="3">
      <c r="A1322" s="151"/>
      <c r="B1322" s="152"/>
      <c r="C1322" s="172" t="s">
        <v>1636</v>
      </c>
      <c r="D1322" s="156"/>
      <c r="E1322" s="1215">
        <v>1.8891199999999999</v>
      </c>
      <c r="F1322" s="1209"/>
      <c r="G1322" s="1209"/>
      <c r="H1322" s="154"/>
      <c r="I1322" s="154"/>
      <c r="J1322" s="154"/>
      <c r="K1322" s="154"/>
      <c r="L1322" s="154"/>
      <c r="M1322" s="154"/>
      <c r="N1322" s="153"/>
      <c r="O1322" s="153"/>
      <c r="P1322" s="153"/>
      <c r="Q1322" s="153"/>
      <c r="R1322" s="154"/>
      <c r="S1322" s="154"/>
      <c r="T1322" s="154"/>
      <c r="U1322" s="154"/>
      <c r="V1322" s="154"/>
      <c r="W1322" s="154"/>
      <c r="X1322" s="154"/>
      <c r="Y1322" s="154"/>
      <c r="Z1322" s="145"/>
      <c r="AA1322" s="145"/>
      <c r="AB1322" s="145"/>
      <c r="AC1322" s="145"/>
      <c r="AD1322" s="145"/>
      <c r="AE1322" s="145"/>
      <c r="AF1322" s="145"/>
      <c r="AG1322" s="145" t="s">
        <v>206</v>
      </c>
      <c r="AH1322" s="145">
        <v>0</v>
      </c>
      <c r="AI1322" s="145"/>
      <c r="AJ1322" s="145"/>
      <c r="AK1322" s="145"/>
      <c r="AL1322" s="145"/>
      <c r="AM1322" s="145"/>
      <c r="AN1322" s="145"/>
      <c r="AO1322" s="145"/>
      <c r="AP1322" s="145"/>
      <c r="AQ1322" s="145"/>
      <c r="AR1322" s="145"/>
      <c r="AS1322" s="145"/>
      <c r="AT1322" s="145"/>
      <c r="AU1322" s="145"/>
      <c r="AV1322" s="145"/>
      <c r="AW1322" s="145"/>
      <c r="AX1322" s="145"/>
      <c r="AY1322" s="145"/>
      <c r="AZ1322" s="145"/>
      <c r="BA1322" s="145"/>
      <c r="BB1322" s="145"/>
      <c r="BC1322" s="145"/>
      <c r="BD1322" s="145"/>
      <c r="BE1322" s="145"/>
      <c r="BF1322" s="145"/>
      <c r="BG1322" s="145"/>
      <c r="BH1322" s="145"/>
    </row>
    <row r="1323" spans="1:60" ht="22.5" outlineLevel="3">
      <c r="A1323" s="151"/>
      <c r="B1323" s="152"/>
      <c r="C1323" s="172" t="s">
        <v>1637</v>
      </c>
      <c r="D1323" s="156"/>
      <c r="E1323" s="1215">
        <v>0.48532999999999998</v>
      </c>
      <c r="F1323" s="1209"/>
      <c r="G1323" s="1209"/>
      <c r="H1323" s="154"/>
      <c r="I1323" s="154"/>
      <c r="J1323" s="154"/>
      <c r="K1323" s="154"/>
      <c r="L1323" s="154"/>
      <c r="M1323" s="154"/>
      <c r="N1323" s="153"/>
      <c r="O1323" s="153"/>
      <c r="P1323" s="153"/>
      <c r="Q1323" s="153"/>
      <c r="R1323" s="154"/>
      <c r="S1323" s="154"/>
      <c r="T1323" s="154"/>
      <c r="U1323" s="154"/>
      <c r="V1323" s="154"/>
      <c r="W1323" s="154"/>
      <c r="X1323" s="154"/>
      <c r="Y1323" s="154"/>
      <c r="Z1323" s="145"/>
      <c r="AA1323" s="145"/>
      <c r="AB1323" s="145"/>
      <c r="AC1323" s="145"/>
      <c r="AD1323" s="145"/>
      <c r="AE1323" s="145"/>
      <c r="AF1323" s="145"/>
      <c r="AG1323" s="145" t="s">
        <v>206</v>
      </c>
      <c r="AH1323" s="145">
        <v>0</v>
      </c>
      <c r="AI1323" s="145"/>
      <c r="AJ1323" s="145"/>
      <c r="AK1323" s="145"/>
      <c r="AL1323" s="145"/>
      <c r="AM1323" s="145"/>
      <c r="AN1323" s="145"/>
      <c r="AO1323" s="145"/>
      <c r="AP1323" s="145"/>
      <c r="AQ1323" s="145"/>
      <c r="AR1323" s="145"/>
      <c r="AS1323" s="145"/>
      <c r="AT1323" s="145"/>
      <c r="AU1323" s="145"/>
      <c r="AV1323" s="145"/>
      <c r="AW1323" s="145"/>
      <c r="AX1323" s="145"/>
      <c r="AY1323" s="145"/>
      <c r="AZ1323" s="145"/>
      <c r="BA1323" s="145"/>
      <c r="BB1323" s="145"/>
      <c r="BC1323" s="145"/>
      <c r="BD1323" s="145"/>
      <c r="BE1323" s="145"/>
      <c r="BF1323" s="145"/>
      <c r="BG1323" s="145"/>
      <c r="BH1323" s="145"/>
    </row>
    <row r="1324" spans="1:60" outlineLevel="1">
      <c r="A1324" s="164">
        <v>386</v>
      </c>
      <c r="B1324" s="165" t="s">
        <v>1638</v>
      </c>
      <c r="C1324" s="171" t="s">
        <v>1639</v>
      </c>
      <c r="D1324" s="166" t="s">
        <v>275</v>
      </c>
      <c r="E1324" s="1214">
        <v>0.57508000000000004</v>
      </c>
      <c r="F1324" s="1207"/>
      <c r="G1324" s="1208">
        <f>ROUND(E1324*F1324,2)</f>
        <v>0</v>
      </c>
      <c r="H1324" s="155">
        <v>46216</v>
      </c>
      <c r="I1324" s="154">
        <f>ROUND(E1324*H1324,2)</f>
        <v>26577.9</v>
      </c>
      <c r="J1324" s="155">
        <v>0</v>
      </c>
      <c r="K1324" s="154">
        <f>ROUND(E1324*J1324,2)</f>
        <v>0</v>
      </c>
      <c r="L1324" s="154">
        <v>21</v>
      </c>
      <c r="M1324" s="154">
        <f>G1324*(1+L1324/100)</f>
        <v>0</v>
      </c>
      <c r="N1324" s="153">
        <v>1</v>
      </c>
      <c r="O1324" s="153">
        <f>ROUND(E1324*N1324,2)</f>
        <v>0.57999999999999996</v>
      </c>
      <c r="P1324" s="153">
        <v>0</v>
      </c>
      <c r="Q1324" s="153">
        <f>ROUND(E1324*P1324,2)</f>
        <v>0</v>
      </c>
      <c r="R1324" s="154" t="s">
        <v>462</v>
      </c>
      <c r="S1324" s="154" t="s">
        <v>200</v>
      </c>
      <c r="T1324" s="154" t="s">
        <v>201</v>
      </c>
      <c r="U1324" s="154">
        <v>0</v>
      </c>
      <c r="V1324" s="154">
        <f>ROUND(E1324*U1324,2)</f>
        <v>0</v>
      </c>
      <c r="W1324" s="154"/>
      <c r="X1324" s="154" t="s">
        <v>463</v>
      </c>
      <c r="Y1324" s="154" t="s">
        <v>203</v>
      </c>
      <c r="Z1324" s="145"/>
      <c r="AA1324" s="145"/>
      <c r="AB1324" s="145"/>
      <c r="AC1324" s="145"/>
      <c r="AD1324" s="145"/>
      <c r="AE1324" s="145"/>
      <c r="AF1324" s="145"/>
      <c r="AG1324" s="145" t="s">
        <v>464</v>
      </c>
      <c r="AH1324" s="145"/>
      <c r="AI1324" s="145"/>
      <c r="AJ1324" s="145"/>
      <c r="AK1324" s="145"/>
      <c r="AL1324" s="145"/>
      <c r="AM1324" s="145"/>
      <c r="AN1324" s="145"/>
      <c r="AO1324" s="145"/>
      <c r="AP1324" s="145"/>
      <c r="AQ1324" s="145"/>
      <c r="AR1324" s="145"/>
      <c r="AS1324" s="145"/>
      <c r="AT1324" s="145"/>
      <c r="AU1324" s="145"/>
      <c r="AV1324" s="145"/>
      <c r="AW1324" s="145"/>
      <c r="AX1324" s="145"/>
      <c r="AY1324" s="145"/>
      <c r="AZ1324" s="145"/>
      <c r="BA1324" s="145"/>
      <c r="BB1324" s="145"/>
      <c r="BC1324" s="145"/>
      <c r="BD1324" s="145"/>
      <c r="BE1324" s="145"/>
      <c r="BF1324" s="145"/>
      <c r="BG1324" s="145"/>
      <c r="BH1324" s="145"/>
    </row>
    <row r="1325" spans="1:60" outlineLevel="2">
      <c r="A1325" s="151"/>
      <c r="B1325" s="152"/>
      <c r="C1325" s="172" t="s">
        <v>1640</v>
      </c>
      <c r="D1325" s="156"/>
      <c r="E1325" s="1215">
        <v>0.57508000000000004</v>
      </c>
      <c r="F1325" s="1209"/>
      <c r="G1325" s="1209"/>
      <c r="H1325" s="154"/>
      <c r="I1325" s="154"/>
      <c r="J1325" s="154"/>
      <c r="K1325" s="154"/>
      <c r="L1325" s="154"/>
      <c r="M1325" s="154"/>
      <c r="N1325" s="153"/>
      <c r="O1325" s="153"/>
      <c r="P1325" s="153"/>
      <c r="Q1325" s="153"/>
      <c r="R1325" s="154"/>
      <c r="S1325" s="154"/>
      <c r="T1325" s="154"/>
      <c r="U1325" s="154"/>
      <c r="V1325" s="154"/>
      <c r="W1325" s="154"/>
      <c r="X1325" s="154"/>
      <c r="Y1325" s="154"/>
      <c r="Z1325" s="145"/>
      <c r="AA1325" s="145"/>
      <c r="AB1325" s="145"/>
      <c r="AC1325" s="145"/>
      <c r="AD1325" s="145"/>
      <c r="AE1325" s="145"/>
      <c r="AF1325" s="145"/>
      <c r="AG1325" s="145" t="s">
        <v>206</v>
      </c>
      <c r="AH1325" s="145">
        <v>0</v>
      </c>
      <c r="AI1325" s="145"/>
      <c r="AJ1325" s="145"/>
      <c r="AK1325" s="145"/>
      <c r="AL1325" s="145"/>
      <c r="AM1325" s="145"/>
      <c r="AN1325" s="145"/>
      <c r="AO1325" s="145"/>
      <c r="AP1325" s="145"/>
      <c r="AQ1325" s="145"/>
      <c r="AR1325" s="145"/>
      <c r="AS1325" s="145"/>
      <c r="AT1325" s="145"/>
      <c r="AU1325" s="145"/>
      <c r="AV1325" s="145"/>
      <c r="AW1325" s="145"/>
      <c r="AX1325" s="145"/>
      <c r="AY1325" s="145"/>
      <c r="AZ1325" s="145"/>
      <c r="BA1325" s="145"/>
      <c r="BB1325" s="145"/>
      <c r="BC1325" s="145"/>
      <c r="BD1325" s="145"/>
      <c r="BE1325" s="145"/>
      <c r="BF1325" s="145"/>
      <c r="BG1325" s="145"/>
      <c r="BH1325" s="145"/>
    </row>
    <row r="1326" spans="1:60" outlineLevel="1">
      <c r="A1326" s="164">
        <v>387</v>
      </c>
      <c r="B1326" s="165" t="s">
        <v>1641</v>
      </c>
      <c r="C1326" s="171" t="s">
        <v>1642</v>
      </c>
      <c r="D1326" s="166" t="s">
        <v>275</v>
      </c>
      <c r="E1326" s="1214">
        <v>0.22097</v>
      </c>
      <c r="F1326" s="1207"/>
      <c r="G1326" s="1208">
        <f>ROUND(E1326*F1326,2)</f>
        <v>0</v>
      </c>
      <c r="H1326" s="155">
        <v>38083.82</v>
      </c>
      <c r="I1326" s="154">
        <f>ROUND(E1326*H1326,2)</f>
        <v>8415.3799999999992</v>
      </c>
      <c r="J1326" s="155">
        <v>0</v>
      </c>
      <c r="K1326" s="154">
        <f>ROUND(E1326*J1326,2)</f>
        <v>0</v>
      </c>
      <c r="L1326" s="154">
        <v>21</v>
      </c>
      <c r="M1326" s="154">
        <f>G1326*(1+L1326/100)</f>
        <v>0</v>
      </c>
      <c r="N1326" s="153">
        <v>1</v>
      </c>
      <c r="O1326" s="153">
        <f>ROUND(E1326*N1326,2)</f>
        <v>0.22</v>
      </c>
      <c r="P1326" s="153">
        <v>0</v>
      </c>
      <c r="Q1326" s="153">
        <f>ROUND(E1326*P1326,2)</f>
        <v>0</v>
      </c>
      <c r="R1326" s="154" t="s">
        <v>462</v>
      </c>
      <c r="S1326" s="154" t="s">
        <v>200</v>
      </c>
      <c r="T1326" s="154" t="s">
        <v>201</v>
      </c>
      <c r="U1326" s="154">
        <v>0</v>
      </c>
      <c r="V1326" s="154">
        <f>ROUND(E1326*U1326,2)</f>
        <v>0</v>
      </c>
      <c r="W1326" s="154"/>
      <c r="X1326" s="154" t="s">
        <v>463</v>
      </c>
      <c r="Y1326" s="154" t="s">
        <v>203</v>
      </c>
      <c r="Z1326" s="145"/>
      <c r="AA1326" s="145"/>
      <c r="AB1326" s="145"/>
      <c r="AC1326" s="145"/>
      <c r="AD1326" s="145"/>
      <c r="AE1326" s="145"/>
      <c r="AF1326" s="145"/>
      <c r="AG1326" s="145" t="s">
        <v>464</v>
      </c>
      <c r="AH1326" s="145"/>
      <c r="AI1326" s="145"/>
      <c r="AJ1326" s="145"/>
      <c r="AK1326" s="145"/>
      <c r="AL1326" s="145"/>
      <c r="AM1326" s="145"/>
      <c r="AN1326" s="145"/>
      <c r="AO1326" s="145"/>
      <c r="AP1326" s="145"/>
      <c r="AQ1326" s="145"/>
      <c r="AR1326" s="145"/>
      <c r="AS1326" s="145"/>
      <c r="AT1326" s="145"/>
      <c r="AU1326" s="145"/>
      <c r="AV1326" s="145"/>
      <c r="AW1326" s="145"/>
      <c r="AX1326" s="145"/>
      <c r="AY1326" s="145"/>
      <c r="AZ1326" s="145"/>
      <c r="BA1326" s="145"/>
      <c r="BB1326" s="145"/>
      <c r="BC1326" s="145"/>
      <c r="BD1326" s="145"/>
      <c r="BE1326" s="145"/>
      <c r="BF1326" s="145"/>
      <c r="BG1326" s="145"/>
      <c r="BH1326" s="145"/>
    </row>
    <row r="1327" spans="1:60" ht="22.5" outlineLevel="2">
      <c r="A1327" s="151"/>
      <c r="B1327" s="152"/>
      <c r="C1327" s="172" t="s">
        <v>1643</v>
      </c>
      <c r="D1327" s="156"/>
      <c r="E1327" s="1215">
        <v>3.4790000000000001E-2</v>
      </c>
      <c r="F1327" s="1209"/>
      <c r="G1327" s="1209"/>
      <c r="H1327" s="154"/>
      <c r="I1327" s="154"/>
      <c r="J1327" s="154"/>
      <c r="K1327" s="154"/>
      <c r="L1327" s="154"/>
      <c r="M1327" s="154"/>
      <c r="N1327" s="153"/>
      <c r="O1327" s="153"/>
      <c r="P1327" s="153"/>
      <c r="Q1327" s="153"/>
      <c r="R1327" s="154"/>
      <c r="S1327" s="154"/>
      <c r="T1327" s="154"/>
      <c r="U1327" s="154"/>
      <c r="V1327" s="154"/>
      <c r="W1327" s="154"/>
      <c r="X1327" s="154"/>
      <c r="Y1327" s="154"/>
      <c r="Z1327" s="145"/>
      <c r="AA1327" s="145"/>
      <c r="AB1327" s="145"/>
      <c r="AC1327" s="145"/>
      <c r="AD1327" s="145"/>
      <c r="AE1327" s="145"/>
      <c r="AF1327" s="145"/>
      <c r="AG1327" s="145" t="s">
        <v>206</v>
      </c>
      <c r="AH1327" s="145">
        <v>0</v>
      </c>
      <c r="AI1327" s="145"/>
      <c r="AJ1327" s="145"/>
      <c r="AK1327" s="145"/>
      <c r="AL1327" s="145"/>
      <c r="AM1327" s="145"/>
      <c r="AN1327" s="145"/>
      <c r="AO1327" s="145"/>
      <c r="AP1327" s="145"/>
      <c r="AQ1327" s="145"/>
      <c r="AR1327" s="145"/>
      <c r="AS1327" s="145"/>
      <c r="AT1327" s="145"/>
      <c r="AU1327" s="145"/>
      <c r="AV1327" s="145"/>
      <c r="AW1327" s="145"/>
      <c r="AX1327" s="145"/>
      <c r="AY1327" s="145"/>
      <c r="AZ1327" s="145"/>
      <c r="BA1327" s="145"/>
      <c r="BB1327" s="145"/>
      <c r="BC1327" s="145"/>
      <c r="BD1327" s="145"/>
      <c r="BE1327" s="145"/>
      <c r="BF1327" s="145"/>
      <c r="BG1327" s="145"/>
      <c r="BH1327" s="145"/>
    </row>
    <row r="1328" spans="1:60" ht="22.5" outlineLevel="3">
      <c r="A1328" s="151"/>
      <c r="B1328" s="152"/>
      <c r="C1328" s="172" t="s">
        <v>1644</v>
      </c>
      <c r="D1328" s="156"/>
      <c r="E1328" s="1215">
        <v>3.5400000000000001E-2</v>
      </c>
      <c r="F1328" s="1209"/>
      <c r="G1328" s="1209"/>
      <c r="H1328" s="154"/>
      <c r="I1328" s="154"/>
      <c r="J1328" s="154"/>
      <c r="K1328" s="154"/>
      <c r="L1328" s="154"/>
      <c r="M1328" s="154"/>
      <c r="N1328" s="153"/>
      <c r="O1328" s="153"/>
      <c r="P1328" s="153"/>
      <c r="Q1328" s="153"/>
      <c r="R1328" s="154"/>
      <c r="S1328" s="154"/>
      <c r="T1328" s="154"/>
      <c r="U1328" s="154"/>
      <c r="V1328" s="154"/>
      <c r="W1328" s="154"/>
      <c r="X1328" s="154"/>
      <c r="Y1328" s="154"/>
      <c r="Z1328" s="145"/>
      <c r="AA1328" s="145"/>
      <c r="AB1328" s="145"/>
      <c r="AC1328" s="145"/>
      <c r="AD1328" s="145"/>
      <c r="AE1328" s="145"/>
      <c r="AF1328" s="145"/>
      <c r="AG1328" s="145" t="s">
        <v>206</v>
      </c>
      <c r="AH1328" s="145">
        <v>0</v>
      </c>
      <c r="AI1328" s="145"/>
      <c r="AJ1328" s="145"/>
      <c r="AK1328" s="145"/>
      <c r="AL1328" s="145"/>
      <c r="AM1328" s="145"/>
      <c r="AN1328" s="145"/>
      <c r="AO1328" s="145"/>
      <c r="AP1328" s="145"/>
      <c r="AQ1328" s="145"/>
      <c r="AR1328" s="145"/>
      <c r="AS1328" s="145"/>
      <c r="AT1328" s="145"/>
      <c r="AU1328" s="145"/>
      <c r="AV1328" s="145"/>
      <c r="AW1328" s="145"/>
      <c r="AX1328" s="145"/>
      <c r="AY1328" s="145"/>
      <c r="AZ1328" s="145"/>
      <c r="BA1328" s="145"/>
      <c r="BB1328" s="145"/>
      <c r="BC1328" s="145"/>
      <c r="BD1328" s="145"/>
      <c r="BE1328" s="145"/>
      <c r="BF1328" s="145"/>
      <c r="BG1328" s="145"/>
      <c r="BH1328" s="145"/>
    </row>
    <row r="1329" spans="1:60" ht="22.5" outlineLevel="3">
      <c r="A1329" s="151"/>
      <c r="B1329" s="152"/>
      <c r="C1329" s="172" t="s">
        <v>1645</v>
      </c>
      <c r="D1329" s="156"/>
      <c r="E1329" s="1215">
        <v>4.4560000000000002E-2</v>
      </c>
      <c r="F1329" s="1209"/>
      <c r="G1329" s="1209"/>
      <c r="H1329" s="154"/>
      <c r="I1329" s="154"/>
      <c r="J1329" s="154"/>
      <c r="K1329" s="154"/>
      <c r="L1329" s="154"/>
      <c r="M1329" s="154"/>
      <c r="N1329" s="153"/>
      <c r="O1329" s="153"/>
      <c r="P1329" s="153"/>
      <c r="Q1329" s="153"/>
      <c r="R1329" s="154"/>
      <c r="S1329" s="154"/>
      <c r="T1329" s="154"/>
      <c r="U1329" s="154"/>
      <c r="V1329" s="154"/>
      <c r="W1329" s="154"/>
      <c r="X1329" s="154"/>
      <c r="Y1329" s="154"/>
      <c r="Z1329" s="145"/>
      <c r="AA1329" s="145"/>
      <c r="AB1329" s="145"/>
      <c r="AC1329" s="145"/>
      <c r="AD1329" s="145"/>
      <c r="AE1329" s="145"/>
      <c r="AF1329" s="145"/>
      <c r="AG1329" s="145" t="s">
        <v>206</v>
      </c>
      <c r="AH1329" s="145">
        <v>0</v>
      </c>
      <c r="AI1329" s="145"/>
      <c r="AJ1329" s="145"/>
      <c r="AK1329" s="145"/>
      <c r="AL1329" s="145"/>
      <c r="AM1329" s="145"/>
      <c r="AN1329" s="145"/>
      <c r="AO1329" s="145"/>
      <c r="AP1329" s="145"/>
      <c r="AQ1329" s="145"/>
      <c r="AR1329" s="145"/>
      <c r="AS1329" s="145"/>
      <c r="AT1329" s="145"/>
      <c r="AU1329" s="145"/>
      <c r="AV1329" s="145"/>
      <c r="AW1329" s="145"/>
      <c r="AX1329" s="145"/>
      <c r="AY1329" s="145"/>
      <c r="AZ1329" s="145"/>
      <c r="BA1329" s="145"/>
      <c r="BB1329" s="145"/>
      <c r="BC1329" s="145"/>
      <c r="BD1329" s="145"/>
      <c r="BE1329" s="145"/>
      <c r="BF1329" s="145"/>
      <c r="BG1329" s="145"/>
      <c r="BH1329" s="145"/>
    </row>
    <row r="1330" spans="1:60" ht="22.5" outlineLevel="3">
      <c r="A1330" s="151"/>
      <c r="B1330" s="152"/>
      <c r="C1330" s="172" t="s">
        <v>1646</v>
      </c>
      <c r="D1330" s="156"/>
      <c r="E1330" s="1215">
        <v>2.9669999999999998E-2</v>
      </c>
      <c r="F1330" s="1209"/>
      <c r="G1330" s="1209"/>
      <c r="H1330" s="154"/>
      <c r="I1330" s="154"/>
      <c r="J1330" s="154"/>
      <c r="K1330" s="154"/>
      <c r="L1330" s="154"/>
      <c r="M1330" s="154"/>
      <c r="N1330" s="153"/>
      <c r="O1330" s="153"/>
      <c r="P1330" s="153"/>
      <c r="Q1330" s="153"/>
      <c r="R1330" s="154"/>
      <c r="S1330" s="154"/>
      <c r="T1330" s="154"/>
      <c r="U1330" s="154"/>
      <c r="V1330" s="154"/>
      <c r="W1330" s="154"/>
      <c r="X1330" s="154"/>
      <c r="Y1330" s="154"/>
      <c r="Z1330" s="145"/>
      <c r="AA1330" s="145"/>
      <c r="AB1330" s="145"/>
      <c r="AC1330" s="145"/>
      <c r="AD1330" s="145"/>
      <c r="AE1330" s="145"/>
      <c r="AF1330" s="145"/>
      <c r="AG1330" s="145" t="s">
        <v>206</v>
      </c>
      <c r="AH1330" s="145">
        <v>0</v>
      </c>
      <c r="AI1330" s="145"/>
      <c r="AJ1330" s="145"/>
      <c r="AK1330" s="145"/>
      <c r="AL1330" s="145"/>
      <c r="AM1330" s="145"/>
      <c r="AN1330" s="145"/>
      <c r="AO1330" s="145"/>
      <c r="AP1330" s="145"/>
      <c r="AQ1330" s="145"/>
      <c r="AR1330" s="145"/>
      <c r="AS1330" s="145"/>
      <c r="AT1330" s="145"/>
      <c r="AU1330" s="145"/>
      <c r="AV1330" s="145"/>
      <c r="AW1330" s="145"/>
      <c r="AX1330" s="145"/>
      <c r="AY1330" s="145"/>
      <c r="AZ1330" s="145"/>
      <c r="BA1330" s="145"/>
      <c r="BB1330" s="145"/>
      <c r="BC1330" s="145"/>
      <c r="BD1330" s="145"/>
      <c r="BE1330" s="145"/>
      <c r="BF1330" s="145"/>
      <c r="BG1330" s="145"/>
      <c r="BH1330" s="145"/>
    </row>
    <row r="1331" spans="1:60" ht="22.5" outlineLevel="3">
      <c r="A1331" s="151"/>
      <c r="B1331" s="152"/>
      <c r="C1331" s="172" t="s">
        <v>1647</v>
      </c>
      <c r="D1331" s="156"/>
      <c r="E1331" s="1215">
        <v>2.051E-2</v>
      </c>
      <c r="F1331" s="1209"/>
      <c r="G1331" s="1209"/>
      <c r="H1331" s="154"/>
      <c r="I1331" s="154"/>
      <c r="J1331" s="154"/>
      <c r="K1331" s="154"/>
      <c r="L1331" s="154"/>
      <c r="M1331" s="154"/>
      <c r="N1331" s="153"/>
      <c r="O1331" s="153"/>
      <c r="P1331" s="153"/>
      <c r="Q1331" s="153"/>
      <c r="R1331" s="154"/>
      <c r="S1331" s="154"/>
      <c r="T1331" s="154"/>
      <c r="U1331" s="154"/>
      <c r="V1331" s="154"/>
      <c r="W1331" s="154"/>
      <c r="X1331" s="154"/>
      <c r="Y1331" s="154"/>
      <c r="Z1331" s="145"/>
      <c r="AA1331" s="145"/>
      <c r="AB1331" s="145"/>
      <c r="AC1331" s="145"/>
      <c r="AD1331" s="145"/>
      <c r="AE1331" s="145"/>
      <c r="AF1331" s="145"/>
      <c r="AG1331" s="145" t="s">
        <v>206</v>
      </c>
      <c r="AH1331" s="145">
        <v>0</v>
      </c>
      <c r="AI1331" s="145"/>
      <c r="AJ1331" s="145"/>
      <c r="AK1331" s="145"/>
      <c r="AL1331" s="145"/>
      <c r="AM1331" s="145"/>
      <c r="AN1331" s="145"/>
      <c r="AO1331" s="145"/>
      <c r="AP1331" s="145"/>
      <c r="AQ1331" s="145"/>
      <c r="AR1331" s="145"/>
      <c r="AS1331" s="145"/>
      <c r="AT1331" s="145"/>
      <c r="AU1331" s="145"/>
      <c r="AV1331" s="145"/>
      <c r="AW1331" s="145"/>
      <c r="AX1331" s="145"/>
      <c r="AY1331" s="145"/>
      <c r="AZ1331" s="145"/>
      <c r="BA1331" s="145"/>
      <c r="BB1331" s="145"/>
      <c r="BC1331" s="145"/>
      <c r="BD1331" s="145"/>
      <c r="BE1331" s="145"/>
      <c r="BF1331" s="145"/>
      <c r="BG1331" s="145"/>
      <c r="BH1331" s="145"/>
    </row>
    <row r="1332" spans="1:60" ht="22.5" outlineLevel="3">
      <c r="A1332" s="151"/>
      <c r="B1332" s="152"/>
      <c r="C1332" s="172" t="s">
        <v>1648</v>
      </c>
      <c r="D1332" s="156"/>
      <c r="E1332" s="1215">
        <v>2.674E-2</v>
      </c>
      <c r="F1332" s="1209"/>
      <c r="G1332" s="1209"/>
      <c r="H1332" s="154"/>
      <c r="I1332" s="154"/>
      <c r="J1332" s="154"/>
      <c r="K1332" s="154"/>
      <c r="L1332" s="154"/>
      <c r="M1332" s="154"/>
      <c r="N1332" s="153"/>
      <c r="O1332" s="153"/>
      <c r="P1332" s="153"/>
      <c r="Q1332" s="153"/>
      <c r="R1332" s="154"/>
      <c r="S1332" s="154"/>
      <c r="T1332" s="154"/>
      <c r="U1332" s="154"/>
      <c r="V1332" s="154"/>
      <c r="W1332" s="154"/>
      <c r="X1332" s="154"/>
      <c r="Y1332" s="154"/>
      <c r="Z1332" s="145"/>
      <c r="AA1332" s="145"/>
      <c r="AB1332" s="145"/>
      <c r="AC1332" s="145"/>
      <c r="AD1332" s="145"/>
      <c r="AE1332" s="145"/>
      <c r="AF1332" s="145"/>
      <c r="AG1332" s="145" t="s">
        <v>206</v>
      </c>
      <c r="AH1332" s="145">
        <v>0</v>
      </c>
      <c r="AI1332" s="145"/>
      <c r="AJ1332" s="145"/>
      <c r="AK1332" s="145"/>
      <c r="AL1332" s="145"/>
      <c r="AM1332" s="145"/>
      <c r="AN1332" s="145"/>
      <c r="AO1332" s="145"/>
      <c r="AP1332" s="145"/>
      <c r="AQ1332" s="145"/>
      <c r="AR1332" s="145"/>
      <c r="AS1332" s="145"/>
      <c r="AT1332" s="145"/>
      <c r="AU1332" s="145"/>
      <c r="AV1332" s="145"/>
      <c r="AW1332" s="145"/>
      <c r="AX1332" s="145"/>
      <c r="AY1332" s="145"/>
      <c r="AZ1332" s="145"/>
      <c r="BA1332" s="145"/>
      <c r="BB1332" s="145"/>
      <c r="BC1332" s="145"/>
      <c r="BD1332" s="145"/>
      <c r="BE1332" s="145"/>
      <c r="BF1332" s="145"/>
      <c r="BG1332" s="145"/>
      <c r="BH1332" s="145"/>
    </row>
    <row r="1333" spans="1:60" ht="22.5" outlineLevel="3">
      <c r="A1333" s="151"/>
      <c r="B1333" s="152"/>
      <c r="C1333" s="172" t="s">
        <v>1649</v>
      </c>
      <c r="D1333" s="156"/>
      <c r="E1333" s="1215">
        <v>1.77E-2</v>
      </c>
      <c r="F1333" s="1209"/>
      <c r="G1333" s="1209"/>
      <c r="H1333" s="154"/>
      <c r="I1333" s="154"/>
      <c r="J1333" s="154"/>
      <c r="K1333" s="154"/>
      <c r="L1333" s="154"/>
      <c r="M1333" s="154"/>
      <c r="N1333" s="153"/>
      <c r="O1333" s="153"/>
      <c r="P1333" s="153"/>
      <c r="Q1333" s="153"/>
      <c r="R1333" s="154"/>
      <c r="S1333" s="154"/>
      <c r="T1333" s="154"/>
      <c r="U1333" s="154"/>
      <c r="V1333" s="154"/>
      <c r="W1333" s="154"/>
      <c r="X1333" s="154"/>
      <c r="Y1333" s="154"/>
      <c r="Z1333" s="145"/>
      <c r="AA1333" s="145"/>
      <c r="AB1333" s="145"/>
      <c r="AC1333" s="145"/>
      <c r="AD1333" s="145"/>
      <c r="AE1333" s="145"/>
      <c r="AF1333" s="145"/>
      <c r="AG1333" s="145" t="s">
        <v>206</v>
      </c>
      <c r="AH1333" s="145">
        <v>0</v>
      </c>
      <c r="AI1333" s="145"/>
      <c r="AJ1333" s="145"/>
      <c r="AK1333" s="145"/>
      <c r="AL1333" s="145"/>
      <c r="AM1333" s="145"/>
      <c r="AN1333" s="145"/>
      <c r="AO1333" s="145"/>
      <c r="AP1333" s="145"/>
      <c r="AQ1333" s="145"/>
      <c r="AR1333" s="145"/>
      <c r="AS1333" s="145"/>
      <c r="AT1333" s="145"/>
      <c r="AU1333" s="145"/>
      <c r="AV1333" s="145"/>
      <c r="AW1333" s="145"/>
      <c r="AX1333" s="145"/>
      <c r="AY1333" s="145"/>
      <c r="AZ1333" s="145"/>
      <c r="BA1333" s="145"/>
      <c r="BB1333" s="145"/>
      <c r="BC1333" s="145"/>
      <c r="BD1333" s="145"/>
      <c r="BE1333" s="145"/>
      <c r="BF1333" s="145"/>
      <c r="BG1333" s="145"/>
      <c r="BH1333" s="145"/>
    </row>
    <row r="1334" spans="1:60" ht="22.5" outlineLevel="3">
      <c r="A1334" s="151"/>
      <c r="B1334" s="152"/>
      <c r="C1334" s="172" t="s">
        <v>1650</v>
      </c>
      <c r="D1334" s="156"/>
      <c r="E1334" s="1215">
        <v>1.1599999999999999E-2</v>
      </c>
      <c r="F1334" s="1209"/>
      <c r="G1334" s="1209"/>
      <c r="H1334" s="154"/>
      <c r="I1334" s="154"/>
      <c r="J1334" s="154"/>
      <c r="K1334" s="154"/>
      <c r="L1334" s="154"/>
      <c r="M1334" s="154"/>
      <c r="N1334" s="153"/>
      <c r="O1334" s="153"/>
      <c r="P1334" s="153"/>
      <c r="Q1334" s="153"/>
      <c r="R1334" s="154"/>
      <c r="S1334" s="154"/>
      <c r="T1334" s="154"/>
      <c r="U1334" s="154"/>
      <c r="V1334" s="154"/>
      <c r="W1334" s="154"/>
      <c r="X1334" s="154"/>
      <c r="Y1334" s="154"/>
      <c r="Z1334" s="145"/>
      <c r="AA1334" s="145"/>
      <c r="AB1334" s="145"/>
      <c r="AC1334" s="145"/>
      <c r="AD1334" s="145"/>
      <c r="AE1334" s="145"/>
      <c r="AF1334" s="145"/>
      <c r="AG1334" s="145" t="s">
        <v>206</v>
      </c>
      <c r="AH1334" s="145">
        <v>0</v>
      </c>
      <c r="AI1334" s="145"/>
      <c r="AJ1334" s="145"/>
      <c r="AK1334" s="145"/>
      <c r="AL1334" s="145"/>
      <c r="AM1334" s="145"/>
      <c r="AN1334" s="145"/>
      <c r="AO1334" s="145"/>
      <c r="AP1334" s="145"/>
      <c r="AQ1334" s="145"/>
      <c r="AR1334" s="145"/>
      <c r="AS1334" s="145"/>
      <c r="AT1334" s="145"/>
      <c r="AU1334" s="145"/>
      <c r="AV1334" s="145"/>
      <c r="AW1334" s="145"/>
      <c r="AX1334" s="145"/>
      <c r="AY1334" s="145"/>
      <c r="AZ1334" s="145"/>
      <c r="BA1334" s="145"/>
      <c r="BB1334" s="145"/>
      <c r="BC1334" s="145"/>
      <c r="BD1334" s="145"/>
      <c r="BE1334" s="145"/>
      <c r="BF1334" s="145"/>
      <c r="BG1334" s="145"/>
      <c r="BH1334" s="145"/>
    </row>
    <row r="1335" spans="1:60" outlineLevel="1">
      <c r="A1335" s="164">
        <v>388</v>
      </c>
      <c r="B1335" s="165" t="s">
        <v>1651</v>
      </c>
      <c r="C1335" s="171" t="s">
        <v>1652</v>
      </c>
      <c r="D1335" s="166" t="s">
        <v>275</v>
      </c>
      <c r="E1335" s="1214">
        <v>2.7799999999999999E-3</v>
      </c>
      <c r="F1335" s="1207"/>
      <c r="G1335" s="1208">
        <f>ROUND(E1335*F1335,2)</f>
        <v>0</v>
      </c>
      <c r="H1335" s="155">
        <v>38598.49</v>
      </c>
      <c r="I1335" s="154">
        <f>ROUND(E1335*H1335,2)</f>
        <v>107.3</v>
      </c>
      <c r="J1335" s="155">
        <v>0</v>
      </c>
      <c r="K1335" s="154">
        <f>ROUND(E1335*J1335,2)</f>
        <v>0</v>
      </c>
      <c r="L1335" s="154">
        <v>21</v>
      </c>
      <c r="M1335" s="154">
        <f>G1335*(1+L1335/100)</f>
        <v>0</v>
      </c>
      <c r="N1335" s="153">
        <v>1</v>
      </c>
      <c r="O1335" s="153">
        <f>ROUND(E1335*N1335,2)</f>
        <v>0</v>
      </c>
      <c r="P1335" s="153">
        <v>0</v>
      </c>
      <c r="Q1335" s="153">
        <f>ROUND(E1335*P1335,2)</f>
        <v>0</v>
      </c>
      <c r="R1335" s="154" t="s">
        <v>462</v>
      </c>
      <c r="S1335" s="154" t="s">
        <v>200</v>
      </c>
      <c r="T1335" s="154" t="s">
        <v>201</v>
      </c>
      <c r="U1335" s="154">
        <v>0</v>
      </c>
      <c r="V1335" s="154">
        <f>ROUND(E1335*U1335,2)</f>
        <v>0</v>
      </c>
      <c r="W1335" s="154"/>
      <c r="X1335" s="154" t="s">
        <v>463</v>
      </c>
      <c r="Y1335" s="154" t="s">
        <v>203</v>
      </c>
      <c r="Z1335" s="145"/>
      <c r="AA1335" s="145"/>
      <c r="AB1335" s="145"/>
      <c r="AC1335" s="145"/>
      <c r="AD1335" s="145"/>
      <c r="AE1335" s="145"/>
      <c r="AF1335" s="145"/>
      <c r="AG1335" s="145" t="s">
        <v>464</v>
      </c>
      <c r="AH1335" s="145"/>
      <c r="AI1335" s="145"/>
      <c r="AJ1335" s="145"/>
      <c r="AK1335" s="145"/>
      <c r="AL1335" s="145"/>
      <c r="AM1335" s="145"/>
      <c r="AN1335" s="145"/>
      <c r="AO1335" s="145"/>
      <c r="AP1335" s="145"/>
      <c r="AQ1335" s="145"/>
      <c r="AR1335" s="145"/>
      <c r="AS1335" s="145"/>
      <c r="AT1335" s="145"/>
      <c r="AU1335" s="145"/>
      <c r="AV1335" s="145"/>
      <c r="AW1335" s="145"/>
      <c r="AX1335" s="145"/>
      <c r="AY1335" s="145"/>
      <c r="AZ1335" s="145"/>
      <c r="BA1335" s="145"/>
      <c r="BB1335" s="145"/>
      <c r="BC1335" s="145"/>
      <c r="BD1335" s="145"/>
      <c r="BE1335" s="145"/>
      <c r="BF1335" s="145"/>
      <c r="BG1335" s="145"/>
      <c r="BH1335" s="145"/>
    </row>
    <row r="1336" spans="1:60" ht="22.5" outlineLevel="2">
      <c r="A1336" s="151"/>
      <c r="B1336" s="152"/>
      <c r="C1336" s="172" t="s">
        <v>1653</v>
      </c>
      <c r="D1336" s="156"/>
      <c r="E1336" s="1215">
        <v>2.0300000000000001E-3</v>
      </c>
      <c r="F1336" s="1209"/>
      <c r="G1336" s="1209"/>
      <c r="H1336" s="154"/>
      <c r="I1336" s="154"/>
      <c r="J1336" s="154"/>
      <c r="K1336" s="154"/>
      <c r="L1336" s="154"/>
      <c r="M1336" s="154"/>
      <c r="N1336" s="153"/>
      <c r="O1336" s="153"/>
      <c r="P1336" s="153"/>
      <c r="Q1336" s="153"/>
      <c r="R1336" s="154"/>
      <c r="S1336" s="154"/>
      <c r="T1336" s="154"/>
      <c r="U1336" s="154"/>
      <c r="V1336" s="154"/>
      <c r="W1336" s="154"/>
      <c r="X1336" s="154"/>
      <c r="Y1336" s="154"/>
      <c r="Z1336" s="145"/>
      <c r="AA1336" s="145"/>
      <c r="AB1336" s="145"/>
      <c r="AC1336" s="145"/>
      <c r="AD1336" s="145"/>
      <c r="AE1336" s="145"/>
      <c r="AF1336" s="145"/>
      <c r="AG1336" s="145" t="s">
        <v>206</v>
      </c>
      <c r="AH1336" s="145">
        <v>0</v>
      </c>
      <c r="AI1336" s="145"/>
      <c r="AJ1336" s="145"/>
      <c r="AK1336" s="145"/>
      <c r="AL1336" s="145"/>
      <c r="AM1336" s="145"/>
      <c r="AN1336" s="145"/>
      <c r="AO1336" s="145"/>
      <c r="AP1336" s="145"/>
      <c r="AQ1336" s="145"/>
      <c r="AR1336" s="145"/>
      <c r="AS1336" s="145"/>
      <c r="AT1336" s="145"/>
      <c r="AU1336" s="145"/>
      <c r="AV1336" s="145"/>
      <c r="AW1336" s="145"/>
      <c r="AX1336" s="145"/>
      <c r="AY1336" s="145"/>
      <c r="AZ1336" s="145"/>
      <c r="BA1336" s="145"/>
      <c r="BB1336" s="145"/>
      <c r="BC1336" s="145"/>
      <c r="BD1336" s="145"/>
      <c r="BE1336" s="145"/>
      <c r="BF1336" s="145"/>
      <c r="BG1336" s="145"/>
      <c r="BH1336" s="145"/>
    </row>
    <row r="1337" spans="1:60" ht="22.5" outlineLevel="3">
      <c r="A1337" s="151"/>
      <c r="B1337" s="152"/>
      <c r="C1337" s="172" t="s">
        <v>1654</v>
      </c>
      <c r="D1337" s="156"/>
      <c r="E1337" s="1215">
        <v>7.5000000000000002E-4</v>
      </c>
      <c r="F1337" s="1209"/>
      <c r="G1337" s="1209"/>
      <c r="H1337" s="154"/>
      <c r="I1337" s="154"/>
      <c r="J1337" s="154"/>
      <c r="K1337" s="154"/>
      <c r="L1337" s="154"/>
      <c r="M1337" s="154"/>
      <c r="N1337" s="153"/>
      <c r="O1337" s="153"/>
      <c r="P1337" s="153"/>
      <c r="Q1337" s="153"/>
      <c r="R1337" s="154"/>
      <c r="S1337" s="154"/>
      <c r="T1337" s="154"/>
      <c r="U1337" s="154"/>
      <c r="V1337" s="154"/>
      <c r="W1337" s="154"/>
      <c r="X1337" s="154"/>
      <c r="Y1337" s="154"/>
      <c r="Z1337" s="145"/>
      <c r="AA1337" s="145"/>
      <c r="AB1337" s="145"/>
      <c r="AC1337" s="145"/>
      <c r="AD1337" s="145"/>
      <c r="AE1337" s="145"/>
      <c r="AF1337" s="145"/>
      <c r="AG1337" s="145" t="s">
        <v>206</v>
      </c>
      <c r="AH1337" s="145">
        <v>0</v>
      </c>
      <c r="AI1337" s="145"/>
      <c r="AJ1337" s="145"/>
      <c r="AK1337" s="145"/>
      <c r="AL1337" s="145"/>
      <c r="AM1337" s="145"/>
      <c r="AN1337" s="145"/>
      <c r="AO1337" s="145"/>
      <c r="AP1337" s="145"/>
      <c r="AQ1337" s="145"/>
      <c r="AR1337" s="145"/>
      <c r="AS1337" s="145"/>
      <c r="AT1337" s="145"/>
      <c r="AU1337" s="145"/>
      <c r="AV1337" s="145"/>
      <c r="AW1337" s="145"/>
      <c r="AX1337" s="145"/>
      <c r="AY1337" s="145"/>
      <c r="AZ1337" s="145"/>
      <c r="BA1337" s="145"/>
      <c r="BB1337" s="145"/>
      <c r="BC1337" s="145"/>
      <c r="BD1337" s="145"/>
      <c r="BE1337" s="145"/>
      <c r="BF1337" s="145"/>
      <c r="BG1337" s="145"/>
      <c r="BH1337" s="145"/>
    </row>
    <row r="1338" spans="1:60" outlineLevel="1">
      <c r="A1338" s="164">
        <v>389</v>
      </c>
      <c r="B1338" s="165" t="s">
        <v>1655</v>
      </c>
      <c r="C1338" s="171" t="s">
        <v>1656</v>
      </c>
      <c r="D1338" s="166" t="s">
        <v>275</v>
      </c>
      <c r="E1338" s="1214">
        <v>1.03593</v>
      </c>
      <c r="F1338" s="1207"/>
      <c r="G1338" s="1208">
        <f>ROUND(E1338*F1338,2)</f>
        <v>0</v>
      </c>
      <c r="H1338" s="155">
        <v>38598.49</v>
      </c>
      <c r="I1338" s="154">
        <f>ROUND(E1338*H1338,2)</f>
        <v>39985.33</v>
      </c>
      <c r="J1338" s="155">
        <v>0</v>
      </c>
      <c r="K1338" s="154">
        <f>ROUND(E1338*J1338,2)</f>
        <v>0</v>
      </c>
      <c r="L1338" s="154">
        <v>21</v>
      </c>
      <c r="M1338" s="154">
        <f>G1338*(1+L1338/100)</f>
        <v>0</v>
      </c>
      <c r="N1338" s="153">
        <v>1</v>
      </c>
      <c r="O1338" s="153">
        <f>ROUND(E1338*N1338,2)</f>
        <v>1.04</v>
      </c>
      <c r="P1338" s="153">
        <v>0</v>
      </c>
      <c r="Q1338" s="153">
        <f>ROUND(E1338*P1338,2)</f>
        <v>0</v>
      </c>
      <c r="R1338" s="154" t="s">
        <v>462</v>
      </c>
      <c r="S1338" s="154" t="s">
        <v>200</v>
      </c>
      <c r="T1338" s="154" t="s">
        <v>201</v>
      </c>
      <c r="U1338" s="154">
        <v>0</v>
      </c>
      <c r="V1338" s="154">
        <f>ROUND(E1338*U1338,2)</f>
        <v>0</v>
      </c>
      <c r="W1338" s="154"/>
      <c r="X1338" s="154" t="s">
        <v>463</v>
      </c>
      <c r="Y1338" s="154" t="s">
        <v>203</v>
      </c>
      <c r="Z1338" s="145"/>
      <c r="AA1338" s="145"/>
      <c r="AB1338" s="145"/>
      <c r="AC1338" s="145"/>
      <c r="AD1338" s="145"/>
      <c r="AE1338" s="145"/>
      <c r="AF1338" s="145"/>
      <c r="AG1338" s="145" t="s">
        <v>464</v>
      </c>
      <c r="AH1338" s="145"/>
      <c r="AI1338" s="145"/>
      <c r="AJ1338" s="145"/>
      <c r="AK1338" s="145"/>
      <c r="AL1338" s="145"/>
      <c r="AM1338" s="145"/>
      <c r="AN1338" s="145"/>
      <c r="AO1338" s="145"/>
      <c r="AP1338" s="145"/>
      <c r="AQ1338" s="145"/>
      <c r="AR1338" s="145"/>
      <c r="AS1338" s="145"/>
      <c r="AT1338" s="145"/>
      <c r="AU1338" s="145"/>
      <c r="AV1338" s="145"/>
      <c r="AW1338" s="145"/>
      <c r="AX1338" s="145"/>
      <c r="AY1338" s="145"/>
      <c r="AZ1338" s="145"/>
      <c r="BA1338" s="145"/>
      <c r="BB1338" s="145"/>
      <c r="BC1338" s="145"/>
      <c r="BD1338" s="145"/>
      <c r="BE1338" s="145"/>
      <c r="BF1338" s="145"/>
      <c r="BG1338" s="145"/>
      <c r="BH1338" s="145"/>
    </row>
    <row r="1339" spans="1:60" ht="22.5" outlineLevel="2">
      <c r="A1339" s="151"/>
      <c r="B1339" s="152"/>
      <c r="C1339" s="172" t="s">
        <v>1657</v>
      </c>
      <c r="D1339" s="156"/>
      <c r="E1339" s="1215">
        <v>0.23968999999999999</v>
      </c>
      <c r="F1339" s="1209"/>
      <c r="G1339" s="1209"/>
      <c r="H1339" s="154"/>
      <c r="I1339" s="154"/>
      <c r="J1339" s="154"/>
      <c r="K1339" s="154"/>
      <c r="L1339" s="154"/>
      <c r="M1339" s="154"/>
      <c r="N1339" s="153"/>
      <c r="O1339" s="153"/>
      <c r="P1339" s="153"/>
      <c r="Q1339" s="153"/>
      <c r="R1339" s="154"/>
      <c r="S1339" s="154"/>
      <c r="T1339" s="154"/>
      <c r="U1339" s="154"/>
      <c r="V1339" s="154"/>
      <c r="W1339" s="154"/>
      <c r="X1339" s="154"/>
      <c r="Y1339" s="154"/>
      <c r="Z1339" s="145"/>
      <c r="AA1339" s="145"/>
      <c r="AB1339" s="145"/>
      <c r="AC1339" s="145"/>
      <c r="AD1339" s="145"/>
      <c r="AE1339" s="145"/>
      <c r="AF1339" s="145"/>
      <c r="AG1339" s="145" t="s">
        <v>206</v>
      </c>
      <c r="AH1339" s="145">
        <v>0</v>
      </c>
      <c r="AI1339" s="145"/>
      <c r="AJ1339" s="145"/>
      <c r="AK1339" s="145"/>
      <c r="AL1339" s="145"/>
      <c r="AM1339" s="145"/>
      <c r="AN1339" s="145"/>
      <c r="AO1339" s="145"/>
      <c r="AP1339" s="145"/>
      <c r="AQ1339" s="145"/>
      <c r="AR1339" s="145"/>
      <c r="AS1339" s="145"/>
      <c r="AT1339" s="145"/>
      <c r="AU1339" s="145"/>
      <c r="AV1339" s="145"/>
      <c r="AW1339" s="145"/>
      <c r="AX1339" s="145"/>
      <c r="AY1339" s="145"/>
      <c r="AZ1339" s="145"/>
      <c r="BA1339" s="145"/>
      <c r="BB1339" s="145"/>
      <c r="BC1339" s="145"/>
      <c r="BD1339" s="145"/>
      <c r="BE1339" s="145"/>
      <c r="BF1339" s="145"/>
      <c r="BG1339" s="145"/>
      <c r="BH1339" s="145"/>
    </row>
    <row r="1340" spans="1:60" ht="22.5" outlineLevel="3">
      <c r="A1340" s="151"/>
      <c r="B1340" s="152"/>
      <c r="C1340" s="172" t="s">
        <v>1658</v>
      </c>
      <c r="D1340" s="156"/>
      <c r="E1340" s="1215">
        <v>0.24171999999999999</v>
      </c>
      <c r="F1340" s="1209"/>
      <c r="G1340" s="1209"/>
      <c r="H1340" s="154"/>
      <c r="I1340" s="154"/>
      <c r="J1340" s="154"/>
      <c r="K1340" s="154"/>
      <c r="L1340" s="154"/>
      <c r="M1340" s="154"/>
      <c r="N1340" s="153"/>
      <c r="O1340" s="153"/>
      <c r="P1340" s="153"/>
      <c r="Q1340" s="153"/>
      <c r="R1340" s="154"/>
      <c r="S1340" s="154"/>
      <c r="T1340" s="154"/>
      <c r="U1340" s="154"/>
      <c r="V1340" s="154"/>
      <c r="W1340" s="154"/>
      <c r="X1340" s="154"/>
      <c r="Y1340" s="154"/>
      <c r="Z1340" s="145"/>
      <c r="AA1340" s="145"/>
      <c r="AB1340" s="145"/>
      <c r="AC1340" s="145"/>
      <c r="AD1340" s="145"/>
      <c r="AE1340" s="145"/>
      <c r="AF1340" s="145"/>
      <c r="AG1340" s="145" t="s">
        <v>206</v>
      </c>
      <c r="AH1340" s="145">
        <v>0</v>
      </c>
      <c r="AI1340" s="145"/>
      <c r="AJ1340" s="145"/>
      <c r="AK1340" s="145"/>
      <c r="AL1340" s="145"/>
      <c r="AM1340" s="145"/>
      <c r="AN1340" s="145"/>
      <c r="AO1340" s="145"/>
      <c r="AP1340" s="145"/>
      <c r="AQ1340" s="145"/>
      <c r="AR1340" s="145"/>
      <c r="AS1340" s="145"/>
      <c r="AT1340" s="145"/>
      <c r="AU1340" s="145"/>
      <c r="AV1340" s="145"/>
      <c r="AW1340" s="145"/>
      <c r="AX1340" s="145"/>
      <c r="AY1340" s="145"/>
      <c r="AZ1340" s="145"/>
      <c r="BA1340" s="145"/>
      <c r="BB1340" s="145"/>
      <c r="BC1340" s="145"/>
      <c r="BD1340" s="145"/>
      <c r="BE1340" s="145"/>
      <c r="BF1340" s="145"/>
      <c r="BG1340" s="145"/>
      <c r="BH1340" s="145"/>
    </row>
    <row r="1341" spans="1:60" ht="22.5" outlineLevel="3">
      <c r="A1341" s="151"/>
      <c r="B1341" s="152"/>
      <c r="C1341" s="172" t="s">
        <v>1659</v>
      </c>
      <c r="D1341" s="156"/>
      <c r="E1341" s="1215">
        <v>0.18801000000000001</v>
      </c>
      <c r="F1341" s="1209"/>
      <c r="G1341" s="1209"/>
      <c r="H1341" s="154"/>
      <c r="I1341" s="154"/>
      <c r="J1341" s="154"/>
      <c r="K1341" s="154"/>
      <c r="L1341" s="154"/>
      <c r="M1341" s="154"/>
      <c r="N1341" s="153"/>
      <c r="O1341" s="153"/>
      <c r="P1341" s="153"/>
      <c r="Q1341" s="153"/>
      <c r="R1341" s="154"/>
      <c r="S1341" s="154"/>
      <c r="T1341" s="154"/>
      <c r="U1341" s="154"/>
      <c r="V1341" s="154"/>
      <c r="W1341" s="154"/>
      <c r="X1341" s="154"/>
      <c r="Y1341" s="154"/>
      <c r="Z1341" s="145"/>
      <c r="AA1341" s="145"/>
      <c r="AB1341" s="145"/>
      <c r="AC1341" s="145"/>
      <c r="AD1341" s="145"/>
      <c r="AE1341" s="145"/>
      <c r="AF1341" s="145"/>
      <c r="AG1341" s="145" t="s">
        <v>206</v>
      </c>
      <c r="AH1341" s="145">
        <v>0</v>
      </c>
      <c r="AI1341" s="145"/>
      <c r="AJ1341" s="145"/>
      <c r="AK1341" s="145"/>
      <c r="AL1341" s="145"/>
      <c r="AM1341" s="145"/>
      <c r="AN1341" s="145"/>
      <c r="AO1341" s="145"/>
      <c r="AP1341" s="145"/>
      <c r="AQ1341" s="145"/>
      <c r="AR1341" s="145"/>
      <c r="AS1341" s="145"/>
      <c r="AT1341" s="145"/>
      <c r="AU1341" s="145"/>
      <c r="AV1341" s="145"/>
      <c r="AW1341" s="145"/>
      <c r="AX1341" s="145"/>
      <c r="AY1341" s="145"/>
      <c r="AZ1341" s="145"/>
      <c r="BA1341" s="145"/>
      <c r="BB1341" s="145"/>
      <c r="BC1341" s="145"/>
      <c r="BD1341" s="145"/>
      <c r="BE1341" s="145"/>
      <c r="BF1341" s="145"/>
      <c r="BG1341" s="145"/>
      <c r="BH1341" s="145"/>
    </row>
    <row r="1342" spans="1:60" ht="22.5" outlineLevel="3">
      <c r="A1342" s="151"/>
      <c r="B1342" s="152"/>
      <c r="C1342" s="172" t="s">
        <v>1660</v>
      </c>
      <c r="D1342" s="156"/>
      <c r="E1342" s="1215">
        <v>2.5069999999999999E-2</v>
      </c>
      <c r="F1342" s="1209"/>
      <c r="G1342" s="1209"/>
      <c r="H1342" s="154"/>
      <c r="I1342" s="154"/>
      <c r="J1342" s="154"/>
      <c r="K1342" s="154"/>
      <c r="L1342" s="154"/>
      <c r="M1342" s="154"/>
      <c r="N1342" s="153"/>
      <c r="O1342" s="153"/>
      <c r="P1342" s="153"/>
      <c r="Q1342" s="153"/>
      <c r="R1342" s="154"/>
      <c r="S1342" s="154"/>
      <c r="T1342" s="154"/>
      <c r="U1342" s="154"/>
      <c r="V1342" s="154"/>
      <c r="W1342" s="154"/>
      <c r="X1342" s="154"/>
      <c r="Y1342" s="154"/>
      <c r="Z1342" s="145"/>
      <c r="AA1342" s="145"/>
      <c r="AB1342" s="145"/>
      <c r="AC1342" s="145"/>
      <c r="AD1342" s="145"/>
      <c r="AE1342" s="145"/>
      <c r="AF1342" s="145"/>
      <c r="AG1342" s="145" t="s">
        <v>206</v>
      </c>
      <c r="AH1342" s="145">
        <v>0</v>
      </c>
      <c r="AI1342" s="145"/>
      <c r="AJ1342" s="145"/>
      <c r="AK1342" s="145"/>
      <c r="AL1342" s="145"/>
      <c r="AM1342" s="145"/>
      <c r="AN1342" s="145"/>
      <c r="AO1342" s="145"/>
      <c r="AP1342" s="145"/>
      <c r="AQ1342" s="145"/>
      <c r="AR1342" s="145"/>
      <c r="AS1342" s="145"/>
      <c r="AT1342" s="145"/>
      <c r="AU1342" s="145"/>
      <c r="AV1342" s="145"/>
      <c r="AW1342" s="145"/>
      <c r="AX1342" s="145"/>
      <c r="AY1342" s="145"/>
      <c r="AZ1342" s="145"/>
      <c r="BA1342" s="145"/>
      <c r="BB1342" s="145"/>
      <c r="BC1342" s="145"/>
      <c r="BD1342" s="145"/>
      <c r="BE1342" s="145"/>
      <c r="BF1342" s="145"/>
      <c r="BG1342" s="145"/>
      <c r="BH1342" s="145"/>
    </row>
    <row r="1343" spans="1:60" ht="22.5" outlineLevel="3">
      <c r="A1343" s="151"/>
      <c r="B1343" s="152"/>
      <c r="C1343" s="172" t="s">
        <v>1661</v>
      </c>
      <c r="D1343" s="156"/>
      <c r="E1343" s="1215">
        <v>1.051E-2</v>
      </c>
      <c r="F1343" s="1209"/>
      <c r="G1343" s="1209"/>
      <c r="H1343" s="154"/>
      <c r="I1343" s="154"/>
      <c r="J1343" s="154"/>
      <c r="K1343" s="154"/>
      <c r="L1343" s="154"/>
      <c r="M1343" s="154"/>
      <c r="N1343" s="153"/>
      <c r="O1343" s="153"/>
      <c r="P1343" s="153"/>
      <c r="Q1343" s="153"/>
      <c r="R1343" s="154"/>
      <c r="S1343" s="154"/>
      <c r="T1343" s="154"/>
      <c r="U1343" s="154"/>
      <c r="V1343" s="154"/>
      <c r="W1343" s="154"/>
      <c r="X1343" s="154"/>
      <c r="Y1343" s="154"/>
      <c r="Z1343" s="145"/>
      <c r="AA1343" s="145"/>
      <c r="AB1343" s="145"/>
      <c r="AC1343" s="145"/>
      <c r="AD1343" s="145"/>
      <c r="AE1343" s="145"/>
      <c r="AF1343" s="145"/>
      <c r="AG1343" s="145" t="s">
        <v>206</v>
      </c>
      <c r="AH1343" s="145">
        <v>0</v>
      </c>
      <c r="AI1343" s="145"/>
      <c r="AJ1343" s="145"/>
      <c r="AK1343" s="145"/>
      <c r="AL1343" s="145"/>
      <c r="AM1343" s="145"/>
      <c r="AN1343" s="145"/>
      <c r="AO1343" s="145"/>
      <c r="AP1343" s="145"/>
      <c r="AQ1343" s="145"/>
      <c r="AR1343" s="145"/>
      <c r="AS1343" s="145"/>
      <c r="AT1343" s="145"/>
      <c r="AU1343" s="145"/>
      <c r="AV1343" s="145"/>
      <c r="AW1343" s="145"/>
      <c r="AX1343" s="145"/>
      <c r="AY1343" s="145"/>
      <c r="AZ1343" s="145"/>
      <c r="BA1343" s="145"/>
      <c r="BB1343" s="145"/>
      <c r="BC1343" s="145"/>
      <c r="BD1343" s="145"/>
      <c r="BE1343" s="145"/>
      <c r="BF1343" s="145"/>
      <c r="BG1343" s="145"/>
      <c r="BH1343" s="145"/>
    </row>
    <row r="1344" spans="1:60" ht="22.5" outlineLevel="3">
      <c r="A1344" s="151"/>
      <c r="B1344" s="152"/>
      <c r="C1344" s="172" t="s">
        <v>1662</v>
      </c>
      <c r="D1344" s="156"/>
      <c r="E1344" s="1215">
        <v>3.3899999999999998E-3</v>
      </c>
      <c r="F1344" s="1209"/>
      <c r="G1344" s="1209"/>
      <c r="H1344" s="154"/>
      <c r="I1344" s="154"/>
      <c r="J1344" s="154"/>
      <c r="K1344" s="154"/>
      <c r="L1344" s="154"/>
      <c r="M1344" s="154"/>
      <c r="N1344" s="153"/>
      <c r="O1344" s="153"/>
      <c r="P1344" s="153"/>
      <c r="Q1344" s="153"/>
      <c r="R1344" s="154"/>
      <c r="S1344" s="154"/>
      <c r="T1344" s="154"/>
      <c r="U1344" s="154"/>
      <c r="V1344" s="154"/>
      <c r="W1344" s="154"/>
      <c r="X1344" s="154"/>
      <c r="Y1344" s="154"/>
      <c r="Z1344" s="145"/>
      <c r="AA1344" s="145"/>
      <c r="AB1344" s="145"/>
      <c r="AC1344" s="145"/>
      <c r="AD1344" s="145"/>
      <c r="AE1344" s="145"/>
      <c r="AF1344" s="145"/>
      <c r="AG1344" s="145" t="s">
        <v>206</v>
      </c>
      <c r="AH1344" s="145">
        <v>0</v>
      </c>
      <c r="AI1344" s="145"/>
      <c r="AJ1344" s="145"/>
      <c r="AK1344" s="145"/>
      <c r="AL1344" s="145"/>
      <c r="AM1344" s="145"/>
      <c r="AN1344" s="145"/>
      <c r="AO1344" s="145"/>
      <c r="AP1344" s="145"/>
      <c r="AQ1344" s="145"/>
      <c r="AR1344" s="145"/>
      <c r="AS1344" s="145"/>
      <c r="AT1344" s="145"/>
      <c r="AU1344" s="145"/>
      <c r="AV1344" s="145"/>
      <c r="AW1344" s="145"/>
      <c r="AX1344" s="145"/>
      <c r="AY1344" s="145"/>
      <c r="AZ1344" s="145"/>
      <c r="BA1344" s="145"/>
      <c r="BB1344" s="145"/>
      <c r="BC1344" s="145"/>
      <c r="BD1344" s="145"/>
      <c r="BE1344" s="145"/>
      <c r="BF1344" s="145"/>
      <c r="BG1344" s="145"/>
      <c r="BH1344" s="145"/>
    </row>
    <row r="1345" spans="1:60" ht="22.5" outlineLevel="3">
      <c r="A1345" s="151"/>
      <c r="B1345" s="152"/>
      <c r="C1345" s="172" t="s">
        <v>1663</v>
      </c>
      <c r="D1345" s="156"/>
      <c r="E1345" s="1215">
        <v>7.7780000000000002E-2</v>
      </c>
      <c r="F1345" s="1209"/>
      <c r="G1345" s="1209"/>
      <c r="H1345" s="154"/>
      <c r="I1345" s="154"/>
      <c r="J1345" s="154"/>
      <c r="K1345" s="154"/>
      <c r="L1345" s="154"/>
      <c r="M1345" s="154"/>
      <c r="N1345" s="153"/>
      <c r="O1345" s="153"/>
      <c r="P1345" s="153"/>
      <c r="Q1345" s="153"/>
      <c r="R1345" s="154"/>
      <c r="S1345" s="154"/>
      <c r="T1345" s="154"/>
      <c r="U1345" s="154"/>
      <c r="V1345" s="154"/>
      <c r="W1345" s="154"/>
      <c r="X1345" s="154"/>
      <c r="Y1345" s="154"/>
      <c r="Z1345" s="145"/>
      <c r="AA1345" s="145"/>
      <c r="AB1345" s="145"/>
      <c r="AC1345" s="145"/>
      <c r="AD1345" s="145"/>
      <c r="AE1345" s="145"/>
      <c r="AF1345" s="145"/>
      <c r="AG1345" s="145" t="s">
        <v>206</v>
      </c>
      <c r="AH1345" s="145">
        <v>0</v>
      </c>
      <c r="AI1345" s="145"/>
      <c r="AJ1345" s="145"/>
      <c r="AK1345" s="145"/>
      <c r="AL1345" s="145"/>
      <c r="AM1345" s="145"/>
      <c r="AN1345" s="145"/>
      <c r="AO1345" s="145"/>
      <c r="AP1345" s="145"/>
      <c r="AQ1345" s="145"/>
      <c r="AR1345" s="145"/>
      <c r="AS1345" s="145"/>
      <c r="AT1345" s="145"/>
      <c r="AU1345" s="145"/>
      <c r="AV1345" s="145"/>
      <c r="AW1345" s="145"/>
      <c r="AX1345" s="145"/>
      <c r="AY1345" s="145"/>
      <c r="AZ1345" s="145"/>
      <c r="BA1345" s="145"/>
      <c r="BB1345" s="145"/>
      <c r="BC1345" s="145"/>
      <c r="BD1345" s="145"/>
      <c r="BE1345" s="145"/>
      <c r="BF1345" s="145"/>
      <c r="BG1345" s="145"/>
      <c r="BH1345" s="145"/>
    </row>
    <row r="1346" spans="1:60" ht="22.5" outlineLevel="3">
      <c r="A1346" s="151"/>
      <c r="B1346" s="152"/>
      <c r="C1346" s="172" t="s">
        <v>1664</v>
      </c>
      <c r="D1346" s="156"/>
      <c r="E1346" s="1215">
        <v>2.2300000000000002E-3</v>
      </c>
      <c r="F1346" s="1209"/>
      <c r="G1346" s="1209"/>
      <c r="H1346" s="154"/>
      <c r="I1346" s="154"/>
      <c r="J1346" s="154"/>
      <c r="K1346" s="154"/>
      <c r="L1346" s="154"/>
      <c r="M1346" s="154"/>
      <c r="N1346" s="153"/>
      <c r="O1346" s="153"/>
      <c r="P1346" s="153"/>
      <c r="Q1346" s="153"/>
      <c r="R1346" s="154"/>
      <c r="S1346" s="154"/>
      <c r="T1346" s="154"/>
      <c r="U1346" s="154"/>
      <c r="V1346" s="154"/>
      <c r="W1346" s="154"/>
      <c r="X1346" s="154"/>
      <c r="Y1346" s="154"/>
      <c r="Z1346" s="145"/>
      <c r="AA1346" s="145"/>
      <c r="AB1346" s="145"/>
      <c r="AC1346" s="145"/>
      <c r="AD1346" s="145"/>
      <c r="AE1346" s="145"/>
      <c r="AF1346" s="145"/>
      <c r="AG1346" s="145" t="s">
        <v>206</v>
      </c>
      <c r="AH1346" s="145">
        <v>0</v>
      </c>
      <c r="AI1346" s="145"/>
      <c r="AJ1346" s="145"/>
      <c r="AK1346" s="145"/>
      <c r="AL1346" s="145"/>
      <c r="AM1346" s="145"/>
      <c r="AN1346" s="145"/>
      <c r="AO1346" s="145"/>
      <c r="AP1346" s="145"/>
      <c r="AQ1346" s="145"/>
      <c r="AR1346" s="145"/>
      <c r="AS1346" s="145"/>
      <c r="AT1346" s="145"/>
      <c r="AU1346" s="145"/>
      <c r="AV1346" s="145"/>
      <c r="AW1346" s="145"/>
      <c r="AX1346" s="145"/>
      <c r="AY1346" s="145"/>
      <c r="AZ1346" s="145"/>
      <c r="BA1346" s="145"/>
      <c r="BB1346" s="145"/>
      <c r="BC1346" s="145"/>
      <c r="BD1346" s="145"/>
      <c r="BE1346" s="145"/>
      <c r="BF1346" s="145"/>
      <c r="BG1346" s="145"/>
      <c r="BH1346" s="145"/>
    </row>
    <row r="1347" spans="1:60" ht="22.5" outlineLevel="3">
      <c r="A1347" s="151"/>
      <c r="B1347" s="152"/>
      <c r="C1347" s="172" t="s">
        <v>1665</v>
      </c>
      <c r="D1347" s="156"/>
      <c r="E1347" s="1215">
        <v>2.5799999999999998E-3</v>
      </c>
      <c r="F1347" s="1209"/>
      <c r="G1347" s="1209"/>
      <c r="H1347" s="154"/>
      <c r="I1347" s="154"/>
      <c r="J1347" s="154"/>
      <c r="K1347" s="154"/>
      <c r="L1347" s="154"/>
      <c r="M1347" s="154"/>
      <c r="N1347" s="153"/>
      <c r="O1347" s="153"/>
      <c r="P1347" s="153"/>
      <c r="Q1347" s="153"/>
      <c r="R1347" s="154"/>
      <c r="S1347" s="154"/>
      <c r="T1347" s="154"/>
      <c r="U1347" s="154"/>
      <c r="V1347" s="154"/>
      <c r="W1347" s="154"/>
      <c r="X1347" s="154"/>
      <c r="Y1347" s="154"/>
      <c r="Z1347" s="145"/>
      <c r="AA1347" s="145"/>
      <c r="AB1347" s="145"/>
      <c r="AC1347" s="145"/>
      <c r="AD1347" s="145"/>
      <c r="AE1347" s="145"/>
      <c r="AF1347" s="145"/>
      <c r="AG1347" s="145" t="s">
        <v>206</v>
      </c>
      <c r="AH1347" s="145">
        <v>0</v>
      </c>
      <c r="AI1347" s="145"/>
      <c r="AJ1347" s="145"/>
      <c r="AK1347" s="145"/>
      <c r="AL1347" s="145"/>
      <c r="AM1347" s="145"/>
      <c r="AN1347" s="145"/>
      <c r="AO1347" s="145"/>
      <c r="AP1347" s="145"/>
      <c r="AQ1347" s="145"/>
      <c r="AR1347" s="145"/>
      <c r="AS1347" s="145"/>
      <c r="AT1347" s="145"/>
      <c r="AU1347" s="145"/>
      <c r="AV1347" s="145"/>
      <c r="AW1347" s="145"/>
      <c r="AX1347" s="145"/>
      <c r="AY1347" s="145"/>
      <c r="AZ1347" s="145"/>
      <c r="BA1347" s="145"/>
      <c r="BB1347" s="145"/>
      <c r="BC1347" s="145"/>
      <c r="BD1347" s="145"/>
      <c r="BE1347" s="145"/>
      <c r="BF1347" s="145"/>
      <c r="BG1347" s="145"/>
      <c r="BH1347" s="145"/>
    </row>
    <row r="1348" spans="1:60" outlineLevel="3">
      <c r="A1348" s="151"/>
      <c r="B1348" s="152"/>
      <c r="C1348" s="172" t="s">
        <v>1666</v>
      </c>
      <c r="D1348" s="156"/>
      <c r="E1348" s="1215">
        <v>3.5599999999999998E-3</v>
      </c>
      <c r="F1348" s="1209"/>
      <c r="G1348" s="1209"/>
      <c r="H1348" s="154"/>
      <c r="I1348" s="154"/>
      <c r="J1348" s="154"/>
      <c r="K1348" s="154"/>
      <c r="L1348" s="154"/>
      <c r="M1348" s="154"/>
      <c r="N1348" s="153"/>
      <c r="O1348" s="153"/>
      <c r="P1348" s="153"/>
      <c r="Q1348" s="153"/>
      <c r="R1348" s="154"/>
      <c r="S1348" s="154"/>
      <c r="T1348" s="154"/>
      <c r="U1348" s="154"/>
      <c r="V1348" s="154"/>
      <c r="W1348" s="154"/>
      <c r="X1348" s="154"/>
      <c r="Y1348" s="154"/>
      <c r="Z1348" s="145"/>
      <c r="AA1348" s="145"/>
      <c r="AB1348" s="145"/>
      <c r="AC1348" s="145"/>
      <c r="AD1348" s="145"/>
      <c r="AE1348" s="145"/>
      <c r="AF1348" s="145"/>
      <c r="AG1348" s="145" t="s">
        <v>206</v>
      </c>
      <c r="AH1348" s="145">
        <v>0</v>
      </c>
      <c r="AI1348" s="145"/>
      <c r="AJ1348" s="145"/>
      <c r="AK1348" s="145"/>
      <c r="AL1348" s="145"/>
      <c r="AM1348" s="145"/>
      <c r="AN1348" s="145"/>
      <c r="AO1348" s="145"/>
      <c r="AP1348" s="145"/>
      <c r="AQ1348" s="145"/>
      <c r="AR1348" s="145"/>
      <c r="AS1348" s="145"/>
      <c r="AT1348" s="145"/>
      <c r="AU1348" s="145"/>
      <c r="AV1348" s="145"/>
      <c r="AW1348" s="145"/>
      <c r="AX1348" s="145"/>
      <c r="AY1348" s="145"/>
      <c r="AZ1348" s="145"/>
      <c r="BA1348" s="145"/>
      <c r="BB1348" s="145"/>
      <c r="BC1348" s="145"/>
      <c r="BD1348" s="145"/>
      <c r="BE1348" s="145"/>
      <c r="BF1348" s="145"/>
      <c r="BG1348" s="145"/>
      <c r="BH1348" s="145"/>
    </row>
    <row r="1349" spans="1:60" ht="22.5" outlineLevel="3">
      <c r="A1349" s="151"/>
      <c r="B1349" s="152"/>
      <c r="C1349" s="172" t="s">
        <v>1667</v>
      </c>
      <c r="D1349" s="156"/>
      <c r="E1349" s="1215">
        <v>0.10478999999999999</v>
      </c>
      <c r="F1349" s="1209"/>
      <c r="G1349" s="1209"/>
      <c r="H1349" s="154"/>
      <c r="I1349" s="154"/>
      <c r="J1349" s="154"/>
      <c r="K1349" s="154"/>
      <c r="L1349" s="154"/>
      <c r="M1349" s="154"/>
      <c r="N1349" s="153"/>
      <c r="O1349" s="153"/>
      <c r="P1349" s="153"/>
      <c r="Q1349" s="153"/>
      <c r="R1349" s="154"/>
      <c r="S1349" s="154"/>
      <c r="T1349" s="154"/>
      <c r="U1349" s="154"/>
      <c r="V1349" s="154"/>
      <c r="W1349" s="154"/>
      <c r="X1349" s="154"/>
      <c r="Y1349" s="154"/>
      <c r="Z1349" s="145"/>
      <c r="AA1349" s="145"/>
      <c r="AB1349" s="145"/>
      <c r="AC1349" s="145"/>
      <c r="AD1349" s="145"/>
      <c r="AE1349" s="145"/>
      <c r="AF1349" s="145"/>
      <c r="AG1349" s="145" t="s">
        <v>206</v>
      </c>
      <c r="AH1349" s="145">
        <v>0</v>
      </c>
      <c r="AI1349" s="145"/>
      <c r="AJ1349" s="145"/>
      <c r="AK1349" s="145"/>
      <c r="AL1349" s="145"/>
      <c r="AM1349" s="145"/>
      <c r="AN1349" s="145"/>
      <c r="AO1349" s="145"/>
      <c r="AP1349" s="145"/>
      <c r="AQ1349" s="145"/>
      <c r="AR1349" s="145"/>
      <c r="AS1349" s="145"/>
      <c r="AT1349" s="145"/>
      <c r="AU1349" s="145"/>
      <c r="AV1349" s="145"/>
      <c r="AW1349" s="145"/>
      <c r="AX1349" s="145"/>
      <c r="AY1349" s="145"/>
      <c r="AZ1349" s="145"/>
      <c r="BA1349" s="145"/>
      <c r="BB1349" s="145"/>
      <c r="BC1349" s="145"/>
      <c r="BD1349" s="145"/>
      <c r="BE1349" s="145"/>
      <c r="BF1349" s="145"/>
      <c r="BG1349" s="145"/>
      <c r="BH1349" s="145"/>
    </row>
    <row r="1350" spans="1:60" ht="22.5" outlineLevel="3">
      <c r="A1350" s="151"/>
      <c r="B1350" s="152"/>
      <c r="C1350" s="172" t="s">
        <v>1668</v>
      </c>
      <c r="D1350" s="156"/>
      <c r="E1350" s="1215">
        <v>5.7790000000000001E-2</v>
      </c>
      <c r="F1350" s="1209"/>
      <c r="G1350" s="1209"/>
      <c r="H1350" s="154"/>
      <c r="I1350" s="154"/>
      <c r="J1350" s="154"/>
      <c r="K1350" s="154"/>
      <c r="L1350" s="154"/>
      <c r="M1350" s="154"/>
      <c r="N1350" s="153"/>
      <c r="O1350" s="153"/>
      <c r="P1350" s="153"/>
      <c r="Q1350" s="153"/>
      <c r="R1350" s="154"/>
      <c r="S1350" s="154"/>
      <c r="T1350" s="154"/>
      <c r="U1350" s="154"/>
      <c r="V1350" s="154"/>
      <c r="W1350" s="154"/>
      <c r="X1350" s="154"/>
      <c r="Y1350" s="154"/>
      <c r="Z1350" s="145"/>
      <c r="AA1350" s="145"/>
      <c r="AB1350" s="145"/>
      <c r="AC1350" s="145"/>
      <c r="AD1350" s="145"/>
      <c r="AE1350" s="145"/>
      <c r="AF1350" s="145"/>
      <c r="AG1350" s="145" t="s">
        <v>206</v>
      </c>
      <c r="AH1350" s="145">
        <v>0</v>
      </c>
      <c r="AI1350" s="145"/>
      <c r="AJ1350" s="145"/>
      <c r="AK1350" s="145"/>
      <c r="AL1350" s="145"/>
      <c r="AM1350" s="145"/>
      <c r="AN1350" s="145"/>
      <c r="AO1350" s="145"/>
      <c r="AP1350" s="145"/>
      <c r="AQ1350" s="145"/>
      <c r="AR1350" s="145"/>
      <c r="AS1350" s="145"/>
      <c r="AT1350" s="145"/>
      <c r="AU1350" s="145"/>
      <c r="AV1350" s="145"/>
      <c r="AW1350" s="145"/>
      <c r="AX1350" s="145"/>
      <c r="AY1350" s="145"/>
      <c r="AZ1350" s="145"/>
      <c r="BA1350" s="145"/>
      <c r="BB1350" s="145"/>
      <c r="BC1350" s="145"/>
      <c r="BD1350" s="145"/>
      <c r="BE1350" s="145"/>
      <c r="BF1350" s="145"/>
      <c r="BG1350" s="145"/>
      <c r="BH1350" s="145"/>
    </row>
    <row r="1351" spans="1:60" ht="22.5" outlineLevel="3">
      <c r="A1351" s="151"/>
      <c r="B1351" s="152"/>
      <c r="C1351" s="172" t="s">
        <v>1669</v>
      </c>
      <c r="D1351" s="156"/>
      <c r="E1351" s="1215">
        <v>6.3299999999999997E-3</v>
      </c>
      <c r="F1351" s="1209"/>
      <c r="G1351" s="1209"/>
      <c r="H1351" s="154"/>
      <c r="I1351" s="154"/>
      <c r="J1351" s="154"/>
      <c r="K1351" s="154"/>
      <c r="L1351" s="154"/>
      <c r="M1351" s="154"/>
      <c r="N1351" s="153"/>
      <c r="O1351" s="153"/>
      <c r="P1351" s="153"/>
      <c r="Q1351" s="153"/>
      <c r="R1351" s="154"/>
      <c r="S1351" s="154"/>
      <c r="T1351" s="154"/>
      <c r="U1351" s="154"/>
      <c r="V1351" s="154"/>
      <c r="W1351" s="154"/>
      <c r="X1351" s="154"/>
      <c r="Y1351" s="154"/>
      <c r="Z1351" s="145"/>
      <c r="AA1351" s="145"/>
      <c r="AB1351" s="145"/>
      <c r="AC1351" s="145"/>
      <c r="AD1351" s="145"/>
      <c r="AE1351" s="145"/>
      <c r="AF1351" s="145"/>
      <c r="AG1351" s="145" t="s">
        <v>206</v>
      </c>
      <c r="AH1351" s="145">
        <v>0</v>
      </c>
      <c r="AI1351" s="145"/>
      <c r="AJ1351" s="145"/>
      <c r="AK1351" s="145"/>
      <c r="AL1351" s="145"/>
      <c r="AM1351" s="145"/>
      <c r="AN1351" s="145"/>
      <c r="AO1351" s="145"/>
      <c r="AP1351" s="145"/>
      <c r="AQ1351" s="145"/>
      <c r="AR1351" s="145"/>
      <c r="AS1351" s="145"/>
      <c r="AT1351" s="145"/>
      <c r="AU1351" s="145"/>
      <c r="AV1351" s="145"/>
      <c r="AW1351" s="145"/>
      <c r="AX1351" s="145"/>
      <c r="AY1351" s="145"/>
      <c r="AZ1351" s="145"/>
      <c r="BA1351" s="145"/>
      <c r="BB1351" s="145"/>
      <c r="BC1351" s="145"/>
      <c r="BD1351" s="145"/>
      <c r="BE1351" s="145"/>
      <c r="BF1351" s="145"/>
      <c r="BG1351" s="145"/>
      <c r="BH1351" s="145"/>
    </row>
    <row r="1352" spans="1:60" ht="22.5" outlineLevel="3">
      <c r="A1352" s="151"/>
      <c r="B1352" s="152"/>
      <c r="C1352" s="172" t="s">
        <v>1670</v>
      </c>
      <c r="D1352" s="156"/>
      <c r="E1352" s="1215">
        <v>8.5500000000000003E-3</v>
      </c>
      <c r="F1352" s="1209"/>
      <c r="G1352" s="1209"/>
      <c r="H1352" s="154"/>
      <c r="I1352" s="154"/>
      <c r="J1352" s="154"/>
      <c r="K1352" s="154"/>
      <c r="L1352" s="154"/>
      <c r="M1352" s="154"/>
      <c r="N1352" s="153"/>
      <c r="O1352" s="153"/>
      <c r="P1352" s="153"/>
      <c r="Q1352" s="153"/>
      <c r="R1352" s="154"/>
      <c r="S1352" s="154"/>
      <c r="T1352" s="154"/>
      <c r="U1352" s="154"/>
      <c r="V1352" s="154"/>
      <c r="W1352" s="154"/>
      <c r="X1352" s="154"/>
      <c r="Y1352" s="154"/>
      <c r="Z1352" s="145"/>
      <c r="AA1352" s="145"/>
      <c r="AB1352" s="145"/>
      <c r="AC1352" s="145"/>
      <c r="AD1352" s="145"/>
      <c r="AE1352" s="145"/>
      <c r="AF1352" s="145"/>
      <c r="AG1352" s="145" t="s">
        <v>206</v>
      </c>
      <c r="AH1352" s="145">
        <v>0</v>
      </c>
      <c r="AI1352" s="145"/>
      <c r="AJ1352" s="145"/>
      <c r="AK1352" s="145"/>
      <c r="AL1352" s="145"/>
      <c r="AM1352" s="145"/>
      <c r="AN1352" s="145"/>
      <c r="AO1352" s="145"/>
      <c r="AP1352" s="145"/>
      <c r="AQ1352" s="145"/>
      <c r="AR1352" s="145"/>
      <c r="AS1352" s="145"/>
      <c r="AT1352" s="145"/>
      <c r="AU1352" s="145"/>
      <c r="AV1352" s="145"/>
      <c r="AW1352" s="145"/>
      <c r="AX1352" s="145"/>
      <c r="AY1352" s="145"/>
      <c r="AZ1352" s="145"/>
      <c r="BA1352" s="145"/>
      <c r="BB1352" s="145"/>
      <c r="BC1352" s="145"/>
      <c r="BD1352" s="145"/>
      <c r="BE1352" s="145"/>
      <c r="BF1352" s="145"/>
      <c r="BG1352" s="145"/>
      <c r="BH1352" s="145"/>
    </row>
    <row r="1353" spans="1:60" ht="22.5" outlineLevel="3">
      <c r="A1353" s="151"/>
      <c r="B1353" s="152"/>
      <c r="C1353" s="172" t="s">
        <v>1671</v>
      </c>
      <c r="D1353" s="156"/>
      <c r="E1353" s="1215">
        <v>4.6280000000000002E-2</v>
      </c>
      <c r="F1353" s="1209"/>
      <c r="G1353" s="1209"/>
      <c r="H1353" s="154"/>
      <c r="I1353" s="154"/>
      <c r="J1353" s="154"/>
      <c r="K1353" s="154"/>
      <c r="L1353" s="154"/>
      <c r="M1353" s="154"/>
      <c r="N1353" s="153"/>
      <c r="O1353" s="153"/>
      <c r="P1353" s="153"/>
      <c r="Q1353" s="153"/>
      <c r="R1353" s="154"/>
      <c r="S1353" s="154"/>
      <c r="T1353" s="154"/>
      <c r="U1353" s="154"/>
      <c r="V1353" s="154"/>
      <c r="W1353" s="154"/>
      <c r="X1353" s="154"/>
      <c r="Y1353" s="154"/>
      <c r="Z1353" s="145"/>
      <c r="AA1353" s="145"/>
      <c r="AB1353" s="145"/>
      <c r="AC1353" s="145"/>
      <c r="AD1353" s="145"/>
      <c r="AE1353" s="145"/>
      <c r="AF1353" s="145"/>
      <c r="AG1353" s="145" t="s">
        <v>206</v>
      </c>
      <c r="AH1353" s="145">
        <v>0</v>
      </c>
      <c r="AI1353" s="145"/>
      <c r="AJ1353" s="145"/>
      <c r="AK1353" s="145"/>
      <c r="AL1353" s="145"/>
      <c r="AM1353" s="145"/>
      <c r="AN1353" s="145"/>
      <c r="AO1353" s="145"/>
      <c r="AP1353" s="145"/>
      <c r="AQ1353" s="145"/>
      <c r="AR1353" s="145"/>
      <c r="AS1353" s="145"/>
      <c r="AT1353" s="145"/>
      <c r="AU1353" s="145"/>
      <c r="AV1353" s="145"/>
      <c r="AW1353" s="145"/>
      <c r="AX1353" s="145"/>
      <c r="AY1353" s="145"/>
      <c r="AZ1353" s="145"/>
      <c r="BA1353" s="145"/>
      <c r="BB1353" s="145"/>
      <c r="BC1353" s="145"/>
      <c r="BD1353" s="145"/>
      <c r="BE1353" s="145"/>
      <c r="BF1353" s="145"/>
      <c r="BG1353" s="145"/>
      <c r="BH1353" s="145"/>
    </row>
    <row r="1354" spans="1:60" ht="22.5" outlineLevel="3">
      <c r="A1354" s="151"/>
      <c r="B1354" s="152"/>
      <c r="C1354" s="172" t="s">
        <v>1672</v>
      </c>
      <c r="D1354" s="156"/>
      <c r="E1354" s="1215">
        <v>1.7659999999999999E-2</v>
      </c>
      <c r="F1354" s="1209"/>
      <c r="G1354" s="1209"/>
      <c r="H1354" s="154"/>
      <c r="I1354" s="154"/>
      <c r="J1354" s="154"/>
      <c r="K1354" s="154"/>
      <c r="L1354" s="154"/>
      <c r="M1354" s="154"/>
      <c r="N1354" s="153"/>
      <c r="O1354" s="153"/>
      <c r="P1354" s="153"/>
      <c r="Q1354" s="153"/>
      <c r="R1354" s="154"/>
      <c r="S1354" s="154"/>
      <c r="T1354" s="154"/>
      <c r="U1354" s="154"/>
      <c r="V1354" s="154"/>
      <c r="W1354" s="154"/>
      <c r="X1354" s="154"/>
      <c r="Y1354" s="154"/>
      <c r="Z1354" s="145"/>
      <c r="AA1354" s="145"/>
      <c r="AB1354" s="145"/>
      <c r="AC1354" s="145"/>
      <c r="AD1354" s="145"/>
      <c r="AE1354" s="145"/>
      <c r="AF1354" s="145"/>
      <c r="AG1354" s="145" t="s">
        <v>206</v>
      </c>
      <c r="AH1354" s="145">
        <v>0</v>
      </c>
      <c r="AI1354" s="145"/>
      <c r="AJ1354" s="145"/>
      <c r="AK1354" s="145"/>
      <c r="AL1354" s="145"/>
      <c r="AM1354" s="145"/>
      <c r="AN1354" s="145"/>
      <c r="AO1354" s="145"/>
      <c r="AP1354" s="145"/>
      <c r="AQ1354" s="145"/>
      <c r="AR1354" s="145"/>
      <c r="AS1354" s="145"/>
      <c r="AT1354" s="145"/>
      <c r="AU1354" s="145"/>
      <c r="AV1354" s="145"/>
      <c r="AW1354" s="145"/>
      <c r="AX1354" s="145"/>
      <c r="AY1354" s="145"/>
      <c r="AZ1354" s="145"/>
      <c r="BA1354" s="145"/>
      <c r="BB1354" s="145"/>
      <c r="BC1354" s="145"/>
      <c r="BD1354" s="145"/>
      <c r="BE1354" s="145"/>
      <c r="BF1354" s="145"/>
      <c r="BG1354" s="145"/>
      <c r="BH1354" s="145"/>
    </row>
    <row r="1355" spans="1:60" outlineLevel="1">
      <c r="A1355" s="164">
        <v>390</v>
      </c>
      <c r="B1355" s="165" t="s">
        <v>1673</v>
      </c>
      <c r="C1355" s="171" t="s">
        <v>1674</v>
      </c>
      <c r="D1355" s="166" t="s">
        <v>275</v>
      </c>
      <c r="E1355" s="1214">
        <v>0.22434999999999999</v>
      </c>
      <c r="F1355" s="1207"/>
      <c r="G1355" s="1208">
        <f>ROUND(E1355*F1355,2)</f>
        <v>0</v>
      </c>
      <c r="H1355" s="155">
        <v>38598.49</v>
      </c>
      <c r="I1355" s="154">
        <f>ROUND(E1355*H1355,2)</f>
        <v>8659.57</v>
      </c>
      <c r="J1355" s="155">
        <v>0</v>
      </c>
      <c r="K1355" s="154">
        <f>ROUND(E1355*J1355,2)</f>
        <v>0</v>
      </c>
      <c r="L1355" s="154">
        <v>21</v>
      </c>
      <c r="M1355" s="154">
        <f>G1355*(1+L1355/100)</f>
        <v>0</v>
      </c>
      <c r="N1355" s="153">
        <v>1</v>
      </c>
      <c r="O1355" s="153">
        <f>ROUND(E1355*N1355,2)</f>
        <v>0.22</v>
      </c>
      <c r="P1355" s="153">
        <v>0</v>
      </c>
      <c r="Q1355" s="153">
        <f>ROUND(E1355*P1355,2)</f>
        <v>0</v>
      </c>
      <c r="R1355" s="154" t="s">
        <v>462</v>
      </c>
      <c r="S1355" s="154" t="s">
        <v>200</v>
      </c>
      <c r="T1355" s="154" t="s">
        <v>201</v>
      </c>
      <c r="U1355" s="154">
        <v>0</v>
      </c>
      <c r="V1355" s="154">
        <f>ROUND(E1355*U1355,2)</f>
        <v>0</v>
      </c>
      <c r="W1355" s="154"/>
      <c r="X1355" s="154" t="s">
        <v>463</v>
      </c>
      <c r="Y1355" s="154" t="s">
        <v>203</v>
      </c>
      <c r="Z1355" s="145"/>
      <c r="AA1355" s="145"/>
      <c r="AB1355" s="145"/>
      <c r="AC1355" s="145"/>
      <c r="AD1355" s="145"/>
      <c r="AE1355" s="145"/>
      <c r="AF1355" s="145"/>
      <c r="AG1355" s="145" t="s">
        <v>464</v>
      </c>
      <c r="AH1355" s="145"/>
      <c r="AI1355" s="145"/>
      <c r="AJ1355" s="145"/>
      <c r="AK1355" s="145"/>
      <c r="AL1355" s="145"/>
      <c r="AM1355" s="145"/>
      <c r="AN1355" s="145"/>
      <c r="AO1355" s="145"/>
      <c r="AP1355" s="145"/>
      <c r="AQ1355" s="145"/>
      <c r="AR1355" s="145"/>
      <c r="AS1355" s="145"/>
      <c r="AT1355" s="145"/>
      <c r="AU1355" s="145"/>
      <c r="AV1355" s="145"/>
      <c r="AW1355" s="145"/>
      <c r="AX1355" s="145"/>
      <c r="AY1355" s="145"/>
      <c r="AZ1355" s="145"/>
      <c r="BA1355" s="145"/>
      <c r="BB1355" s="145"/>
      <c r="BC1355" s="145"/>
      <c r="BD1355" s="145"/>
      <c r="BE1355" s="145"/>
      <c r="BF1355" s="145"/>
      <c r="BG1355" s="145"/>
      <c r="BH1355" s="145"/>
    </row>
    <row r="1356" spans="1:60" ht="22.5" outlineLevel="2">
      <c r="A1356" s="151"/>
      <c r="B1356" s="152"/>
      <c r="C1356" s="172" t="s">
        <v>1675</v>
      </c>
      <c r="D1356" s="156"/>
      <c r="E1356" s="1215">
        <v>1.375E-2</v>
      </c>
      <c r="F1356" s="1209"/>
      <c r="G1356" s="1209"/>
      <c r="H1356" s="154"/>
      <c r="I1356" s="154"/>
      <c r="J1356" s="154"/>
      <c r="K1356" s="154"/>
      <c r="L1356" s="154"/>
      <c r="M1356" s="154"/>
      <c r="N1356" s="153"/>
      <c r="O1356" s="153"/>
      <c r="P1356" s="153"/>
      <c r="Q1356" s="153"/>
      <c r="R1356" s="154"/>
      <c r="S1356" s="154"/>
      <c r="T1356" s="154"/>
      <c r="U1356" s="154"/>
      <c r="V1356" s="154"/>
      <c r="W1356" s="154"/>
      <c r="X1356" s="154"/>
      <c r="Y1356" s="154"/>
      <c r="Z1356" s="145"/>
      <c r="AA1356" s="145"/>
      <c r="AB1356" s="145"/>
      <c r="AC1356" s="145"/>
      <c r="AD1356" s="145"/>
      <c r="AE1356" s="145"/>
      <c r="AF1356" s="145"/>
      <c r="AG1356" s="145" t="s">
        <v>206</v>
      </c>
      <c r="AH1356" s="145">
        <v>0</v>
      </c>
      <c r="AI1356" s="145"/>
      <c r="AJ1356" s="145"/>
      <c r="AK1356" s="145"/>
      <c r="AL1356" s="145"/>
      <c r="AM1356" s="145"/>
      <c r="AN1356" s="145"/>
      <c r="AO1356" s="145"/>
      <c r="AP1356" s="145"/>
      <c r="AQ1356" s="145"/>
      <c r="AR1356" s="145"/>
      <c r="AS1356" s="145"/>
      <c r="AT1356" s="145"/>
      <c r="AU1356" s="145"/>
      <c r="AV1356" s="145"/>
      <c r="AW1356" s="145"/>
      <c r="AX1356" s="145"/>
      <c r="AY1356" s="145"/>
      <c r="AZ1356" s="145"/>
      <c r="BA1356" s="145"/>
      <c r="BB1356" s="145"/>
      <c r="BC1356" s="145"/>
      <c r="BD1356" s="145"/>
      <c r="BE1356" s="145"/>
      <c r="BF1356" s="145"/>
      <c r="BG1356" s="145"/>
      <c r="BH1356" s="145"/>
    </row>
    <row r="1357" spans="1:60" ht="22.5" outlineLevel="3">
      <c r="A1357" s="151"/>
      <c r="B1357" s="152"/>
      <c r="C1357" s="172" t="s">
        <v>1676</v>
      </c>
      <c r="D1357" s="156"/>
      <c r="E1357" s="1215">
        <v>0.20451</v>
      </c>
      <c r="F1357" s="1209"/>
      <c r="G1357" s="1209"/>
      <c r="H1357" s="154"/>
      <c r="I1357" s="154"/>
      <c r="J1357" s="154"/>
      <c r="K1357" s="154"/>
      <c r="L1357" s="154"/>
      <c r="M1357" s="154"/>
      <c r="N1357" s="153"/>
      <c r="O1357" s="153"/>
      <c r="P1357" s="153"/>
      <c r="Q1357" s="153"/>
      <c r="R1357" s="154"/>
      <c r="S1357" s="154"/>
      <c r="T1357" s="154"/>
      <c r="U1357" s="154"/>
      <c r="V1357" s="154"/>
      <c r="W1357" s="154"/>
      <c r="X1357" s="154"/>
      <c r="Y1357" s="154"/>
      <c r="Z1357" s="145"/>
      <c r="AA1357" s="145"/>
      <c r="AB1357" s="145"/>
      <c r="AC1357" s="145"/>
      <c r="AD1357" s="145"/>
      <c r="AE1357" s="145"/>
      <c r="AF1357" s="145"/>
      <c r="AG1357" s="145" t="s">
        <v>206</v>
      </c>
      <c r="AH1357" s="145">
        <v>0</v>
      </c>
      <c r="AI1357" s="145"/>
      <c r="AJ1357" s="145"/>
      <c r="AK1357" s="145"/>
      <c r="AL1357" s="145"/>
      <c r="AM1357" s="145"/>
      <c r="AN1357" s="145"/>
      <c r="AO1357" s="145"/>
      <c r="AP1357" s="145"/>
      <c r="AQ1357" s="145"/>
      <c r="AR1357" s="145"/>
      <c r="AS1357" s="145"/>
      <c r="AT1357" s="145"/>
      <c r="AU1357" s="145"/>
      <c r="AV1357" s="145"/>
      <c r="AW1357" s="145"/>
      <c r="AX1357" s="145"/>
      <c r="AY1357" s="145"/>
      <c r="AZ1357" s="145"/>
      <c r="BA1357" s="145"/>
      <c r="BB1357" s="145"/>
      <c r="BC1357" s="145"/>
      <c r="BD1357" s="145"/>
      <c r="BE1357" s="145"/>
      <c r="BF1357" s="145"/>
      <c r="BG1357" s="145"/>
      <c r="BH1357" s="145"/>
    </row>
    <row r="1358" spans="1:60" ht="22.5" outlineLevel="3">
      <c r="A1358" s="151"/>
      <c r="B1358" s="152"/>
      <c r="C1358" s="172" t="s">
        <v>1677</v>
      </c>
      <c r="D1358" s="156"/>
      <c r="E1358" s="1215">
        <v>6.0800000000000003E-3</v>
      </c>
      <c r="F1358" s="1209"/>
      <c r="G1358" s="1209"/>
      <c r="H1358" s="154"/>
      <c r="I1358" s="154"/>
      <c r="J1358" s="154"/>
      <c r="K1358" s="154"/>
      <c r="L1358" s="154"/>
      <c r="M1358" s="154"/>
      <c r="N1358" s="153"/>
      <c r="O1358" s="153"/>
      <c r="P1358" s="153"/>
      <c r="Q1358" s="153"/>
      <c r="R1358" s="154"/>
      <c r="S1358" s="154"/>
      <c r="T1358" s="154"/>
      <c r="U1358" s="154"/>
      <c r="V1358" s="154"/>
      <c r="W1358" s="154"/>
      <c r="X1358" s="154"/>
      <c r="Y1358" s="154"/>
      <c r="Z1358" s="145"/>
      <c r="AA1358" s="145"/>
      <c r="AB1358" s="145"/>
      <c r="AC1358" s="145"/>
      <c r="AD1358" s="145"/>
      <c r="AE1358" s="145"/>
      <c r="AF1358" s="145"/>
      <c r="AG1358" s="145" t="s">
        <v>206</v>
      </c>
      <c r="AH1358" s="145">
        <v>0</v>
      </c>
      <c r="AI1358" s="145"/>
      <c r="AJ1358" s="145"/>
      <c r="AK1358" s="145"/>
      <c r="AL1358" s="145"/>
      <c r="AM1358" s="145"/>
      <c r="AN1358" s="145"/>
      <c r="AO1358" s="145"/>
      <c r="AP1358" s="145"/>
      <c r="AQ1358" s="145"/>
      <c r="AR1358" s="145"/>
      <c r="AS1358" s="145"/>
      <c r="AT1358" s="145"/>
      <c r="AU1358" s="145"/>
      <c r="AV1358" s="145"/>
      <c r="AW1358" s="145"/>
      <c r="AX1358" s="145"/>
      <c r="AY1358" s="145"/>
      <c r="AZ1358" s="145"/>
      <c r="BA1358" s="145"/>
      <c r="BB1358" s="145"/>
      <c r="BC1358" s="145"/>
      <c r="BD1358" s="145"/>
      <c r="BE1358" s="145"/>
      <c r="BF1358" s="145"/>
      <c r="BG1358" s="145"/>
      <c r="BH1358" s="145"/>
    </row>
    <row r="1359" spans="1:60" outlineLevel="1">
      <c r="A1359" s="164">
        <v>391</v>
      </c>
      <c r="B1359" s="165" t="s">
        <v>1678</v>
      </c>
      <c r="C1359" s="171" t="s">
        <v>1679</v>
      </c>
      <c r="D1359" s="166" t="s">
        <v>275</v>
      </c>
      <c r="E1359" s="1214">
        <v>0.52903</v>
      </c>
      <c r="F1359" s="1207"/>
      <c r="G1359" s="1208">
        <f>ROUND(E1359*F1359,2)</f>
        <v>0</v>
      </c>
      <c r="H1359" s="155">
        <v>38880.300000000003</v>
      </c>
      <c r="I1359" s="154">
        <f>ROUND(E1359*H1359,2)</f>
        <v>20568.849999999999</v>
      </c>
      <c r="J1359" s="155">
        <v>0</v>
      </c>
      <c r="K1359" s="154">
        <f>ROUND(E1359*J1359,2)</f>
        <v>0</v>
      </c>
      <c r="L1359" s="154">
        <v>21</v>
      </c>
      <c r="M1359" s="154">
        <f>G1359*(1+L1359/100)</f>
        <v>0</v>
      </c>
      <c r="N1359" s="153">
        <v>1</v>
      </c>
      <c r="O1359" s="153">
        <f>ROUND(E1359*N1359,2)</f>
        <v>0.53</v>
      </c>
      <c r="P1359" s="153">
        <v>0</v>
      </c>
      <c r="Q1359" s="153">
        <f>ROUND(E1359*P1359,2)</f>
        <v>0</v>
      </c>
      <c r="R1359" s="154" t="s">
        <v>462</v>
      </c>
      <c r="S1359" s="154" t="s">
        <v>200</v>
      </c>
      <c r="T1359" s="154" t="s">
        <v>201</v>
      </c>
      <c r="U1359" s="154">
        <v>0</v>
      </c>
      <c r="V1359" s="154">
        <f>ROUND(E1359*U1359,2)</f>
        <v>0</v>
      </c>
      <c r="W1359" s="154"/>
      <c r="X1359" s="154" t="s">
        <v>463</v>
      </c>
      <c r="Y1359" s="154" t="s">
        <v>203</v>
      </c>
      <c r="Z1359" s="145"/>
      <c r="AA1359" s="145"/>
      <c r="AB1359" s="145"/>
      <c r="AC1359" s="145"/>
      <c r="AD1359" s="145"/>
      <c r="AE1359" s="145"/>
      <c r="AF1359" s="145"/>
      <c r="AG1359" s="145" t="s">
        <v>464</v>
      </c>
      <c r="AH1359" s="145"/>
      <c r="AI1359" s="145"/>
      <c r="AJ1359" s="145"/>
      <c r="AK1359" s="145"/>
      <c r="AL1359" s="145"/>
      <c r="AM1359" s="145"/>
      <c r="AN1359" s="145"/>
      <c r="AO1359" s="145"/>
      <c r="AP1359" s="145"/>
      <c r="AQ1359" s="145"/>
      <c r="AR1359" s="145"/>
      <c r="AS1359" s="145"/>
      <c r="AT1359" s="145"/>
      <c r="AU1359" s="145"/>
      <c r="AV1359" s="145"/>
      <c r="AW1359" s="145"/>
      <c r="AX1359" s="145"/>
      <c r="AY1359" s="145"/>
      <c r="AZ1359" s="145"/>
      <c r="BA1359" s="145"/>
      <c r="BB1359" s="145"/>
      <c r="BC1359" s="145"/>
      <c r="BD1359" s="145"/>
      <c r="BE1359" s="145"/>
      <c r="BF1359" s="145"/>
      <c r="BG1359" s="145"/>
      <c r="BH1359" s="145"/>
    </row>
    <row r="1360" spans="1:60" ht="22.5" outlineLevel="2">
      <c r="A1360" s="151"/>
      <c r="B1360" s="152"/>
      <c r="C1360" s="172" t="s">
        <v>1680</v>
      </c>
      <c r="D1360" s="156"/>
      <c r="E1360" s="1215">
        <v>0.52903</v>
      </c>
      <c r="F1360" s="1209"/>
      <c r="G1360" s="1209"/>
      <c r="H1360" s="154"/>
      <c r="I1360" s="154"/>
      <c r="J1360" s="154"/>
      <c r="K1360" s="154"/>
      <c r="L1360" s="154"/>
      <c r="M1360" s="154"/>
      <c r="N1360" s="153"/>
      <c r="O1360" s="153"/>
      <c r="P1360" s="153"/>
      <c r="Q1360" s="153"/>
      <c r="R1360" s="154"/>
      <c r="S1360" s="154"/>
      <c r="T1360" s="154"/>
      <c r="U1360" s="154"/>
      <c r="V1360" s="154"/>
      <c r="W1360" s="154"/>
      <c r="X1360" s="154"/>
      <c r="Y1360" s="154"/>
      <c r="Z1360" s="145"/>
      <c r="AA1360" s="145"/>
      <c r="AB1360" s="145"/>
      <c r="AC1360" s="145"/>
      <c r="AD1360" s="145"/>
      <c r="AE1360" s="145"/>
      <c r="AF1360" s="145"/>
      <c r="AG1360" s="145" t="s">
        <v>206</v>
      </c>
      <c r="AH1360" s="145">
        <v>0</v>
      </c>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5"/>
      <c r="BF1360" s="145"/>
      <c r="BG1360" s="145"/>
      <c r="BH1360" s="145"/>
    </row>
    <row r="1361" spans="1:60" outlineLevel="1">
      <c r="A1361" s="164">
        <v>392</v>
      </c>
      <c r="B1361" s="165" t="s">
        <v>1681</v>
      </c>
      <c r="C1361" s="171" t="s">
        <v>1430</v>
      </c>
      <c r="D1361" s="166" t="s">
        <v>246</v>
      </c>
      <c r="E1361" s="1214">
        <v>124</v>
      </c>
      <c r="F1361" s="1207"/>
      <c r="G1361" s="1208">
        <f>ROUND(E1361*F1361,2)</f>
        <v>0</v>
      </c>
      <c r="H1361" s="155">
        <v>310.45</v>
      </c>
      <c r="I1361" s="154">
        <f>ROUND(E1361*H1361,2)</f>
        <v>38495.800000000003</v>
      </c>
      <c r="J1361" s="155">
        <v>0</v>
      </c>
      <c r="K1361" s="154">
        <f>ROUND(E1361*J1361,2)</f>
        <v>0</v>
      </c>
      <c r="L1361" s="154">
        <v>21</v>
      </c>
      <c r="M1361" s="154">
        <f>G1361*(1+L1361/100)</f>
        <v>0</v>
      </c>
      <c r="N1361" s="153">
        <v>0</v>
      </c>
      <c r="O1361" s="153">
        <f>ROUND(E1361*N1361,2)</f>
        <v>0</v>
      </c>
      <c r="P1361" s="153">
        <v>0</v>
      </c>
      <c r="Q1361" s="153">
        <f>ROUND(E1361*P1361,2)</f>
        <v>0</v>
      </c>
      <c r="R1361" s="154" t="s">
        <v>462</v>
      </c>
      <c r="S1361" s="154" t="s">
        <v>200</v>
      </c>
      <c r="T1361" s="154" t="s">
        <v>201</v>
      </c>
      <c r="U1361" s="154">
        <v>0</v>
      </c>
      <c r="V1361" s="154">
        <f>ROUND(E1361*U1361,2)</f>
        <v>0</v>
      </c>
      <c r="W1361" s="154"/>
      <c r="X1361" s="154" t="s">
        <v>463</v>
      </c>
      <c r="Y1361" s="154" t="s">
        <v>203</v>
      </c>
      <c r="Z1361" s="145"/>
      <c r="AA1361" s="145"/>
      <c r="AB1361" s="145"/>
      <c r="AC1361" s="145"/>
      <c r="AD1361" s="145"/>
      <c r="AE1361" s="145"/>
      <c r="AF1361" s="145"/>
      <c r="AG1361" s="145" t="s">
        <v>464</v>
      </c>
      <c r="AH1361" s="145"/>
      <c r="AI1361" s="145"/>
      <c r="AJ1361" s="145"/>
      <c r="AK1361" s="145"/>
      <c r="AL1361" s="145"/>
      <c r="AM1361" s="145"/>
      <c r="AN1361" s="145"/>
      <c r="AO1361" s="145"/>
      <c r="AP1361" s="145"/>
      <c r="AQ1361" s="145"/>
      <c r="AR1361" s="145"/>
      <c r="AS1361" s="145"/>
      <c r="AT1361" s="145"/>
      <c r="AU1361" s="145"/>
      <c r="AV1361" s="145"/>
      <c r="AW1361" s="145"/>
      <c r="AX1361" s="145"/>
      <c r="AY1361" s="145"/>
      <c r="AZ1361" s="145"/>
      <c r="BA1361" s="145"/>
      <c r="BB1361" s="145"/>
      <c r="BC1361" s="145"/>
      <c r="BD1361" s="145"/>
      <c r="BE1361" s="145"/>
      <c r="BF1361" s="145"/>
      <c r="BG1361" s="145"/>
      <c r="BH1361" s="145"/>
    </row>
    <row r="1362" spans="1:60" outlineLevel="2">
      <c r="A1362" s="151"/>
      <c r="B1362" s="152"/>
      <c r="C1362" s="172" t="s">
        <v>1682</v>
      </c>
      <c r="D1362" s="156"/>
      <c r="E1362" s="1215">
        <v>96</v>
      </c>
      <c r="F1362" s="1209"/>
      <c r="G1362" s="1209"/>
      <c r="H1362" s="154"/>
      <c r="I1362" s="154"/>
      <c r="J1362" s="154"/>
      <c r="K1362" s="154"/>
      <c r="L1362" s="154"/>
      <c r="M1362" s="154"/>
      <c r="N1362" s="153"/>
      <c r="O1362" s="153"/>
      <c r="P1362" s="153"/>
      <c r="Q1362" s="153"/>
      <c r="R1362" s="154"/>
      <c r="S1362" s="154"/>
      <c r="T1362" s="154"/>
      <c r="U1362" s="154"/>
      <c r="V1362" s="154"/>
      <c r="W1362" s="154"/>
      <c r="X1362" s="154"/>
      <c r="Y1362" s="154"/>
      <c r="Z1362" s="145"/>
      <c r="AA1362" s="145"/>
      <c r="AB1362" s="145"/>
      <c r="AC1362" s="145"/>
      <c r="AD1362" s="145"/>
      <c r="AE1362" s="145"/>
      <c r="AF1362" s="145"/>
      <c r="AG1362" s="145" t="s">
        <v>206</v>
      </c>
      <c r="AH1362" s="145">
        <v>0</v>
      </c>
      <c r="AI1362" s="145"/>
      <c r="AJ1362" s="145"/>
      <c r="AK1362" s="145"/>
      <c r="AL1362" s="145"/>
      <c r="AM1362" s="145"/>
      <c r="AN1362" s="145"/>
      <c r="AO1362" s="145"/>
      <c r="AP1362" s="145"/>
      <c r="AQ1362" s="145"/>
      <c r="AR1362" s="145"/>
      <c r="AS1362" s="145"/>
      <c r="AT1362" s="145"/>
      <c r="AU1362" s="145"/>
      <c r="AV1362" s="145"/>
      <c r="AW1362" s="145"/>
      <c r="AX1362" s="145"/>
      <c r="AY1362" s="145"/>
      <c r="AZ1362" s="145"/>
      <c r="BA1362" s="145"/>
      <c r="BB1362" s="145"/>
      <c r="BC1362" s="145"/>
      <c r="BD1362" s="145"/>
      <c r="BE1362" s="145"/>
      <c r="BF1362" s="145"/>
      <c r="BG1362" s="145"/>
      <c r="BH1362" s="145"/>
    </row>
    <row r="1363" spans="1:60" outlineLevel="3">
      <c r="A1363" s="151"/>
      <c r="B1363" s="152"/>
      <c r="C1363" s="172" t="s">
        <v>1495</v>
      </c>
      <c r="D1363" s="156"/>
      <c r="E1363" s="1215">
        <v>18</v>
      </c>
      <c r="F1363" s="1209"/>
      <c r="G1363" s="1209"/>
      <c r="H1363" s="154"/>
      <c r="I1363" s="154"/>
      <c r="J1363" s="154"/>
      <c r="K1363" s="154"/>
      <c r="L1363" s="154"/>
      <c r="M1363" s="154"/>
      <c r="N1363" s="153"/>
      <c r="O1363" s="153"/>
      <c r="P1363" s="153"/>
      <c r="Q1363" s="153"/>
      <c r="R1363" s="154"/>
      <c r="S1363" s="154"/>
      <c r="T1363" s="154"/>
      <c r="U1363" s="154"/>
      <c r="V1363" s="154"/>
      <c r="W1363" s="154"/>
      <c r="X1363" s="154"/>
      <c r="Y1363" s="154"/>
      <c r="Z1363" s="145"/>
      <c r="AA1363" s="145"/>
      <c r="AB1363" s="145"/>
      <c r="AC1363" s="145"/>
      <c r="AD1363" s="145"/>
      <c r="AE1363" s="145"/>
      <c r="AF1363" s="145"/>
      <c r="AG1363" s="145" t="s">
        <v>206</v>
      </c>
      <c r="AH1363" s="145">
        <v>0</v>
      </c>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5"/>
      <c r="BF1363" s="145"/>
      <c r="BG1363" s="145"/>
      <c r="BH1363" s="145"/>
    </row>
    <row r="1364" spans="1:60" outlineLevel="3">
      <c r="A1364" s="151"/>
      <c r="B1364" s="152"/>
      <c r="C1364" s="172" t="s">
        <v>1420</v>
      </c>
      <c r="D1364" s="156"/>
      <c r="E1364" s="1215">
        <v>10</v>
      </c>
      <c r="F1364" s="1209"/>
      <c r="G1364" s="1209"/>
      <c r="H1364" s="154"/>
      <c r="I1364" s="154"/>
      <c r="J1364" s="154"/>
      <c r="K1364" s="154"/>
      <c r="L1364" s="154"/>
      <c r="M1364" s="154"/>
      <c r="N1364" s="153"/>
      <c r="O1364" s="153"/>
      <c r="P1364" s="153"/>
      <c r="Q1364" s="153"/>
      <c r="R1364" s="154"/>
      <c r="S1364" s="154"/>
      <c r="T1364" s="154"/>
      <c r="U1364" s="154"/>
      <c r="V1364" s="154"/>
      <c r="W1364" s="154"/>
      <c r="X1364" s="154"/>
      <c r="Y1364" s="154"/>
      <c r="Z1364" s="145"/>
      <c r="AA1364" s="145"/>
      <c r="AB1364" s="145"/>
      <c r="AC1364" s="145"/>
      <c r="AD1364" s="145"/>
      <c r="AE1364" s="145"/>
      <c r="AF1364" s="145"/>
      <c r="AG1364" s="145" t="s">
        <v>206</v>
      </c>
      <c r="AH1364" s="145">
        <v>0</v>
      </c>
      <c r="AI1364" s="145"/>
      <c r="AJ1364" s="145"/>
      <c r="AK1364" s="145"/>
      <c r="AL1364" s="145"/>
      <c r="AM1364" s="145"/>
      <c r="AN1364" s="145"/>
      <c r="AO1364" s="145"/>
      <c r="AP1364" s="145"/>
      <c r="AQ1364" s="145"/>
      <c r="AR1364" s="145"/>
      <c r="AS1364" s="145"/>
      <c r="AT1364" s="145"/>
      <c r="AU1364" s="145"/>
      <c r="AV1364" s="145"/>
      <c r="AW1364" s="145"/>
      <c r="AX1364" s="145"/>
      <c r="AY1364" s="145"/>
      <c r="AZ1364" s="145"/>
      <c r="BA1364" s="145"/>
      <c r="BB1364" s="145"/>
      <c r="BC1364" s="145"/>
      <c r="BD1364" s="145"/>
      <c r="BE1364" s="145"/>
      <c r="BF1364" s="145"/>
      <c r="BG1364" s="145"/>
      <c r="BH1364" s="145"/>
    </row>
    <row r="1365" spans="1:60" outlineLevel="1">
      <c r="A1365" s="164">
        <v>393</v>
      </c>
      <c r="B1365" s="165" t="s">
        <v>1683</v>
      </c>
      <c r="C1365" s="171" t="s">
        <v>1684</v>
      </c>
      <c r="D1365" s="166" t="s">
        <v>246</v>
      </c>
      <c r="E1365" s="1214">
        <v>40</v>
      </c>
      <c r="F1365" s="1207"/>
      <c r="G1365" s="1208">
        <f>ROUND(E1365*F1365,2)</f>
        <v>0</v>
      </c>
      <c r="H1365" s="155">
        <v>399.86</v>
      </c>
      <c r="I1365" s="154">
        <f>ROUND(E1365*H1365,2)</f>
        <v>15994.4</v>
      </c>
      <c r="J1365" s="155">
        <v>0</v>
      </c>
      <c r="K1365" s="154">
        <f>ROUND(E1365*J1365,2)</f>
        <v>0</v>
      </c>
      <c r="L1365" s="154">
        <v>21</v>
      </c>
      <c r="M1365" s="154">
        <f>G1365*(1+L1365/100)</f>
        <v>0</v>
      </c>
      <c r="N1365" s="153">
        <v>0</v>
      </c>
      <c r="O1365" s="153">
        <f>ROUND(E1365*N1365,2)</f>
        <v>0</v>
      </c>
      <c r="P1365" s="153">
        <v>0</v>
      </c>
      <c r="Q1365" s="153">
        <f>ROUND(E1365*P1365,2)</f>
        <v>0</v>
      </c>
      <c r="R1365" s="154" t="s">
        <v>462</v>
      </c>
      <c r="S1365" s="154" t="s">
        <v>200</v>
      </c>
      <c r="T1365" s="154" t="s">
        <v>201</v>
      </c>
      <c r="U1365" s="154">
        <v>0</v>
      </c>
      <c r="V1365" s="154">
        <f>ROUND(E1365*U1365,2)</f>
        <v>0</v>
      </c>
      <c r="W1365" s="154"/>
      <c r="X1365" s="154" t="s">
        <v>463</v>
      </c>
      <c r="Y1365" s="154" t="s">
        <v>203</v>
      </c>
      <c r="Z1365" s="145"/>
      <c r="AA1365" s="145"/>
      <c r="AB1365" s="145"/>
      <c r="AC1365" s="145"/>
      <c r="AD1365" s="145"/>
      <c r="AE1365" s="145"/>
      <c r="AF1365" s="145"/>
      <c r="AG1365" s="145" t="s">
        <v>464</v>
      </c>
      <c r="AH1365" s="145"/>
      <c r="AI1365" s="145"/>
      <c r="AJ1365" s="145"/>
      <c r="AK1365" s="145"/>
      <c r="AL1365" s="145"/>
      <c r="AM1365" s="145"/>
      <c r="AN1365" s="145"/>
      <c r="AO1365" s="145"/>
      <c r="AP1365" s="145"/>
      <c r="AQ1365" s="145"/>
      <c r="AR1365" s="145"/>
      <c r="AS1365" s="145"/>
      <c r="AT1365" s="145"/>
      <c r="AU1365" s="145"/>
      <c r="AV1365" s="145"/>
      <c r="AW1365" s="145"/>
      <c r="AX1365" s="145"/>
      <c r="AY1365" s="145"/>
      <c r="AZ1365" s="145"/>
      <c r="BA1365" s="145"/>
      <c r="BB1365" s="145"/>
      <c r="BC1365" s="145"/>
      <c r="BD1365" s="145"/>
      <c r="BE1365" s="145"/>
      <c r="BF1365" s="145"/>
      <c r="BG1365" s="145"/>
      <c r="BH1365" s="145"/>
    </row>
    <row r="1366" spans="1:60" outlineLevel="2">
      <c r="A1366" s="151"/>
      <c r="B1366" s="152"/>
      <c r="C1366" s="172" t="s">
        <v>1496</v>
      </c>
      <c r="D1366" s="156"/>
      <c r="E1366" s="1215">
        <v>40</v>
      </c>
      <c r="F1366" s="1209"/>
      <c r="G1366" s="1209"/>
      <c r="H1366" s="154"/>
      <c r="I1366" s="154"/>
      <c r="J1366" s="154"/>
      <c r="K1366" s="154"/>
      <c r="L1366" s="154"/>
      <c r="M1366" s="154"/>
      <c r="N1366" s="153"/>
      <c r="O1366" s="153"/>
      <c r="P1366" s="153"/>
      <c r="Q1366" s="153"/>
      <c r="R1366" s="154"/>
      <c r="S1366" s="154"/>
      <c r="T1366" s="154"/>
      <c r="U1366" s="154"/>
      <c r="V1366" s="154"/>
      <c r="W1366" s="154"/>
      <c r="X1366" s="154"/>
      <c r="Y1366" s="154"/>
      <c r="Z1366" s="145"/>
      <c r="AA1366" s="145"/>
      <c r="AB1366" s="145"/>
      <c r="AC1366" s="145"/>
      <c r="AD1366" s="145"/>
      <c r="AE1366" s="145"/>
      <c r="AF1366" s="145"/>
      <c r="AG1366" s="145" t="s">
        <v>206</v>
      </c>
      <c r="AH1366" s="145">
        <v>0</v>
      </c>
      <c r="AI1366" s="145"/>
      <c r="AJ1366" s="145"/>
      <c r="AK1366" s="145"/>
      <c r="AL1366" s="145"/>
      <c r="AM1366" s="145"/>
      <c r="AN1366" s="145"/>
      <c r="AO1366" s="145"/>
      <c r="AP1366" s="145"/>
      <c r="AQ1366" s="145"/>
      <c r="AR1366" s="145"/>
      <c r="AS1366" s="145"/>
      <c r="AT1366" s="145"/>
      <c r="AU1366" s="145"/>
      <c r="AV1366" s="145"/>
      <c r="AW1366" s="145"/>
      <c r="AX1366" s="145"/>
      <c r="AY1366" s="145"/>
      <c r="AZ1366" s="145"/>
      <c r="BA1366" s="145"/>
      <c r="BB1366" s="145"/>
      <c r="BC1366" s="145"/>
      <c r="BD1366" s="145"/>
      <c r="BE1366" s="145"/>
      <c r="BF1366" s="145"/>
      <c r="BG1366" s="145"/>
      <c r="BH1366" s="145"/>
    </row>
    <row r="1367" spans="1:60" outlineLevel="1">
      <c r="A1367" s="167">
        <v>394</v>
      </c>
      <c r="B1367" s="168" t="s">
        <v>1685</v>
      </c>
      <c r="C1367" s="173" t="s">
        <v>1686</v>
      </c>
      <c r="D1367" s="169" t="s">
        <v>275</v>
      </c>
      <c r="E1367" s="1216">
        <v>18.483750000000001</v>
      </c>
      <c r="F1367" s="1200"/>
      <c r="G1367" s="1210">
        <f>ROUND(E1367*F1367,2)</f>
        <v>0</v>
      </c>
      <c r="H1367" s="155">
        <v>0</v>
      </c>
      <c r="I1367" s="154">
        <f>ROUND(E1367*H1367,2)</f>
        <v>0</v>
      </c>
      <c r="J1367" s="155">
        <v>1718.47</v>
      </c>
      <c r="K1367" s="154">
        <f>ROUND(E1367*J1367,2)</f>
        <v>31763.77</v>
      </c>
      <c r="L1367" s="154">
        <v>21</v>
      </c>
      <c r="M1367" s="154">
        <f>G1367*(1+L1367/100)</f>
        <v>0</v>
      </c>
      <c r="N1367" s="153">
        <v>0</v>
      </c>
      <c r="O1367" s="153">
        <f>ROUND(E1367*N1367,2)</f>
        <v>0</v>
      </c>
      <c r="P1367" s="153">
        <v>0</v>
      </c>
      <c r="Q1367" s="153">
        <f>ROUND(E1367*P1367,2)</f>
        <v>0</v>
      </c>
      <c r="R1367" s="154"/>
      <c r="S1367" s="154" t="s">
        <v>200</v>
      </c>
      <c r="T1367" s="154" t="s">
        <v>201</v>
      </c>
      <c r="U1367" s="154">
        <v>3.0059999999999998</v>
      </c>
      <c r="V1367" s="154">
        <f>ROUND(E1367*U1367,2)</f>
        <v>55.56</v>
      </c>
      <c r="W1367" s="154"/>
      <c r="X1367" s="154" t="s">
        <v>1271</v>
      </c>
      <c r="Y1367" s="154" t="s">
        <v>203</v>
      </c>
      <c r="Z1367" s="145"/>
      <c r="AA1367" s="145"/>
      <c r="AB1367" s="145"/>
      <c r="AC1367" s="145"/>
      <c r="AD1367" s="145"/>
      <c r="AE1367" s="145"/>
      <c r="AF1367" s="145"/>
      <c r="AG1367" s="145" t="s">
        <v>1272</v>
      </c>
      <c r="AH1367" s="145"/>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5"/>
      <c r="BF1367" s="145"/>
      <c r="BG1367" s="145"/>
      <c r="BH1367" s="145"/>
    </row>
    <row r="1368" spans="1:60">
      <c r="A1368" s="161" t="s">
        <v>195</v>
      </c>
      <c r="B1368" s="162" t="s">
        <v>134</v>
      </c>
      <c r="C1368" s="170" t="s">
        <v>103</v>
      </c>
      <c r="D1368" s="163"/>
      <c r="E1368" s="1213"/>
      <c r="F1368" s="1201"/>
      <c r="G1368" s="1206">
        <f>SUMIF(AG1369:AG1448,"&lt;&gt;NOR",G1369:G1448)</f>
        <v>0</v>
      </c>
      <c r="H1368" s="160"/>
      <c r="I1368" s="160">
        <f>SUM(I1369:I1448)</f>
        <v>4163095.0299999984</v>
      </c>
      <c r="J1368" s="160"/>
      <c r="K1368" s="160">
        <f>SUM(K1369:K1448)</f>
        <v>8295.57</v>
      </c>
      <c r="L1368" s="160"/>
      <c r="M1368" s="160">
        <f>SUM(M1369:M1448)</f>
        <v>0</v>
      </c>
      <c r="N1368" s="159"/>
      <c r="O1368" s="159">
        <f>SUM(O1369:O1448)</f>
        <v>6.0399999999999912</v>
      </c>
      <c r="P1368" s="159"/>
      <c r="Q1368" s="159">
        <f>SUM(Q1369:Q1448)</f>
        <v>0</v>
      </c>
      <c r="R1368" s="160"/>
      <c r="S1368" s="160"/>
      <c r="T1368" s="160"/>
      <c r="U1368" s="160"/>
      <c r="V1368" s="160">
        <f>SUM(V1369:V1448)</f>
        <v>14.55</v>
      </c>
      <c r="W1368" s="160"/>
      <c r="X1368" s="160"/>
      <c r="Y1368" s="160"/>
      <c r="AG1368" t="s">
        <v>196</v>
      </c>
    </row>
    <row r="1369" spans="1:60" outlineLevel="1">
      <c r="A1369" s="167">
        <v>395</v>
      </c>
      <c r="B1369" s="168" t="s">
        <v>1687</v>
      </c>
      <c r="C1369" s="173" t="s">
        <v>1688</v>
      </c>
      <c r="D1369" s="169" t="s">
        <v>246</v>
      </c>
      <c r="E1369" s="1216">
        <v>1</v>
      </c>
      <c r="F1369" s="1200"/>
      <c r="G1369" s="1210">
        <f t="shared" ref="G1369:G1400" si="49">ROUND(E1369*F1369,2)</f>
        <v>0</v>
      </c>
      <c r="H1369" s="155">
        <v>23057.55</v>
      </c>
      <c r="I1369" s="154">
        <f t="shared" ref="I1369:I1400" si="50">ROUND(E1369*H1369,2)</f>
        <v>23057.55</v>
      </c>
      <c r="J1369" s="155">
        <v>0</v>
      </c>
      <c r="K1369" s="154">
        <f t="shared" ref="K1369:K1400" si="51">ROUND(E1369*J1369,2)</f>
        <v>0</v>
      </c>
      <c r="L1369" s="154">
        <v>21</v>
      </c>
      <c r="M1369" s="154">
        <f t="shared" ref="M1369:M1400" si="52">G1369*(1+L1369/100)</f>
        <v>0</v>
      </c>
      <c r="N1369" s="153">
        <v>2.4E-2</v>
      </c>
      <c r="O1369" s="153">
        <f t="shared" ref="O1369:O1400" si="53">ROUND(E1369*N1369,2)</f>
        <v>0.02</v>
      </c>
      <c r="P1369" s="153">
        <v>0</v>
      </c>
      <c r="Q1369" s="153">
        <f t="shared" ref="Q1369:Q1400" si="54">ROUND(E1369*P1369,2)</f>
        <v>0</v>
      </c>
      <c r="R1369" s="154"/>
      <c r="S1369" s="154" t="s">
        <v>623</v>
      </c>
      <c r="T1369" s="154" t="s">
        <v>849</v>
      </c>
      <c r="U1369" s="154">
        <v>0</v>
      </c>
      <c r="V1369" s="154">
        <f t="shared" ref="V1369:V1400" si="55">ROUND(E1369*U1369,2)</f>
        <v>0</v>
      </c>
      <c r="W1369" s="154"/>
      <c r="X1369" s="154" t="s">
        <v>202</v>
      </c>
      <c r="Y1369" s="154" t="s">
        <v>203</v>
      </c>
      <c r="Z1369" s="145"/>
      <c r="AA1369" s="145"/>
      <c r="AB1369" s="145"/>
      <c r="AC1369" s="145"/>
      <c r="AD1369" s="145"/>
      <c r="AE1369" s="145"/>
      <c r="AF1369" s="145"/>
      <c r="AG1369" s="145" t="s">
        <v>204</v>
      </c>
      <c r="AH1369" s="145"/>
      <c r="AI1369" s="145"/>
      <c r="AJ1369" s="145"/>
      <c r="AK1369" s="145"/>
      <c r="AL1369" s="145"/>
      <c r="AM1369" s="145"/>
      <c r="AN1369" s="145"/>
      <c r="AO1369" s="145"/>
      <c r="AP1369" s="145"/>
      <c r="AQ1369" s="145"/>
      <c r="AR1369" s="145"/>
      <c r="AS1369" s="145"/>
      <c r="AT1369" s="145"/>
      <c r="AU1369" s="145"/>
      <c r="AV1369" s="145"/>
      <c r="AW1369" s="145"/>
      <c r="AX1369" s="145"/>
      <c r="AY1369" s="145"/>
      <c r="AZ1369" s="145"/>
      <c r="BA1369" s="145"/>
      <c r="BB1369" s="145"/>
      <c r="BC1369" s="145"/>
      <c r="BD1369" s="145"/>
      <c r="BE1369" s="145"/>
      <c r="BF1369" s="145"/>
      <c r="BG1369" s="145"/>
      <c r="BH1369" s="145"/>
    </row>
    <row r="1370" spans="1:60" outlineLevel="1">
      <c r="A1370" s="167">
        <v>396</v>
      </c>
      <c r="B1370" s="168" t="s">
        <v>1689</v>
      </c>
      <c r="C1370" s="173" t="s">
        <v>1690</v>
      </c>
      <c r="D1370" s="169" t="s">
        <v>246</v>
      </c>
      <c r="E1370" s="1216">
        <v>1</v>
      </c>
      <c r="F1370" s="1200"/>
      <c r="G1370" s="1210">
        <f t="shared" si="49"/>
        <v>0</v>
      </c>
      <c r="H1370" s="155">
        <v>32218.55</v>
      </c>
      <c r="I1370" s="154">
        <f t="shared" si="50"/>
        <v>32218.55</v>
      </c>
      <c r="J1370" s="155">
        <v>0</v>
      </c>
      <c r="K1370" s="154">
        <f t="shared" si="51"/>
        <v>0</v>
      </c>
      <c r="L1370" s="154">
        <v>21</v>
      </c>
      <c r="M1370" s="154">
        <f t="shared" si="52"/>
        <v>0</v>
      </c>
      <c r="N1370" s="153">
        <v>3.4000000000000002E-2</v>
      </c>
      <c r="O1370" s="153">
        <f t="shared" si="53"/>
        <v>0.03</v>
      </c>
      <c r="P1370" s="153">
        <v>0</v>
      </c>
      <c r="Q1370" s="153">
        <f t="shared" si="54"/>
        <v>0</v>
      </c>
      <c r="R1370" s="154"/>
      <c r="S1370" s="154" t="s">
        <v>623</v>
      </c>
      <c r="T1370" s="154" t="s">
        <v>849</v>
      </c>
      <c r="U1370" s="154">
        <v>0</v>
      </c>
      <c r="V1370" s="154">
        <f t="shared" si="55"/>
        <v>0</v>
      </c>
      <c r="W1370" s="154"/>
      <c r="X1370" s="154" t="s">
        <v>202</v>
      </c>
      <c r="Y1370" s="154" t="s">
        <v>203</v>
      </c>
      <c r="Z1370" s="145"/>
      <c r="AA1370" s="145"/>
      <c r="AB1370" s="145"/>
      <c r="AC1370" s="145"/>
      <c r="AD1370" s="145"/>
      <c r="AE1370" s="145"/>
      <c r="AF1370" s="145"/>
      <c r="AG1370" s="145" t="s">
        <v>204</v>
      </c>
      <c r="AH1370" s="145"/>
      <c r="AI1370" s="145"/>
      <c r="AJ1370" s="145"/>
      <c r="AK1370" s="145"/>
      <c r="AL1370" s="145"/>
      <c r="AM1370" s="145"/>
      <c r="AN1370" s="145"/>
      <c r="AO1370" s="145"/>
      <c r="AP1370" s="145"/>
      <c r="AQ1370" s="145"/>
      <c r="AR1370" s="145"/>
      <c r="AS1370" s="145"/>
      <c r="AT1370" s="145"/>
      <c r="AU1370" s="145"/>
      <c r="AV1370" s="145"/>
      <c r="AW1370" s="145"/>
      <c r="AX1370" s="145"/>
      <c r="AY1370" s="145"/>
      <c r="AZ1370" s="145"/>
      <c r="BA1370" s="145"/>
      <c r="BB1370" s="145"/>
      <c r="BC1370" s="145"/>
      <c r="BD1370" s="145"/>
      <c r="BE1370" s="145"/>
      <c r="BF1370" s="145"/>
      <c r="BG1370" s="145"/>
      <c r="BH1370" s="145"/>
    </row>
    <row r="1371" spans="1:60" outlineLevel="1">
      <c r="A1371" s="167">
        <v>397</v>
      </c>
      <c r="B1371" s="168" t="s">
        <v>1691</v>
      </c>
      <c r="C1371" s="173" t="s">
        <v>1692</v>
      </c>
      <c r="D1371" s="169" t="s">
        <v>246</v>
      </c>
      <c r="E1371" s="1216">
        <v>1</v>
      </c>
      <c r="F1371" s="1200"/>
      <c r="G1371" s="1210">
        <f t="shared" si="49"/>
        <v>0</v>
      </c>
      <c r="H1371" s="155">
        <v>76278.039999999994</v>
      </c>
      <c r="I1371" s="154">
        <f t="shared" si="50"/>
        <v>76278.039999999994</v>
      </c>
      <c r="J1371" s="155">
        <v>0</v>
      </c>
      <c r="K1371" s="154">
        <f t="shared" si="51"/>
        <v>0</v>
      </c>
      <c r="L1371" s="154">
        <v>21</v>
      </c>
      <c r="M1371" s="154">
        <f t="shared" si="52"/>
        <v>0</v>
      </c>
      <c r="N1371" s="153">
        <v>0.10100000000000001</v>
      </c>
      <c r="O1371" s="153">
        <f t="shared" si="53"/>
        <v>0.1</v>
      </c>
      <c r="P1371" s="153">
        <v>0</v>
      </c>
      <c r="Q1371" s="153">
        <f t="shared" si="54"/>
        <v>0</v>
      </c>
      <c r="R1371" s="154"/>
      <c r="S1371" s="154" t="s">
        <v>623</v>
      </c>
      <c r="T1371" s="154" t="s">
        <v>849</v>
      </c>
      <c r="U1371" s="154">
        <v>0</v>
      </c>
      <c r="V1371" s="154">
        <f t="shared" si="55"/>
        <v>0</v>
      </c>
      <c r="W1371" s="154"/>
      <c r="X1371" s="154" t="s">
        <v>202</v>
      </c>
      <c r="Y1371" s="154" t="s">
        <v>203</v>
      </c>
      <c r="Z1371" s="145"/>
      <c r="AA1371" s="145"/>
      <c r="AB1371" s="145"/>
      <c r="AC1371" s="145"/>
      <c r="AD1371" s="145"/>
      <c r="AE1371" s="145"/>
      <c r="AF1371" s="145"/>
      <c r="AG1371" s="145" t="s">
        <v>204</v>
      </c>
      <c r="AH1371" s="145"/>
      <c r="AI1371" s="145"/>
      <c r="AJ1371" s="145"/>
      <c r="AK1371" s="145"/>
      <c r="AL1371" s="145"/>
      <c r="AM1371" s="145"/>
      <c r="AN1371" s="145"/>
      <c r="AO1371" s="145"/>
      <c r="AP1371" s="145"/>
      <c r="AQ1371" s="145"/>
      <c r="AR1371" s="145"/>
      <c r="AS1371" s="145"/>
      <c r="AT1371" s="145"/>
      <c r="AU1371" s="145"/>
      <c r="AV1371" s="145"/>
      <c r="AW1371" s="145"/>
      <c r="AX1371" s="145"/>
      <c r="AY1371" s="145"/>
      <c r="AZ1371" s="145"/>
      <c r="BA1371" s="145"/>
      <c r="BB1371" s="145"/>
      <c r="BC1371" s="145"/>
      <c r="BD1371" s="145"/>
      <c r="BE1371" s="145"/>
      <c r="BF1371" s="145"/>
      <c r="BG1371" s="145"/>
      <c r="BH1371" s="145"/>
    </row>
    <row r="1372" spans="1:60" ht="22.5" outlineLevel="1">
      <c r="A1372" s="167">
        <v>398</v>
      </c>
      <c r="B1372" s="168" t="s">
        <v>1693</v>
      </c>
      <c r="C1372" s="173" t="s">
        <v>1694</v>
      </c>
      <c r="D1372" s="169" t="s">
        <v>246</v>
      </c>
      <c r="E1372" s="1216">
        <v>1</v>
      </c>
      <c r="F1372" s="1200"/>
      <c r="G1372" s="1210">
        <f t="shared" si="49"/>
        <v>0</v>
      </c>
      <c r="H1372" s="155">
        <v>32218.55</v>
      </c>
      <c r="I1372" s="154">
        <f t="shared" si="50"/>
        <v>32218.55</v>
      </c>
      <c r="J1372" s="155">
        <v>0</v>
      </c>
      <c r="K1372" s="154">
        <f t="shared" si="51"/>
        <v>0</v>
      </c>
      <c r="L1372" s="154">
        <v>21</v>
      </c>
      <c r="M1372" s="154">
        <f t="shared" si="52"/>
        <v>0</v>
      </c>
      <c r="N1372" s="153">
        <v>3.4000000000000002E-2</v>
      </c>
      <c r="O1372" s="153">
        <f t="shared" si="53"/>
        <v>0.03</v>
      </c>
      <c r="P1372" s="153">
        <v>0</v>
      </c>
      <c r="Q1372" s="153">
        <f t="shared" si="54"/>
        <v>0</v>
      </c>
      <c r="R1372" s="154"/>
      <c r="S1372" s="154" t="s">
        <v>623</v>
      </c>
      <c r="T1372" s="154" t="s">
        <v>849</v>
      </c>
      <c r="U1372" s="154">
        <v>0</v>
      </c>
      <c r="V1372" s="154">
        <f t="shared" si="55"/>
        <v>0</v>
      </c>
      <c r="W1372" s="154"/>
      <c r="X1372" s="154" t="s">
        <v>202</v>
      </c>
      <c r="Y1372" s="154" t="s">
        <v>203</v>
      </c>
      <c r="Z1372" s="145"/>
      <c r="AA1372" s="145"/>
      <c r="AB1372" s="145"/>
      <c r="AC1372" s="145"/>
      <c r="AD1372" s="145"/>
      <c r="AE1372" s="145"/>
      <c r="AF1372" s="145"/>
      <c r="AG1372" s="145" t="s">
        <v>204</v>
      </c>
      <c r="AH1372" s="145"/>
      <c r="AI1372" s="145"/>
      <c r="AJ1372" s="145"/>
      <c r="AK1372" s="145"/>
      <c r="AL1372" s="145"/>
      <c r="AM1372" s="145"/>
      <c r="AN1372" s="145"/>
      <c r="AO1372" s="145"/>
      <c r="AP1372" s="145"/>
      <c r="AQ1372" s="145"/>
      <c r="AR1372" s="145"/>
      <c r="AS1372" s="145"/>
      <c r="AT1372" s="145"/>
      <c r="AU1372" s="145"/>
      <c r="AV1372" s="145"/>
      <c r="AW1372" s="145"/>
      <c r="AX1372" s="145"/>
      <c r="AY1372" s="145"/>
      <c r="AZ1372" s="145"/>
      <c r="BA1372" s="145"/>
      <c r="BB1372" s="145"/>
      <c r="BC1372" s="145"/>
      <c r="BD1372" s="145"/>
      <c r="BE1372" s="145"/>
      <c r="BF1372" s="145"/>
      <c r="BG1372" s="145"/>
      <c r="BH1372" s="145"/>
    </row>
    <row r="1373" spans="1:60" outlineLevel="1">
      <c r="A1373" s="167">
        <v>399</v>
      </c>
      <c r="B1373" s="168" t="s">
        <v>1695</v>
      </c>
      <c r="C1373" s="173" t="s">
        <v>1696</v>
      </c>
      <c r="D1373" s="169" t="s">
        <v>246</v>
      </c>
      <c r="E1373" s="1216">
        <v>1</v>
      </c>
      <c r="F1373" s="1200"/>
      <c r="G1373" s="1210">
        <f t="shared" si="49"/>
        <v>0</v>
      </c>
      <c r="H1373" s="155">
        <v>24184.45</v>
      </c>
      <c r="I1373" s="154">
        <f t="shared" si="50"/>
        <v>24184.45</v>
      </c>
      <c r="J1373" s="155">
        <v>0</v>
      </c>
      <c r="K1373" s="154">
        <f t="shared" si="51"/>
        <v>0</v>
      </c>
      <c r="L1373" s="154">
        <v>21</v>
      </c>
      <c r="M1373" s="154">
        <f t="shared" si="52"/>
        <v>0</v>
      </c>
      <c r="N1373" s="153">
        <v>2.7E-2</v>
      </c>
      <c r="O1373" s="153">
        <f t="shared" si="53"/>
        <v>0.03</v>
      </c>
      <c r="P1373" s="153">
        <v>0</v>
      </c>
      <c r="Q1373" s="153">
        <f t="shared" si="54"/>
        <v>0</v>
      </c>
      <c r="R1373" s="154"/>
      <c r="S1373" s="154" t="s">
        <v>623</v>
      </c>
      <c r="T1373" s="154" t="s">
        <v>849</v>
      </c>
      <c r="U1373" s="154">
        <v>0</v>
      </c>
      <c r="V1373" s="154">
        <f t="shared" si="55"/>
        <v>0</v>
      </c>
      <c r="W1373" s="154"/>
      <c r="X1373" s="154" t="s">
        <v>202</v>
      </c>
      <c r="Y1373" s="154" t="s">
        <v>203</v>
      </c>
      <c r="Z1373" s="145"/>
      <c r="AA1373" s="145"/>
      <c r="AB1373" s="145"/>
      <c r="AC1373" s="145"/>
      <c r="AD1373" s="145"/>
      <c r="AE1373" s="145"/>
      <c r="AF1373" s="145"/>
      <c r="AG1373" s="145" t="s">
        <v>204</v>
      </c>
      <c r="AH1373" s="145"/>
      <c r="AI1373" s="145"/>
      <c r="AJ1373" s="145"/>
      <c r="AK1373" s="145"/>
      <c r="AL1373" s="145"/>
      <c r="AM1373" s="145"/>
      <c r="AN1373" s="145"/>
      <c r="AO1373" s="145"/>
      <c r="AP1373" s="145"/>
      <c r="AQ1373" s="145"/>
      <c r="AR1373" s="145"/>
      <c r="AS1373" s="145"/>
      <c r="AT1373" s="145"/>
      <c r="AU1373" s="145"/>
      <c r="AV1373" s="145"/>
      <c r="AW1373" s="145"/>
      <c r="AX1373" s="145"/>
      <c r="AY1373" s="145"/>
      <c r="AZ1373" s="145"/>
      <c r="BA1373" s="145"/>
      <c r="BB1373" s="145"/>
      <c r="BC1373" s="145"/>
      <c r="BD1373" s="145"/>
      <c r="BE1373" s="145"/>
      <c r="BF1373" s="145"/>
      <c r="BG1373" s="145"/>
      <c r="BH1373" s="145"/>
    </row>
    <row r="1374" spans="1:60" ht="22.5" outlineLevel="1">
      <c r="A1374" s="167">
        <v>400</v>
      </c>
      <c r="B1374" s="168" t="s">
        <v>1697</v>
      </c>
      <c r="C1374" s="173" t="s">
        <v>1698</v>
      </c>
      <c r="D1374" s="169" t="s">
        <v>246</v>
      </c>
      <c r="E1374" s="1216">
        <v>1</v>
      </c>
      <c r="F1374" s="1200"/>
      <c r="G1374" s="1210">
        <f t="shared" si="49"/>
        <v>0</v>
      </c>
      <c r="H1374" s="155">
        <v>74682.91</v>
      </c>
      <c r="I1374" s="154">
        <f t="shared" si="50"/>
        <v>74682.91</v>
      </c>
      <c r="J1374" s="155">
        <v>0</v>
      </c>
      <c r="K1374" s="154">
        <f t="shared" si="51"/>
        <v>0</v>
      </c>
      <c r="L1374" s="154">
        <v>21</v>
      </c>
      <c r="M1374" s="154">
        <f t="shared" si="52"/>
        <v>0</v>
      </c>
      <c r="N1374" s="153">
        <v>6.2E-2</v>
      </c>
      <c r="O1374" s="153">
        <f t="shared" si="53"/>
        <v>0.06</v>
      </c>
      <c r="P1374" s="153">
        <v>0</v>
      </c>
      <c r="Q1374" s="153">
        <f t="shared" si="54"/>
        <v>0</v>
      </c>
      <c r="R1374" s="154"/>
      <c r="S1374" s="154" t="s">
        <v>623</v>
      </c>
      <c r="T1374" s="154" t="s">
        <v>849</v>
      </c>
      <c r="U1374" s="154">
        <v>0</v>
      </c>
      <c r="V1374" s="154">
        <f t="shared" si="55"/>
        <v>0</v>
      </c>
      <c r="W1374" s="154"/>
      <c r="X1374" s="154" t="s">
        <v>202</v>
      </c>
      <c r="Y1374" s="154" t="s">
        <v>203</v>
      </c>
      <c r="Z1374" s="145"/>
      <c r="AA1374" s="145"/>
      <c r="AB1374" s="145"/>
      <c r="AC1374" s="145"/>
      <c r="AD1374" s="145"/>
      <c r="AE1374" s="145"/>
      <c r="AF1374" s="145"/>
      <c r="AG1374" s="145" t="s">
        <v>204</v>
      </c>
      <c r="AH1374" s="145"/>
      <c r="AI1374" s="145"/>
      <c r="AJ1374" s="145"/>
      <c r="AK1374" s="145"/>
      <c r="AL1374" s="145"/>
      <c r="AM1374" s="145"/>
      <c r="AN1374" s="145"/>
      <c r="AO1374" s="145"/>
      <c r="AP1374" s="145"/>
      <c r="AQ1374" s="145"/>
      <c r="AR1374" s="145"/>
      <c r="AS1374" s="145"/>
      <c r="AT1374" s="145"/>
      <c r="AU1374" s="145"/>
      <c r="AV1374" s="145"/>
      <c r="AW1374" s="145"/>
      <c r="AX1374" s="145"/>
      <c r="AY1374" s="145"/>
      <c r="AZ1374" s="145"/>
      <c r="BA1374" s="145"/>
      <c r="BB1374" s="145"/>
      <c r="BC1374" s="145"/>
      <c r="BD1374" s="145"/>
      <c r="BE1374" s="145"/>
      <c r="BF1374" s="145"/>
      <c r="BG1374" s="145"/>
      <c r="BH1374" s="145"/>
    </row>
    <row r="1375" spans="1:60" outlineLevel="1">
      <c r="A1375" s="167">
        <v>401</v>
      </c>
      <c r="B1375" s="168" t="s">
        <v>1699</v>
      </c>
      <c r="C1375" s="173" t="s">
        <v>1700</v>
      </c>
      <c r="D1375" s="169" t="s">
        <v>246</v>
      </c>
      <c r="E1375" s="1216">
        <v>1</v>
      </c>
      <c r="F1375" s="1200"/>
      <c r="G1375" s="1210">
        <f t="shared" si="49"/>
        <v>0</v>
      </c>
      <c r="H1375" s="155">
        <v>49775.47</v>
      </c>
      <c r="I1375" s="154">
        <f t="shared" si="50"/>
        <v>49775.47</v>
      </c>
      <c r="J1375" s="155">
        <v>0</v>
      </c>
      <c r="K1375" s="154">
        <f t="shared" si="51"/>
        <v>0</v>
      </c>
      <c r="L1375" s="154">
        <v>21</v>
      </c>
      <c r="M1375" s="154">
        <f t="shared" si="52"/>
        <v>0</v>
      </c>
      <c r="N1375" s="153">
        <v>3.7999999999999999E-2</v>
      </c>
      <c r="O1375" s="153">
        <f t="shared" si="53"/>
        <v>0.04</v>
      </c>
      <c r="P1375" s="153">
        <v>0</v>
      </c>
      <c r="Q1375" s="153">
        <f t="shared" si="54"/>
        <v>0</v>
      </c>
      <c r="R1375" s="154"/>
      <c r="S1375" s="154" t="s">
        <v>623</v>
      </c>
      <c r="T1375" s="154" t="s">
        <v>849</v>
      </c>
      <c r="U1375" s="154">
        <v>0</v>
      </c>
      <c r="V1375" s="154">
        <f t="shared" si="55"/>
        <v>0</v>
      </c>
      <c r="W1375" s="154"/>
      <c r="X1375" s="154" t="s">
        <v>202</v>
      </c>
      <c r="Y1375" s="154" t="s">
        <v>203</v>
      </c>
      <c r="Z1375" s="145"/>
      <c r="AA1375" s="145"/>
      <c r="AB1375" s="145"/>
      <c r="AC1375" s="145"/>
      <c r="AD1375" s="145"/>
      <c r="AE1375" s="145"/>
      <c r="AF1375" s="145"/>
      <c r="AG1375" s="145" t="s">
        <v>204</v>
      </c>
      <c r="AH1375" s="145"/>
      <c r="AI1375" s="145"/>
      <c r="AJ1375" s="145"/>
      <c r="AK1375" s="145"/>
      <c r="AL1375" s="145"/>
      <c r="AM1375" s="145"/>
      <c r="AN1375" s="145"/>
      <c r="AO1375" s="145"/>
      <c r="AP1375" s="145"/>
      <c r="AQ1375" s="145"/>
      <c r="AR1375" s="145"/>
      <c r="AS1375" s="145"/>
      <c r="AT1375" s="145"/>
      <c r="AU1375" s="145"/>
      <c r="AV1375" s="145"/>
      <c r="AW1375" s="145"/>
      <c r="AX1375" s="145"/>
      <c r="AY1375" s="145"/>
      <c r="AZ1375" s="145"/>
      <c r="BA1375" s="145"/>
      <c r="BB1375" s="145"/>
      <c r="BC1375" s="145"/>
      <c r="BD1375" s="145"/>
      <c r="BE1375" s="145"/>
      <c r="BF1375" s="145"/>
      <c r="BG1375" s="145"/>
      <c r="BH1375" s="145"/>
    </row>
    <row r="1376" spans="1:60" ht="22.5" outlineLevel="1">
      <c r="A1376" s="167">
        <v>402</v>
      </c>
      <c r="B1376" s="168" t="s">
        <v>1701</v>
      </c>
      <c r="C1376" s="173" t="s">
        <v>1702</v>
      </c>
      <c r="D1376" s="169" t="s">
        <v>246</v>
      </c>
      <c r="E1376" s="1216">
        <v>1</v>
      </c>
      <c r="F1376" s="1200"/>
      <c r="G1376" s="1210">
        <f t="shared" si="49"/>
        <v>0</v>
      </c>
      <c r="H1376" s="155">
        <v>47329.47</v>
      </c>
      <c r="I1376" s="154">
        <f t="shared" si="50"/>
        <v>47329.47</v>
      </c>
      <c r="J1376" s="155">
        <v>0</v>
      </c>
      <c r="K1376" s="154">
        <f t="shared" si="51"/>
        <v>0</v>
      </c>
      <c r="L1376" s="154">
        <v>21</v>
      </c>
      <c r="M1376" s="154">
        <f t="shared" si="52"/>
        <v>0</v>
      </c>
      <c r="N1376" s="153">
        <v>3.6999999999999998E-2</v>
      </c>
      <c r="O1376" s="153">
        <f t="shared" si="53"/>
        <v>0.04</v>
      </c>
      <c r="P1376" s="153">
        <v>0</v>
      </c>
      <c r="Q1376" s="153">
        <f t="shared" si="54"/>
        <v>0</v>
      </c>
      <c r="R1376" s="154"/>
      <c r="S1376" s="154" t="s">
        <v>623</v>
      </c>
      <c r="T1376" s="154" t="s">
        <v>849</v>
      </c>
      <c r="U1376" s="154">
        <v>0</v>
      </c>
      <c r="V1376" s="154">
        <f t="shared" si="55"/>
        <v>0</v>
      </c>
      <c r="W1376" s="154"/>
      <c r="X1376" s="154" t="s">
        <v>202</v>
      </c>
      <c r="Y1376" s="154" t="s">
        <v>203</v>
      </c>
      <c r="Z1376" s="145"/>
      <c r="AA1376" s="145"/>
      <c r="AB1376" s="145"/>
      <c r="AC1376" s="145"/>
      <c r="AD1376" s="145"/>
      <c r="AE1376" s="145"/>
      <c r="AF1376" s="145"/>
      <c r="AG1376" s="145" t="s">
        <v>204</v>
      </c>
      <c r="AH1376" s="145"/>
      <c r="AI1376" s="145"/>
      <c r="AJ1376" s="145"/>
      <c r="AK1376" s="145"/>
      <c r="AL1376" s="145"/>
      <c r="AM1376" s="145"/>
      <c r="AN1376" s="145"/>
      <c r="AO1376" s="145"/>
      <c r="AP1376" s="145"/>
      <c r="AQ1376" s="145"/>
      <c r="AR1376" s="145"/>
      <c r="AS1376" s="145"/>
      <c r="AT1376" s="145"/>
      <c r="AU1376" s="145"/>
      <c r="AV1376" s="145"/>
      <c r="AW1376" s="145"/>
      <c r="AX1376" s="145"/>
      <c r="AY1376" s="145"/>
      <c r="AZ1376" s="145"/>
      <c r="BA1376" s="145"/>
      <c r="BB1376" s="145"/>
      <c r="BC1376" s="145"/>
      <c r="BD1376" s="145"/>
      <c r="BE1376" s="145"/>
      <c r="BF1376" s="145"/>
      <c r="BG1376" s="145"/>
      <c r="BH1376" s="145"/>
    </row>
    <row r="1377" spans="1:60" outlineLevel="1">
      <c r="A1377" s="167">
        <v>403</v>
      </c>
      <c r="B1377" s="168" t="s">
        <v>1703</v>
      </c>
      <c r="C1377" s="173" t="s">
        <v>1704</v>
      </c>
      <c r="D1377" s="169" t="s">
        <v>246</v>
      </c>
      <c r="E1377" s="1216">
        <v>1</v>
      </c>
      <c r="F1377" s="1200"/>
      <c r="G1377" s="1210">
        <f t="shared" si="49"/>
        <v>0</v>
      </c>
      <c r="H1377" s="155">
        <v>130892.56</v>
      </c>
      <c r="I1377" s="154">
        <f t="shared" si="50"/>
        <v>130892.56</v>
      </c>
      <c r="J1377" s="155">
        <v>0</v>
      </c>
      <c r="K1377" s="154">
        <f t="shared" si="51"/>
        <v>0</v>
      </c>
      <c r="L1377" s="154">
        <v>21</v>
      </c>
      <c r="M1377" s="154">
        <f t="shared" si="52"/>
        <v>0</v>
      </c>
      <c r="N1377" s="153">
        <v>7.0000000000000007E-2</v>
      </c>
      <c r="O1377" s="153">
        <f t="shared" si="53"/>
        <v>7.0000000000000007E-2</v>
      </c>
      <c r="P1377" s="153">
        <v>0</v>
      </c>
      <c r="Q1377" s="153">
        <f t="shared" si="54"/>
        <v>0</v>
      </c>
      <c r="R1377" s="154"/>
      <c r="S1377" s="154" t="s">
        <v>623</v>
      </c>
      <c r="T1377" s="154" t="s">
        <v>849</v>
      </c>
      <c r="U1377" s="154">
        <v>0</v>
      </c>
      <c r="V1377" s="154">
        <f t="shared" si="55"/>
        <v>0</v>
      </c>
      <c r="W1377" s="154"/>
      <c r="X1377" s="154" t="s">
        <v>202</v>
      </c>
      <c r="Y1377" s="154" t="s">
        <v>203</v>
      </c>
      <c r="Z1377" s="145"/>
      <c r="AA1377" s="145"/>
      <c r="AB1377" s="145"/>
      <c r="AC1377" s="145"/>
      <c r="AD1377" s="145"/>
      <c r="AE1377" s="145"/>
      <c r="AF1377" s="145"/>
      <c r="AG1377" s="145" t="s">
        <v>204</v>
      </c>
      <c r="AH1377" s="145"/>
      <c r="AI1377" s="145"/>
      <c r="AJ1377" s="145"/>
      <c r="AK1377" s="145"/>
      <c r="AL1377" s="145"/>
      <c r="AM1377" s="145"/>
      <c r="AN1377" s="145"/>
      <c r="AO1377" s="145"/>
      <c r="AP1377" s="145"/>
      <c r="AQ1377" s="145"/>
      <c r="AR1377" s="145"/>
      <c r="AS1377" s="145"/>
      <c r="AT1377" s="145"/>
      <c r="AU1377" s="145"/>
      <c r="AV1377" s="145"/>
      <c r="AW1377" s="145"/>
      <c r="AX1377" s="145"/>
      <c r="AY1377" s="145"/>
      <c r="AZ1377" s="145"/>
      <c r="BA1377" s="145"/>
      <c r="BB1377" s="145"/>
      <c r="BC1377" s="145"/>
      <c r="BD1377" s="145"/>
      <c r="BE1377" s="145"/>
      <c r="BF1377" s="145"/>
      <c r="BG1377" s="145"/>
      <c r="BH1377" s="145"/>
    </row>
    <row r="1378" spans="1:60" outlineLevel="1">
      <c r="A1378" s="167">
        <v>404</v>
      </c>
      <c r="B1378" s="168" t="s">
        <v>1705</v>
      </c>
      <c r="C1378" s="173" t="s">
        <v>1706</v>
      </c>
      <c r="D1378" s="169" t="s">
        <v>246</v>
      </c>
      <c r="E1378" s="1216">
        <v>1</v>
      </c>
      <c r="F1378" s="1200"/>
      <c r="G1378" s="1210">
        <f t="shared" si="49"/>
        <v>0</v>
      </c>
      <c r="H1378" s="155">
        <v>129576.56</v>
      </c>
      <c r="I1378" s="154">
        <f t="shared" si="50"/>
        <v>129576.56</v>
      </c>
      <c r="J1378" s="155">
        <v>0</v>
      </c>
      <c r="K1378" s="154">
        <f t="shared" si="51"/>
        <v>0</v>
      </c>
      <c r="L1378" s="154">
        <v>21</v>
      </c>
      <c r="M1378" s="154">
        <f t="shared" si="52"/>
        <v>0</v>
      </c>
      <c r="N1378" s="153">
        <v>7.0000000000000007E-2</v>
      </c>
      <c r="O1378" s="153">
        <f t="shared" si="53"/>
        <v>7.0000000000000007E-2</v>
      </c>
      <c r="P1378" s="153">
        <v>0</v>
      </c>
      <c r="Q1378" s="153">
        <f t="shared" si="54"/>
        <v>0</v>
      </c>
      <c r="R1378" s="154"/>
      <c r="S1378" s="154" t="s">
        <v>623</v>
      </c>
      <c r="T1378" s="154" t="s">
        <v>849</v>
      </c>
      <c r="U1378" s="154">
        <v>0</v>
      </c>
      <c r="V1378" s="154">
        <f t="shared" si="55"/>
        <v>0</v>
      </c>
      <c r="W1378" s="154"/>
      <c r="X1378" s="154" t="s">
        <v>202</v>
      </c>
      <c r="Y1378" s="154" t="s">
        <v>203</v>
      </c>
      <c r="Z1378" s="145"/>
      <c r="AA1378" s="145"/>
      <c r="AB1378" s="145"/>
      <c r="AC1378" s="145"/>
      <c r="AD1378" s="145"/>
      <c r="AE1378" s="145"/>
      <c r="AF1378" s="145"/>
      <c r="AG1378" s="145" t="s">
        <v>204</v>
      </c>
      <c r="AH1378" s="145"/>
      <c r="AI1378" s="145"/>
      <c r="AJ1378" s="145"/>
      <c r="AK1378" s="145"/>
      <c r="AL1378" s="145"/>
      <c r="AM1378" s="145"/>
      <c r="AN1378" s="145"/>
      <c r="AO1378" s="145"/>
      <c r="AP1378" s="145"/>
      <c r="AQ1378" s="145"/>
      <c r="AR1378" s="145"/>
      <c r="AS1378" s="145"/>
      <c r="AT1378" s="145"/>
      <c r="AU1378" s="145"/>
      <c r="AV1378" s="145"/>
      <c r="AW1378" s="145"/>
      <c r="AX1378" s="145"/>
      <c r="AY1378" s="145"/>
      <c r="AZ1378" s="145"/>
      <c r="BA1378" s="145"/>
      <c r="BB1378" s="145"/>
      <c r="BC1378" s="145"/>
      <c r="BD1378" s="145"/>
      <c r="BE1378" s="145"/>
      <c r="BF1378" s="145"/>
      <c r="BG1378" s="145"/>
      <c r="BH1378" s="145"/>
    </row>
    <row r="1379" spans="1:60" outlineLevel="1">
      <c r="A1379" s="167">
        <v>405</v>
      </c>
      <c r="B1379" s="168" t="s">
        <v>1707</v>
      </c>
      <c r="C1379" s="173" t="s">
        <v>1708</v>
      </c>
      <c r="D1379" s="169" t="s">
        <v>246</v>
      </c>
      <c r="E1379" s="1216">
        <v>1</v>
      </c>
      <c r="F1379" s="1200"/>
      <c r="G1379" s="1210">
        <f t="shared" si="49"/>
        <v>0</v>
      </c>
      <c r="H1379" s="155">
        <v>129576.56</v>
      </c>
      <c r="I1379" s="154">
        <f t="shared" si="50"/>
        <v>129576.56</v>
      </c>
      <c r="J1379" s="155">
        <v>0</v>
      </c>
      <c r="K1379" s="154">
        <f t="shared" si="51"/>
        <v>0</v>
      </c>
      <c r="L1379" s="154">
        <v>21</v>
      </c>
      <c r="M1379" s="154">
        <f t="shared" si="52"/>
        <v>0</v>
      </c>
      <c r="N1379" s="153">
        <v>7.0000000000000007E-2</v>
      </c>
      <c r="O1379" s="153">
        <f t="shared" si="53"/>
        <v>7.0000000000000007E-2</v>
      </c>
      <c r="P1379" s="153">
        <v>0</v>
      </c>
      <c r="Q1379" s="153">
        <f t="shared" si="54"/>
        <v>0</v>
      </c>
      <c r="R1379" s="154"/>
      <c r="S1379" s="154" t="s">
        <v>623</v>
      </c>
      <c r="T1379" s="154" t="s">
        <v>849</v>
      </c>
      <c r="U1379" s="154">
        <v>0</v>
      </c>
      <c r="V1379" s="154">
        <f t="shared" si="55"/>
        <v>0</v>
      </c>
      <c r="W1379" s="154"/>
      <c r="X1379" s="154" t="s">
        <v>202</v>
      </c>
      <c r="Y1379" s="154" t="s">
        <v>203</v>
      </c>
      <c r="Z1379" s="145"/>
      <c r="AA1379" s="145"/>
      <c r="AB1379" s="145"/>
      <c r="AC1379" s="145"/>
      <c r="AD1379" s="145"/>
      <c r="AE1379" s="145"/>
      <c r="AF1379" s="145"/>
      <c r="AG1379" s="145" t="s">
        <v>204</v>
      </c>
      <c r="AH1379" s="145"/>
      <c r="AI1379" s="145"/>
      <c r="AJ1379" s="145"/>
      <c r="AK1379" s="145"/>
      <c r="AL1379" s="145"/>
      <c r="AM1379" s="145"/>
      <c r="AN1379" s="145"/>
      <c r="AO1379" s="145"/>
      <c r="AP1379" s="145"/>
      <c r="AQ1379" s="145"/>
      <c r="AR1379" s="145"/>
      <c r="AS1379" s="145"/>
      <c r="AT1379" s="145"/>
      <c r="AU1379" s="145"/>
      <c r="AV1379" s="145"/>
      <c r="AW1379" s="145"/>
      <c r="AX1379" s="145"/>
      <c r="AY1379" s="145"/>
      <c r="AZ1379" s="145"/>
      <c r="BA1379" s="145"/>
      <c r="BB1379" s="145"/>
      <c r="BC1379" s="145"/>
      <c r="BD1379" s="145"/>
      <c r="BE1379" s="145"/>
      <c r="BF1379" s="145"/>
      <c r="BG1379" s="145"/>
      <c r="BH1379" s="145"/>
    </row>
    <row r="1380" spans="1:60" ht="22.5" outlineLevel="1">
      <c r="A1380" s="167">
        <v>406</v>
      </c>
      <c r="B1380" s="168" t="s">
        <v>1709</v>
      </c>
      <c r="C1380" s="173" t="s">
        <v>1710</v>
      </c>
      <c r="D1380" s="169" t="s">
        <v>246</v>
      </c>
      <c r="E1380" s="1216">
        <v>1</v>
      </c>
      <c r="F1380" s="1200"/>
      <c r="G1380" s="1210">
        <f t="shared" si="49"/>
        <v>0</v>
      </c>
      <c r="H1380" s="155">
        <v>201813.71</v>
      </c>
      <c r="I1380" s="154">
        <f t="shared" si="50"/>
        <v>201813.71</v>
      </c>
      <c r="J1380" s="155">
        <v>0</v>
      </c>
      <c r="K1380" s="154">
        <f t="shared" si="51"/>
        <v>0</v>
      </c>
      <c r="L1380" s="154">
        <v>21</v>
      </c>
      <c r="M1380" s="154">
        <f t="shared" si="52"/>
        <v>0</v>
      </c>
      <c r="N1380" s="153">
        <v>7.1999999999999995E-2</v>
      </c>
      <c r="O1380" s="153">
        <f t="shared" si="53"/>
        <v>7.0000000000000007E-2</v>
      </c>
      <c r="P1380" s="153">
        <v>0</v>
      </c>
      <c r="Q1380" s="153">
        <f t="shared" si="54"/>
        <v>0</v>
      </c>
      <c r="R1380" s="154"/>
      <c r="S1380" s="154" t="s">
        <v>623</v>
      </c>
      <c r="T1380" s="154" t="s">
        <v>849</v>
      </c>
      <c r="U1380" s="154">
        <v>0</v>
      </c>
      <c r="V1380" s="154">
        <f t="shared" si="55"/>
        <v>0</v>
      </c>
      <c r="W1380" s="154"/>
      <c r="X1380" s="154" t="s">
        <v>202</v>
      </c>
      <c r="Y1380" s="154" t="s">
        <v>203</v>
      </c>
      <c r="Z1380" s="145"/>
      <c r="AA1380" s="145"/>
      <c r="AB1380" s="145"/>
      <c r="AC1380" s="145"/>
      <c r="AD1380" s="145"/>
      <c r="AE1380" s="145"/>
      <c r="AF1380" s="145"/>
      <c r="AG1380" s="145" t="s">
        <v>204</v>
      </c>
      <c r="AH1380" s="145"/>
      <c r="AI1380" s="145"/>
      <c r="AJ1380" s="145"/>
      <c r="AK1380" s="145"/>
      <c r="AL1380" s="145"/>
      <c r="AM1380" s="145"/>
      <c r="AN1380" s="145"/>
      <c r="AO1380" s="145"/>
      <c r="AP1380" s="145"/>
      <c r="AQ1380" s="145"/>
      <c r="AR1380" s="145"/>
      <c r="AS1380" s="145"/>
      <c r="AT1380" s="145"/>
      <c r="AU1380" s="145"/>
      <c r="AV1380" s="145"/>
      <c r="AW1380" s="145"/>
      <c r="AX1380" s="145"/>
      <c r="AY1380" s="145"/>
      <c r="AZ1380" s="145"/>
      <c r="BA1380" s="145"/>
      <c r="BB1380" s="145"/>
      <c r="BC1380" s="145"/>
      <c r="BD1380" s="145"/>
      <c r="BE1380" s="145"/>
      <c r="BF1380" s="145"/>
      <c r="BG1380" s="145"/>
      <c r="BH1380" s="145"/>
    </row>
    <row r="1381" spans="1:60" outlineLevel="1">
      <c r="A1381" s="167">
        <v>407</v>
      </c>
      <c r="B1381" s="168" t="s">
        <v>1711</v>
      </c>
      <c r="C1381" s="173" t="s">
        <v>1712</v>
      </c>
      <c r="D1381" s="169" t="s">
        <v>246</v>
      </c>
      <c r="E1381" s="1216">
        <v>1</v>
      </c>
      <c r="F1381" s="1200"/>
      <c r="G1381" s="1210">
        <f t="shared" si="49"/>
        <v>0</v>
      </c>
      <c r="H1381" s="155">
        <v>64501.31</v>
      </c>
      <c r="I1381" s="154">
        <f t="shared" si="50"/>
        <v>64501.31</v>
      </c>
      <c r="J1381" s="155">
        <v>0</v>
      </c>
      <c r="K1381" s="154">
        <f t="shared" si="51"/>
        <v>0</v>
      </c>
      <c r="L1381" s="154">
        <v>21</v>
      </c>
      <c r="M1381" s="154">
        <f t="shared" si="52"/>
        <v>0</v>
      </c>
      <c r="N1381" s="153">
        <v>6.5000000000000002E-2</v>
      </c>
      <c r="O1381" s="153">
        <f t="shared" si="53"/>
        <v>7.0000000000000007E-2</v>
      </c>
      <c r="P1381" s="153">
        <v>0</v>
      </c>
      <c r="Q1381" s="153">
        <f t="shared" si="54"/>
        <v>0</v>
      </c>
      <c r="R1381" s="154"/>
      <c r="S1381" s="154" t="s">
        <v>623</v>
      </c>
      <c r="T1381" s="154" t="s">
        <v>849</v>
      </c>
      <c r="U1381" s="154">
        <v>0</v>
      </c>
      <c r="V1381" s="154">
        <f t="shared" si="55"/>
        <v>0</v>
      </c>
      <c r="W1381" s="154"/>
      <c r="X1381" s="154" t="s">
        <v>202</v>
      </c>
      <c r="Y1381" s="154" t="s">
        <v>203</v>
      </c>
      <c r="Z1381" s="145"/>
      <c r="AA1381" s="145"/>
      <c r="AB1381" s="145"/>
      <c r="AC1381" s="145"/>
      <c r="AD1381" s="145"/>
      <c r="AE1381" s="145"/>
      <c r="AF1381" s="145"/>
      <c r="AG1381" s="145" t="s">
        <v>204</v>
      </c>
      <c r="AH1381" s="145"/>
      <c r="AI1381" s="145"/>
      <c r="AJ1381" s="145"/>
      <c r="AK1381" s="145"/>
      <c r="AL1381" s="145"/>
      <c r="AM1381" s="145"/>
      <c r="AN1381" s="145"/>
      <c r="AO1381" s="145"/>
      <c r="AP1381" s="145"/>
      <c r="AQ1381" s="145"/>
      <c r="AR1381" s="145"/>
      <c r="AS1381" s="145"/>
      <c r="AT1381" s="145"/>
      <c r="AU1381" s="145"/>
      <c r="AV1381" s="145"/>
      <c r="AW1381" s="145"/>
      <c r="AX1381" s="145"/>
      <c r="AY1381" s="145"/>
      <c r="AZ1381" s="145"/>
      <c r="BA1381" s="145"/>
      <c r="BB1381" s="145"/>
      <c r="BC1381" s="145"/>
      <c r="BD1381" s="145"/>
      <c r="BE1381" s="145"/>
      <c r="BF1381" s="145"/>
      <c r="BG1381" s="145"/>
      <c r="BH1381" s="145"/>
    </row>
    <row r="1382" spans="1:60" outlineLevel="1">
      <c r="A1382" s="167">
        <v>408</v>
      </c>
      <c r="B1382" s="168" t="s">
        <v>1713</v>
      </c>
      <c r="C1382" s="173" t="s">
        <v>1714</v>
      </c>
      <c r="D1382" s="169" t="s">
        <v>246</v>
      </c>
      <c r="E1382" s="1216">
        <v>1</v>
      </c>
      <c r="F1382" s="1200"/>
      <c r="G1382" s="1210">
        <f t="shared" si="49"/>
        <v>0</v>
      </c>
      <c r="H1382" s="155">
        <v>64501.31</v>
      </c>
      <c r="I1382" s="154">
        <f t="shared" si="50"/>
        <v>64501.31</v>
      </c>
      <c r="J1382" s="155">
        <v>0</v>
      </c>
      <c r="K1382" s="154">
        <f t="shared" si="51"/>
        <v>0</v>
      </c>
      <c r="L1382" s="154">
        <v>21</v>
      </c>
      <c r="M1382" s="154">
        <f t="shared" si="52"/>
        <v>0</v>
      </c>
      <c r="N1382" s="153">
        <v>6.5000000000000002E-2</v>
      </c>
      <c r="O1382" s="153">
        <f t="shared" si="53"/>
        <v>7.0000000000000007E-2</v>
      </c>
      <c r="P1382" s="153">
        <v>0</v>
      </c>
      <c r="Q1382" s="153">
        <f t="shared" si="54"/>
        <v>0</v>
      </c>
      <c r="R1382" s="154"/>
      <c r="S1382" s="154" t="s">
        <v>623</v>
      </c>
      <c r="T1382" s="154" t="s">
        <v>849</v>
      </c>
      <c r="U1382" s="154">
        <v>0</v>
      </c>
      <c r="V1382" s="154">
        <f t="shared" si="55"/>
        <v>0</v>
      </c>
      <c r="W1382" s="154"/>
      <c r="X1382" s="154" t="s">
        <v>202</v>
      </c>
      <c r="Y1382" s="154" t="s">
        <v>203</v>
      </c>
      <c r="Z1382" s="145"/>
      <c r="AA1382" s="145"/>
      <c r="AB1382" s="145"/>
      <c r="AC1382" s="145"/>
      <c r="AD1382" s="145"/>
      <c r="AE1382" s="145"/>
      <c r="AF1382" s="145"/>
      <c r="AG1382" s="145" t="s">
        <v>204</v>
      </c>
      <c r="AH1382" s="145"/>
      <c r="AI1382" s="145"/>
      <c r="AJ1382" s="145"/>
      <c r="AK1382" s="145"/>
      <c r="AL1382" s="145"/>
      <c r="AM1382" s="145"/>
      <c r="AN1382" s="145"/>
      <c r="AO1382" s="145"/>
      <c r="AP1382" s="145"/>
      <c r="AQ1382" s="145"/>
      <c r="AR1382" s="145"/>
      <c r="AS1382" s="145"/>
      <c r="AT1382" s="145"/>
      <c r="AU1382" s="145"/>
      <c r="AV1382" s="145"/>
      <c r="AW1382" s="145"/>
      <c r="AX1382" s="145"/>
      <c r="AY1382" s="145"/>
      <c r="AZ1382" s="145"/>
      <c r="BA1382" s="145"/>
      <c r="BB1382" s="145"/>
      <c r="BC1382" s="145"/>
      <c r="BD1382" s="145"/>
      <c r="BE1382" s="145"/>
      <c r="BF1382" s="145"/>
      <c r="BG1382" s="145"/>
      <c r="BH1382" s="145"/>
    </row>
    <row r="1383" spans="1:60" outlineLevel="1">
      <c r="A1383" s="167">
        <v>409</v>
      </c>
      <c r="B1383" s="168" t="s">
        <v>1715</v>
      </c>
      <c r="C1383" s="173" t="s">
        <v>1716</v>
      </c>
      <c r="D1383" s="169" t="s">
        <v>246</v>
      </c>
      <c r="E1383" s="1216">
        <v>1</v>
      </c>
      <c r="F1383" s="1200"/>
      <c r="G1383" s="1210">
        <f t="shared" si="49"/>
        <v>0</v>
      </c>
      <c r="H1383" s="155">
        <v>66616.56</v>
      </c>
      <c r="I1383" s="154">
        <f t="shared" si="50"/>
        <v>66616.56</v>
      </c>
      <c r="J1383" s="155">
        <v>0</v>
      </c>
      <c r="K1383" s="154">
        <f t="shared" si="51"/>
        <v>0</v>
      </c>
      <c r="L1383" s="154">
        <v>21</v>
      </c>
      <c r="M1383" s="154">
        <f t="shared" si="52"/>
        <v>0</v>
      </c>
      <c r="N1383" s="153">
        <v>7.0000000000000007E-2</v>
      </c>
      <c r="O1383" s="153">
        <f t="shared" si="53"/>
        <v>7.0000000000000007E-2</v>
      </c>
      <c r="P1383" s="153">
        <v>0</v>
      </c>
      <c r="Q1383" s="153">
        <f t="shared" si="54"/>
        <v>0</v>
      </c>
      <c r="R1383" s="154"/>
      <c r="S1383" s="154" t="s">
        <v>623</v>
      </c>
      <c r="T1383" s="154" t="s">
        <v>849</v>
      </c>
      <c r="U1383" s="154">
        <v>0</v>
      </c>
      <c r="V1383" s="154">
        <f t="shared" si="55"/>
        <v>0</v>
      </c>
      <c r="W1383" s="154"/>
      <c r="X1383" s="154" t="s">
        <v>202</v>
      </c>
      <c r="Y1383" s="154" t="s">
        <v>203</v>
      </c>
      <c r="Z1383" s="145"/>
      <c r="AA1383" s="145"/>
      <c r="AB1383" s="145"/>
      <c r="AC1383" s="145"/>
      <c r="AD1383" s="145"/>
      <c r="AE1383" s="145"/>
      <c r="AF1383" s="145"/>
      <c r="AG1383" s="145" t="s">
        <v>204</v>
      </c>
      <c r="AH1383" s="145"/>
      <c r="AI1383" s="145"/>
      <c r="AJ1383" s="145"/>
      <c r="AK1383" s="145"/>
      <c r="AL1383" s="145"/>
      <c r="AM1383" s="145"/>
      <c r="AN1383" s="145"/>
      <c r="AO1383" s="145"/>
      <c r="AP1383" s="145"/>
      <c r="AQ1383" s="145"/>
      <c r="AR1383" s="145"/>
      <c r="AS1383" s="145"/>
      <c r="AT1383" s="145"/>
      <c r="AU1383" s="145"/>
      <c r="AV1383" s="145"/>
      <c r="AW1383" s="145"/>
      <c r="AX1383" s="145"/>
      <c r="AY1383" s="145"/>
      <c r="AZ1383" s="145"/>
      <c r="BA1383" s="145"/>
      <c r="BB1383" s="145"/>
      <c r="BC1383" s="145"/>
      <c r="BD1383" s="145"/>
      <c r="BE1383" s="145"/>
      <c r="BF1383" s="145"/>
      <c r="BG1383" s="145"/>
      <c r="BH1383" s="145"/>
    </row>
    <row r="1384" spans="1:60" outlineLevel="1">
      <c r="A1384" s="167">
        <v>410</v>
      </c>
      <c r="B1384" s="168" t="s">
        <v>1717</v>
      </c>
      <c r="C1384" s="173" t="s">
        <v>1718</v>
      </c>
      <c r="D1384" s="169" t="s">
        <v>246</v>
      </c>
      <c r="E1384" s="1216">
        <v>1</v>
      </c>
      <c r="F1384" s="1200"/>
      <c r="G1384" s="1210">
        <f t="shared" si="49"/>
        <v>0</v>
      </c>
      <c r="H1384" s="155">
        <v>66616.56</v>
      </c>
      <c r="I1384" s="154">
        <f t="shared" si="50"/>
        <v>66616.56</v>
      </c>
      <c r="J1384" s="155">
        <v>0</v>
      </c>
      <c r="K1384" s="154">
        <f t="shared" si="51"/>
        <v>0</v>
      </c>
      <c r="L1384" s="154">
        <v>21</v>
      </c>
      <c r="M1384" s="154">
        <f t="shared" si="52"/>
        <v>0</v>
      </c>
      <c r="N1384" s="153">
        <v>7.0000000000000007E-2</v>
      </c>
      <c r="O1384" s="153">
        <f t="shared" si="53"/>
        <v>7.0000000000000007E-2</v>
      </c>
      <c r="P1384" s="153">
        <v>0</v>
      </c>
      <c r="Q1384" s="153">
        <f t="shared" si="54"/>
        <v>0</v>
      </c>
      <c r="R1384" s="154"/>
      <c r="S1384" s="154" t="s">
        <v>623</v>
      </c>
      <c r="T1384" s="154" t="s">
        <v>849</v>
      </c>
      <c r="U1384" s="154">
        <v>0</v>
      </c>
      <c r="V1384" s="154">
        <f t="shared" si="55"/>
        <v>0</v>
      </c>
      <c r="W1384" s="154"/>
      <c r="X1384" s="154" t="s">
        <v>202</v>
      </c>
      <c r="Y1384" s="154" t="s">
        <v>203</v>
      </c>
      <c r="Z1384" s="145"/>
      <c r="AA1384" s="145"/>
      <c r="AB1384" s="145"/>
      <c r="AC1384" s="145"/>
      <c r="AD1384" s="145"/>
      <c r="AE1384" s="145"/>
      <c r="AF1384" s="145"/>
      <c r="AG1384" s="145" t="s">
        <v>204</v>
      </c>
      <c r="AH1384" s="145"/>
      <c r="AI1384" s="145"/>
      <c r="AJ1384" s="145"/>
      <c r="AK1384" s="145"/>
      <c r="AL1384" s="145"/>
      <c r="AM1384" s="145"/>
      <c r="AN1384" s="145"/>
      <c r="AO1384" s="145"/>
      <c r="AP1384" s="145"/>
      <c r="AQ1384" s="145"/>
      <c r="AR1384" s="145"/>
      <c r="AS1384" s="145"/>
      <c r="AT1384" s="145"/>
      <c r="AU1384" s="145"/>
      <c r="AV1384" s="145"/>
      <c r="AW1384" s="145"/>
      <c r="AX1384" s="145"/>
      <c r="AY1384" s="145"/>
      <c r="AZ1384" s="145"/>
      <c r="BA1384" s="145"/>
      <c r="BB1384" s="145"/>
      <c r="BC1384" s="145"/>
      <c r="BD1384" s="145"/>
      <c r="BE1384" s="145"/>
      <c r="BF1384" s="145"/>
      <c r="BG1384" s="145"/>
      <c r="BH1384" s="145"/>
    </row>
    <row r="1385" spans="1:60" ht="22.5" outlineLevel="1">
      <c r="A1385" s="167">
        <v>411</v>
      </c>
      <c r="B1385" s="168" t="s">
        <v>1719</v>
      </c>
      <c r="C1385" s="173" t="s">
        <v>1720</v>
      </c>
      <c r="D1385" s="169" t="s">
        <v>246</v>
      </c>
      <c r="E1385" s="1216">
        <v>1</v>
      </c>
      <c r="F1385" s="1200"/>
      <c r="G1385" s="1210">
        <f t="shared" si="49"/>
        <v>0</v>
      </c>
      <c r="H1385" s="155">
        <v>195340.31</v>
      </c>
      <c r="I1385" s="154">
        <f t="shared" si="50"/>
        <v>195340.31</v>
      </c>
      <c r="J1385" s="155">
        <v>0</v>
      </c>
      <c r="K1385" s="154">
        <f t="shared" si="51"/>
        <v>0</v>
      </c>
      <c r="L1385" s="154">
        <v>21</v>
      </c>
      <c r="M1385" s="154">
        <f t="shared" si="52"/>
        <v>0</v>
      </c>
      <c r="N1385" s="153">
        <v>0.29499999999999998</v>
      </c>
      <c r="O1385" s="153">
        <f t="shared" si="53"/>
        <v>0.3</v>
      </c>
      <c r="P1385" s="153">
        <v>0</v>
      </c>
      <c r="Q1385" s="153">
        <f t="shared" si="54"/>
        <v>0</v>
      </c>
      <c r="R1385" s="154"/>
      <c r="S1385" s="154" t="s">
        <v>623</v>
      </c>
      <c r="T1385" s="154" t="s">
        <v>849</v>
      </c>
      <c r="U1385" s="154">
        <v>0</v>
      </c>
      <c r="V1385" s="154">
        <f t="shared" si="55"/>
        <v>0</v>
      </c>
      <c r="W1385" s="154"/>
      <c r="X1385" s="154" t="s">
        <v>202</v>
      </c>
      <c r="Y1385" s="154" t="s">
        <v>203</v>
      </c>
      <c r="Z1385" s="145"/>
      <c r="AA1385" s="145"/>
      <c r="AB1385" s="145"/>
      <c r="AC1385" s="145"/>
      <c r="AD1385" s="145"/>
      <c r="AE1385" s="145"/>
      <c r="AF1385" s="145"/>
      <c r="AG1385" s="145" t="s">
        <v>204</v>
      </c>
      <c r="AH1385" s="145"/>
      <c r="AI1385" s="145"/>
      <c r="AJ1385" s="145"/>
      <c r="AK1385" s="145"/>
      <c r="AL1385" s="145"/>
      <c r="AM1385" s="145"/>
      <c r="AN1385" s="145"/>
      <c r="AO1385" s="145"/>
      <c r="AP1385" s="145"/>
      <c r="AQ1385" s="145"/>
      <c r="AR1385" s="145"/>
      <c r="AS1385" s="145"/>
      <c r="AT1385" s="145"/>
      <c r="AU1385" s="145"/>
      <c r="AV1385" s="145"/>
      <c r="AW1385" s="145"/>
      <c r="AX1385" s="145"/>
      <c r="AY1385" s="145"/>
      <c r="AZ1385" s="145"/>
      <c r="BA1385" s="145"/>
      <c r="BB1385" s="145"/>
      <c r="BC1385" s="145"/>
      <c r="BD1385" s="145"/>
      <c r="BE1385" s="145"/>
      <c r="BF1385" s="145"/>
      <c r="BG1385" s="145"/>
      <c r="BH1385" s="145"/>
    </row>
    <row r="1386" spans="1:60" ht="22.5" outlineLevel="1">
      <c r="A1386" s="167">
        <v>412</v>
      </c>
      <c r="B1386" s="168" t="s">
        <v>1721</v>
      </c>
      <c r="C1386" s="173" t="s">
        <v>1722</v>
      </c>
      <c r="D1386" s="169" t="s">
        <v>246</v>
      </c>
      <c r="E1386" s="1216">
        <v>1</v>
      </c>
      <c r="F1386" s="1200"/>
      <c r="G1386" s="1210">
        <f t="shared" si="49"/>
        <v>0</v>
      </c>
      <c r="H1386" s="155">
        <v>195340.31</v>
      </c>
      <c r="I1386" s="154">
        <f t="shared" si="50"/>
        <v>195340.31</v>
      </c>
      <c r="J1386" s="155">
        <v>0</v>
      </c>
      <c r="K1386" s="154">
        <f t="shared" si="51"/>
        <v>0</v>
      </c>
      <c r="L1386" s="154">
        <v>21</v>
      </c>
      <c r="M1386" s="154">
        <f t="shared" si="52"/>
        <v>0</v>
      </c>
      <c r="N1386" s="153">
        <v>0.29499999999999998</v>
      </c>
      <c r="O1386" s="153">
        <f t="shared" si="53"/>
        <v>0.3</v>
      </c>
      <c r="P1386" s="153">
        <v>0</v>
      </c>
      <c r="Q1386" s="153">
        <f t="shared" si="54"/>
        <v>0</v>
      </c>
      <c r="R1386" s="154"/>
      <c r="S1386" s="154" t="s">
        <v>623</v>
      </c>
      <c r="T1386" s="154" t="s">
        <v>849</v>
      </c>
      <c r="U1386" s="154">
        <v>0</v>
      </c>
      <c r="V1386" s="154">
        <f t="shared" si="55"/>
        <v>0</v>
      </c>
      <c r="W1386" s="154"/>
      <c r="X1386" s="154" t="s">
        <v>202</v>
      </c>
      <c r="Y1386" s="154" t="s">
        <v>203</v>
      </c>
      <c r="Z1386" s="145"/>
      <c r="AA1386" s="145"/>
      <c r="AB1386" s="145"/>
      <c r="AC1386" s="145"/>
      <c r="AD1386" s="145"/>
      <c r="AE1386" s="145"/>
      <c r="AF1386" s="145"/>
      <c r="AG1386" s="145" t="s">
        <v>204</v>
      </c>
      <c r="AH1386" s="145"/>
      <c r="AI1386" s="145"/>
      <c r="AJ1386" s="145"/>
      <c r="AK1386" s="145"/>
      <c r="AL1386" s="145"/>
      <c r="AM1386" s="145"/>
      <c r="AN1386" s="145"/>
      <c r="AO1386" s="145"/>
      <c r="AP1386" s="145"/>
      <c r="AQ1386" s="145"/>
      <c r="AR1386" s="145"/>
      <c r="AS1386" s="145"/>
      <c r="AT1386" s="145"/>
      <c r="AU1386" s="145"/>
      <c r="AV1386" s="145"/>
      <c r="AW1386" s="145"/>
      <c r="AX1386" s="145"/>
      <c r="AY1386" s="145"/>
      <c r="AZ1386" s="145"/>
      <c r="BA1386" s="145"/>
      <c r="BB1386" s="145"/>
      <c r="BC1386" s="145"/>
      <c r="BD1386" s="145"/>
      <c r="BE1386" s="145"/>
      <c r="BF1386" s="145"/>
      <c r="BG1386" s="145"/>
      <c r="BH1386" s="145"/>
    </row>
    <row r="1387" spans="1:60" ht="22.5" outlineLevel="1">
      <c r="A1387" s="167">
        <v>413</v>
      </c>
      <c r="B1387" s="168" t="s">
        <v>1723</v>
      </c>
      <c r="C1387" s="173" t="s">
        <v>1724</v>
      </c>
      <c r="D1387" s="169" t="s">
        <v>246</v>
      </c>
      <c r="E1387" s="1216">
        <v>1</v>
      </c>
      <c r="F1387" s="1200"/>
      <c r="G1387" s="1210">
        <f t="shared" si="49"/>
        <v>0</v>
      </c>
      <c r="H1387" s="155">
        <v>195340.31</v>
      </c>
      <c r="I1387" s="154">
        <f t="shared" si="50"/>
        <v>195340.31</v>
      </c>
      <c r="J1387" s="155">
        <v>0</v>
      </c>
      <c r="K1387" s="154">
        <f t="shared" si="51"/>
        <v>0</v>
      </c>
      <c r="L1387" s="154">
        <v>21</v>
      </c>
      <c r="M1387" s="154">
        <f t="shared" si="52"/>
        <v>0</v>
      </c>
      <c r="N1387" s="153">
        <v>0.29499999999999998</v>
      </c>
      <c r="O1387" s="153">
        <f t="shared" si="53"/>
        <v>0.3</v>
      </c>
      <c r="P1387" s="153">
        <v>0</v>
      </c>
      <c r="Q1387" s="153">
        <f t="shared" si="54"/>
        <v>0</v>
      </c>
      <c r="R1387" s="154"/>
      <c r="S1387" s="154" t="s">
        <v>623</v>
      </c>
      <c r="T1387" s="154" t="s">
        <v>849</v>
      </c>
      <c r="U1387" s="154">
        <v>0</v>
      </c>
      <c r="V1387" s="154">
        <f t="shared" si="55"/>
        <v>0</v>
      </c>
      <c r="W1387" s="154"/>
      <c r="X1387" s="154" t="s">
        <v>202</v>
      </c>
      <c r="Y1387" s="154" t="s">
        <v>203</v>
      </c>
      <c r="Z1387" s="145"/>
      <c r="AA1387" s="145"/>
      <c r="AB1387" s="145"/>
      <c r="AC1387" s="145"/>
      <c r="AD1387" s="145"/>
      <c r="AE1387" s="145"/>
      <c r="AF1387" s="145"/>
      <c r="AG1387" s="145" t="s">
        <v>204</v>
      </c>
      <c r="AH1387" s="145"/>
      <c r="AI1387" s="145"/>
      <c r="AJ1387" s="145"/>
      <c r="AK1387" s="145"/>
      <c r="AL1387" s="145"/>
      <c r="AM1387" s="145"/>
      <c r="AN1387" s="145"/>
      <c r="AO1387" s="145"/>
      <c r="AP1387" s="145"/>
      <c r="AQ1387" s="145"/>
      <c r="AR1387" s="145"/>
      <c r="AS1387" s="145"/>
      <c r="AT1387" s="145"/>
      <c r="AU1387" s="145"/>
      <c r="AV1387" s="145"/>
      <c r="AW1387" s="145"/>
      <c r="AX1387" s="145"/>
      <c r="AY1387" s="145"/>
      <c r="AZ1387" s="145"/>
      <c r="BA1387" s="145"/>
      <c r="BB1387" s="145"/>
      <c r="BC1387" s="145"/>
      <c r="BD1387" s="145"/>
      <c r="BE1387" s="145"/>
      <c r="BF1387" s="145"/>
      <c r="BG1387" s="145"/>
      <c r="BH1387" s="145"/>
    </row>
    <row r="1388" spans="1:60" ht="22.5" outlineLevel="1">
      <c r="A1388" s="167">
        <v>414</v>
      </c>
      <c r="B1388" s="168" t="s">
        <v>1725</v>
      </c>
      <c r="C1388" s="173" t="s">
        <v>1726</v>
      </c>
      <c r="D1388" s="169" t="s">
        <v>246</v>
      </c>
      <c r="E1388" s="1216">
        <v>1</v>
      </c>
      <c r="F1388" s="1200"/>
      <c r="G1388" s="1210">
        <f t="shared" si="49"/>
        <v>0</v>
      </c>
      <c r="H1388" s="155">
        <v>195340.31</v>
      </c>
      <c r="I1388" s="154">
        <f t="shared" si="50"/>
        <v>195340.31</v>
      </c>
      <c r="J1388" s="155">
        <v>0</v>
      </c>
      <c r="K1388" s="154">
        <f t="shared" si="51"/>
        <v>0</v>
      </c>
      <c r="L1388" s="154">
        <v>21</v>
      </c>
      <c r="M1388" s="154">
        <f t="shared" si="52"/>
        <v>0</v>
      </c>
      <c r="N1388" s="153">
        <v>0.29499999999999998</v>
      </c>
      <c r="O1388" s="153">
        <f t="shared" si="53"/>
        <v>0.3</v>
      </c>
      <c r="P1388" s="153">
        <v>0</v>
      </c>
      <c r="Q1388" s="153">
        <f t="shared" si="54"/>
        <v>0</v>
      </c>
      <c r="R1388" s="154"/>
      <c r="S1388" s="154" t="s">
        <v>623</v>
      </c>
      <c r="T1388" s="154" t="s">
        <v>849</v>
      </c>
      <c r="U1388" s="154">
        <v>0</v>
      </c>
      <c r="V1388" s="154">
        <f t="shared" si="55"/>
        <v>0</v>
      </c>
      <c r="W1388" s="154"/>
      <c r="X1388" s="154" t="s">
        <v>202</v>
      </c>
      <c r="Y1388" s="154" t="s">
        <v>203</v>
      </c>
      <c r="Z1388" s="145"/>
      <c r="AA1388" s="145"/>
      <c r="AB1388" s="145"/>
      <c r="AC1388" s="145"/>
      <c r="AD1388" s="145"/>
      <c r="AE1388" s="145"/>
      <c r="AF1388" s="145"/>
      <c r="AG1388" s="145" t="s">
        <v>204</v>
      </c>
      <c r="AH1388" s="145"/>
      <c r="AI1388" s="145"/>
      <c r="AJ1388" s="145"/>
      <c r="AK1388" s="145"/>
      <c r="AL1388" s="145"/>
      <c r="AM1388" s="145"/>
      <c r="AN1388" s="145"/>
      <c r="AO1388" s="145"/>
      <c r="AP1388" s="145"/>
      <c r="AQ1388" s="145"/>
      <c r="AR1388" s="145"/>
      <c r="AS1388" s="145"/>
      <c r="AT1388" s="145"/>
      <c r="AU1388" s="145"/>
      <c r="AV1388" s="145"/>
      <c r="AW1388" s="145"/>
      <c r="AX1388" s="145"/>
      <c r="AY1388" s="145"/>
      <c r="AZ1388" s="145"/>
      <c r="BA1388" s="145"/>
      <c r="BB1388" s="145"/>
      <c r="BC1388" s="145"/>
      <c r="BD1388" s="145"/>
      <c r="BE1388" s="145"/>
      <c r="BF1388" s="145"/>
      <c r="BG1388" s="145"/>
      <c r="BH1388" s="145"/>
    </row>
    <row r="1389" spans="1:60" ht="22.5" outlineLevel="1">
      <c r="A1389" s="167">
        <v>415</v>
      </c>
      <c r="B1389" s="168" t="s">
        <v>1727</v>
      </c>
      <c r="C1389" s="173" t="s">
        <v>1728</v>
      </c>
      <c r="D1389" s="169" t="s">
        <v>246</v>
      </c>
      <c r="E1389" s="1216">
        <v>1</v>
      </c>
      <c r="F1389" s="1200"/>
      <c r="G1389" s="1210">
        <f t="shared" si="49"/>
        <v>0</v>
      </c>
      <c r="H1389" s="155">
        <v>195340.31</v>
      </c>
      <c r="I1389" s="154">
        <f t="shared" si="50"/>
        <v>195340.31</v>
      </c>
      <c r="J1389" s="155">
        <v>0</v>
      </c>
      <c r="K1389" s="154">
        <f t="shared" si="51"/>
        <v>0</v>
      </c>
      <c r="L1389" s="154">
        <v>21</v>
      </c>
      <c r="M1389" s="154">
        <f t="shared" si="52"/>
        <v>0</v>
      </c>
      <c r="N1389" s="153">
        <v>0.29499999999999998</v>
      </c>
      <c r="O1389" s="153">
        <f t="shared" si="53"/>
        <v>0.3</v>
      </c>
      <c r="P1389" s="153">
        <v>0</v>
      </c>
      <c r="Q1389" s="153">
        <f t="shared" si="54"/>
        <v>0</v>
      </c>
      <c r="R1389" s="154"/>
      <c r="S1389" s="154" t="s">
        <v>623</v>
      </c>
      <c r="T1389" s="154" t="s">
        <v>849</v>
      </c>
      <c r="U1389" s="154">
        <v>0</v>
      </c>
      <c r="V1389" s="154">
        <f t="shared" si="55"/>
        <v>0</v>
      </c>
      <c r="W1389" s="154"/>
      <c r="X1389" s="154" t="s">
        <v>202</v>
      </c>
      <c r="Y1389" s="154" t="s">
        <v>203</v>
      </c>
      <c r="Z1389" s="145"/>
      <c r="AA1389" s="145"/>
      <c r="AB1389" s="145"/>
      <c r="AC1389" s="145"/>
      <c r="AD1389" s="145"/>
      <c r="AE1389" s="145"/>
      <c r="AF1389" s="145"/>
      <c r="AG1389" s="145" t="s">
        <v>204</v>
      </c>
      <c r="AH1389" s="145"/>
      <c r="AI1389" s="145"/>
      <c r="AJ1389" s="145"/>
      <c r="AK1389" s="145"/>
      <c r="AL1389" s="145"/>
      <c r="AM1389" s="145"/>
      <c r="AN1389" s="145"/>
      <c r="AO1389" s="145"/>
      <c r="AP1389" s="145"/>
      <c r="AQ1389" s="145"/>
      <c r="AR1389" s="145"/>
      <c r="AS1389" s="145"/>
      <c r="AT1389" s="145"/>
      <c r="AU1389" s="145"/>
      <c r="AV1389" s="145"/>
      <c r="AW1389" s="145"/>
      <c r="AX1389" s="145"/>
      <c r="AY1389" s="145"/>
      <c r="AZ1389" s="145"/>
      <c r="BA1389" s="145"/>
      <c r="BB1389" s="145"/>
      <c r="BC1389" s="145"/>
      <c r="BD1389" s="145"/>
      <c r="BE1389" s="145"/>
      <c r="BF1389" s="145"/>
      <c r="BG1389" s="145"/>
      <c r="BH1389" s="145"/>
    </row>
    <row r="1390" spans="1:60" outlineLevel="1">
      <c r="A1390" s="167">
        <v>416</v>
      </c>
      <c r="B1390" s="168" t="s">
        <v>1729</v>
      </c>
      <c r="C1390" s="173" t="s">
        <v>1730</v>
      </c>
      <c r="D1390" s="169" t="s">
        <v>246</v>
      </c>
      <c r="E1390" s="1216">
        <v>1</v>
      </c>
      <c r="F1390" s="1200"/>
      <c r="G1390" s="1210">
        <f t="shared" si="49"/>
        <v>0</v>
      </c>
      <c r="H1390" s="155">
        <v>66616.56</v>
      </c>
      <c r="I1390" s="154">
        <f t="shared" si="50"/>
        <v>66616.56</v>
      </c>
      <c r="J1390" s="155">
        <v>0</v>
      </c>
      <c r="K1390" s="154">
        <f t="shared" si="51"/>
        <v>0</v>
      </c>
      <c r="L1390" s="154">
        <v>21</v>
      </c>
      <c r="M1390" s="154">
        <f t="shared" si="52"/>
        <v>0</v>
      </c>
      <c r="N1390" s="153">
        <v>7.0000000000000007E-2</v>
      </c>
      <c r="O1390" s="153">
        <f t="shared" si="53"/>
        <v>7.0000000000000007E-2</v>
      </c>
      <c r="P1390" s="153">
        <v>0</v>
      </c>
      <c r="Q1390" s="153">
        <f t="shared" si="54"/>
        <v>0</v>
      </c>
      <c r="R1390" s="154"/>
      <c r="S1390" s="154" t="s">
        <v>623</v>
      </c>
      <c r="T1390" s="154" t="s">
        <v>849</v>
      </c>
      <c r="U1390" s="154">
        <v>0</v>
      </c>
      <c r="V1390" s="154">
        <f t="shared" si="55"/>
        <v>0</v>
      </c>
      <c r="W1390" s="154"/>
      <c r="X1390" s="154" t="s">
        <v>202</v>
      </c>
      <c r="Y1390" s="154" t="s">
        <v>203</v>
      </c>
      <c r="Z1390" s="145"/>
      <c r="AA1390" s="145"/>
      <c r="AB1390" s="145"/>
      <c r="AC1390" s="145"/>
      <c r="AD1390" s="145"/>
      <c r="AE1390" s="145"/>
      <c r="AF1390" s="145"/>
      <c r="AG1390" s="145" t="s">
        <v>204</v>
      </c>
      <c r="AH1390" s="145"/>
      <c r="AI1390" s="145"/>
      <c r="AJ1390" s="145"/>
      <c r="AK1390" s="145"/>
      <c r="AL1390" s="145"/>
      <c r="AM1390" s="145"/>
      <c r="AN1390" s="145"/>
      <c r="AO1390" s="145"/>
      <c r="AP1390" s="145"/>
      <c r="AQ1390" s="145"/>
      <c r="AR1390" s="145"/>
      <c r="AS1390" s="145"/>
      <c r="AT1390" s="145"/>
      <c r="AU1390" s="145"/>
      <c r="AV1390" s="145"/>
      <c r="AW1390" s="145"/>
      <c r="AX1390" s="145"/>
      <c r="AY1390" s="145"/>
      <c r="AZ1390" s="145"/>
      <c r="BA1390" s="145"/>
      <c r="BB1390" s="145"/>
      <c r="BC1390" s="145"/>
      <c r="BD1390" s="145"/>
      <c r="BE1390" s="145"/>
      <c r="BF1390" s="145"/>
      <c r="BG1390" s="145"/>
      <c r="BH1390" s="145"/>
    </row>
    <row r="1391" spans="1:60" outlineLevel="1">
      <c r="A1391" s="167">
        <v>417</v>
      </c>
      <c r="B1391" s="168" t="s">
        <v>1731</v>
      </c>
      <c r="C1391" s="173" t="s">
        <v>1732</v>
      </c>
      <c r="D1391" s="169" t="s">
        <v>246</v>
      </c>
      <c r="E1391" s="1216">
        <v>1</v>
      </c>
      <c r="F1391" s="1200"/>
      <c r="G1391" s="1210">
        <f t="shared" si="49"/>
        <v>0</v>
      </c>
      <c r="H1391" s="155">
        <v>66616.56</v>
      </c>
      <c r="I1391" s="154">
        <f t="shared" si="50"/>
        <v>66616.56</v>
      </c>
      <c r="J1391" s="155">
        <v>0</v>
      </c>
      <c r="K1391" s="154">
        <f t="shared" si="51"/>
        <v>0</v>
      </c>
      <c r="L1391" s="154">
        <v>21</v>
      </c>
      <c r="M1391" s="154">
        <f t="shared" si="52"/>
        <v>0</v>
      </c>
      <c r="N1391" s="153">
        <v>7.0000000000000007E-2</v>
      </c>
      <c r="O1391" s="153">
        <f t="shared" si="53"/>
        <v>7.0000000000000007E-2</v>
      </c>
      <c r="P1391" s="153">
        <v>0</v>
      </c>
      <c r="Q1391" s="153">
        <f t="shared" si="54"/>
        <v>0</v>
      </c>
      <c r="R1391" s="154"/>
      <c r="S1391" s="154" t="s">
        <v>623</v>
      </c>
      <c r="T1391" s="154" t="s">
        <v>849</v>
      </c>
      <c r="U1391" s="154">
        <v>0</v>
      </c>
      <c r="V1391" s="154">
        <f t="shared" si="55"/>
        <v>0</v>
      </c>
      <c r="W1391" s="154"/>
      <c r="X1391" s="154" t="s">
        <v>202</v>
      </c>
      <c r="Y1391" s="154" t="s">
        <v>203</v>
      </c>
      <c r="Z1391" s="145"/>
      <c r="AA1391" s="145"/>
      <c r="AB1391" s="145"/>
      <c r="AC1391" s="145"/>
      <c r="AD1391" s="145"/>
      <c r="AE1391" s="145"/>
      <c r="AF1391" s="145"/>
      <c r="AG1391" s="145" t="s">
        <v>204</v>
      </c>
      <c r="AH1391" s="145"/>
      <c r="AI1391" s="145"/>
      <c r="AJ1391" s="145"/>
      <c r="AK1391" s="145"/>
      <c r="AL1391" s="145"/>
      <c r="AM1391" s="145"/>
      <c r="AN1391" s="145"/>
      <c r="AO1391" s="145"/>
      <c r="AP1391" s="145"/>
      <c r="AQ1391" s="145"/>
      <c r="AR1391" s="145"/>
      <c r="AS1391" s="145"/>
      <c r="AT1391" s="145"/>
      <c r="AU1391" s="145"/>
      <c r="AV1391" s="145"/>
      <c r="AW1391" s="145"/>
      <c r="AX1391" s="145"/>
      <c r="AY1391" s="145"/>
      <c r="AZ1391" s="145"/>
      <c r="BA1391" s="145"/>
      <c r="BB1391" s="145"/>
      <c r="BC1391" s="145"/>
      <c r="BD1391" s="145"/>
      <c r="BE1391" s="145"/>
      <c r="BF1391" s="145"/>
      <c r="BG1391" s="145"/>
      <c r="BH1391" s="145"/>
    </row>
    <row r="1392" spans="1:60" ht="22.5" outlineLevel="1">
      <c r="A1392" s="167">
        <v>418</v>
      </c>
      <c r="B1392" s="168" t="s">
        <v>1733</v>
      </c>
      <c r="C1392" s="173" t="s">
        <v>1734</v>
      </c>
      <c r="D1392" s="169" t="s">
        <v>246</v>
      </c>
      <c r="E1392" s="1216">
        <v>1</v>
      </c>
      <c r="F1392" s="1200"/>
      <c r="G1392" s="1210">
        <f t="shared" si="49"/>
        <v>0</v>
      </c>
      <c r="H1392" s="155">
        <v>66562.23</v>
      </c>
      <c r="I1392" s="154">
        <f t="shared" si="50"/>
        <v>66562.23</v>
      </c>
      <c r="J1392" s="155">
        <v>0</v>
      </c>
      <c r="K1392" s="154">
        <f t="shared" si="51"/>
        <v>0</v>
      </c>
      <c r="L1392" s="154">
        <v>21</v>
      </c>
      <c r="M1392" s="154">
        <f t="shared" si="52"/>
        <v>0</v>
      </c>
      <c r="N1392" s="153">
        <v>7.5999999999999998E-2</v>
      </c>
      <c r="O1392" s="153">
        <f t="shared" si="53"/>
        <v>0.08</v>
      </c>
      <c r="P1392" s="153">
        <v>0</v>
      </c>
      <c r="Q1392" s="153">
        <f t="shared" si="54"/>
        <v>0</v>
      </c>
      <c r="R1392" s="154"/>
      <c r="S1392" s="154" t="s">
        <v>623</v>
      </c>
      <c r="T1392" s="154" t="s">
        <v>849</v>
      </c>
      <c r="U1392" s="154">
        <v>0</v>
      </c>
      <c r="V1392" s="154">
        <f t="shared" si="55"/>
        <v>0</v>
      </c>
      <c r="W1392" s="154"/>
      <c r="X1392" s="154" t="s">
        <v>202</v>
      </c>
      <c r="Y1392" s="154" t="s">
        <v>203</v>
      </c>
      <c r="Z1392" s="145"/>
      <c r="AA1392" s="145"/>
      <c r="AB1392" s="145"/>
      <c r="AC1392" s="145"/>
      <c r="AD1392" s="145"/>
      <c r="AE1392" s="145"/>
      <c r="AF1392" s="145"/>
      <c r="AG1392" s="145" t="s">
        <v>204</v>
      </c>
      <c r="AH1392" s="145"/>
      <c r="AI1392" s="145"/>
      <c r="AJ1392" s="145"/>
      <c r="AK1392" s="145"/>
      <c r="AL1392" s="145"/>
      <c r="AM1392" s="145"/>
      <c r="AN1392" s="145"/>
      <c r="AO1392" s="145"/>
      <c r="AP1392" s="145"/>
      <c r="AQ1392" s="145"/>
      <c r="AR1392" s="145"/>
      <c r="AS1392" s="145"/>
      <c r="AT1392" s="145"/>
      <c r="AU1392" s="145"/>
      <c r="AV1392" s="145"/>
      <c r="AW1392" s="145"/>
      <c r="AX1392" s="145"/>
      <c r="AY1392" s="145"/>
      <c r="AZ1392" s="145"/>
      <c r="BA1392" s="145"/>
      <c r="BB1392" s="145"/>
      <c r="BC1392" s="145"/>
      <c r="BD1392" s="145"/>
      <c r="BE1392" s="145"/>
      <c r="BF1392" s="145"/>
      <c r="BG1392" s="145"/>
      <c r="BH1392" s="145"/>
    </row>
    <row r="1393" spans="1:60" ht="22.5" outlineLevel="1">
      <c r="A1393" s="167">
        <v>419</v>
      </c>
      <c r="B1393" s="168" t="s">
        <v>1735</v>
      </c>
      <c r="C1393" s="173" t="s">
        <v>1736</v>
      </c>
      <c r="D1393" s="169" t="s">
        <v>246</v>
      </c>
      <c r="E1393" s="1216">
        <v>1</v>
      </c>
      <c r="F1393" s="1200"/>
      <c r="G1393" s="1210">
        <f t="shared" si="49"/>
        <v>0</v>
      </c>
      <c r="H1393" s="155">
        <v>210905</v>
      </c>
      <c r="I1393" s="154">
        <f t="shared" si="50"/>
        <v>210905</v>
      </c>
      <c r="J1393" s="155">
        <v>0</v>
      </c>
      <c r="K1393" s="154">
        <f t="shared" si="51"/>
        <v>0</v>
      </c>
      <c r="L1393" s="154">
        <v>21</v>
      </c>
      <c r="M1393" s="154">
        <f t="shared" si="52"/>
        <v>0</v>
      </c>
      <c r="N1393" s="153">
        <v>0.16400000000000001</v>
      </c>
      <c r="O1393" s="153">
        <f t="shared" si="53"/>
        <v>0.16</v>
      </c>
      <c r="P1393" s="153">
        <v>0</v>
      </c>
      <c r="Q1393" s="153">
        <f t="shared" si="54"/>
        <v>0</v>
      </c>
      <c r="R1393" s="154"/>
      <c r="S1393" s="154" t="s">
        <v>623</v>
      </c>
      <c r="T1393" s="154" t="s">
        <v>849</v>
      </c>
      <c r="U1393" s="154">
        <v>0</v>
      </c>
      <c r="V1393" s="154">
        <f t="shared" si="55"/>
        <v>0</v>
      </c>
      <c r="W1393" s="154"/>
      <c r="X1393" s="154" t="s">
        <v>202</v>
      </c>
      <c r="Y1393" s="154" t="s">
        <v>203</v>
      </c>
      <c r="Z1393" s="145"/>
      <c r="AA1393" s="145"/>
      <c r="AB1393" s="145"/>
      <c r="AC1393" s="145"/>
      <c r="AD1393" s="145"/>
      <c r="AE1393" s="145"/>
      <c r="AF1393" s="145"/>
      <c r="AG1393" s="145" t="s">
        <v>204</v>
      </c>
      <c r="AH1393" s="145"/>
      <c r="AI1393" s="145"/>
      <c r="AJ1393" s="145"/>
      <c r="AK1393" s="145"/>
      <c r="AL1393" s="145"/>
      <c r="AM1393" s="145"/>
      <c r="AN1393" s="145"/>
      <c r="AO1393" s="145"/>
      <c r="AP1393" s="145"/>
      <c r="AQ1393" s="145"/>
      <c r="AR1393" s="145"/>
      <c r="AS1393" s="145"/>
      <c r="AT1393" s="145"/>
      <c r="AU1393" s="145"/>
      <c r="AV1393" s="145"/>
      <c r="AW1393" s="145"/>
      <c r="AX1393" s="145"/>
      <c r="AY1393" s="145"/>
      <c r="AZ1393" s="145"/>
      <c r="BA1393" s="145"/>
      <c r="BB1393" s="145"/>
      <c r="BC1393" s="145"/>
      <c r="BD1393" s="145"/>
      <c r="BE1393" s="145"/>
      <c r="BF1393" s="145"/>
      <c r="BG1393" s="145"/>
      <c r="BH1393" s="145"/>
    </row>
    <row r="1394" spans="1:60" ht="22.5" outlineLevel="1">
      <c r="A1394" s="167">
        <v>420</v>
      </c>
      <c r="B1394" s="168" t="s">
        <v>1737</v>
      </c>
      <c r="C1394" s="173" t="s">
        <v>1738</v>
      </c>
      <c r="D1394" s="169" t="s">
        <v>246</v>
      </c>
      <c r="E1394" s="1216">
        <v>1</v>
      </c>
      <c r="F1394" s="1200"/>
      <c r="G1394" s="1210">
        <f t="shared" si="49"/>
        <v>0</v>
      </c>
      <c r="H1394" s="155">
        <v>66562.23</v>
      </c>
      <c r="I1394" s="154">
        <f t="shared" si="50"/>
        <v>66562.23</v>
      </c>
      <c r="J1394" s="155">
        <v>0</v>
      </c>
      <c r="K1394" s="154">
        <f t="shared" si="51"/>
        <v>0</v>
      </c>
      <c r="L1394" s="154">
        <v>21</v>
      </c>
      <c r="M1394" s="154">
        <f t="shared" si="52"/>
        <v>0</v>
      </c>
      <c r="N1394" s="153">
        <v>7.5999999999999998E-2</v>
      </c>
      <c r="O1394" s="153">
        <f t="shared" si="53"/>
        <v>0.08</v>
      </c>
      <c r="P1394" s="153">
        <v>0</v>
      </c>
      <c r="Q1394" s="153">
        <f t="shared" si="54"/>
        <v>0</v>
      </c>
      <c r="R1394" s="154"/>
      <c r="S1394" s="154" t="s">
        <v>623</v>
      </c>
      <c r="T1394" s="154" t="s">
        <v>849</v>
      </c>
      <c r="U1394" s="154">
        <v>0</v>
      </c>
      <c r="V1394" s="154">
        <f t="shared" si="55"/>
        <v>0</v>
      </c>
      <c r="W1394" s="154"/>
      <c r="X1394" s="154" t="s">
        <v>202</v>
      </c>
      <c r="Y1394" s="154" t="s">
        <v>203</v>
      </c>
      <c r="Z1394" s="145"/>
      <c r="AA1394" s="145"/>
      <c r="AB1394" s="145"/>
      <c r="AC1394" s="145"/>
      <c r="AD1394" s="145"/>
      <c r="AE1394" s="145"/>
      <c r="AF1394" s="145"/>
      <c r="AG1394" s="145" t="s">
        <v>204</v>
      </c>
      <c r="AH1394" s="145"/>
      <c r="AI1394" s="145"/>
      <c r="AJ1394" s="145"/>
      <c r="AK1394" s="145"/>
      <c r="AL1394" s="145"/>
      <c r="AM1394" s="145"/>
      <c r="AN1394" s="145"/>
      <c r="AO1394" s="145"/>
      <c r="AP1394" s="145"/>
      <c r="AQ1394" s="145"/>
      <c r="AR1394" s="145"/>
      <c r="AS1394" s="145"/>
      <c r="AT1394" s="145"/>
      <c r="AU1394" s="145"/>
      <c r="AV1394" s="145"/>
      <c r="AW1394" s="145"/>
      <c r="AX1394" s="145"/>
      <c r="AY1394" s="145"/>
      <c r="AZ1394" s="145"/>
      <c r="BA1394" s="145"/>
      <c r="BB1394" s="145"/>
      <c r="BC1394" s="145"/>
      <c r="BD1394" s="145"/>
      <c r="BE1394" s="145"/>
      <c r="BF1394" s="145"/>
      <c r="BG1394" s="145"/>
      <c r="BH1394" s="145"/>
    </row>
    <row r="1395" spans="1:60" outlineLevel="1">
      <c r="A1395" s="167">
        <v>421</v>
      </c>
      <c r="B1395" s="168" t="s">
        <v>1739</v>
      </c>
      <c r="C1395" s="173" t="s">
        <v>1740</v>
      </c>
      <c r="D1395" s="169" t="s">
        <v>246</v>
      </c>
      <c r="E1395" s="1216">
        <v>1</v>
      </c>
      <c r="F1395" s="1200"/>
      <c r="G1395" s="1210">
        <f t="shared" si="49"/>
        <v>0</v>
      </c>
      <c r="H1395" s="155">
        <v>71340.009999999995</v>
      </c>
      <c r="I1395" s="154">
        <f t="shared" si="50"/>
        <v>71340.009999999995</v>
      </c>
      <c r="J1395" s="155">
        <v>0</v>
      </c>
      <c r="K1395" s="154">
        <f t="shared" si="51"/>
        <v>0</v>
      </c>
      <c r="L1395" s="154">
        <v>21</v>
      </c>
      <c r="M1395" s="154">
        <f t="shared" si="52"/>
        <v>0</v>
      </c>
      <c r="N1395" s="153">
        <v>8.3000000000000004E-2</v>
      </c>
      <c r="O1395" s="153">
        <f t="shared" si="53"/>
        <v>0.08</v>
      </c>
      <c r="P1395" s="153">
        <v>0</v>
      </c>
      <c r="Q1395" s="153">
        <f t="shared" si="54"/>
        <v>0</v>
      </c>
      <c r="R1395" s="154"/>
      <c r="S1395" s="154" t="s">
        <v>623</v>
      </c>
      <c r="T1395" s="154" t="s">
        <v>849</v>
      </c>
      <c r="U1395" s="154">
        <v>0</v>
      </c>
      <c r="V1395" s="154">
        <f t="shared" si="55"/>
        <v>0</v>
      </c>
      <c r="W1395" s="154"/>
      <c r="X1395" s="154" t="s">
        <v>202</v>
      </c>
      <c r="Y1395" s="154" t="s">
        <v>203</v>
      </c>
      <c r="Z1395" s="145"/>
      <c r="AA1395" s="145"/>
      <c r="AB1395" s="145"/>
      <c r="AC1395" s="145"/>
      <c r="AD1395" s="145"/>
      <c r="AE1395" s="145"/>
      <c r="AF1395" s="145"/>
      <c r="AG1395" s="145" t="s">
        <v>204</v>
      </c>
      <c r="AH1395" s="145"/>
      <c r="AI1395" s="145"/>
      <c r="AJ1395" s="145"/>
      <c r="AK1395" s="145"/>
      <c r="AL1395" s="145"/>
      <c r="AM1395" s="145"/>
      <c r="AN1395" s="145"/>
      <c r="AO1395" s="145"/>
      <c r="AP1395" s="145"/>
      <c r="AQ1395" s="145"/>
      <c r="AR1395" s="145"/>
      <c r="AS1395" s="145"/>
      <c r="AT1395" s="145"/>
      <c r="AU1395" s="145"/>
      <c r="AV1395" s="145"/>
      <c r="AW1395" s="145"/>
      <c r="AX1395" s="145"/>
      <c r="AY1395" s="145"/>
      <c r="AZ1395" s="145"/>
      <c r="BA1395" s="145"/>
      <c r="BB1395" s="145"/>
      <c r="BC1395" s="145"/>
      <c r="BD1395" s="145"/>
      <c r="BE1395" s="145"/>
      <c r="BF1395" s="145"/>
      <c r="BG1395" s="145"/>
      <c r="BH1395" s="145"/>
    </row>
    <row r="1396" spans="1:60" outlineLevel="1">
      <c r="A1396" s="167">
        <v>422</v>
      </c>
      <c r="B1396" s="168" t="s">
        <v>1741</v>
      </c>
      <c r="C1396" s="173" t="s">
        <v>1742</v>
      </c>
      <c r="D1396" s="169" t="s">
        <v>246</v>
      </c>
      <c r="E1396" s="1216">
        <v>1</v>
      </c>
      <c r="F1396" s="1200"/>
      <c r="G1396" s="1210">
        <f t="shared" si="49"/>
        <v>0</v>
      </c>
      <c r="H1396" s="155">
        <v>71456.009999999995</v>
      </c>
      <c r="I1396" s="154">
        <f t="shared" si="50"/>
        <v>71456.009999999995</v>
      </c>
      <c r="J1396" s="155">
        <v>0</v>
      </c>
      <c r="K1396" s="154">
        <f t="shared" si="51"/>
        <v>0</v>
      </c>
      <c r="L1396" s="154">
        <v>21</v>
      </c>
      <c r="M1396" s="154">
        <f t="shared" si="52"/>
        <v>0</v>
      </c>
      <c r="N1396" s="153">
        <v>8.3000000000000004E-2</v>
      </c>
      <c r="O1396" s="153">
        <f t="shared" si="53"/>
        <v>0.08</v>
      </c>
      <c r="P1396" s="153">
        <v>0</v>
      </c>
      <c r="Q1396" s="153">
        <f t="shared" si="54"/>
        <v>0</v>
      </c>
      <c r="R1396" s="154"/>
      <c r="S1396" s="154" t="s">
        <v>623</v>
      </c>
      <c r="T1396" s="154" t="s">
        <v>849</v>
      </c>
      <c r="U1396" s="154">
        <v>0</v>
      </c>
      <c r="V1396" s="154">
        <f t="shared" si="55"/>
        <v>0</v>
      </c>
      <c r="W1396" s="154"/>
      <c r="X1396" s="154" t="s">
        <v>202</v>
      </c>
      <c r="Y1396" s="154" t="s">
        <v>203</v>
      </c>
      <c r="Z1396" s="145"/>
      <c r="AA1396" s="145"/>
      <c r="AB1396" s="145"/>
      <c r="AC1396" s="145"/>
      <c r="AD1396" s="145"/>
      <c r="AE1396" s="145"/>
      <c r="AF1396" s="145"/>
      <c r="AG1396" s="145" t="s">
        <v>204</v>
      </c>
      <c r="AH1396" s="145"/>
      <c r="AI1396" s="145"/>
      <c r="AJ1396" s="145"/>
      <c r="AK1396" s="145"/>
      <c r="AL1396" s="145"/>
      <c r="AM1396" s="145"/>
      <c r="AN1396" s="145"/>
      <c r="AO1396" s="145"/>
      <c r="AP1396" s="145"/>
      <c r="AQ1396" s="145"/>
      <c r="AR1396" s="145"/>
      <c r="AS1396" s="145"/>
      <c r="AT1396" s="145"/>
      <c r="AU1396" s="145"/>
      <c r="AV1396" s="145"/>
      <c r="AW1396" s="145"/>
      <c r="AX1396" s="145"/>
      <c r="AY1396" s="145"/>
      <c r="AZ1396" s="145"/>
      <c r="BA1396" s="145"/>
      <c r="BB1396" s="145"/>
      <c r="BC1396" s="145"/>
      <c r="BD1396" s="145"/>
      <c r="BE1396" s="145"/>
      <c r="BF1396" s="145"/>
      <c r="BG1396" s="145"/>
      <c r="BH1396" s="145"/>
    </row>
    <row r="1397" spans="1:60" outlineLevel="1">
      <c r="A1397" s="167">
        <v>423</v>
      </c>
      <c r="B1397" s="168" t="s">
        <v>1743</v>
      </c>
      <c r="C1397" s="173" t="s">
        <v>1744</v>
      </c>
      <c r="D1397" s="169" t="s">
        <v>246</v>
      </c>
      <c r="E1397" s="1216">
        <v>1</v>
      </c>
      <c r="F1397" s="1200"/>
      <c r="G1397" s="1210">
        <f t="shared" si="49"/>
        <v>0</v>
      </c>
      <c r="H1397" s="155">
        <v>71224.009999999995</v>
      </c>
      <c r="I1397" s="154">
        <f t="shared" si="50"/>
        <v>71224.009999999995</v>
      </c>
      <c r="J1397" s="155">
        <v>0</v>
      </c>
      <c r="K1397" s="154">
        <f t="shared" si="51"/>
        <v>0</v>
      </c>
      <c r="L1397" s="154">
        <v>21</v>
      </c>
      <c r="M1397" s="154">
        <f t="shared" si="52"/>
        <v>0</v>
      </c>
      <c r="N1397" s="153">
        <v>8.2000000000000003E-2</v>
      </c>
      <c r="O1397" s="153">
        <f t="shared" si="53"/>
        <v>0.08</v>
      </c>
      <c r="P1397" s="153">
        <v>0</v>
      </c>
      <c r="Q1397" s="153">
        <f t="shared" si="54"/>
        <v>0</v>
      </c>
      <c r="R1397" s="154"/>
      <c r="S1397" s="154" t="s">
        <v>623</v>
      </c>
      <c r="T1397" s="154" t="s">
        <v>849</v>
      </c>
      <c r="U1397" s="154">
        <v>0</v>
      </c>
      <c r="V1397" s="154">
        <f t="shared" si="55"/>
        <v>0</v>
      </c>
      <c r="W1397" s="154"/>
      <c r="X1397" s="154" t="s">
        <v>202</v>
      </c>
      <c r="Y1397" s="154" t="s">
        <v>203</v>
      </c>
      <c r="Z1397" s="145"/>
      <c r="AA1397" s="145"/>
      <c r="AB1397" s="145"/>
      <c r="AC1397" s="145"/>
      <c r="AD1397" s="145"/>
      <c r="AE1397" s="145"/>
      <c r="AF1397" s="145"/>
      <c r="AG1397" s="145" t="s">
        <v>204</v>
      </c>
      <c r="AH1397" s="145"/>
      <c r="AI1397" s="145"/>
      <c r="AJ1397" s="145"/>
      <c r="AK1397" s="145"/>
      <c r="AL1397" s="145"/>
      <c r="AM1397" s="145"/>
      <c r="AN1397" s="145"/>
      <c r="AO1397" s="145"/>
      <c r="AP1397" s="145"/>
      <c r="AQ1397" s="145"/>
      <c r="AR1397" s="145"/>
      <c r="AS1397" s="145"/>
      <c r="AT1397" s="145"/>
      <c r="AU1397" s="145"/>
      <c r="AV1397" s="145"/>
      <c r="AW1397" s="145"/>
      <c r="AX1397" s="145"/>
      <c r="AY1397" s="145"/>
      <c r="AZ1397" s="145"/>
      <c r="BA1397" s="145"/>
      <c r="BB1397" s="145"/>
      <c r="BC1397" s="145"/>
      <c r="BD1397" s="145"/>
      <c r="BE1397" s="145"/>
      <c r="BF1397" s="145"/>
      <c r="BG1397" s="145"/>
      <c r="BH1397" s="145"/>
    </row>
    <row r="1398" spans="1:60" outlineLevel="1">
      <c r="A1398" s="167">
        <v>424</v>
      </c>
      <c r="B1398" s="168" t="s">
        <v>1745</v>
      </c>
      <c r="C1398" s="173" t="s">
        <v>1746</v>
      </c>
      <c r="D1398" s="169" t="s">
        <v>246</v>
      </c>
      <c r="E1398" s="1216">
        <v>1</v>
      </c>
      <c r="F1398" s="1200"/>
      <c r="G1398" s="1210">
        <f t="shared" si="49"/>
        <v>0</v>
      </c>
      <c r="H1398" s="155">
        <v>71224.009999999995</v>
      </c>
      <c r="I1398" s="154">
        <f t="shared" si="50"/>
        <v>71224.009999999995</v>
      </c>
      <c r="J1398" s="155">
        <v>0</v>
      </c>
      <c r="K1398" s="154">
        <f t="shared" si="51"/>
        <v>0</v>
      </c>
      <c r="L1398" s="154">
        <v>21</v>
      </c>
      <c r="M1398" s="154">
        <f t="shared" si="52"/>
        <v>0</v>
      </c>
      <c r="N1398" s="153">
        <v>8.2000000000000003E-2</v>
      </c>
      <c r="O1398" s="153">
        <f t="shared" si="53"/>
        <v>0.08</v>
      </c>
      <c r="P1398" s="153">
        <v>0</v>
      </c>
      <c r="Q1398" s="153">
        <f t="shared" si="54"/>
        <v>0</v>
      </c>
      <c r="R1398" s="154"/>
      <c r="S1398" s="154" t="s">
        <v>623</v>
      </c>
      <c r="T1398" s="154" t="s">
        <v>849</v>
      </c>
      <c r="U1398" s="154">
        <v>0</v>
      </c>
      <c r="V1398" s="154">
        <f t="shared" si="55"/>
        <v>0</v>
      </c>
      <c r="W1398" s="154"/>
      <c r="X1398" s="154" t="s">
        <v>202</v>
      </c>
      <c r="Y1398" s="154" t="s">
        <v>203</v>
      </c>
      <c r="Z1398" s="145"/>
      <c r="AA1398" s="145"/>
      <c r="AB1398" s="145"/>
      <c r="AC1398" s="145"/>
      <c r="AD1398" s="145"/>
      <c r="AE1398" s="145"/>
      <c r="AF1398" s="145"/>
      <c r="AG1398" s="145" t="s">
        <v>204</v>
      </c>
      <c r="AH1398" s="145"/>
      <c r="AI1398" s="145"/>
      <c r="AJ1398" s="145"/>
      <c r="AK1398" s="145"/>
      <c r="AL1398" s="145"/>
      <c r="AM1398" s="145"/>
      <c r="AN1398" s="145"/>
      <c r="AO1398" s="145"/>
      <c r="AP1398" s="145"/>
      <c r="AQ1398" s="145"/>
      <c r="AR1398" s="145"/>
      <c r="AS1398" s="145"/>
      <c r="AT1398" s="145"/>
      <c r="AU1398" s="145"/>
      <c r="AV1398" s="145"/>
      <c r="AW1398" s="145"/>
      <c r="AX1398" s="145"/>
      <c r="AY1398" s="145"/>
      <c r="AZ1398" s="145"/>
      <c r="BA1398" s="145"/>
      <c r="BB1398" s="145"/>
      <c r="BC1398" s="145"/>
      <c r="BD1398" s="145"/>
      <c r="BE1398" s="145"/>
      <c r="BF1398" s="145"/>
      <c r="BG1398" s="145"/>
      <c r="BH1398" s="145"/>
    </row>
    <row r="1399" spans="1:60" outlineLevel="1">
      <c r="A1399" s="167">
        <v>425</v>
      </c>
      <c r="B1399" s="168" t="s">
        <v>1747</v>
      </c>
      <c r="C1399" s="173" t="s">
        <v>1748</v>
      </c>
      <c r="D1399" s="169" t="s">
        <v>246</v>
      </c>
      <c r="E1399" s="1216">
        <v>1</v>
      </c>
      <c r="F1399" s="1200"/>
      <c r="G1399" s="1210">
        <f t="shared" si="49"/>
        <v>0</v>
      </c>
      <c r="H1399" s="155">
        <v>24093.98</v>
      </c>
      <c r="I1399" s="154">
        <f t="shared" si="50"/>
        <v>24093.98</v>
      </c>
      <c r="J1399" s="155">
        <v>0</v>
      </c>
      <c r="K1399" s="154">
        <f t="shared" si="51"/>
        <v>0</v>
      </c>
      <c r="L1399" s="154">
        <v>21</v>
      </c>
      <c r="M1399" s="154">
        <f t="shared" si="52"/>
        <v>0</v>
      </c>
      <c r="N1399" s="153">
        <v>2.8000000000000001E-2</v>
      </c>
      <c r="O1399" s="153">
        <f t="shared" si="53"/>
        <v>0.03</v>
      </c>
      <c r="P1399" s="153">
        <v>0</v>
      </c>
      <c r="Q1399" s="153">
        <f t="shared" si="54"/>
        <v>0</v>
      </c>
      <c r="R1399" s="154"/>
      <c r="S1399" s="154" t="s">
        <v>623</v>
      </c>
      <c r="T1399" s="154" t="s">
        <v>849</v>
      </c>
      <c r="U1399" s="154">
        <v>0</v>
      </c>
      <c r="V1399" s="154">
        <f t="shared" si="55"/>
        <v>0</v>
      </c>
      <c r="W1399" s="154"/>
      <c r="X1399" s="154" t="s">
        <v>202</v>
      </c>
      <c r="Y1399" s="154" t="s">
        <v>203</v>
      </c>
      <c r="Z1399" s="145"/>
      <c r="AA1399" s="145"/>
      <c r="AB1399" s="145"/>
      <c r="AC1399" s="145"/>
      <c r="AD1399" s="145"/>
      <c r="AE1399" s="145"/>
      <c r="AF1399" s="145"/>
      <c r="AG1399" s="145" t="s">
        <v>204</v>
      </c>
      <c r="AH1399" s="145"/>
      <c r="AI1399" s="145"/>
      <c r="AJ1399" s="145"/>
      <c r="AK1399" s="145"/>
      <c r="AL1399" s="145"/>
      <c r="AM1399" s="145"/>
      <c r="AN1399" s="145"/>
      <c r="AO1399" s="145"/>
      <c r="AP1399" s="145"/>
      <c r="AQ1399" s="145"/>
      <c r="AR1399" s="145"/>
      <c r="AS1399" s="145"/>
      <c r="AT1399" s="145"/>
      <c r="AU1399" s="145"/>
      <c r="AV1399" s="145"/>
      <c r="AW1399" s="145"/>
      <c r="AX1399" s="145"/>
      <c r="AY1399" s="145"/>
      <c r="AZ1399" s="145"/>
      <c r="BA1399" s="145"/>
      <c r="BB1399" s="145"/>
      <c r="BC1399" s="145"/>
      <c r="BD1399" s="145"/>
      <c r="BE1399" s="145"/>
      <c r="BF1399" s="145"/>
      <c r="BG1399" s="145"/>
      <c r="BH1399" s="145"/>
    </row>
    <row r="1400" spans="1:60" outlineLevel="1">
      <c r="A1400" s="167">
        <v>426</v>
      </c>
      <c r="B1400" s="168" t="s">
        <v>1749</v>
      </c>
      <c r="C1400" s="173" t="s">
        <v>1750</v>
      </c>
      <c r="D1400" s="169" t="s">
        <v>246</v>
      </c>
      <c r="E1400" s="1216">
        <v>1</v>
      </c>
      <c r="F1400" s="1200"/>
      <c r="G1400" s="1210">
        <f t="shared" si="49"/>
        <v>0</v>
      </c>
      <c r="H1400" s="155">
        <v>24093.98</v>
      </c>
      <c r="I1400" s="154">
        <f t="shared" si="50"/>
        <v>24093.98</v>
      </c>
      <c r="J1400" s="155">
        <v>0</v>
      </c>
      <c r="K1400" s="154">
        <f t="shared" si="51"/>
        <v>0</v>
      </c>
      <c r="L1400" s="154">
        <v>21</v>
      </c>
      <c r="M1400" s="154">
        <f t="shared" si="52"/>
        <v>0</v>
      </c>
      <c r="N1400" s="153">
        <v>2.8000000000000001E-2</v>
      </c>
      <c r="O1400" s="153">
        <f t="shared" si="53"/>
        <v>0.03</v>
      </c>
      <c r="P1400" s="153">
        <v>0</v>
      </c>
      <c r="Q1400" s="153">
        <f t="shared" si="54"/>
        <v>0</v>
      </c>
      <c r="R1400" s="154"/>
      <c r="S1400" s="154" t="s">
        <v>623</v>
      </c>
      <c r="T1400" s="154" t="s">
        <v>849</v>
      </c>
      <c r="U1400" s="154">
        <v>0</v>
      </c>
      <c r="V1400" s="154">
        <f t="shared" si="55"/>
        <v>0</v>
      </c>
      <c r="W1400" s="154"/>
      <c r="X1400" s="154" t="s">
        <v>202</v>
      </c>
      <c r="Y1400" s="154" t="s">
        <v>203</v>
      </c>
      <c r="Z1400" s="145"/>
      <c r="AA1400" s="145"/>
      <c r="AB1400" s="145"/>
      <c r="AC1400" s="145"/>
      <c r="AD1400" s="145"/>
      <c r="AE1400" s="145"/>
      <c r="AF1400" s="145"/>
      <c r="AG1400" s="145" t="s">
        <v>204</v>
      </c>
      <c r="AH1400" s="145"/>
      <c r="AI1400" s="145"/>
      <c r="AJ1400" s="145"/>
      <c r="AK1400" s="145"/>
      <c r="AL1400" s="145"/>
      <c r="AM1400" s="145"/>
      <c r="AN1400" s="145"/>
      <c r="AO1400" s="145"/>
      <c r="AP1400" s="145"/>
      <c r="AQ1400" s="145"/>
      <c r="AR1400" s="145"/>
      <c r="AS1400" s="145"/>
      <c r="AT1400" s="145"/>
      <c r="AU1400" s="145"/>
      <c r="AV1400" s="145"/>
      <c r="AW1400" s="145"/>
      <c r="AX1400" s="145"/>
      <c r="AY1400" s="145"/>
      <c r="AZ1400" s="145"/>
      <c r="BA1400" s="145"/>
      <c r="BB1400" s="145"/>
      <c r="BC1400" s="145"/>
      <c r="BD1400" s="145"/>
      <c r="BE1400" s="145"/>
      <c r="BF1400" s="145"/>
      <c r="BG1400" s="145"/>
      <c r="BH1400" s="145"/>
    </row>
    <row r="1401" spans="1:60" outlineLevel="1">
      <c r="A1401" s="167">
        <v>427</v>
      </c>
      <c r="B1401" s="168" t="s">
        <v>1751</v>
      </c>
      <c r="C1401" s="173" t="s">
        <v>1752</v>
      </c>
      <c r="D1401" s="169" t="s">
        <v>246</v>
      </c>
      <c r="E1401" s="1216">
        <v>1</v>
      </c>
      <c r="F1401" s="1200"/>
      <c r="G1401" s="1210">
        <f t="shared" ref="G1401:G1432" si="56">ROUND(E1401*F1401,2)</f>
        <v>0</v>
      </c>
      <c r="H1401" s="155">
        <v>24093.98</v>
      </c>
      <c r="I1401" s="154">
        <f t="shared" ref="I1401:I1432" si="57">ROUND(E1401*H1401,2)</f>
        <v>24093.98</v>
      </c>
      <c r="J1401" s="155">
        <v>0</v>
      </c>
      <c r="K1401" s="154">
        <f t="shared" ref="K1401:K1432" si="58">ROUND(E1401*J1401,2)</f>
        <v>0</v>
      </c>
      <c r="L1401" s="154">
        <v>21</v>
      </c>
      <c r="M1401" s="154">
        <f t="shared" ref="M1401:M1432" si="59">G1401*(1+L1401/100)</f>
        <v>0</v>
      </c>
      <c r="N1401" s="153">
        <v>2.8000000000000001E-2</v>
      </c>
      <c r="O1401" s="153">
        <f t="shared" ref="O1401:O1432" si="60">ROUND(E1401*N1401,2)</f>
        <v>0.03</v>
      </c>
      <c r="P1401" s="153">
        <v>0</v>
      </c>
      <c r="Q1401" s="153">
        <f t="shared" ref="Q1401:Q1432" si="61">ROUND(E1401*P1401,2)</f>
        <v>0</v>
      </c>
      <c r="R1401" s="154"/>
      <c r="S1401" s="154" t="s">
        <v>623</v>
      </c>
      <c r="T1401" s="154" t="s">
        <v>849</v>
      </c>
      <c r="U1401" s="154">
        <v>0</v>
      </c>
      <c r="V1401" s="154">
        <f t="shared" ref="V1401:V1432" si="62">ROUND(E1401*U1401,2)</f>
        <v>0</v>
      </c>
      <c r="W1401" s="154"/>
      <c r="X1401" s="154" t="s">
        <v>202</v>
      </c>
      <c r="Y1401" s="154" t="s">
        <v>203</v>
      </c>
      <c r="Z1401" s="145"/>
      <c r="AA1401" s="145"/>
      <c r="AB1401" s="145"/>
      <c r="AC1401" s="145"/>
      <c r="AD1401" s="145"/>
      <c r="AE1401" s="145"/>
      <c r="AF1401" s="145"/>
      <c r="AG1401" s="145" t="s">
        <v>204</v>
      </c>
      <c r="AH1401" s="145"/>
      <c r="AI1401" s="145"/>
      <c r="AJ1401" s="145"/>
      <c r="AK1401" s="145"/>
      <c r="AL1401" s="145"/>
      <c r="AM1401" s="145"/>
      <c r="AN1401" s="145"/>
      <c r="AO1401" s="145"/>
      <c r="AP1401" s="145"/>
      <c r="AQ1401" s="145"/>
      <c r="AR1401" s="145"/>
      <c r="AS1401" s="145"/>
      <c r="AT1401" s="145"/>
      <c r="AU1401" s="145"/>
      <c r="AV1401" s="145"/>
      <c r="AW1401" s="145"/>
      <c r="AX1401" s="145"/>
      <c r="AY1401" s="145"/>
      <c r="AZ1401" s="145"/>
      <c r="BA1401" s="145"/>
      <c r="BB1401" s="145"/>
      <c r="BC1401" s="145"/>
      <c r="BD1401" s="145"/>
      <c r="BE1401" s="145"/>
      <c r="BF1401" s="145"/>
      <c r="BG1401" s="145"/>
      <c r="BH1401" s="145"/>
    </row>
    <row r="1402" spans="1:60" outlineLevel="1">
      <c r="A1402" s="167">
        <v>428</v>
      </c>
      <c r="B1402" s="168" t="s">
        <v>1753</v>
      </c>
      <c r="C1402" s="173" t="s">
        <v>1754</v>
      </c>
      <c r="D1402" s="169" t="s">
        <v>246</v>
      </c>
      <c r="E1402" s="1216">
        <v>1</v>
      </c>
      <c r="F1402" s="1200"/>
      <c r="G1402" s="1210">
        <f t="shared" si="56"/>
        <v>0</v>
      </c>
      <c r="H1402" s="155">
        <v>71456.009999999995</v>
      </c>
      <c r="I1402" s="154">
        <f t="shared" si="57"/>
        <v>71456.009999999995</v>
      </c>
      <c r="J1402" s="155">
        <v>0</v>
      </c>
      <c r="K1402" s="154">
        <f t="shared" si="58"/>
        <v>0</v>
      </c>
      <c r="L1402" s="154">
        <v>21</v>
      </c>
      <c r="M1402" s="154">
        <f t="shared" si="59"/>
        <v>0</v>
      </c>
      <c r="N1402" s="153">
        <v>8.3000000000000004E-2</v>
      </c>
      <c r="O1402" s="153">
        <f t="shared" si="60"/>
        <v>0.08</v>
      </c>
      <c r="P1402" s="153">
        <v>0</v>
      </c>
      <c r="Q1402" s="153">
        <f t="shared" si="61"/>
        <v>0</v>
      </c>
      <c r="R1402" s="154"/>
      <c r="S1402" s="154" t="s">
        <v>623</v>
      </c>
      <c r="T1402" s="154" t="s">
        <v>849</v>
      </c>
      <c r="U1402" s="154">
        <v>0</v>
      </c>
      <c r="V1402" s="154">
        <f t="shared" si="62"/>
        <v>0</v>
      </c>
      <c r="W1402" s="154"/>
      <c r="X1402" s="154" t="s">
        <v>202</v>
      </c>
      <c r="Y1402" s="154" t="s">
        <v>203</v>
      </c>
      <c r="Z1402" s="145"/>
      <c r="AA1402" s="145"/>
      <c r="AB1402" s="145"/>
      <c r="AC1402" s="145"/>
      <c r="AD1402" s="145"/>
      <c r="AE1402" s="145"/>
      <c r="AF1402" s="145"/>
      <c r="AG1402" s="145" t="s">
        <v>204</v>
      </c>
      <c r="AH1402" s="145"/>
      <c r="AI1402" s="145"/>
      <c r="AJ1402" s="145"/>
      <c r="AK1402" s="145"/>
      <c r="AL1402" s="145"/>
      <c r="AM1402" s="145"/>
      <c r="AN1402" s="145"/>
      <c r="AO1402" s="145"/>
      <c r="AP1402" s="145"/>
      <c r="AQ1402" s="145"/>
      <c r="AR1402" s="145"/>
      <c r="AS1402" s="145"/>
      <c r="AT1402" s="145"/>
      <c r="AU1402" s="145"/>
      <c r="AV1402" s="145"/>
      <c r="AW1402" s="145"/>
      <c r="AX1402" s="145"/>
      <c r="AY1402" s="145"/>
      <c r="AZ1402" s="145"/>
      <c r="BA1402" s="145"/>
      <c r="BB1402" s="145"/>
      <c r="BC1402" s="145"/>
      <c r="BD1402" s="145"/>
      <c r="BE1402" s="145"/>
      <c r="BF1402" s="145"/>
      <c r="BG1402" s="145"/>
      <c r="BH1402" s="145"/>
    </row>
    <row r="1403" spans="1:60" outlineLevel="1">
      <c r="A1403" s="167">
        <v>429</v>
      </c>
      <c r="B1403" s="168" t="s">
        <v>1755</v>
      </c>
      <c r="C1403" s="173" t="s">
        <v>1756</v>
      </c>
      <c r="D1403" s="169" t="s">
        <v>246</v>
      </c>
      <c r="E1403" s="1216">
        <v>1</v>
      </c>
      <c r="F1403" s="1200"/>
      <c r="G1403" s="1210">
        <f t="shared" si="56"/>
        <v>0</v>
      </c>
      <c r="H1403" s="155">
        <v>15862.54</v>
      </c>
      <c r="I1403" s="154">
        <f t="shared" si="57"/>
        <v>15862.54</v>
      </c>
      <c r="J1403" s="155">
        <v>0</v>
      </c>
      <c r="K1403" s="154">
        <f t="shared" si="58"/>
        <v>0</v>
      </c>
      <c r="L1403" s="154">
        <v>21</v>
      </c>
      <c r="M1403" s="154">
        <f t="shared" si="59"/>
        <v>0</v>
      </c>
      <c r="N1403" s="153">
        <v>1.2E-2</v>
      </c>
      <c r="O1403" s="153">
        <f t="shared" si="60"/>
        <v>0.01</v>
      </c>
      <c r="P1403" s="153">
        <v>0</v>
      </c>
      <c r="Q1403" s="153">
        <f t="shared" si="61"/>
        <v>0</v>
      </c>
      <c r="R1403" s="154"/>
      <c r="S1403" s="154" t="s">
        <v>623</v>
      </c>
      <c r="T1403" s="154" t="s">
        <v>849</v>
      </c>
      <c r="U1403" s="154">
        <v>0</v>
      </c>
      <c r="V1403" s="154">
        <f t="shared" si="62"/>
        <v>0</v>
      </c>
      <c r="W1403" s="154"/>
      <c r="X1403" s="154" t="s">
        <v>202</v>
      </c>
      <c r="Y1403" s="154" t="s">
        <v>203</v>
      </c>
      <c r="Z1403" s="145"/>
      <c r="AA1403" s="145"/>
      <c r="AB1403" s="145"/>
      <c r="AC1403" s="145"/>
      <c r="AD1403" s="145"/>
      <c r="AE1403" s="145"/>
      <c r="AF1403" s="145"/>
      <c r="AG1403" s="145" t="s">
        <v>204</v>
      </c>
      <c r="AH1403" s="145"/>
      <c r="AI1403" s="145"/>
      <c r="AJ1403" s="145"/>
      <c r="AK1403" s="145"/>
      <c r="AL1403" s="145"/>
      <c r="AM1403" s="145"/>
      <c r="AN1403" s="145"/>
      <c r="AO1403" s="145"/>
      <c r="AP1403" s="145"/>
      <c r="AQ1403" s="145"/>
      <c r="AR1403" s="145"/>
      <c r="AS1403" s="145"/>
      <c r="AT1403" s="145"/>
      <c r="AU1403" s="145"/>
      <c r="AV1403" s="145"/>
      <c r="AW1403" s="145"/>
      <c r="AX1403" s="145"/>
      <c r="AY1403" s="145"/>
      <c r="AZ1403" s="145"/>
      <c r="BA1403" s="145"/>
      <c r="BB1403" s="145"/>
      <c r="BC1403" s="145"/>
      <c r="BD1403" s="145"/>
      <c r="BE1403" s="145"/>
      <c r="BF1403" s="145"/>
      <c r="BG1403" s="145"/>
      <c r="BH1403" s="145"/>
    </row>
    <row r="1404" spans="1:60" ht="22.5" outlineLevel="1">
      <c r="A1404" s="167">
        <v>430</v>
      </c>
      <c r="B1404" s="168" t="s">
        <v>1757</v>
      </c>
      <c r="C1404" s="173" t="s">
        <v>1758</v>
      </c>
      <c r="D1404" s="169" t="s">
        <v>246</v>
      </c>
      <c r="E1404" s="1216">
        <v>1</v>
      </c>
      <c r="F1404" s="1200"/>
      <c r="G1404" s="1210">
        <f t="shared" si="56"/>
        <v>0</v>
      </c>
      <c r="H1404" s="155">
        <v>46680.27</v>
      </c>
      <c r="I1404" s="154">
        <f t="shared" si="57"/>
        <v>46680.27</v>
      </c>
      <c r="J1404" s="155">
        <v>0</v>
      </c>
      <c r="K1404" s="154">
        <f t="shared" si="58"/>
        <v>0</v>
      </c>
      <c r="L1404" s="154">
        <v>21</v>
      </c>
      <c r="M1404" s="154">
        <f t="shared" si="59"/>
        <v>0</v>
      </c>
      <c r="N1404" s="153">
        <v>6.4000000000000001E-2</v>
      </c>
      <c r="O1404" s="153">
        <f t="shared" si="60"/>
        <v>0.06</v>
      </c>
      <c r="P1404" s="153">
        <v>0</v>
      </c>
      <c r="Q1404" s="153">
        <f t="shared" si="61"/>
        <v>0</v>
      </c>
      <c r="R1404" s="154"/>
      <c r="S1404" s="154" t="s">
        <v>623</v>
      </c>
      <c r="T1404" s="154" t="s">
        <v>849</v>
      </c>
      <c r="U1404" s="154">
        <v>0</v>
      </c>
      <c r="V1404" s="154">
        <f t="shared" si="62"/>
        <v>0</v>
      </c>
      <c r="W1404" s="154"/>
      <c r="X1404" s="154" t="s">
        <v>202</v>
      </c>
      <c r="Y1404" s="154" t="s">
        <v>203</v>
      </c>
      <c r="Z1404" s="145"/>
      <c r="AA1404" s="145"/>
      <c r="AB1404" s="145"/>
      <c r="AC1404" s="145"/>
      <c r="AD1404" s="145"/>
      <c r="AE1404" s="145"/>
      <c r="AF1404" s="145"/>
      <c r="AG1404" s="145" t="s">
        <v>204</v>
      </c>
      <c r="AH1404" s="145"/>
      <c r="AI1404" s="145"/>
      <c r="AJ1404" s="145"/>
      <c r="AK1404" s="145"/>
      <c r="AL1404" s="145"/>
      <c r="AM1404" s="145"/>
      <c r="AN1404" s="145"/>
      <c r="AO1404" s="145"/>
      <c r="AP1404" s="145"/>
      <c r="AQ1404" s="145"/>
      <c r="AR1404" s="145"/>
      <c r="AS1404" s="145"/>
      <c r="AT1404" s="145"/>
      <c r="AU1404" s="145"/>
      <c r="AV1404" s="145"/>
      <c r="AW1404" s="145"/>
      <c r="AX1404" s="145"/>
      <c r="AY1404" s="145"/>
      <c r="AZ1404" s="145"/>
      <c r="BA1404" s="145"/>
      <c r="BB1404" s="145"/>
      <c r="BC1404" s="145"/>
      <c r="BD1404" s="145"/>
      <c r="BE1404" s="145"/>
      <c r="BF1404" s="145"/>
      <c r="BG1404" s="145"/>
      <c r="BH1404" s="145"/>
    </row>
    <row r="1405" spans="1:60" ht="22.5" outlineLevel="1">
      <c r="A1405" s="167">
        <v>431</v>
      </c>
      <c r="B1405" s="168" t="s">
        <v>1759</v>
      </c>
      <c r="C1405" s="173" t="s">
        <v>1760</v>
      </c>
      <c r="D1405" s="169" t="s">
        <v>246</v>
      </c>
      <c r="E1405" s="1216">
        <v>1</v>
      </c>
      <c r="F1405" s="1200"/>
      <c r="G1405" s="1210">
        <f t="shared" si="56"/>
        <v>0</v>
      </c>
      <c r="H1405" s="155">
        <v>46680.27</v>
      </c>
      <c r="I1405" s="154">
        <f t="shared" si="57"/>
        <v>46680.27</v>
      </c>
      <c r="J1405" s="155">
        <v>0</v>
      </c>
      <c r="K1405" s="154">
        <f t="shared" si="58"/>
        <v>0</v>
      </c>
      <c r="L1405" s="154">
        <v>21</v>
      </c>
      <c r="M1405" s="154">
        <f t="shared" si="59"/>
        <v>0</v>
      </c>
      <c r="N1405" s="153">
        <v>6.4000000000000001E-2</v>
      </c>
      <c r="O1405" s="153">
        <f t="shared" si="60"/>
        <v>0.06</v>
      </c>
      <c r="P1405" s="153">
        <v>0</v>
      </c>
      <c r="Q1405" s="153">
        <f t="shared" si="61"/>
        <v>0</v>
      </c>
      <c r="R1405" s="154"/>
      <c r="S1405" s="154" t="s">
        <v>623</v>
      </c>
      <c r="T1405" s="154" t="s">
        <v>849</v>
      </c>
      <c r="U1405" s="154">
        <v>0</v>
      </c>
      <c r="V1405" s="154">
        <f t="shared" si="62"/>
        <v>0</v>
      </c>
      <c r="W1405" s="154"/>
      <c r="X1405" s="154" t="s">
        <v>202</v>
      </c>
      <c r="Y1405" s="154" t="s">
        <v>203</v>
      </c>
      <c r="Z1405" s="145"/>
      <c r="AA1405" s="145"/>
      <c r="AB1405" s="145"/>
      <c r="AC1405" s="145"/>
      <c r="AD1405" s="145"/>
      <c r="AE1405" s="145"/>
      <c r="AF1405" s="145"/>
      <c r="AG1405" s="145" t="s">
        <v>204</v>
      </c>
      <c r="AH1405" s="145"/>
      <c r="AI1405" s="145"/>
      <c r="AJ1405" s="145"/>
      <c r="AK1405" s="145"/>
      <c r="AL1405" s="145"/>
      <c r="AM1405" s="145"/>
      <c r="AN1405" s="145"/>
      <c r="AO1405" s="145"/>
      <c r="AP1405" s="145"/>
      <c r="AQ1405" s="145"/>
      <c r="AR1405" s="145"/>
      <c r="AS1405" s="145"/>
      <c r="AT1405" s="145"/>
      <c r="AU1405" s="145"/>
      <c r="AV1405" s="145"/>
      <c r="AW1405" s="145"/>
      <c r="AX1405" s="145"/>
      <c r="AY1405" s="145"/>
      <c r="AZ1405" s="145"/>
      <c r="BA1405" s="145"/>
      <c r="BB1405" s="145"/>
      <c r="BC1405" s="145"/>
      <c r="BD1405" s="145"/>
      <c r="BE1405" s="145"/>
      <c r="BF1405" s="145"/>
      <c r="BG1405" s="145"/>
      <c r="BH1405" s="145"/>
    </row>
    <row r="1406" spans="1:60" ht="22.5" outlineLevel="1">
      <c r="A1406" s="167">
        <v>432</v>
      </c>
      <c r="B1406" s="168" t="s">
        <v>1761</v>
      </c>
      <c r="C1406" s="173" t="s">
        <v>1762</v>
      </c>
      <c r="D1406" s="169" t="s">
        <v>246</v>
      </c>
      <c r="E1406" s="1216">
        <v>1</v>
      </c>
      <c r="F1406" s="1200"/>
      <c r="G1406" s="1210">
        <f t="shared" si="56"/>
        <v>0</v>
      </c>
      <c r="H1406" s="155">
        <v>46680.27</v>
      </c>
      <c r="I1406" s="154">
        <f t="shared" si="57"/>
        <v>46680.27</v>
      </c>
      <c r="J1406" s="155">
        <v>0</v>
      </c>
      <c r="K1406" s="154">
        <f t="shared" si="58"/>
        <v>0</v>
      </c>
      <c r="L1406" s="154">
        <v>21</v>
      </c>
      <c r="M1406" s="154">
        <f t="shared" si="59"/>
        <v>0</v>
      </c>
      <c r="N1406" s="153">
        <v>6.4000000000000001E-2</v>
      </c>
      <c r="O1406" s="153">
        <f t="shared" si="60"/>
        <v>0.06</v>
      </c>
      <c r="P1406" s="153">
        <v>0</v>
      </c>
      <c r="Q1406" s="153">
        <f t="shared" si="61"/>
        <v>0</v>
      </c>
      <c r="R1406" s="154"/>
      <c r="S1406" s="154" t="s">
        <v>623</v>
      </c>
      <c r="T1406" s="154" t="s">
        <v>849</v>
      </c>
      <c r="U1406" s="154">
        <v>0</v>
      </c>
      <c r="V1406" s="154">
        <f t="shared" si="62"/>
        <v>0</v>
      </c>
      <c r="W1406" s="154"/>
      <c r="X1406" s="154" t="s">
        <v>202</v>
      </c>
      <c r="Y1406" s="154" t="s">
        <v>203</v>
      </c>
      <c r="Z1406" s="145"/>
      <c r="AA1406" s="145"/>
      <c r="AB1406" s="145"/>
      <c r="AC1406" s="145"/>
      <c r="AD1406" s="145"/>
      <c r="AE1406" s="145"/>
      <c r="AF1406" s="145"/>
      <c r="AG1406" s="145" t="s">
        <v>204</v>
      </c>
      <c r="AH1406" s="145"/>
      <c r="AI1406" s="145"/>
      <c r="AJ1406" s="145"/>
      <c r="AK1406" s="145"/>
      <c r="AL1406" s="145"/>
      <c r="AM1406" s="145"/>
      <c r="AN1406" s="145"/>
      <c r="AO1406" s="145"/>
      <c r="AP1406" s="145"/>
      <c r="AQ1406" s="145"/>
      <c r="AR1406" s="145"/>
      <c r="AS1406" s="145"/>
      <c r="AT1406" s="145"/>
      <c r="AU1406" s="145"/>
      <c r="AV1406" s="145"/>
      <c r="AW1406" s="145"/>
      <c r="AX1406" s="145"/>
      <c r="AY1406" s="145"/>
      <c r="AZ1406" s="145"/>
      <c r="BA1406" s="145"/>
      <c r="BB1406" s="145"/>
      <c r="BC1406" s="145"/>
      <c r="BD1406" s="145"/>
      <c r="BE1406" s="145"/>
      <c r="BF1406" s="145"/>
      <c r="BG1406" s="145"/>
      <c r="BH1406" s="145"/>
    </row>
    <row r="1407" spans="1:60" ht="22.5" outlineLevel="1">
      <c r="A1407" s="167">
        <v>433</v>
      </c>
      <c r="B1407" s="168" t="s">
        <v>1763</v>
      </c>
      <c r="C1407" s="173" t="s">
        <v>1764</v>
      </c>
      <c r="D1407" s="169" t="s">
        <v>246</v>
      </c>
      <c r="E1407" s="1216">
        <v>1</v>
      </c>
      <c r="F1407" s="1200"/>
      <c r="G1407" s="1210">
        <f t="shared" si="56"/>
        <v>0</v>
      </c>
      <c r="H1407" s="155">
        <v>79618.759999999995</v>
      </c>
      <c r="I1407" s="154">
        <f t="shared" si="57"/>
        <v>79618.759999999995</v>
      </c>
      <c r="J1407" s="155">
        <v>0</v>
      </c>
      <c r="K1407" s="154">
        <f t="shared" si="58"/>
        <v>0</v>
      </c>
      <c r="L1407" s="154">
        <v>21</v>
      </c>
      <c r="M1407" s="154">
        <f t="shared" si="59"/>
        <v>0</v>
      </c>
      <c r="N1407" s="153">
        <v>8.7999999999999995E-2</v>
      </c>
      <c r="O1407" s="153">
        <f t="shared" si="60"/>
        <v>0.09</v>
      </c>
      <c r="P1407" s="153">
        <v>0</v>
      </c>
      <c r="Q1407" s="153">
        <f t="shared" si="61"/>
        <v>0</v>
      </c>
      <c r="R1407" s="154"/>
      <c r="S1407" s="154" t="s">
        <v>623</v>
      </c>
      <c r="T1407" s="154" t="s">
        <v>849</v>
      </c>
      <c r="U1407" s="154">
        <v>0</v>
      </c>
      <c r="V1407" s="154">
        <f t="shared" si="62"/>
        <v>0</v>
      </c>
      <c r="W1407" s="154"/>
      <c r="X1407" s="154" t="s">
        <v>202</v>
      </c>
      <c r="Y1407" s="154" t="s">
        <v>203</v>
      </c>
      <c r="Z1407" s="145"/>
      <c r="AA1407" s="145"/>
      <c r="AB1407" s="145"/>
      <c r="AC1407" s="145"/>
      <c r="AD1407" s="145"/>
      <c r="AE1407" s="145"/>
      <c r="AF1407" s="145"/>
      <c r="AG1407" s="145" t="s">
        <v>204</v>
      </c>
      <c r="AH1407" s="145"/>
      <c r="AI1407" s="145"/>
      <c r="AJ1407" s="145"/>
      <c r="AK1407" s="145"/>
      <c r="AL1407" s="145"/>
      <c r="AM1407" s="145"/>
      <c r="AN1407" s="145"/>
      <c r="AO1407" s="145"/>
      <c r="AP1407" s="145"/>
      <c r="AQ1407" s="145"/>
      <c r="AR1407" s="145"/>
      <c r="AS1407" s="145"/>
      <c r="AT1407" s="145"/>
      <c r="AU1407" s="145"/>
      <c r="AV1407" s="145"/>
      <c r="AW1407" s="145"/>
      <c r="AX1407" s="145"/>
      <c r="AY1407" s="145"/>
      <c r="AZ1407" s="145"/>
      <c r="BA1407" s="145"/>
      <c r="BB1407" s="145"/>
      <c r="BC1407" s="145"/>
      <c r="BD1407" s="145"/>
      <c r="BE1407" s="145"/>
      <c r="BF1407" s="145"/>
      <c r="BG1407" s="145"/>
      <c r="BH1407" s="145"/>
    </row>
    <row r="1408" spans="1:60" ht="22.5" outlineLevel="1">
      <c r="A1408" s="167">
        <v>434</v>
      </c>
      <c r="B1408" s="168" t="s">
        <v>1765</v>
      </c>
      <c r="C1408" s="173" t="s">
        <v>1766</v>
      </c>
      <c r="D1408" s="169" t="s">
        <v>246</v>
      </c>
      <c r="E1408" s="1216">
        <v>1</v>
      </c>
      <c r="F1408" s="1200"/>
      <c r="G1408" s="1210">
        <f t="shared" si="56"/>
        <v>0</v>
      </c>
      <c r="H1408" s="155">
        <v>79618.759999999995</v>
      </c>
      <c r="I1408" s="154">
        <f t="shared" si="57"/>
        <v>79618.759999999995</v>
      </c>
      <c r="J1408" s="155">
        <v>0</v>
      </c>
      <c r="K1408" s="154">
        <f t="shared" si="58"/>
        <v>0</v>
      </c>
      <c r="L1408" s="154">
        <v>21</v>
      </c>
      <c r="M1408" s="154">
        <f t="shared" si="59"/>
        <v>0</v>
      </c>
      <c r="N1408" s="153">
        <v>8.7999999999999995E-2</v>
      </c>
      <c r="O1408" s="153">
        <f t="shared" si="60"/>
        <v>0.09</v>
      </c>
      <c r="P1408" s="153">
        <v>0</v>
      </c>
      <c r="Q1408" s="153">
        <f t="shared" si="61"/>
        <v>0</v>
      </c>
      <c r="R1408" s="154"/>
      <c r="S1408" s="154" t="s">
        <v>623</v>
      </c>
      <c r="T1408" s="154" t="s">
        <v>849</v>
      </c>
      <c r="U1408" s="154">
        <v>0</v>
      </c>
      <c r="V1408" s="154">
        <f t="shared" si="62"/>
        <v>0</v>
      </c>
      <c r="W1408" s="154"/>
      <c r="X1408" s="154" t="s">
        <v>202</v>
      </c>
      <c r="Y1408" s="154" t="s">
        <v>203</v>
      </c>
      <c r="Z1408" s="145"/>
      <c r="AA1408" s="145"/>
      <c r="AB1408" s="145"/>
      <c r="AC1408" s="145"/>
      <c r="AD1408" s="145"/>
      <c r="AE1408" s="145"/>
      <c r="AF1408" s="145"/>
      <c r="AG1408" s="145" t="s">
        <v>204</v>
      </c>
      <c r="AH1408" s="145"/>
      <c r="AI1408" s="145"/>
      <c r="AJ1408" s="145"/>
      <c r="AK1408" s="145"/>
      <c r="AL1408" s="145"/>
      <c r="AM1408" s="145"/>
      <c r="AN1408" s="145"/>
      <c r="AO1408" s="145"/>
      <c r="AP1408" s="145"/>
      <c r="AQ1408" s="145"/>
      <c r="AR1408" s="145"/>
      <c r="AS1408" s="145"/>
      <c r="AT1408" s="145"/>
      <c r="AU1408" s="145"/>
      <c r="AV1408" s="145"/>
      <c r="AW1408" s="145"/>
      <c r="AX1408" s="145"/>
      <c r="AY1408" s="145"/>
      <c r="AZ1408" s="145"/>
      <c r="BA1408" s="145"/>
      <c r="BB1408" s="145"/>
      <c r="BC1408" s="145"/>
      <c r="BD1408" s="145"/>
      <c r="BE1408" s="145"/>
      <c r="BF1408" s="145"/>
      <c r="BG1408" s="145"/>
      <c r="BH1408" s="145"/>
    </row>
    <row r="1409" spans="1:60" ht="22.5" outlineLevel="1">
      <c r="A1409" s="167">
        <v>435</v>
      </c>
      <c r="B1409" s="168" t="s">
        <v>1767</v>
      </c>
      <c r="C1409" s="173" t="s">
        <v>1768</v>
      </c>
      <c r="D1409" s="169" t="s">
        <v>246</v>
      </c>
      <c r="E1409" s="1216">
        <v>1</v>
      </c>
      <c r="F1409" s="1200"/>
      <c r="G1409" s="1210">
        <f t="shared" si="56"/>
        <v>0</v>
      </c>
      <c r="H1409" s="155">
        <v>129015.56</v>
      </c>
      <c r="I1409" s="154">
        <f t="shared" si="57"/>
        <v>129015.56</v>
      </c>
      <c r="J1409" s="155">
        <v>0</v>
      </c>
      <c r="K1409" s="154">
        <f t="shared" si="58"/>
        <v>0</v>
      </c>
      <c r="L1409" s="154">
        <v>21</v>
      </c>
      <c r="M1409" s="154">
        <f t="shared" si="59"/>
        <v>0</v>
      </c>
      <c r="N1409" s="153">
        <v>0.106</v>
      </c>
      <c r="O1409" s="153">
        <f t="shared" si="60"/>
        <v>0.11</v>
      </c>
      <c r="P1409" s="153">
        <v>0</v>
      </c>
      <c r="Q1409" s="153">
        <f t="shared" si="61"/>
        <v>0</v>
      </c>
      <c r="R1409" s="154"/>
      <c r="S1409" s="154" t="s">
        <v>623</v>
      </c>
      <c r="T1409" s="154" t="s">
        <v>849</v>
      </c>
      <c r="U1409" s="154">
        <v>0</v>
      </c>
      <c r="V1409" s="154">
        <f t="shared" si="62"/>
        <v>0</v>
      </c>
      <c r="W1409" s="154"/>
      <c r="X1409" s="154" t="s">
        <v>202</v>
      </c>
      <c r="Y1409" s="154" t="s">
        <v>203</v>
      </c>
      <c r="Z1409" s="145"/>
      <c r="AA1409" s="145"/>
      <c r="AB1409" s="145"/>
      <c r="AC1409" s="145"/>
      <c r="AD1409" s="145"/>
      <c r="AE1409" s="145"/>
      <c r="AF1409" s="145"/>
      <c r="AG1409" s="145" t="s">
        <v>204</v>
      </c>
      <c r="AH1409" s="145"/>
      <c r="AI1409" s="145"/>
      <c r="AJ1409" s="145"/>
      <c r="AK1409" s="145"/>
      <c r="AL1409" s="145"/>
      <c r="AM1409" s="145"/>
      <c r="AN1409" s="145"/>
      <c r="AO1409" s="145"/>
      <c r="AP1409" s="145"/>
      <c r="AQ1409" s="145"/>
      <c r="AR1409" s="145"/>
      <c r="AS1409" s="145"/>
      <c r="AT1409" s="145"/>
      <c r="AU1409" s="145"/>
      <c r="AV1409" s="145"/>
      <c r="AW1409" s="145"/>
      <c r="AX1409" s="145"/>
      <c r="AY1409" s="145"/>
      <c r="AZ1409" s="145"/>
      <c r="BA1409" s="145"/>
      <c r="BB1409" s="145"/>
      <c r="BC1409" s="145"/>
      <c r="BD1409" s="145"/>
      <c r="BE1409" s="145"/>
      <c r="BF1409" s="145"/>
      <c r="BG1409" s="145"/>
      <c r="BH1409" s="145"/>
    </row>
    <row r="1410" spans="1:60" ht="22.5" outlineLevel="1">
      <c r="A1410" s="167">
        <v>436</v>
      </c>
      <c r="B1410" s="168" t="s">
        <v>1769</v>
      </c>
      <c r="C1410" s="173" t="s">
        <v>1770</v>
      </c>
      <c r="D1410" s="169" t="s">
        <v>246</v>
      </c>
      <c r="E1410" s="1216">
        <v>1</v>
      </c>
      <c r="F1410" s="1200"/>
      <c r="G1410" s="1210">
        <f t="shared" si="56"/>
        <v>0</v>
      </c>
      <c r="H1410" s="155">
        <v>79616.070000000007</v>
      </c>
      <c r="I1410" s="154">
        <f t="shared" si="57"/>
        <v>79616.070000000007</v>
      </c>
      <c r="J1410" s="155">
        <v>0</v>
      </c>
      <c r="K1410" s="154">
        <f t="shared" si="58"/>
        <v>0</v>
      </c>
      <c r="L1410" s="154">
        <v>21</v>
      </c>
      <c r="M1410" s="154">
        <f t="shared" si="59"/>
        <v>0</v>
      </c>
      <c r="N1410" s="153">
        <v>8.7999999999999995E-2</v>
      </c>
      <c r="O1410" s="153">
        <f t="shared" si="60"/>
        <v>0.09</v>
      </c>
      <c r="P1410" s="153">
        <v>0</v>
      </c>
      <c r="Q1410" s="153">
        <f t="shared" si="61"/>
        <v>0</v>
      </c>
      <c r="R1410" s="154"/>
      <c r="S1410" s="154" t="s">
        <v>623</v>
      </c>
      <c r="T1410" s="154" t="s">
        <v>849</v>
      </c>
      <c r="U1410" s="154">
        <v>0</v>
      </c>
      <c r="V1410" s="154">
        <f t="shared" si="62"/>
        <v>0</v>
      </c>
      <c r="W1410" s="154"/>
      <c r="X1410" s="154" t="s">
        <v>202</v>
      </c>
      <c r="Y1410" s="154" t="s">
        <v>203</v>
      </c>
      <c r="Z1410" s="145"/>
      <c r="AA1410" s="145"/>
      <c r="AB1410" s="145"/>
      <c r="AC1410" s="145"/>
      <c r="AD1410" s="145"/>
      <c r="AE1410" s="145"/>
      <c r="AF1410" s="145"/>
      <c r="AG1410" s="145" t="s">
        <v>204</v>
      </c>
      <c r="AH1410" s="145"/>
      <c r="AI1410" s="145"/>
      <c r="AJ1410" s="145"/>
      <c r="AK1410" s="145"/>
      <c r="AL1410" s="145"/>
      <c r="AM1410" s="145"/>
      <c r="AN1410" s="145"/>
      <c r="AO1410" s="145"/>
      <c r="AP1410" s="145"/>
      <c r="AQ1410" s="145"/>
      <c r="AR1410" s="145"/>
      <c r="AS1410" s="145"/>
      <c r="AT1410" s="145"/>
      <c r="AU1410" s="145"/>
      <c r="AV1410" s="145"/>
      <c r="AW1410" s="145"/>
      <c r="AX1410" s="145"/>
      <c r="AY1410" s="145"/>
      <c r="AZ1410" s="145"/>
      <c r="BA1410" s="145"/>
      <c r="BB1410" s="145"/>
      <c r="BC1410" s="145"/>
      <c r="BD1410" s="145"/>
      <c r="BE1410" s="145"/>
      <c r="BF1410" s="145"/>
      <c r="BG1410" s="145"/>
      <c r="BH1410" s="145"/>
    </row>
    <row r="1411" spans="1:60" ht="22.5" outlineLevel="1">
      <c r="A1411" s="167">
        <v>437</v>
      </c>
      <c r="B1411" s="168" t="s">
        <v>1771</v>
      </c>
      <c r="C1411" s="173" t="s">
        <v>1772</v>
      </c>
      <c r="D1411" s="169" t="s">
        <v>246</v>
      </c>
      <c r="E1411" s="1216">
        <v>1</v>
      </c>
      <c r="F1411" s="1200"/>
      <c r="G1411" s="1210">
        <f t="shared" si="56"/>
        <v>0</v>
      </c>
      <c r="H1411" s="155">
        <v>79616.070000000007</v>
      </c>
      <c r="I1411" s="154">
        <f t="shared" si="57"/>
        <v>79616.070000000007</v>
      </c>
      <c r="J1411" s="155">
        <v>0</v>
      </c>
      <c r="K1411" s="154">
        <f t="shared" si="58"/>
        <v>0</v>
      </c>
      <c r="L1411" s="154">
        <v>21</v>
      </c>
      <c r="M1411" s="154">
        <f t="shared" si="59"/>
        <v>0</v>
      </c>
      <c r="N1411" s="153">
        <v>8.7999999999999995E-2</v>
      </c>
      <c r="O1411" s="153">
        <f t="shared" si="60"/>
        <v>0.09</v>
      </c>
      <c r="P1411" s="153">
        <v>0</v>
      </c>
      <c r="Q1411" s="153">
        <f t="shared" si="61"/>
        <v>0</v>
      </c>
      <c r="R1411" s="154"/>
      <c r="S1411" s="154" t="s">
        <v>623</v>
      </c>
      <c r="T1411" s="154" t="s">
        <v>849</v>
      </c>
      <c r="U1411" s="154">
        <v>0</v>
      </c>
      <c r="V1411" s="154">
        <f t="shared" si="62"/>
        <v>0</v>
      </c>
      <c r="W1411" s="154"/>
      <c r="X1411" s="154" t="s">
        <v>202</v>
      </c>
      <c r="Y1411" s="154" t="s">
        <v>203</v>
      </c>
      <c r="Z1411" s="145"/>
      <c r="AA1411" s="145"/>
      <c r="AB1411" s="145"/>
      <c r="AC1411" s="145"/>
      <c r="AD1411" s="145"/>
      <c r="AE1411" s="145"/>
      <c r="AF1411" s="145"/>
      <c r="AG1411" s="145" t="s">
        <v>204</v>
      </c>
      <c r="AH1411" s="145"/>
      <c r="AI1411" s="145"/>
      <c r="AJ1411" s="145"/>
      <c r="AK1411" s="145"/>
      <c r="AL1411" s="145"/>
      <c r="AM1411" s="145"/>
      <c r="AN1411" s="145"/>
      <c r="AO1411" s="145"/>
      <c r="AP1411" s="145"/>
      <c r="AQ1411" s="145"/>
      <c r="AR1411" s="145"/>
      <c r="AS1411" s="145"/>
      <c r="AT1411" s="145"/>
      <c r="AU1411" s="145"/>
      <c r="AV1411" s="145"/>
      <c r="AW1411" s="145"/>
      <c r="AX1411" s="145"/>
      <c r="AY1411" s="145"/>
      <c r="AZ1411" s="145"/>
      <c r="BA1411" s="145"/>
      <c r="BB1411" s="145"/>
      <c r="BC1411" s="145"/>
      <c r="BD1411" s="145"/>
      <c r="BE1411" s="145"/>
      <c r="BF1411" s="145"/>
      <c r="BG1411" s="145"/>
      <c r="BH1411" s="145"/>
    </row>
    <row r="1412" spans="1:60" ht="22.5" outlineLevel="1">
      <c r="A1412" s="167">
        <v>438</v>
      </c>
      <c r="B1412" s="168" t="s">
        <v>1773</v>
      </c>
      <c r="C1412" s="173" t="s">
        <v>1774</v>
      </c>
      <c r="D1412" s="169" t="s">
        <v>246</v>
      </c>
      <c r="E1412" s="1216">
        <v>1</v>
      </c>
      <c r="F1412" s="1200"/>
      <c r="G1412" s="1210">
        <f t="shared" si="56"/>
        <v>0</v>
      </c>
      <c r="H1412" s="155">
        <v>15493.5</v>
      </c>
      <c r="I1412" s="154">
        <f t="shared" si="57"/>
        <v>15493.5</v>
      </c>
      <c r="J1412" s="155">
        <v>0</v>
      </c>
      <c r="K1412" s="154">
        <f t="shared" si="58"/>
        <v>0</v>
      </c>
      <c r="L1412" s="154">
        <v>21</v>
      </c>
      <c r="M1412" s="154">
        <f t="shared" si="59"/>
        <v>0</v>
      </c>
      <c r="N1412" s="153">
        <v>1.4999999999999999E-2</v>
      </c>
      <c r="O1412" s="153">
        <f t="shared" si="60"/>
        <v>0.02</v>
      </c>
      <c r="P1412" s="153">
        <v>0</v>
      </c>
      <c r="Q1412" s="153">
        <f t="shared" si="61"/>
        <v>0</v>
      </c>
      <c r="R1412" s="154"/>
      <c r="S1412" s="154" t="s">
        <v>623</v>
      </c>
      <c r="T1412" s="154" t="s">
        <v>849</v>
      </c>
      <c r="U1412" s="154">
        <v>0</v>
      </c>
      <c r="V1412" s="154">
        <f t="shared" si="62"/>
        <v>0</v>
      </c>
      <c r="W1412" s="154"/>
      <c r="X1412" s="154" t="s">
        <v>202</v>
      </c>
      <c r="Y1412" s="154" t="s">
        <v>203</v>
      </c>
      <c r="Z1412" s="145"/>
      <c r="AA1412" s="145"/>
      <c r="AB1412" s="145"/>
      <c r="AC1412" s="145"/>
      <c r="AD1412" s="145"/>
      <c r="AE1412" s="145"/>
      <c r="AF1412" s="145"/>
      <c r="AG1412" s="145" t="s">
        <v>204</v>
      </c>
      <c r="AH1412" s="145"/>
      <c r="AI1412" s="145"/>
      <c r="AJ1412" s="145"/>
      <c r="AK1412" s="145"/>
      <c r="AL1412" s="145"/>
      <c r="AM1412" s="145"/>
      <c r="AN1412" s="145"/>
      <c r="AO1412" s="145"/>
      <c r="AP1412" s="145"/>
      <c r="AQ1412" s="145"/>
      <c r="AR1412" s="145"/>
      <c r="AS1412" s="145"/>
      <c r="AT1412" s="145"/>
      <c r="AU1412" s="145"/>
      <c r="AV1412" s="145"/>
      <c r="AW1412" s="145"/>
      <c r="AX1412" s="145"/>
      <c r="AY1412" s="145"/>
      <c r="AZ1412" s="145"/>
      <c r="BA1412" s="145"/>
      <c r="BB1412" s="145"/>
      <c r="BC1412" s="145"/>
      <c r="BD1412" s="145"/>
      <c r="BE1412" s="145"/>
      <c r="BF1412" s="145"/>
      <c r="BG1412" s="145"/>
      <c r="BH1412" s="145"/>
    </row>
    <row r="1413" spans="1:60" ht="22.5" outlineLevel="1">
      <c r="A1413" s="167">
        <v>439</v>
      </c>
      <c r="B1413" s="168" t="s">
        <v>1775</v>
      </c>
      <c r="C1413" s="173" t="s">
        <v>1776</v>
      </c>
      <c r="D1413" s="169" t="s">
        <v>246</v>
      </c>
      <c r="E1413" s="1216">
        <v>1</v>
      </c>
      <c r="F1413" s="1200"/>
      <c r="G1413" s="1210">
        <f t="shared" si="56"/>
        <v>0</v>
      </c>
      <c r="H1413" s="155">
        <v>15493.5</v>
      </c>
      <c r="I1413" s="154">
        <f t="shared" si="57"/>
        <v>15493.5</v>
      </c>
      <c r="J1413" s="155">
        <v>0</v>
      </c>
      <c r="K1413" s="154">
        <f t="shared" si="58"/>
        <v>0</v>
      </c>
      <c r="L1413" s="154">
        <v>21</v>
      </c>
      <c r="M1413" s="154">
        <f t="shared" si="59"/>
        <v>0</v>
      </c>
      <c r="N1413" s="153">
        <v>1.4999999999999999E-2</v>
      </c>
      <c r="O1413" s="153">
        <f t="shared" si="60"/>
        <v>0.02</v>
      </c>
      <c r="P1413" s="153">
        <v>0</v>
      </c>
      <c r="Q1413" s="153">
        <f t="shared" si="61"/>
        <v>0</v>
      </c>
      <c r="R1413" s="154"/>
      <c r="S1413" s="154" t="s">
        <v>623</v>
      </c>
      <c r="T1413" s="154" t="s">
        <v>849</v>
      </c>
      <c r="U1413" s="154">
        <v>0</v>
      </c>
      <c r="V1413" s="154">
        <f t="shared" si="62"/>
        <v>0</v>
      </c>
      <c r="W1413" s="154"/>
      <c r="X1413" s="154" t="s">
        <v>202</v>
      </c>
      <c r="Y1413" s="154" t="s">
        <v>203</v>
      </c>
      <c r="Z1413" s="145"/>
      <c r="AA1413" s="145"/>
      <c r="AB1413" s="145"/>
      <c r="AC1413" s="145"/>
      <c r="AD1413" s="145"/>
      <c r="AE1413" s="145"/>
      <c r="AF1413" s="145"/>
      <c r="AG1413" s="145" t="s">
        <v>204</v>
      </c>
      <c r="AH1413" s="145"/>
      <c r="AI1413" s="145"/>
      <c r="AJ1413" s="145"/>
      <c r="AK1413" s="145"/>
      <c r="AL1413" s="145"/>
      <c r="AM1413" s="145"/>
      <c r="AN1413" s="145"/>
      <c r="AO1413" s="145"/>
      <c r="AP1413" s="145"/>
      <c r="AQ1413" s="145"/>
      <c r="AR1413" s="145"/>
      <c r="AS1413" s="145"/>
      <c r="AT1413" s="145"/>
      <c r="AU1413" s="145"/>
      <c r="AV1413" s="145"/>
      <c r="AW1413" s="145"/>
      <c r="AX1413" s="145"/>
      <c r="AY1413" s="145"/>
      <c r="AZ1413" s="145"/>
      <c r="BA1413" s="145"/>
      <c r="BB1413" s="145"/>
      <c r="BC1413" s="145"/>
      <c r="BD1413" s="145"/>
      <c r="BE1413" s="145"/>
      <c r="BF1413" s="145"/>
      <c r="BG1413" s="145"/>
      <c r="BH1413" s="145"/>
    </row>
    <row r="1414" spans="1:60" ht="22.5" outlineLevel="1">
      <c r="A1414" s="167">
        <v>440</v>
      </c>
      <c r="B1414" s="168" t="s">
        <v>1777</v>
      </c>
      <c r="C1414" s="173" t="s">
        <v>1778</v>
      </c>
      <c r="D1414" s="169" t="s">
        <v>246</v>
      </c>
      <c r="E1414" s="1216">
        <v>1</v>
      </c>
      <c r="F1414" s="1200"/>
      <c r="G1414" s="1210">
        <f t="shared" si="56"/>
        <v>0</v>
      </c>
      <c r="H1414" s="155">
        <v>31310.11</v>
      </c>
      <c r="I1414" s="154">
        <f t="shared" si="57"/>
        <v>31310.11</v>
      </c>
      <c r="J1414" s="155">
        <v>0</v>
      </c>
      <c r="K1414" s="154">
        <f t="shared" si="58"/>
        <v>0</v>
      </c>
      <c r="L1414" s="154">
        <v>21</v>
      </c>
      <c r="M1414" s="154">
        <f t="shared" si="59"/>
        <v>0</v>
      </c>
      <c r="N1414" s="153">
        <v>2.4E-2</v>
      </c>
      <c r="O1414" s="153">
        <f t="shared" si="60"/>
        <v>0.02</v>
      </c>
      <c r="P1414" s="153">
        <v>0</v>
      </c>
      <c r="Q1414" s="153">
        <f t="shared" si="61"/>
        <v>0</v>
      </c>
      <c r="R1414" s="154"/>
      <c r="S1414" s="154" t="s">
        <v>623</v>
      </c>
      <c r="T1414" s="154" t="s">
        <v>849</v>
      </c>
      <c r="U1414" s="154">
        <v>0</v>
      </c>
      <c r="V1414" s="154">
        <f t="shared" si="62"/>
        <v>0</v>
      </c>
      <c r="W1414" s="154"/>
      <c r="X1414" s="154" t="s">
        <v>202</v>
      </c>
      <c r="Y1414" s="154" t="s">
        <v>203</v>
      </c>
      <c r="Z1414" s="145"/>
      <c r="AA1414" s="145"/>
      <c r="AB1414" s="145"/>
      <c r="AC1414" s="145"/>
      <c r="AD1414" s="145"/>
      <c r="AE1414" s="145"/>
      <c r="AF1414" s="145"/>
      <c r="AG1414" s="145" t="s">
        <v>204</v>
      </c>
      <c r="AH1414" s="145"/>
      <c r="AI1414" s="145"/>
      <c r="AJ1414" s="145"/>
      <c r="AK1414" s="145"/>
      <c r="AL1414" s="145"/>
      <c r="AM1414" s="145"/>
      <c r="AN1414" s="145"/>
      <c r="AO1414" s="145"/>
      <c r="AP1414" s="145"/>
      <c r="AQ1414" s="145"/>
      <c r="AR1414" s="145"/>
      <c r="AS1414" s="145"/>
      <c r="AT1414" s="145"/>
      <c r="AU1414" s="145"/>
      <c r="AV1414" s="145"/>
      <c r="AW1414" s="145"/>
      <c r="AX1414" s="145"/>
      <c r="AY1414" s="145"/>
      <c r="AZ1414" s="145"/>
      <c r="BA1414" s="145"/>
      <c r="BB1414" s="145"/>
      <c r="BC1414" s="145"/>
      <c r="BD1414" s="145"/>
      <c r="BE1414" s="145"/>
      <c r="BF1414" s="145"/>
      <c r="BG1414" s="145"/>
      <c r="BH1414" s="145"/>
    </row>
    <row r="1415" spans="1:60" ht="22.5" outlineLevel="1">
      <c r="A1415" s="167">
        <v>441</v>
      </c>
      <c r="B1415" s="168" t="s">
        <v>1779</v>
      </c>
      <c r="C1415" s="173" t="s">
        <v>1780</v>
      </c>
      <c r="D1415" s="169" t="s">
        <v>246</v>
      </c>
      <c r="E1415" s="1216">
        <v>1</v>
      </c>
      <c r="F1415" s="1200"/>
      <c r="G1415" s="1210">
        <f t="shared" si="56"/>
        <v>0</v>
      </c>
      <c r="H1415" s="155">
        <v>31310.11</v>
      </c>
      <c r="I1415" s="154">
        <f t="shared" si="57"/>
        <v>31310.11</v>
      </c>
      <c r="J1415" s="155">
        <v>0</v>
      </c>
      <c r="K1415" s="154">
        <f t="shared" si="58"/>
        <v>0</v>
      </c>
      <c r="L1415" s="154">
        <v>21</v>
      </c>
      <c r="M1415" s="154">
        <f t="shared" si="59"/>
        <v>0</v>
      </c>
      <c r="N1415" s="153">
        <v>2.4E-2</v>
      </c>
      <c r="O1415" s="153">
        <f t="shared" si="60"/>
        <v>0.02</v>
      </c>
      <c r="P1415" s="153">
        <v>0</v>
      </c>
      <c r="Q1415" s="153">
        <f t="shared" si="61"/>
        <v>0</v>
      </c>
      <c r="R1415" s="154"/>
      <c r="S1415" s="154" t="s">
        <v>623</v>
      </c>
      <c r="T1415" s="154" t="s">
        <v>849</v>
      </c>
      <c r="U1415" s="154">
        <v>0</v>
      </c>
      <c r="V1415" s="154">
        <f t="shared" si="62"/>
        <v>0</v>
      </c>
      <c r="W1415" s="154"/>
      <c r="X1415" s="154" t="s">
        <v>202</v>
      </c>
      <c r="Y1415" s="154" t="s">
        <v>203</v>
      </c>
      <c r="Z1415" s="145"/>
      <c r="AA1415" s="145"/>
      <c r="AB1415" s="145"/>
      <c r="AC1415" s="145"/>
      <c r="AD1415" s="145"/>
      <c r="AE1415" s="145"/>
      <c r="AF1415" s="145"/>
      <c r="AG1415" s="145" t="s">
        <v>204</v>
      </c>
      <c r="AH1415" s="145"/>
      <c r="AI1415" s="145"/>
      <c r="AJ1415" s="145"/>
      <c r="AK1415" s="145"/>
      <c r="AL1415" s="145"/>
      <c r="AM1415" s="145"/>
      <c r="AN1415" s="145"/>
      <c r="AO1415" s="145"/>
      <c r="AP1415" s="145"/>
      <c r="AQ1415" s="145"/>
      <c r="AR1415" s="145"/>
      <c r="AS1415" s="145"/>
      <c r="AT1415" s="145"/>
      <c r="AU1415" s="145"/>
      <c r="AV1415" s="145"/>
      <c r="AW1415" s="145"/>
      <c r="AX1415" s="145"/>
      <c r="AY1415" s="145"/>
      <c r="AZ1415" s="145"/>
      <c r="BA1415" s="145"/>
      <c r="BB1415" s="145"/>
      <c r="BC1415" s="145"/>
      <c r="BD1415" s="145"/>
      <c r="BE1415" s="145"/>
      <c r="BF1415" s="145"/>
      <c r="BG1415" s="145"/>
      <c r="BH1415" s="145"/>
    </row>
    <row r="1416" spans="1:60" outlineLevel="1">
      <c r="A1416" s="167">
        <v>442</v>
      </c>
      <c r="B1416" s="168" t="s">
        <v>1781</v>
      </c>
      <c r="C1416" s="173" t="s">
        <v>1782</v>
      </c>
      <c r="D1416" s="169" t="s">
        <v>246</v>
      </c>
      <c r="E1416" s="1216">
        <v>1</v>
      </c>
      <c r="F1416" s="1200"/>
      <c r="G1416" s="1210">
        <f t="shared" si="56"/>
        <v>0</v>
      </c>
      <c r="H1416" s="155">
        <v>10920</v>
      </c>
      <c r="I1416" s="154">
        <f t="shared" si="57"/>
        <v>10920</v>
      </c>
      <c r="J1416" s="155">
        <v>0</v>
      </c>
      <c r="K1416" s="154">
        <f t="shared" si="58"/>
        <v>0</v>
      </c>
      <c r="L1416" s="154">
        <v>21</v>
      </c>
      <c r="M1416" s="154">
        <f t="shared" si="59"/>
        <v>0</v>
      </c>
      <c r="N1416" s="153">
        <v>5.8799999999999998E-2</v>
      </c>
      <c r="O1416" s="153">
        <f t="shared" si="60"/>
        <v>0.06</v>
      </c>
      <c r="P1416" s="153">
        <v>0</v>
      </c>
      <c r="Q1416" s="153">
        <f t="shared" si="61"/>
        <v>0</v>
      </c>
      <c r="R1416" s="154"/>
      <c r="S1416" s="154" t="s">
        <v>623</v>
      </c>
      <c r="T1416" s="154" t="s">
        <v>849</v>
      </c>
      <c r="U1416" s="154">
        <v>0</v>
      </c>
      <c r="V1416" s="154">
        <f t="shared" si="62"/>
        <v>0</v>
      </c>
      <c r="W1416" s="154"/>
      <c r="X1416" s="154" t="s">
        <v>202</v>
      </c>
      <c r="Y1416" s="154" t="s">
        <v>203</v>
      </c>
      <c r="Z1416" s="145"/>
      <c r="AA1416" s="145"/>
      <c r="AB1416" s="145"/>
      <c r="AC1416" s="145"/>
      <c r="AD1416" s="145"/>
      <c r="AE1416" s="145"/>
      <c r="AF1416" s="145"/>
      <c r="AG1416" s="145" t="s">
        <v>204</v>
      </c>
      <c r="AH1416" s="145"/>
      <c r="AI1416" s="145"/>
      <c r="AJ1416" s="145"/>
      <c r="AK1416" s="145"/>
      <c r="AL1416" s="145"/>
      <c r="AM1416" s="145"/>
      <c r="AN1416" s="145"/>
      <c r="AO1416" s="145"/>
      <c r="AP1416" s="145"/>
      <c r="AQ1416" s="145"/>
      <c r="AR1416" s="145"/>
      <c r="AS1416" s="145"/>
      <c r="AT1416" s="145"/>
      <c r="AU1416" s="145"/>
      <c r="AV1416" s="145"/>
      <c r="AW1416" s="145"/>
      <c r="AX1416" s="145"/>
      <c r="AY1416" s="145"/>
      <c r="AZ1416" s="145"/>
      <c r="BA1416" s="145"/>
      <c r="BB1416" s="145"/>
      <c r="BC1416" s="145"/>
      <c r="BD1416" s="145"/>
      <c r="BE1416" s="145"/>
      <c r="BF1416" s="145"/>
      <c r="BG1416" s="145"/>
      <c r="BH1416" s="145"/>
    </row>
    <row r="1417" spans="1:60" outlineLevel="1">
      <c r="A1417" s="167">
        <v>443</v>
      </c>
      <c r="B1417" s="168" t="s">
        <v>1783</v>
      </c>
      <c r="C1417" s="173" t="s">
        <v>1784</v>
      </c>
      <c r="D1417" s="169" t="s">
        <v>246</v>
      </c>
      <c r="E1417" s="1216">
        <v>1</v>
      </c>
      <c r="F1417" s="1200"/>
      <c r="G1417" s="1210">
        <f t="shared" si="56"/>
        <v>0</v>
      </c>
      <c r="H1417" s="155">
        <v>9555</v>
      </c>
      <c r="I1417" s="154">
        <f t="shared" si="57"/>
        <v>9555</v>
      </c>
      <c r="J1417" s="155">
        <v>0</v>
      </c>
      <c r="K1417" s="154">
        <f t="shared" si="58"/>
        <v>0</v>
      </c>
      <c r="L1417" s="154">
        <v>21</v>
      </c>
      <c r="M1417" s="154">
        <f t="shared" si="59"/>
        <v>0</v>
      </c>
      <c r="N1417" s="153">
        <v>5.1450000000000003E-2</v>
      </c>
      <c r="O1417" s="153">
        <f t="shared" si="60"/>
        <v>0.05</v>
      </c>
      <c r="P1417" s="153">
        <v>0</v>
      </c>
      <c r="Q1417" s="153">
        <f t="shared" si="61"/>
        <v>0</v>
      </c>
      <c r="R1417" s="154"/>
      <c r="S1417" s="154" t="s">
        <v>623</v>
      </c>
      <c r="T1417" s="154" t="s">
        <v>849</v>
      </c>
      <c r="U1417" s="154">
        <v>0</v>
      </c>
      <c r="V1417" s="154">
        <f t="shared" si="62"/>
        <v>0</v>
      </c>
      <c r="W1417" s="154"/>
      <c r="X1417" s="154" t="s">
        <v>202</v>
      </c>
      <c r="Y1417" s="154" t="s">
        <v>203</v>
      </c>
      <c r="Z1417" s="145"/>
      <c r="AA1417" s="145"/>
      <c r="AB1417" s="145"/>
      <c r="AC1417" s="145"/>
      <c r="AD1417" s="145"/>
      <c r="AE1417" s="145"/>
      <c r="AF1417" s="145"/>
      <c r="AG1417" s="145" t="s">
        <v>204</v>
      </c>
      <c r="AH1417" s="145"/>
      <c r="AI1417" s="145"/>
      <c r="AJ1417" s="145"/>
      <c r="AK1417" s="145"/>
      <c r="AL1417" s="145"/>
      <c r="AM1417" s="145"/>
      <c r="AN1417" s="145"/>
      <c r="AO1417" s="145"/>
      <c r="AP1417" s="145"/>
      <c r="AQ1417" s="145"/>
      <c r="AR1417" s="145"/>
      <c r="AS1417" s="145"/>
      <c r="AT1417" s="145"/>
      <c r="AU1417" s="145"/>
      <c r="AV1417" s="145"/>
      <c r="AW1417" s="145"/>
      <c r="AX1417" s="145"/>
      <c r="AY1417" s="145"/>
      <c r="AZ1417" s="145"/>
      <c r="BA1417" s="145"/>
      <c r="BB1417" s="145"/>
      <c r="BC1417" s="145"/>
      <c r="BD1417" s="145"/>
      <c r="BE1417" s="145"/>
      <c r="BF1417" s="145"/>
      <c r="BG1417" s="145"/>
      <c r="BH1417" s="145"/>
    </row>
    <row r="1418" spans="1:60" ht="22.5" outlineLevel="1">
      <c r="A1418" s="167">
        <v>444</v>
      </c>
      <c r="B1418" s="168" t="s">
        <v>1785</v>
      </c>
      <c r="C1418" s="173" t="s">
        <v>1786</v>
      </c>
      <c r="D1418" s="169" t="s">
        <v>246</v>
      </c>
      <c r="E1418" s="1216">
        <v>1</v>
      </c>
      <c r="F1418" s="1200"/>
      <c r="G1418" s="1210">
        <f t="shared" si="56"/>
        <v>0</v>
      </c>
      <c r="H1418" s="155">
        <v>13720</v>
      </c>
      <c r="I1418" s="154">
        <f t="shared" si="57"/>
        <v>13720</v>
      </c>
      <c r="J1418" s="155">
        <v>0</v>
      </c>
      <c r="K1418" s="154">
        <f t="shared" si="58"/>
        <v>0</v>
      </c>
      <c r="L1418" s="154">
        <v>21</v>
      </c>
      <c r="M1418" s="154">
        <f t="shared" si="59"/>
        <v>0</v>
      </c>
      <c r="N1418" s="153">
        <v>5.8799999999999998E-2</v>
      </c>
      <c r="O1418" s="153">
        <f t="shared" si="60"/>
        <v>0.06</v>
      </c>
      <c r="P1418" s="153">
        <v>0</v>
      </c>
      <c r="Q1418" s="153">
        <f t="shared" si="61"/>
        <v>0</v>
      </c>
      <c r="R1418" s="154"/>
      <c r="S1418" s="154" t="s">
        <v>623</v>
      </c>
      <c r="T1418" s="154" t="s">
        <v>849</v>
      </c>
      <c r="U1418" s="154">
        <v>0</v>
      </c>
      <c r="V1418" s="154">
        <f t="shared" si="62"/>
        <v>0</v>
      </c>
      <c r="W1418" s="154"/>
      <c r="X1418" s="154" t="s">
        <v>202</v>
      </c>
      <c r="Y1418" s="154" t="s">
        <v>203</v>
      </c>
      <c r="Z1418" s="145"/>
      <c r="AA1418" s="145"/>
      <c r="AB1418" s="145"/>
      <c r="AC1418" s="145"/>
      <c r="AD1418" s="145"/>
      <c r="AE1418" s="145"/>
      <c r="AF1418" s="145"/>
      <c r="AG1418" s="145" t="s">
        <v>204</v>
      </c>
      <c r="AH1418" s="145"/>
      <c r="AI1418" s="145"/>
      <c r="AJ1418" s="145"/>
      <c r="AK1418" s="145"/>
      <c r="AL1418" s="145"/>
      <c r="AM1418" s="145"/>
      <c r="AN1418" s="145"/>
      <c r="AO1418" s="145"/>
      <c r="AP1418" s="145"/>
      <c r="AQ1418" s="145"/>
      <c r="AR1418" s="145"/>
      <c r="AS1418" s="145"/>
      <c r="AT1418" s="145"/>
      <c r="AU1418" s="145"/>
      <c r="AV1418" s="145"/>
      <c r="AW1418" s="145"/>
      <c r="AX1418" s="145"/>
      <c r="AY1418" s="145"/>
      <c r="AZ1418" s="145"/>
      <c r="BA1418" s="145"/>
      <c r="BB1418" s="145"/>
      <c r="BC1418" s="145"/>
      <c r="BD1418" s="145"/>
      <c r="BE1418" s="145"/>
      <c r="BF1418" s="145"/>
      <c r="BG1418" s="145"/>
      <c r="BH1418" s="145"/>
    </row>
    <row r="1419" spans="1:60" outlineLevel="1">
      <c r="A1419" s="167">
        <v>445</v>
      </c>
      <c r="B1419" s="168" t="s">
        <v>1787</v>
      </c>
      <c r="C1419" s="173" t="s">
        <v>1788</v>
      </c>
      <c r="D1419" s="169" t="s">
        <v>246</v>
      </c>
      <c r="E1419" s="1216">
        <v>1</v>
      </c>
      <c r="F1419" s="1200"/>
      <c r="G1419" s="1210">
        <f t="shared" si="56"/>
        <v>0</v>
      </c>
      <c r="H1419" s="155">
        <v>9555</v>
      </c>
      <c r="I1419" s="154">
        <f t="shared" si="57"/>
        <v>9555</v>
      </c>
      <c r="J1419" s="155">
        <v>0</v>
      </c>
      <c r="K1419" s="154">
        <f t="shared" si="58"/>
        <v>0</v>
      </c>
      <c r="L1419" s="154">
        <v>21</v>
      </c>
      <c r="M1419" s="154">
        <f t="shared" si="59"/>
        <v>0</v>
      </c>
      <c r="N1419" s="153">
        <v>5.1450000000000003E-2</v>
      </c>
      <c r="O1419" s="153">
        <f t="shared" si="60"/>
        <v>0.05</v>
      </c>
      <c r="P1419" s="153">
        <v>0</v>
      </c>
      <c r="Q1419" s="153">
        <f t="shared" si="61"/>
        <v>0</v>
      </c>
      <c r="R1419" s="154"/>
      <c r="S1419" s="154" t="s">
        <v>623</v>
      </c>
      <c r="T1419" s="154" t="s">
        <v>849</v>
      </c>
      <c r="U1419" s="154">
        <v>0</v>
      </c>
      <c r="V1419" s="154">
        <f t="shared" si="62"/>
        <v>0</v>
      </c>
      <c r="W1419" s="154"/>
      <c r="X1419" s="154" t="s">
        <v>202</v>
      </c>
      <c r="Y1419" s="154" t="s">
        <v>203</v>
      </c>
      <c r="Z1419" s="145"/>
      <c r="AA1419" s="145"/>
      <c r="AB1419" s="145"/>
      <c r="AC1419" s="145"/>
      <c r="AD1419" s="145"/>
      <c r="AE1419" s="145"/>
      <c r="AF1419" s="145"/>
      <c r="AG1419" s="145" t="s">
        <v>204</v>
      </c>
      <c r="AH1419" s="145"/>
      <c r="AI1419" s="145"/>
      <c r="AJ1419" s="145"/>
      <c r="AK1419" s="145"/>
      <c r="AL1419" s="145"/>
      <c r="AM1419" s="145"/>
      <c r="AN1419" s="145"/>
      <c r="AO1419" s="145"/>
      <c r="AP1419" s="145"/>
      <c r="AQ1419" s="145"/>
      <c r="AR1419" s="145"/>
      <c r="AS1419" s="145"/>
      <c r="AT1419" s="145"/>
      <c r="AU1419" s="145"/>
      <c r="AV1419" s="145"/>
      <c r="AW1419" s="145"/>
      <c r="AX1419" s="145"/>
      <c r="AY1419" s="145"/>
      <c r="AZ1419" s="145"/>
      <c r="BA1419" s="145"/>
      <c r="BB1419" s="145"/>
      <c r="BC1419" s="145"/>
      <c r="BD1419" s="145"/>
      <c r="BE1419" s="145"/>
      <c r="BF1419" s="145"/>
      <c r="BG1419" s="145"/>
      <c r="BH1419" s="145"/>
    </row>
    <row r="1420" spans="1:60" ht="22.5" outlineLevel="1">
      <c r="A1420" s="167">
        <v>446</v>
      </c>
      <c r="B1420" s="168" t="s">
        <v>1789</v>
      </c>
      <c r="C1420" s="173" t="s">
        <v>1790</v>
      </c>
      <c r="D1420" s="169" t="s">
        <v>246</v>
      </c>
      <c r="E1420" s="1216">
        <v>1</v>
      </c>
      <c r="F1420" s="1200"/>
      <c r="G1420" s="1210">
        <f t="shared" si="56"/>
        <v>0</v>
      </c>
      <c r="H1420" s="155">
        <v>10920</v>
      </c>
      <c r="I1420" s="154">
        <f t="shared" si="57"/>
        <v>10920</v>
      </c>
      <c r="J1420" s="155">
        <v>0</v>
      </c>
      <c r="K1420" s="154">
        <f t="shared" si="58"/>
        <v>0</v>
      </c>
      <c r="L1420" s="154">
        <v>21</v>
      </c>
      <c r="M1420" s="154">
        <f t="shared" si="59"/>
        <v>0</v>
      </c>
      <c r="N1420" s="153">
        <v>5.8799999999999998E-2</v>
      </c>
      <c r="O1420" s="153">
        <f t="shared" si="60"/>
        <v>0.06</v>
      </c>
      <c r="P1420" s="153">
        <v>0</v>
      </c>
      <c r="Q1420" s="153">
        <f t="shared" si="61"/>
        <v>0</v>
      </c>
      <c r="R1420" s="154"/>
      <c r="S1420" s="154" t="s">
        <v>623</v>
      </c>
      <c r="T1420" s="154" t="s">
        <v>849</v>
      </c>
      <c r="U1420" s="154">
        <v>0</v>
      </c>
      <c r="V1420" s="154">
        <f t="shared" si="62"/>
        <v>0</v>
      </c>
      <c r="W1420" s="154"/>
      <c r="X1420" s="154" t="s">
        <v>202</v>
      </c>
      <c r="Y1420" s="154" t="s">
        <v>203</v>
      </c>
      <c r="Z1420" s="145"/>
      <c r="AA1420" s="145"/>
      <c r="AB1420" s="145"/>
      <c r="AC1420" s="145"/>
      <c r="AD1420" s="145"/>
      <c r="AE1420" s="145"/>
      <c r="AF1420" s="145"/>
      <c r="AG1420" s="145" t="s">
        <v>204</v>
      </c>
      <c r="AH1420" s="145"/>
      <c r="AI1420" s="145"/>
      <c r="AJ1420" s="145"/>
      <c r="AK1420" s="145"/>
      <c r="AL1420" s="145"/>
      <c r="AM1420" s="145"/>
      <c r="AN1420" s="145"/>
      <c r="AO1420" s="145"/>
      <c r="AP1420" s="145"/>
      <c r="AQ1420" s="145"/>
      <c r="AR1420" s="145"/>
      <c r="AS1420" s="145"/>
      <c r="AT1420" s="145"/>
      <c r="AU1420" s="145"/>
      <c r="AV1420" s="145"/>
      <c r="AW1420" s="145"/>
      <c r="AX1420" s="145"/>
      <c r="AY1420" s="145"/>
      <c r="AZ1420" s="145"/>
      <c r="BA1420" s="145"/>
      <c r="BB1420" s="145"/>
      <c r="BC1420" s="145"/>
      <c r="BD1420" s="145"/>
      <c r="BE1420" s="145"/>
      <c r="BF1420" s="145"/>
      <c r="BG1420" s="145"/>
      <c r="BH1420" s="145"/>
    </row>
    <row r="1421" spans="1:60" outlineLevel="1">
      <c r="A1421" s="167">
        <v>447</v>
      </c>
      <c r="B1421" s="168" t="s">
        <v>1791</v>
      </c>
      <c r="C1421" s="173" t="s">
        <v>1792</v>
      </c>
      <c r="D1421" s="169" t="s">
        <v>246</v>
      </c>
      <c r="E1421" s="1216">
        <v>1</v>
      </c>
      <c r="F1421" s="1200"/>
      <c r="G1421" s="1210">
        <f t="shared" si="56"/>
        <v>0</v>
      </c>
      <c r="H1421" s="155">
        <v>9555</v>
      </c>
      <c r="I1421" s="154">
        <f t="shared" si="57"/>
        <v>9555</v>
      </c>
      <c r="J1421" s="155">
        <v>0</v>
      </c>
      <c r="K1421" s="154">
        <f t="shared" si="58"/>
        <v>0</v>
      </c>
      <c r="L1421" s="154">
        <v>21</v>
      </c>
      <c r="M1421" s="154">
        <f t="shared" si="59"/>
        <v>0</v>
      </c>
      <c r="N1421" s="153">
        <v>5.1450000000000003E-2</v>
      </c>
      <c r="O1421" s="153">
        <f t="shared" si="60"/>
        <v>0.05</v>
      </c>
      <c r="P1421" s="153">
        <v>0</v>
      </c>
      <c r="Q1421" s="153">
        <f t="shared" si="61"/>
        <v>0</v>
      </c>
      <c r="R1421" s="154"/>
      <c r="S1421" s="154" t="s">
        <v>623</v>
      </c>
      <c r="T1421" s="154" t="s">
        <v>849</v>
      </c>
      <c r="U1421" s="154">
        <v>0</v>
      </c>
      <c r="V1421" s="154">
        <f t="shared" si="62"/>
        <v>0</v>
      </c>
      <c r="W1421" s="154"/>
      <c r="X1421" s="154" t="s">
        <v>202</v>
      </c>
      <c r="Y1421" s="154" t="s">
        <v>203</v>
      </c>
      <c r="Z1421" s="145"/>
      <c r="AA1421" s="145"/>
      <c r="AB1421" s="145"/>
      <c r="AC1421" s="145"/>
      <c r="AD1421" s="145"/>
      <c r="AE1421" s="145"/>
      <c r="AF1421" s="145"/>
      <c r="AG1421" s="145" t="s">
        <v>204</v>
      </c>
      <c r="AH1421" s="145"/>
      <c r="AI1421" s="145"/>
      <c r="AJ1421" s="145"/>
      <c r="AK1421" s="145"/>
      <c r="AL1421" s="145"/>
      <c r="AM1421" s="145"/>
      <c r="AN1421" s="145"/>
      <c r="AO1421" s="145"/>
      <c r="AP1421" s="145"/>
      <c r="AQ1421" s="145"/>
      <c r="AR1421" s="145"/>
      <c r="AS1421" s="145"/>
      <c r="AT1421" s="145"/>
      <c r="AU1421" s="145"/>
      <c r="AV1421" s="145"/>
      <c r="AW1421" s="145"/>
      <c r="AX1421" s="145"/>
      <c r="AY1421" s="145"/>
      <c r="AZ1421" s="145"/>
      <c r="BA1421" s="145"/>
      <c r="BB1421" s="145"/>
      <c r="BC1421" s="145"/>
      <c r="BD1421" s="145"/>
      <c r="BE1421" s="145"/>
      <c r="BF1421" s="145"/>
      <c r="BG1421" s="145"/>
      <c r="BH1421" s="145"/>
    </row>
    <row r="1422" spans="1:60" outlineLevel="1">
      <c r="A1422" s="167">
        <v>448</v>
      </c>
      <c r="B1422" s="168" t="s">
        <v>1793</v>
      </c>
      <c r="C1422" s="173" t="s">
        <v>1794</v>
      </c>
      <c r="D1422" s="169" t="s">
        <v>246</v>
      </c>
      <c r="E1422" s="1216">
        <v>1</v>
      </c>
      <c r="F1422" s="1200"/>
      <c r="G1422" s="1210">
        <f t="shared" si="56"/>
        <v>0</v>
      </c>
      <c r="H1422" s="155">
        <v>9555</v>
      </c>
      <c r="I1422" s="154">
        <f t="shared" si="57"/>
        <v>9555</v>
      </c>
      <c r="J1422" s="155">
        <v>0</v>
      </c>
      <c r="K1422" s="154">
        <f t="shared" si="58"/>
        <v>0</v>
      </c>
      <c r="L1422" s="154">
        <v>21</v>
      </c>
      <c r="M1422" s="154">
        <f t="shared" si="59"/>
        <v>0</v>
      </c>
      <c r="N1422" s="153">
        <v>5.1450000000000003E-2</v>
      </c>
      <c r="O1422" s="153">
        <f t="shared" si="60"/>
        <v>0.05</v>
      </c>
      <c r="P1422" s="153">
        <v>0</v>
      </c>
      <c r="Q1422" s="153">
        <f t="shared" si="61"/>
        <v>0</v>
      </c>
      <c r="R1422" s="154"/>
      <c r="S1422" s="154" t="s">
        <v>623</v>
      </c>
      <c r="T1422" s="154" t="s">
        <v>849</v>
      </c>
      <c r="U1422" s="154">
        <v>0</v>
      </c>
      <c r="V1422" s="154">
        <f t="shared" si="62"/>
        <v>0</v>
      </c>
      <c r="W1422" s="154"/>
      <c r="X1422" s="154" t="s">
        <v>202</v>
      </c>
      <c r="Y1422" s="154" t="s">
        <v>203</v>
      </c>
      <c r="Z1422" s="145"/>
      <c r="AA1422" s="145"/>
      <c r="AB1422" s="145"/>
      <c r="AC1422" s="145"/>
      <c r="AD1422" s="145"/>
      <c r="AE1422" s="145"/>
      <c r="AF1422" s="145"/>
      <c r="AG1422" s="145" t="s">
        <v>204</v>
      </c>
      <c r="AH1422" s="145"/>
      <c r="AI1422" s="145"/>
      <c r="AJ1422" s="145"/>
      <c r="AK1422" s="145"/>
      <c r="AL1422" s="145"/>
      <c r="AM1422" s="145"/>
      <c r="AN1422" s="145"/>
      <c r="AO1422" s="145"/>
      <c r="AP1422" s="145"/>
      <c r="AQ1422" s="145"/>
      <c r="AR1422" s="145"/>
      <c r="AS1422" s="145"/>
      <c r="AT1422" s="145"/>
      <c r="AU1422" s="145"/>
      <c r="AV1422" s="145"/>
      <c r="AW1422" s="145"/>
      <c r="AX1422" s="145"/>
      <c r="AY1422" s="145"/>
      <c r="AZ1422" s="145"/>
      <c r="BA1422" s="145"/>
      <c r="BB1422" s="145"/>
      <c r="BC1422" s="145"/>
      <c r="BD1422" s="145"/>
      <c r="BE1422" s="145"/>
      <c r="BF1422" s="145"/>
      <c r="BG1422" s="145"/>
      <c r="BH1422" s="145"/>
    </row>
    <row r="1423" spans="1:60" outlineLevel="1">
      <c r="A1423" s="167">
        <v>449</v>
      </c>
      <c r="B1423" s="168" t="s">
        <v>1795</v>
      </c>
      <c r="C1423" s="173" t="s">
        <v>1796</v>
      </c>
      <c r="D1423" s="169" t="s">
        <v>246</v>
      </c>
      <c r="E1423" s="1216">
        <v>1</v>
      </c>
      <c r="F1423" s="1200"/>
      <c r="G1423" s="1210">
        <f t="shared" si="56"/>
        <v>0</v>
      </c>
      <c r="H1423" s="155">
        <v>9555</v>
      </c>
      <c r="I1423" s="154">
        <f t="shared" si="57"/>
        <v>9555</v>
      </c>
      <c r="J1423" s="155">
        <v>0</v>
      </c>
      <c r="K1423" s="154">
        <f t="shared" si="58"/>
        <v>0</v>
      </c>
      <c r="L1423" s="154">
        <v>21</v>
      </c>
      <c r="M1423" s="154">
        <f t="shared" si="59"/>
        <v>0</v>
      </c>
      <c r="N1423" s="153">
        <v>5.1450000000000003E-2</v>
      </c>
      <c r="O1423" s="153">
        <f t="shared" si="60"/>
        <v>0.05</v>
      </c>
      <c r="P1423" s="153">
        <v>0</v>
      </c>
      <c r="Q1423" s="153">
        <f t="shared" si="61"/>
        <v>0</v>
      </c>
      <c r="R1423" s="154"/>
      <c r="S1423" s="154" t="s">
        <v>623</v>
      </c>
      <c r="T1423" s="154" t="s">
        <v>849</v>
      </c>
      <c r="U1423" s="154">
        <v>0</v>
      </c>
      <c r="V1423" s="154">
        <f t="shared" si="62"/>
        <v>0</v>
      </c>
      <c r="W1423" s="154"/>
      <c r="X1423" s="154" t="s">
        <v>202</v>
      </c>
      <c r="Y1423" s="154" t="s">
        <v>203</v>
      </c>
      <c r="Z1423" s="145"/>
      <c r="AA1423" s="145"/>
      <c r="AB1423" s="145"/>
      <c r="AC1423" s="145"/>
      <c r="AD1423" s="145"/>
      <c r="AE1423" s="145"/>
      <c r="AF1423" s="145"/>
      <c r="AG1423" s="145" t="s">
        <v>204</v>
      </c>
      <c r="AH1423" s="145"/>
      <c r="AI1423" s="145"/>
      <c r="AJ1423" s="145"/>
      <c r="AK1423" s="145"/>
      <c r="AL1423" s="145"/>
      <c r="AM1423" s="145"/>
      <c r="AN1423" s="145"/>
      <c r="AO1423" s="145"/>
      <c r="AP1423" s="145"/>
      <c r="AQ1423" s="145"/>
      <c r="AR1423" s="145"/>
      <c r="AS1423" s="145"/>
      <c r="AT1423" s="145"/>
      <c r="AU1423" s="145"/>
      <c r="AV1423" s="145"/>
      <c r="AW1423" s="145"/>
      <c r="AX1423" s="145"/>
      <c r="AY1423" s="145"/>
      <c r="AZ1423" s="145"/>
      <c r="BA1423" s="145"/>
      <c r="BB1423" s="145"/>
      <c r="BC1423" s="145"/>
      <c r="BD1423" s="145"/>
      <c r="BE1423" s="145"/>
      <c r="BF1423" s="145"/>
      <c r="BG1423" s="145"/>
      <c r="BH1423" s="145"/>
    </row>
    <row r="1424" spans="1:60" ht="22.5" outlineLevel="1">
      <c r="A1424" s="167">
        <v>450</v>
      </c>
      <c r="B1424" s="168" t="s">
        <v>1797</v>
      </c>
      <c r="C1424" s="173" t="s">
        <v>1798</v>
      </c>
      <c r="D1424" s="169" t="s">
        <v>246</v>
      </c>
      <c r="E1424" s="1216">
        <v>1</v>
      </c>
      <c r="F1424" s="1200"/>
      <c r="G1424" s="1210">
        <f t="shared" si="56"/>
        <v>0</v>
      </c>
      <c r="H1424" s="155">
        <v>13220</v>
      </c>
      <c r="I1424" s="154">
        <f t="shared" si="57"/>
        <v>13220</v>
      </c>
      <c r="J1424" s="155">
        <v>0</v>
      </c>
      <c r="K1424" s="154">
        <f t="shared" si="58"/>
        <v>0</v>
      </c>
      <c r="L1424" s="154">
        <v>21</v>
      </c>
      <c r="M1424" s="154">
        <f t="shared" si="59"/>
        <v>0</v>
      </c>
      <c r="N1424" s="153">
        <v>5.8799999999999998E-2</v>
      </c>
      <c r="O1424" s="153">
        <f t="shared" si="60"/>
        <v>0.06</v>
      </c>
      <c r="P1424" s="153">
        <v>0</v>
      </c>
      <c r="Q1424" s="153">
        <f t="shared" si="61"/>
        <v>0</v>
      </c>
      <c r="R1424" s="154"/>
      <c r="S1424" s="154" t="s">
        <v>623</v>
      </c>
      <c r="T1424" s="154" t="s">
        <v>849</v>
      </c>
      <c r="U1424" s="154">
        <v>0</v>
      </c>
      <c r="V1424" s="154">
        <f t="shared" si="62"/>
        <v>0</v>
      </c>
      <c r="W1424" s="154"/>
      <c r="X1424" s="154" t="s">
        <v>202</v>
      </c>
      <c r="Y1424" s="154" t="s">
        <v>203</v>
      </c>
      <c r="Z1424" s="145"/>
      <c r="AA1424" s="145"/>
      <c r="AB1424" s="145"/>
      <c r="AC1424" s="145"/>
      <c r="AD1424" s="145"/>
      <c r="AE1424" s="145"/>
      <c r="AF1424" s="145"/>
      <c r="AG1424" s="145" t="s">
        <v>204</v>
      </c>
      <c r="AH1424" s="145"/>
      <c r="AI1424" s="145"/>
      <c r="AJ1424" s="145"/>
      <c r="AK1424" s="145"/>
      <c r="AL1424" s="145"/>
      <c r="AM1424" s="145"/>
      <c r="AN1424" s="145"/>
      <c r="AO1424" s="145"/>
      <c r="AP1424" s="145"/>
      <c r="AQ1424" s="145"/>
      <c r="AR1424" s="145"/>
      <c r="AS1424" s="145"/>
      <c r="AT1424" s="145"/>
      <c r="AU1424" s="145"/>
      <c r="AV1424" s="145"/>
      <c r="AW1424" s="145"/>
      <c r="AX1424" s="145"/>
      <c r="AY1424" s="145"/>
      <c r="AZ1424" s="145"/>
      <c r="BA1424" s="145"/>
      <c r="BB1424" s="145"/>
      <c r="BC1424" s="145"/>
      <c r="BD1424" s="145"/>
      <c r="BE1424" s="145"/>
      <c r="BF1424" s="145"/>
      <c r="BG1424" s="145"/>
      <c r="BH1424" s="145"/>
    </row>
    <row r="1425" spans="1:60" ht="22.5" outlineLevel="1">
      <c r="A1425" s="167">
        <v>451</v>
      </c>
      <c r="B1425" s="168" t="s">
        <v>1799</v>
      </c>
      <c r="C1425" s="173" t="s">
        <v>1800</v>
      </c>
      <c r="D1425" s="169" t="s">
        <v>246</v>
      </c>
      <c r="E1425" s="1216">
        <v>1</v>
      </c>
      <c r="F1425" s="1200"/>
      <c r="G1425" s="1210">
        <f t="shared" si="56"/>
        <v>0</v>
      </c>
      <c r="H1425" s="155">
        <v>16320</v>
      </c>
      <c r="I1425" s="154">
        <f t="shared" si="57"/>
        <v>16320</v>
      </c>
      <c r="J1425" s="155">
        <v>0</v>
      </c>
      <c r="K1425" s="154">
        <f t="shared" si="58"/>
        <v>0</v>
      </c>
      <c r="L1425" s="154">
        <v>21</v>
      </c>
      <c r="M1425" s="154">
        <f t="shared" si="59"/>
        <v>0</v>
      </c>
      <c r="N1425" s="153">
        <v>5.8799999999999998E-2</v>
      </c>
      <c r="O1425" s="153">
        <f t="shared" si="60"/>
        <v>0.06</v>
      </c>
      <c r="P1425" s="153">
        <v>0</v>
      </c>
      <c r="Q1425" s="153">
        <f t="shared" si="61"/>
        <v>0</v>
      </c>
      <c r="R1425" s="154"/>
      <c r="S1425" s="154" t="s">
        <v>623</v>
      </c>
      <c r="T1425" s="154" t="s">
        <v>849</v>
      </c>
      <c r="U1425" s="154">
        <v>0</v>
      </c>
      <c r="V1425" s="154">
        <f t="shared" si="62"/>
        <v>0</v>
      </c>
      <c r="W1425" s="154"/>
      <c r="X1425" s="154" t="s">
        <v>202</v>
      </c>
      <c r="Y1425" s="154" t="s">
        <v>203</v>
      </c>
      <c r="Z1425" s="145"/>
      <c r="AA1425" s="145"/>
      <c r="AB1425" s="145"/>
      <c r="AC1425" s="145"/>
      <c r="AD1425" s="145"/>
      <c r="AE1425" s="145"/>
      <c r="AF1425" s="145"/>
      <c r="AG1425" s="145" t="s">
        <v>204</v>
      </c>
      <c r="AH1425" s="145"/>
      <c r="AI1425" s="145"/>
      <c r="AJ1425" s="145"/>
      <c r="AK1425" s="145"/>
      <c r="AL1425" s="145"/>
      <c r="AM1425" s="145"/>
      <c r="AN1425" s="145"/>
      <c r="AO1425" s="145"/>
      <c r="AP1425" s="145"/>
      <c r="AQ1425" s="145"/>
      <c r="AR1425" s="145"/>
      <c r="AS1425" s="145"/>
      <c r="AT1425" s="145"/>
      <c r="AU1425" s="145"/>
      <c r="AV1425" s="145"/>
      <c r="AW1425" s="145"/>
      <c r="AX1425" s="145"/>
      <c r="AY1425" s="145"/>
      <c r="AZ1425" s="145"/>
      <c r="BA1425" s="145"/>
      <c r="BB1425" s="145"/>
      <c r="BC1425" s="145"/>
      <c r="BD1425" s="145"/>
      <c r="BE1425" s="145"/>
      <c r="BF1425" s="145"/>
      <c r="BG1425" s="145"/>
      <c r="BH1425" s="145"/>
    </row>
    <row r="1426" spans="1:60" outlineLevel="1">
      <c r="A1426" s="167">
        <v>452</v>
      </c>
      <c r="B1426" s="168" t="s">
        <v>1801</v>
      </c>
      <c r="C1426" s="173" t="s">
        <v>1802</v>
      </c>
      <c r="D1426" s="169" t="s">
        <v>246</v>
      </c>
      <c r="E1426" s="1216">
        <v>1</v>
      </c>
      <c r="F1426" s="1200"/>
      <c r="G1426" s="1210">
        <f t="shared" si="56"/>
        <v>0</v>
      </c>
      <c r="H1426" s="155">
        <v>9555</v>
      </c>
      <c r="I1426" s="154">
        <f t="shared" si="57"/>
        <v>9555</v>
      </c>
      <c r="J1426" s="155">
        <v>0</v>
      </c>
      <c r="K1426" s="154">
        <f t="shared" si="58"/>
        <v>0</v>
      </c>
      <c r="L1426" s="154">
        <v>21</v>
      </c>
      <c r="M1426" s="154">
        <f t="shared" si="59"/>
        <v>0</v>
      </c>
      <c r="N1426" s="153">
        <v>5.1450000000000003E-2</v>
      </c>
      <c r="O1426" s="153">
        <f t="shared" si="60"/>
        <v>0.05</v>
      </c>
      <c r="P1426" s="153">
        <v>0</v>
      </c>
      <c r="Q1426" s="153">
        <f t="shared" si="61"/>
        <v>0</v>
      </c>
      <c r="R1426" s="154"/>
      <c r="S1426" s="154" t="s">
        <v>623</v>
      </c>
      <c r="T1426" s="154" t="s">
        <v>849</v>
      </c>
      <c r="U1426" s="154">
        <v>0</v>
      </c>
      <c r="V1426" s="154">
        <f t="shared" si="62"/>
        <v>0</v>
      </c>
      <c r="W1426" s="154"/>
      <c r="X1426" s="154" t="s">
        <v>202</v>
      </c>
      <c r="Y1426" s="154" t="s">
        <v>203</v>
      </c>
      <c r="Z1426" s="145"/>
      <c r="AA1426" s="145"/>
      <c r="AB1426" s="145"/>
      <c r="AC1426" s="145"/>
      <c r="AD1426" s="145"/>
      <c r="AE1426" s="145"/>
      <c r="AF1426" s="145"/>
      <c r="AG1426" s="145" t="s">
        <v>204</v>
      </c>
      <c r="AH1426" s="145"/>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5"/>
      <c r="BF1426" s="145"/>
      <c r="BG1426" s="145"/>
      <c r="BH1426" s="145"/>
    </row>
    <row r="1427" spans="1:60" outlineLevel="1">
      <c r="A1427" s="167">
        <v>453</v>
      </c>
      <c r="B1427" s="168" t="s">
        <v>1803</v>
      </c>
      <c r="C1427" s="173" t="s">
        <v>1804</v>
      </c>
      <c r="D1427" s="169" t="s">
        <v>246</v>
      </c>
      <c r="E1427" s="1216">
        <v>1</v>
      </c>
      <c r="F1427" s="1200"/>
      <c r="G1427" s="1210">
        <f t="shared" si="56"/>
        <v>0</v>
      </c>
      <c r="H1427" s="155">
        <v>9555</v>
      </c>
      <c r="I1427" s="154">
        <f t="shared" si="57"/>
        <v>9555</v>
      </c>
      <c r="J1427" s="155">
        <v>0</v>
      </c>
      <c r="K1427" s="154">
        <f t="shared" si="58"/>
        <v>0</v>
      </c>
      <c r="L1427" s="154">
        <v>21</v>
      </c>
      <c r="M1427" s="154">
        <f t="shared" si="59"/>
        <v>0</v>
      </c>
      <c r="N1427" s="153">
        <v>5.1450000000000003E-2</v>
      </c>
      <c r="O1427" s="153">
        <f t="shared" si="60"/>
        <v>0.05</v>
      </c>
      <c r="P1427" s="153">
        <v>0</v>
      </c>
      <c r="Q1427" s="153">
        <f t="shared" si="61"/>
        <v>0</v>
      </c>
      <c r="R1427" s="154"/>
      <c r="S1427" s="154" t="s">
        <v>623</v>
      </c>
      <c r="T1427" s="154" t="s">
        <v>849</v>
      </c>
      <c r="U1427" s="154">
        <v>0</v>
      </c>
      <c r="V1427" s="154">
        <f t="shared" si="62"/>
        <v>0</v>
      </c>
      <c r="W1427" s="154"/>
      <c r="X1427" s="154" t="s">
        <v>202</v>
      </c>
      <c r="Y1427" s="154" t="s">
        <v>203</v>
      </c>
      <c r="Z1427" s="145"/>
      <c r="AA1427" s="145"/>
      <c r="AB1427" s="145"/>
      <c r="AC1427" s="145"/>
      <c r="AD1427" s="145"/>
      <c r="AE1427" s="145"/>
      <c r="AF1427" s="145"/>
      <c r="AG1427" s="145" t="s">
        <v>204</v>
      </c>
      <c r="AH1427" s="145"/>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5"/>
      <c r="BF1427" s="145"/>
      <c r="BG1427" s="145"/>
      <c r="BH1427" s="145"/>
    </row>
    <row r="1428" spans="1:60" outlineLevel="1">
      <c r="A1428" s="167">
        <v>454</v>
      </c>
      <c r="B1428" s="168" t="s">
        <v>1805</v>
      </c>
      <c r="C1428" s="173" t="s">
        <v>1806</v>
      </c>
      <c r="D1428" s="169" t="s">
        <v>246</v>
      </c>
      <c r="E1428" s="1216">
        <v>1</v>
      </c>
      <c r="F1428" s="1200"/>
      <c r="G1428" s="1210">
        <f t="shared" si="56"/>
        <v>0</v>
      </c>
      <c r="H1428" s="155">
        <v>9555</v>
      </c>
      <c r="I1428" s="154">
        <f t="shared" si="57"/>
        <v>9555</v>
      </c>
      <c r="J1428" s="155">
        <v>0</v>
      </c>
      <c r="K1428" s="154">
        <f t="shared" si="58"/>
        <v>0</v>
      </c>
      <c r="L1428" s="154">
        <v>21</v>
      </c>
      <c r="M1428" s="154">
        <f t="shared" si="59"/>
        <v>0</v>
      </c>
      <c r="N1428" s="153">
        <v>5.1450000000000003E-2</v>
      </c>
      <c r="O1428" s="153">
        <f t="shared" si="60"/>
        <v>0.05</v>
      </c>
      <c r="P1428" s="153">
        <v>0</v>
      </c>
      <c r="Q1428" s="153">
        <f t="shared" si="61"/>
        <v>0</v>
      </c>
      <c r="R1428" s="154"/>
      <c r="S1428" s="154" t="s">
        <v>623</v>
      </c>
      <c r="T1428" s="154" t="s">
        <v>849</v>
      </c>
      <c r="U1428" s="154">
        <v>0</v>
      </c>
      <c r="V1428" s="154">
        <f t="shared" si="62"/>
        <v>0</v>
      </c>
      <c r="W1428" s="154"/>
      <c r="X1428" s="154" t="s">
        <v>202</v>
      </c>
      <c r="Y1428" s="154" t="s">
        <v>203</v>
      </c>
      <c r="Z1428" s="145"/>
      <c r="AA1428" s="145"/>
      <c r="AB1428" s="145"/>
      <c r="AC1428" s="145"/>
      <c r="AD1428" s="145"/>
      <c r="AE1428" s="145"/>
      <c r="AF1428" s="145"/>
      <c r="AG1428" s="145" t="s">
        <v>204</v>
      </c>
      <c r="AH1428" s="145"/>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5"/>
      <c r="BF1428" s="145"/>
      <c r="BG1428" s="145"/>
      <c r="BH1428" s="145"/>
    </row>
    <row r="1429" spans="1:60" outlineLevel="1">
      <c r="A1429" s="167">
        <v>455</v>
      </c>
      <c r="B1429" s="168" t="s">
        <v>1807</v>
      </c>
      <c r="C1429" s="173" t="s">
        <v>1808</v>
      </c>
      <c r="D1429" s="169" t="s">
        <v>246</v>
      </c>
      <c r="E1429" s="1216">
        <v>1</v>
      </c>
      <c r="F1429" s="1200"/>
      <c r="G1429" s="1210">
        <f t="shared" si="56"/>
        <v>0</v>
      </c>
      <c r="H1429" s="155">
        <v>9555</v>
      </c>
      <c r="I1429" s="154">
        <f t="shared" si="57"/>
        <v>9555</v>
      </c>
      <c r="J1429" s="155">
        <v>0</v>
      </c>
      <c r="K1429" s="154">
        <f t="shared" si="58"/>
        <v>0</v>
      </c>
      <c r="L1429" s="154">
        <v>21</v>
      </c>
      <c r="M1429" s="154">
        <f t="shared" si="59"/>
        <v>0</v>
      </c>
      <c r="N1429" s="153">
        <v>5.1450000000000003E-2</v>
      </c>
      <c r="O1429" s="153">
        <f t="shared" si="60"/>
        <v>0.05</v>
      </c>
      <c r="P1429" s="153">
        <v>0</v>
      </c>
      <c r="Q1429" s="153">
        <f t="shared" si="61"/>
        <v>0</v>
      </c>
      <c r="R1429" s="154"/>
      <c r="S1429" s="154" t="s">
        <v>623</v>
      </c>
      <c r="T1429" s="154" t="s">
        <v>849</v>
      </c>
      <c r="U1429" s="154">
        <v>0</v>
      </c>
      <c r="V1429" s="154">
        <f t="shared" si="62"/>
        <v>0</v>
      </c>
      <c r="W1429" s="154"/>
      <c r="X1429" s="154" t="s">
        <v>202</v>
      </c>
      <c r="Y1429" s="154" t="s">
        <v>203</v>
      </c>
      <c r="Z1429" s="145"/>
      <c r="AA1429" s="145"/>
      <c r="AB1429" s="145"/>
      <c r="AC1429" s="145"/>
      <c r="AD1429" s="145"/>
      <c r="AE1429" s="145"/>
      <c r="AF1429" s="145"/>
      <c r="AG1429" s="145" t="s">
        <v>204</v>
      </c>
      <c r="AH1429" s="145"/>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5"/>
      <c r="BF1429" s="145"/>
      <c r="BG1429" s="145"/>
      <c r="BH1429" s="145"/>
    </row>
    <row r="1430" spans="1:60" ht="22.5" outlineLevel="1">
      <c r="A1430" s="167">
        <v>456</v>
      </c>
      <c r="B1430" s="168" t="s">
        <v>1809</v>
      </c>
      <c r="C1430" s="173" t="s">
        <v>1810</v>
      </c>
      <c r="D1430" s="169" t="s">
        <v>246</v>
      </c>
      <c r="E1430" s="1216">
        <v>1</v>
      </c>
      <c r="F1430" s="1200"/>
      <c r="G1430" s="1210">
        <f t="shared" si="56"/>
        <v>0</v>
      </c>
      <c r="H1430" s="155">
        <v>10920</v>
      </c>
      <c r="I1430" s="154">
        <f t="shared" si="57"/>
        <v>10920</v>
      </c>
      <c r="J1430" s="155">
        <v>0</v>
      </c>
      <c r="K1430" s="154">
        <f t="shared" si="58"/>
        <v>0</v>
      </c>
      <c r="L1430" s="154">
        <v>21</v>
      </c>
      <c r="M1430" s="154">
        <f t="shared" si="59"/>
        <v>0</v>
      </c>
      <c r="N1430" s="153">
        <v>5.8799999999999998E-2</v>
      </c>
      <c r="O1430" s="153">
        <f t="shared" si="60"/>
        <v>0.06</v>
      </c>
      <c r="P1430" s="153">
        <v>0</v>
      </c>
      <c r="Q1430" s="153">
        <f t="shared" si="61"/>
        <v>0</v>
      </c>
      <c r="R1430" s="154"/>
      <c r="S1430" s="154" t="s">
        <v>623</v>
      </c>
      <c r="T1430" s="154" t="s">
        <v>849</v>
      </c>
      <c r="U1430" s="154">
        <v>0</v>
      </c>
      <c r="V1430" s="154">
        <f t="shared" si="62"/>
        <v>0</v>
      </c>
      <c r="W1430" s="154"/>
      <c r="X1430" s="154" t="s">
        <v>202</v>
      </c>
      <c r="Y1430" s="154" t="s">
        <v>203</v>
      </c>
      <c r="Z1430" s="145"/>
      <c r="AA1430" s="145"/>
      <c r="AB1430" s="145"/>
      <c r="AC1430" s="145"/>
      <c r="AD1430" s="145"/>
      <c r="AE1430" s="145"/>
      <c r="AF1430" s="145"/>
      <c r="AG1430" s="145" t="s">
        <v>204</v>
      </c>
      <c r="AH1430" s="145"/>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5"/>
      <c r="BF1430" s="145"/>
      <c r="BG1430" s="145"/>
      <c r="BH1430" s="145"/>
    </row>
    <row r="1431" spans="1:60" ht="22.5" outlineLevel="1">
      <c r="A1431" s="167">
        <v>457</v>
      </c>
      <c r="B1431" s="168" t="s">
        <v>1811</v>
      </c>
      <c r="C1431" s="173" t="s">
        <v>1812</v>
      </c>
      <c r="D1431" s="169" t="s">
        <v>246</v>
      </c>
      <c r="E1431" s="1216">
        <v>1</v>
      </c>
      <c r="F1431" s="1200"/>
      <c r="G1431" s="1210">
        <f t="shared" si="56"/>
        <v>0</v>
      </c>
      <c r="H1431" s="155">
        <v>15720</v>
      </c>
      <c r="I1431" s="154">
        <f t="shared" si="57"/>
        <v>15720</v>
      </c>
      <c r="J1431" s="155">
        <v>0</v>
      </c>
      <c r="K1431" s="154">
        <f t="shared" si="58"/>
        <v>0</v>
      </c>
      <c r="L1431" s="154">
        <v>21</v>
      </c>
      <c r="M1431" s="154">
        <f t="shared" si="59"/>
        <v>0</v>
      </c>
      <c r="N1431" s="153">
        <v>5.8799999999999998E-2</v>
      </c>
      <c r="O1431" s="153">
        <f t="shared" si="60"/>
        <v>0.06</v>
      </c>
      <c r="P1431" s="153">
        <v>0</v>
      </c>
      <c r="Q1431" s="153">
        <f t="shared" si="61"/>
        <v>0</v>
      </c>
      <c r="R1431" s="154"/>
      <c r="S1431" s="154" t="s">
        <v>623</v>
      </c>
      <c r="T1431" s="154" t="s">
        <v>849</v>
      </c>
      <c r="U1431" s="154">
        <v>0</v>
      </c>
      <c r="V1431" s="154">
        <f t="shared" si="62"/>
        <v>0</v>
      </c>
      <c r="W1431" s="154"/>
      <c r="X1431" s="154" t="s">
        <v>202</v>
      </c>
      <c r="Y1431" s="154" t="s">
        <v>203</v>
      </c>
      <c r="Z1431" s="145"/>
      <c r="AA1431" s="145"/>
      <c r="AB1431" s="145"/>
      <c r="AC1431" s="145"/>
      <c r="AD1431" s="145"/>
      <c r="AE1431" s="145"/>
      <c r="AF1431" s="145"/>
      <c r="AG1431" s="145" t="s">
        <v>204</v>
      </c>
      <c r="AH1431" s="145"/>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5"/>
      <c r="BF1431" s="145"/>
      <c r="BG1431" s="145"/>
      <c r="BH1431" s="145"/>
    </row>
    <row r="1432" spans="1:60" ht="22.5" outlineLevel="1">
      <c r="A1432" s="167">
        <v>458</v>
      </c>
      <c r="B1432" s="168" t="s">
        <v>1813</v>
      </c>
      <c r="C1432" s="173" t="s">
        <v>1814</v>
      </c>
      <c r="D1432" s="169" t="s">
        <v>246</v>
      </c>
      <c r="E1432" s="1216">
        <v>1</v>
      </c>
      <c r="F1432" s="1200"/>
      <c r="G1432" s="1210">
        <f t="shared" si="56"/>
        <v>0</v>
      </c>
      <c r="H1432" s="155">
        <v>8059.2</v>
      </c>
      <c r="I1432" s="154">
        <f t="shared" si="57"/>
        <v>8059.2</v>
      </c>
      <c r="J1432" s="155">
        <v>0</v>
      </c>
      <c r="K1432" s="154">
        <f t="shared" si="58"/>
        <v>0</v>
      </c>
      <c r="L1432" s="154">
        <v>21</v>
      </c>
      <c r="M1432" s="154">
        <f t="shared" si="59"/>
        <v>0</v>
      </c>
      <c r="N1432" s="153">
        <v>0.12264</v>
      </c>
      <c r="O1432" s="153">
        <f t="shared" si="60"/>
        <v>0.12</v>
      </c>
      <c r="P1432" s="153">
        <v>0</v>
      </c>
      <c r="Q1432" s="153">
        <f t="shared" si="61"/>
        <v>0</v>
      </c>
      <c r="R1432" s="154"/>
      <c r="S1432" s="154" t="s">
        <v>623</v>
      </c>
      <c r="T1432" s="154" t="s">
        <v>849</v>
      </c>
      <c r="U1432" s="154">
        <v>0</v>
      </c>
      <c r="V1432" s="154">
        <f t="shared" si="62"/>
        <v>0</v>
      </c>
      <c r="W1432" s="154"/>
      <c r="X1432" s="154" t="s">
        <v>202</v>
      </c>
      <c r="Y1432" s="154" t="s">
        <v>203</v>
      </c>
      <c r="Z1432" s="145"/>
      <c r="AA1432" s="145"/>
      <c r="AB1432" s="145"/>
      <c r="AC1432" s="145"/>
      <c r="AD1432" s="145"/>
      <c r="AE1432" s="145"/>
      <c r="AF1432" s="145"/>
      <c r="AG1432" s="145" t="s">
        <v>204</v>
      </c>
      <c r="AH1432" s="145"/>
      <c r="AI1432" s="145"/>
      <c r="AJ1432" s="145"/>
      <c r="AK1432" s="145"/>
      <c r="AL1432" s="145"/>
      <c r="AM1432" s="145"/>
      <c r="AN1432" s="145"/>
      <c r="AO1432" s="145"/>
      <c r="AP1432" s="145"/>
      <c r="AQ1432" s="145"/>
      <c r="AR1432" s="145"/>
      <c r="AS1432" s="145"/>
      <c r="AT1432" s="145"/>
      <c r="AU1432" s="145"/>
      <c r="AV1432" s="145"/>
      <c r="AW1432" s="145"/>
      <c r="AX1432" s="145"/>
      <c r="AY1432" s="145"/>
      <c r="AZ1432" s="145"/>
      <c r="BA1432" s="145"/>
      <c r="BB1432" s="145"/>
      <c r="BC1432" s="145"/>
      <c r="BD1432" s="145"/>
      <c r="BE1432" s="145"/>
      <c r="BF1432" s="145"/>
      <c r="BG1432" s="145"/>
      <c r="BH1432" s="145"/>
    </row>
    <row r="1433" spans="1:60" ht="22.5" outlineLevel="1">
      <c r="A1433" s="167">
        <v>459</v>
      </c>
      <c r="B1433" s="168" t="s">
        <v>1815</v>
      </c>
      <c r="C1433" s="173" t="s">
        <v>1816</v>
      </c>
      <c r="D1433" s="169" t="s">
        <v>246</v>
      </c>
      <c r="E1433" s="1216">
        <v>1</v>
      </c>
      <c r="F1433" s="1200"/>
      <c r="G1433" s="1210">
        <f t="shared" ref="G1433:G1448" si="63">ROUND(E1433*F1433,2)</f>
        <v>0</v>
      </c>
      <c r="H1433" s="155">
        <v>12820</v>
      </c>
      <c r="I1433" s="154">
        <f t="shared" ref="I1433:I1448" si="64">ROUND(E1433*H1433,2)</f>
        <v>12820</v>
      </c>
      <c r="J1433" s="155">
        <v>0</v>
      </c>
      <c r="K1433" s="154">
        <f t="shared" ref="K1433:K1448" si="65">ROUND(E1433*J1433,2)</f>
        <v>0</v>
      </c>
      <c r="L1433" s="154">
        <v>21</v>
      </c>
      <c r="M1433" s="154">
        <f t="shared" ref="M1433:M1448" si="66">G1433*(1+L1433/100)</f>
        <v>0</v>
      </c>
      <c r="N1433" s="153">
        <v>5.8799999999999998E-2</v>
      </c>
      <c r="O1433" s="153">
        <f t="shared" ref="O1433:O1448" si="67">ROUND(E1433*N1433,2)</f>
        <v>0.06</v>
      </c>
      <c r="P1433" s="153">
        <v>0</v>
      </c>
      <c r="Q1433" s="153">
        <f t="shared" ref="Q1433:Q1448" si="68">ROUND(E1433*P1433,2)</f>
        <v>0</v>
      </c>
      <c r="R1433" s="154"/>
      <c r="S1433" s="154" t="s">
        <v>623</v>
      </c>
      <c r="T1433" s="154" t="s">
        <v>849</v>
      </c>
      <c r="U1433" s="154">
        <v>0</v>
      </c>
      <c r="V1433" s="154">
        <f t="shared" ref="V1433:V1448" si="69">ROUND(E1433*U1433,2)</f>
        <v>0</v>
      </c>
      <c r="W1433" s="154"/>
      <c r="X1433" s="154" t="s">
        <v>202</v>
      </c>
      <c r="Y1433" s="154" t="s">
        <v>203</v>
      </c>
      <c r="Z1433" s="145"/>
      <c r="AA1433" s="145"/>
      <c r="AB1433" s="145"/>
      <c r="AC1433" s="145"/>
      <c r="AD1433" s="145"/>
      <c r="AE1433" s="145"/>
      <c r="AF1433" s="145"/>
      <c r="AG1433" s="145" t="s">
        <v>204</v>
      </c>
      <c r="AH1433" s="145"/>
      <c r="AI1433" s="145"/>
      <c r="AJ1433" s="145"/>
      <c r="AK1433" s="145"/>
      <c r="AL1433" s="145"/>
      <c r="AM1433" s="145"/>
      <c r="AN1433" s="145"/>
      <c r="AO1433" s="145"/>
      <c r="AP1433" s="145"/>
      <c r="AQ1433" s="145"/>
      <c r="AR1433" s="145"/>
      <c r="AS1433" s="145"/>
      <c r="AT1433" s="145"/>
      <c r="AU1433" s="145"/>
      <c r="AV1433" s="145"/>
      <c r="AW1433" s="145"/>
      <c r="AX1433" s="145"/>
      <c r="AY1433" s="145"/>
      <c r="AZ1433" s="145"/>
      <c r="BA1433" s="145"/>
      <c r="BB1433" s="145"/>
      <c r="BC1433" s="145"/>
      <c r="BD1433" s="145"/>
      <c r="BE1433" s="145"/>
      <c r="BF1433" s="145"/>
      <c r="BG1433" s="145"/>
      <c r="BH1433" s="145"/>
    </row>
    <row r="1434" spans="1:60" ht="22.5" outlineLevel="1">
      <c r="A1434" s="167">
        <v>460</v>
      </c>
      <c r="B1434" s="168" t="s">
        <v>1817</v>
      </c>
      <c r="C1434" s="173" t="s">
        <v>1818</v>
      </c>
      <c r="D1434" s="169" t="s">
        <v>246</v>
      </c>
      <c r="E1434" s="1216">
        <v>1</v>
      </c>
      <c r="F1434" s="1200"/>
      <c r="G1434" s="1210">
        <f t="shared" si="63"/>
        <v>0</v>
      </c>
      <c r="H1434" s="155">
        <v>10920</v>
      </c>
      <c r="I1434" s="154">
        <f t="shared" si="64"/>
        <v>10920</v>
      </c>
      <c r="J1434" s="155">
        <v>0</v>
      </c>
      <c r="K1434" s="154">
        <f t="shared" si="65"/>
        <v>0</v>
      </c>
      <c r="L1434" s="154">
        <v>21</v>
      </c>
      <c r="M1434" s="154">
        <f t="shared" si="66"/>
        <v>0</v>
      </c>
      <c r="N1434" s="153">
        <v>5.8799999999999998E-2</v>
      </c>
      <c r="O1434" s="153">
        <f t="shared" si="67"/>
        <v>0.06</v>
      </c>
      <c r="P1434" s="153">
        <v>0</v>
      </c>
      <c r="Q1434" s="153">
        <f t="shared" si="68"/>
        <v>0</v>
      </c>
      <c r="R1434" s="154"/>
      <c r="S1434" s="154" t="s">
        <v>623</v>
      </c>
      <c r="T1434" s="154" t="s">
        <v>849</v>
      </c>
      <c r="U1434" s="154">
        <v>0</v>
      </c>
      <c r="V1434" s="154">
        <f t="shared" si="69"/>
        <v>0</v>
      </c>
      <c r="W1434" s="154"/>
      <c r="X1434" s="154" t="s">
        <v>202</v>
      </c>
      <c r="Y1434" s="154" t="s">
        <v>203</v>
      </c>
      <c r="Z1434" s="145"/>
      <c r="AA1434" s="145"/>
      <c r="AB1434" s="145"/>
      <c r="AC1434" s="145"/>
      <c r="AD1434" s="145"/>
      <c r="AE1434" s="145"/>
      <c r="AF1434" s="145"/>
      <c r="AG1434" s="145" t="s">
        <v>204</v>
      </c>
      <c r="AH1434" s="145"/>
      <c r="AI1434" s="145"/>
      <c r="AJ1434" s="145"/>
      <c r="AK1434" s="145"/>
      <c r="AL1434" s="145"/>
      <c r="AM1434" s="145"/>
      <c r="AN1434" s="145"/>
      <c r="AO1434" s="145"/>
      <c r="AP1434" s="145"/>
      <c r="AQ1434" s="145"/>
      <c r="AR1434" s="145"/>
      <c r="AS1434" s="145"/>
      <c r="AT1434" s="145"/>
      <c r="AU1434" s="145"/>
      <c r="AV1434" s="145"/>
      <c r="AW1434" s="145"/>
      <c r="AX1434" s="145"/>
      <c r="AY1434" s="145"/>
      <c r="AZ1434" s="145"/>
      <c r="BA1434" s="145"/>
      <c r="BB1434" s="145"/>
      <c r="BC1434" s="145"/>
      <c r="BD1434" s="145"/>
      <c r="BE1434" s="145"/>
      <c r="BF1434" s="145"/>
      <c r="BG1434" s="145"/>
      <c r="BH1434" s="145"/>
    </row>
    <row r="1435" spans="1:60" outlineLevel="1">
      <c r="A1435" s="167">
        <v>461</v>
      </c>
      <c r="B1435" s="168" t="s">
        <v>1819</v>
      </c>
      <c r="C1435" s="173" t="s">
        <v>1820</v>
      </c>
      <c r="D1435" s="169" t="s">
        <v>246</v>
      </c>
      <c r="E1435" s="1216">
        <v>1</v>
      </c>
      <c r="F1435" s="1200"/>
      <c r="G1435" s="1210">
        <f t="shared" si="63"/>
        <v>0</v>
      </c>
      <c r="H1435" s="155">
        <v>10920</v>
      </c>
      <c r="I1435" s="154">
        <f t="shared" si="64"/>
        <v>10920</v>
      </c>
      <c r="J1435" s="155">
        <v>0</v>
      </c>
      <c r="K1435" s="154">
        <f t="shared" si="65"/>
        <v>0</v>
      </c>
      <c r="L1435" s="154">
        <v>21</v>
      </c>
      <c r="M1435" s="154">
        <f t="shared" si="66"/>
        <v>0</v>
      </c>
      <c r="N1435" s="153">
        <v>5.8799999999999998E-2</v>
      </c>
      <c r="O1435" s="153">
        <f t="shared" si="67"/>
        <v>0.06</v>
      </c>
      <c r="P1435" s="153">
        <v>0</v>
      </c>
      <c r="Q1435" s="153">
        <f t="shared" si="68"/>
        <v>0</v>
      </c>
      <c r="R1435" s="154"/>
      <c r="S1435" s="154" t="s">
        <v>623</v>
      </c>
      <c r="T1435" s="154" t="s">
        <v>849</v>
      </c>
      <c r="U1435" s="154">
        <v>0</v>
      </c>
      <c r="V1435" s="154">
        <f t="shared" si="69"/>
        <v>0</v>
      </c>
      <c r="W1435" s="154"/>
      <c r="X1435" s="154" t="s">
        <v>202</v>
      </c>
      <c r="Y1435" s="154" t="s">
        <v>203</v>
      </c>
      <c r="Z1435" s="145"/>
      <c r="AA1435" s="145"/>
      <c r="AB1435" s="145"/>
      <c r="AC1435" s="145"/>
      <c r="AD1435" s="145"/>
      <c r="AE1435" s="145"/>
      <c r="AF1435" s="145"/>
      <c r="AG1435" s="145" t="s">
        <v>204</v>
      </c>
      <c r="AH1435" s="145"/>
      <c r="AI1435" s="145"/>
      <c r="AJ1435" s="145"/>
      <c r="AK1435" s="145"/>
      <c r="AL1435" s="145"/>
      <c r="AM1435" s="145"/>
      <c r="AN1435" s="145"/>
      <c r="AO1435" s="145"/>
      <c r="AP1435" s="145"/>
      <c r="AQ1435" s="145"/>
      <c r="AR1435" s="145"/>
      <c r="AS1435" s="145"/>
      <c r="AT1435" s="145"/>
      <c r="AU1435" s="145"/>
      <c r="AV1435" s="145"/>
      <c r="AW1435" s="145"/>
      <c r="AX1435" s="145"/>
      <c r="AY1435" s="145"/>
      <c r="AZ1435" s="145"/>
      <c r="BA1435" s="145"/>
      <c r="BB1435" s="145"/>
      <c r="BC1435" s="145"/>
      <c r="BD1435" s="145"/>
      <c r="BE1435" s="145"/>
      <c r="BF1435" s="145"/>
      <c r="BG1435" s="145"/>
      <c r="BH1435" s="145"/>
    </row>
    <row r="1436" spans="1:60" outlineLevel="1">
      <c r="A1436" s="167">
        <v>462</v>
      </c>
      <c r="B1436" s="168" t="s">
        <v>1821</v>
      </c>
      <c r="C1436" s="173" t="s">
        <v>1822</v>
      </c>
      <c r="D1436" s="169" t="s">
        <v>246</v>
      </c>
      <c r="E1436" s="1216">
        <v>1</v>
      </c>
      <c r="F1436" s="1200"/>
      <c r="G1436" s="1210">
        <f t="shared" si="63"/>
        <v>0</v>
      </c>
      <c r="H1436" s="155">
        <v>10920</v>
      </c>
      <c r="I1436" s="154">
        <f t="shared" si="64"/>
        <v>10920</v>
      </c>
      <c r="J1436" s="155">
        <v>0</v>
      </c>
      <c r="K1436" s="154">
        <f t="shared" si="65"/>
        <v>0</v>
      </c>
      <c r="L1436" s="154">
        <v>21</v>
      </c>
      <c r="M1436" s="154">
        <f t="shared" si="66"/>
        <v>0</v>
      </c>
      <c r="N1436" s="153">
        <v>5.8799999999999998E-2</v>
      </c>
      <c r="O1436" s="153">
        <f t="shared" si="67"/>
        <v>0.06</v>
      </c>
      <c r="P1436" s="153">
        <v>0</v>
      </c>
      <c r="Q1436" s="153">
        <f t="shared" si="68"/>
        <v>0</v>
      </c>
      <c r="R1436" s="154"/>
      <c r="S1436" s="154" t="s">
        <v>623</v>
      </c>
      <c r="T1436" s="154" t="s">
        <v>849</v>
      </c>
      <c r="U1436" s="154">
        <v>0</v>
      </c>
      <c r="V1436" s="154">
        <f t="shared" si="69"/>
        <v>0</v>
      </c>
      <c r="W1436" s="154"/>
      <c r="X1436" s="154" t="s">
        <v>202</v>
      </c>
      <c r="Y1436" s="154" t="s">
        <v>203</v>
      </c>
      <c r="Z1436" s="145"/>
      <c r="AA1436" s="145"/>
      <c r="AB1436" s="145"/>
      <c r="AC1436" s="145"/>
      <c r="AD1436" s="145"/>
      <c r="AE1436" s="145"/>
      <c r="AF1436" s="145"/>
      <c r="AG1436" s="145" t="s">
        <v>204</v>
      </c>
      <c r="AH1436" s="145"/>
      <c r="AI1436" s="145"/>
      <c r="AJ1436" s="145"/>
      <c r="AK1436" s="145"/>
      <c r="AL1436" s="145"/>
      <c r="AM1436" s="145"/>
      <c r="AN1436" s="145"/>
      <c r="AO1436" s="145"/>
      <c r="AP1436" s="145"/>
      <c r="AQ1436" s="145"/>
      <c r="AR1436" s="145"/>
      <c r="AS1436" s="145"/>
      <c r="AT1436" s="145"/>
      <c r="AU1436" s="145"/>
      <c r="AV1436" s="145"/>
      <c r="AW1436" s="145"/>
      <c r="AX1436" s="145"/>
      <c r="AY1436" s="145"/>
      <c r="AZ1436" s="145"/>
      <c r="BA1436" s="145"/>
      <c r="BB1436" s="145"/>
      <c r="BC1436" s="145"/>
      <c r="BD1436" s="145"/>
      <c r="BE1436" s="145"/>
      <c r="BF1436" s="145"/>
      <c r="BG1436" s="145"/>
      <c r="BH1436" s="145"/>
    </row>
    <row r="1437" spans="1:60" ht="22.5" outlineLevel="1">
      <c r="A1437" s="167">
        <v>463</v>
      </c>
      <c r="B1437" s="168" t="s">
        <v>1823</v>
      </c>
      <c r="C1437" s="173" t="s">
        <v>1824</v>
      </c>
      <c r="D1437" s="169" t="s">
        <v>246</v>
      </c>
      <c r="E1437" s="1216">
        <v>1</v>
      </c>
      <c r="F1437" s="1200"/>
      <c r="G1437" s="1210">
        <f t="shared" si="63"/>
        <v>0</v>
      </c>
      <c r="H1437" s="155">
        <v>11420</v>
      </c>
      <c r="I1437" s="154">
        <f t="shared" si="64"/>
        <v>11420</v>
      </c>
      <c r="J1437" s="155">
        <v>0</v>
      </c>
      <c r="K1437" s="154">
        <f t="shared" si="65"/>
        <v>0</v>
      </c>
      <c r="L1437" s="154">
        <v>21</v>
      </c>
      <c r="M1437" s="154">
        <f t="shared" si="66"/>
        <v>0</v>
      </c>
      <c r="N1437" s="153">
        <v>5.8799999999999998E-2</v>
      </c>
      <c r="O1437" s="153">
        <f t="shared" si="67"/>
        <v>0.06</v>
      </c>
      <c r="P1437" s="153">
        <v>0</v>
      </c>
      <c r="Q1437" s="153">
        <f t="shared" si="68"/>
        <v>0</v>
      </c>
      <c r="R1437" s="154"/>
      <c r="S1437" s="154" t="s">
        <v>623</v>
      </c>
      <c r="T1437" s="154" t="s">
        <v>849</v>
      </c>
      <c r="U1437" s="154">
        <v>0</v>
      </c>
      <c r="V1437" s="154">
        <f t="shared" si="69"/>
        <v>0</v>
      </c>
      <c r="W1437" s="154"/>
      <c r="X1437" s="154" t="s">
        <v>202</v>
      </c>
      <c r="Y1437" s="154" t="s">
        <v>203</v>
      </c>
      <c r="Z1437" s="145"/>
      <c r="AA1437" s="145"/>
      <c r="AB1437" s="145"/>
      <c r="AC1437" s="145"/>
      <c r="AD1437" s="145"/>
      <c r="AE1437" s="145"/>
      <c r="AF1437" s="145"/>
      <c r="AG1437" s="145" t="s">
        <v>204</v>
      </c>
      <c r="AH1437" s="145"/>
      <c r="AI1437" s="145"/>
      <c r="AJ1437" s="145"/>
      <c r="AK1437" s="145"/>
      <c r="AL1437" s="145"/>
      <c r="AM1437" s="145"/>
      <c r="AN1437" s="145"/>
      <c r="AO1437" s="145"/>
      <c r="AP1437" s="145"/>
      <c r="AQ1437" s="145"/>
      <c r="AR1437" s="145"/>
      <c r="AS1437" s="145"/>
      <c r="AT1437" s="145"/>
      <c r="AU1437" s="145"/>
      <c r="AV1437" s="145"/>
      <c r="AW1437" s="145"/>
      <c r="AX1437" s="145"/>
      <c r="AY1437" s="145"/>
      <c r="AZ1437" s="145"/>
      <c r="BA1437" s="145"/>
      <c r="BB1437" s="145"/>
      <c r="BC1437" s="145"/>
      <c r="BD1437" s="145"/>
      <c r="BE1437" s="145"/>
      <c r="BF1437" s="145"/>
      <c r="BG1437" s="145"/>
      <c r="BH1437" s="145"/>
    </row>
    <row r="1438" spans="1:60" outlineLevel="1">
      <c r="A1438" s="167">
        <v>464</v>
      </c>
      <c r="B1438" s="168" t="s">
        <v>1825</v>
      </c>
      <c r="C1438" s="173" t="s">
        <v>1826</v>
      </c>
      <c r="D1438" s="169" t="s">
        <v>246</v>
      </c>
      <c r="E1438" s="1216">
        <v>1</v>
      </c>
      <c r="F1438" s="1200"/>
      <c r="G1438" s="1210">
        <f t="shared" si="63"/>
        <v>0</v>
      </c>
      <c r="H1438" s="155">
        <v>9555</v>
      </c>
      <c r="I1438" s="154">
        <f t="shared" si="64"/>
        <v>9555</v>
      </c>
      <c r="J1438" s="155">
        <v>0</v>
      </c>
      <c r="K1438" s="154">
        <f t="shared" si="65"/>
        <v>0</v>
      </c>
      <c r="L1438" s="154">
        <v>21</v>
      </c>
      <c r="M1438" s="154">
        <f t="shared" si="66"/>
        <v>0</v>
      </c>
      <c r="N1438" s="153">
        <v>5.1450000000000003E-2</v>
      </c>
      <c r="O1438" s="153">
        <f t="shared" si="67"/>
        <v>0.05</v>
      </c>
      <c r="P1438" s="153">
        <v>0</v>
      </c>
      <c r="Q1438" s="153">
        <f t="shared" si="68"/>
        <v>0</v>
      </c>
      <c r="R1438" s="154"/>
      <c r="S1438" s="154" t="s">
        <v>623</v>
      </c>
      <c r="T1438" s="154" t="s">
        <v>849</v>
      </c>
      <c r="U1438" s="154">
        <v>0</v>
      </c>
      <c r="V1438" s="154">
        <f t="shared" si="69"/>
        <v>0</v>
      </c>
      <c r="W1438" s="154"/>
      <c r="X1438" s="154" t="s">
        <v>202</v>
      </c>
      <c r="Y1438" s="154" t="s">
        <v>203</v>
      </c>
      <c r="Z1438" s="145"/>
      <c r="AA1438" s="145"/>
      <c r="AB1438" s="145"/>
      <c r="AC1438" s="145"/>
      <c r="AD1438" s="145"/>
      <c r="AE1438" s="145"/>
      <c r="AF1438" s="145"/>
      <c r="AG1438" s="145" t="s">
        <v>204</v>
      </c>
      <c r="AH1438" s="145"/>
      <c r="AI1438" s="145"/>
      <c r="AJ1438" s="145"/>
      <c r="AK1438" s="145"/>
      <c r="AL1438" s="145"/>
      <c r="AM1438" s="145"/>
      <c r="AN1438" s="145"/>
      <c r="AO1438" s="145"/>
      <c r="AP1438" s="145"/>
      <c r="AQ1438" s="145"/>
      <c r="AR1438" s="145"/>
      <c r="AS1438" s="145"/>
      <c r="AT1438" s="145"/>
      <c r="AU1438" s="145"/>
      <c r="AV1438" s="145"/>
      <c r="AW1438" s="145"/>
      <c r="AX1438" s="145"/>
      <c r="AY1438" s="145"/>
      <c r="AZ1438" s="145"/>
      <c r="BA1438" s="145"/>
      <c r="BB1438" s="145"/>
      <c r="BC1438" s="145"/>
      <c r="BD1438" s="145"/>
      <c r="BE1438" s="145"/>
      <c r="BF1438" s="145"/>
      <c r="BG1438" s="145"/>
      <c r="BH1438" s="145"/>
    </row>
    <row r="1439" spans="1:60" outlineLevel="1">
      <c r="A1439" s="167">
        <v>465</v>
      </c>
      <c r="B1439" s="168" t="s">
        <v>1827</v>
      </c>
      <c r="C1439" s="173" t="s">
        <v>1828</v>
      </c>
      <c r="D1439" s="169" t="s">
        <v>246</v>
      </c>
      <c r="E1439" s="1216">
        <v>1</v>
      </c>
      <c r="F1439" s="1200"/>
      <c r="G1439" s="1210">
        <f t="shared" si="63"/>
        <v>0</v>
      </c>
      <c r="H1439" s="155">
        <v>9555</v>
      </c>
      <c r="I1439" s="154">
        <f t="shared" si="64"/>
        <v>9555</v>
      </c>
      <c r="J1439" s="155">
        <v>0</v>
      </c>
      <c r="K1439" s="154">
        <f t="shared" si="65"/>
        <v>0</v>
      </c>
      <c r="L1439" s="154">
        <v>21</v>
      </c>
      <c r="M1439" s="154">
        <f t="shared" si="66"/>
        <v>0</v>
      </c>
      <c r="N1439" s="153">
        <v>5.1450000000000003E-2</v>
      </c>
      <c r="O1439" s="153">
        <f t="shared" si="67"/>
        <v>0.05</v>
      </c>
      <c r="P1439" s="153">
        <v>0</v>
      </c>
      <c r="Q1439" s="153">
        <f t="shared" si="68"/>
        <v>0</v>
      </c>
      <c r="R1439" s="154"/>
      <c r="S1439" s="154" t="s">
        <v>623</v>
      </c>
      <c r="T1439" s="154" t="s">
        <v>849</v>
      </c>
      <c r="U1439" s="154">
        <v>0</v>
      </c>
      <c r="V1439" s="154">
        <f t="shared" si="69"/>
        <v>0</v>
      </c>
      <c r="W1439" s="154"/>
      <c r="X1439" s="154" t="s">
        <v>202</v>
      </c>
      <c r="Y1439" s="154" t="s">
        <v>203</v>
      </c>
      <c r="Z1439" s="145"/>
      <c r="AA1439" s="145"/>
      <c r="AB1439" s="145"/>
      <c r="AC1439" s="145"/>
      <c r="AD1439" s="145"/>
      <c r="AE1439" s="145"/>
      <c r="AF1439" s="145"/>
      <c r="AG1439" s="145" t="s">
        <v>204</v>
      </c>
      <c r="AH1439" s="145"/>
      <c r="AI1439" s="145"/>
      <c r="AJ1439" s="145"/>
      <c r="AK1439" s="145"/>
      <c r="AL1439" s="145"/>
      <c r="AM1439" s="145"/>
      <c r="AN1439" s="145"/>
      <c r="AO1439" s="145"/>
      <c r="AP1439" s="145"/>
      <c r="AQ1439" s="145"/>
      <c r="AR1439" s="145"/>
      <c r="AS1439" s="145"/>
      <c r="AT1439" s="145"/>
      <c r="AU1439" s="145"/>
      <c r="AV1439" s="145"/>
      <c r="AW1439" s="145"/>
      <c r="AX1439" s="145"/>
      <c r="AY1439" s="145"/>
      <c r="AZ1439" s="145"/>
      <c r="BA1439" s="145"/>
      <c r="BB1439" s="145"/>
      <c r="BC1439" s="145"/>
      <c r="BD1439" s="145"/>
      <c r="BE1439" s="145"/>
      <c r="BF1439" s="145"/>
      <c r="BG1439" s="145"/>
      <c r="BH1439" s="145"/>
    </row>
    <row r="1440" spans="1:60" outlineLevel="1">
      <c r="A1440" s="167">
        <v>466</v>
      </c>
      <c r="B1440" s="168" t="s">
        <v>1829</v>
      </c>
      <c r="C1440" s="173" t="s">
        <v>1830</v>
      </c>
      <c r="D1440" s="169" t="s">
        <v>246</v>
      </c>
      <c r="E1440" s="1216">
        <v>1</v>
      </c>
      <c r="F1440" s="1200"/>
      <c r="G1440" s="1210">
        <f t="shared" si="63"/>
        <v>0</v>
      </c>
      <c r="H1440" s="155">
        <v>9555</v>
      </c>
      <c r="I1440" s="154">
        <f t="shared" si="64"/>
        <v>9555</v>
      </c>
      <c r="J1440" s="155">
        <v>0</v>
      </c>
      <c r="K1440" s="154">
        <f t="shared" si="65"/>
        <v>0</v>
      </c>
      <c r="L1440" s="154">
        <v>21</v>
      </c>
      <c r="M1440" s="154">
        <f t="shared" si="66"/>
        <v>0</v>
      </c>
      <c r="N1440" s="153">
        <v>5.1450000000000003E-2</v>
      </c>
      <c r="O1440" s="153">
        <f t="shared" si="67"/>
        <v>0.05</v>
      </c>
      <c r="P1440" s="153">
        <v>0</v>
      </c>
      <c r="Q1440" s="153">
        <f t="shared" si="68"/>
        <v>0</v>
      </c>
      <c r="R1440" s="154"/>
      <c r="S1440" s="154" t="s">
        <v>623</v>
      </c>
      <c r="T1440" s="154" t="s">
        <v>849</v>
      </c>
      <c r="U1440" s="154">
        <v>0</v>
      </c>
      <c r="V1440" s="154">
        <f t="shared" si="69"/>
        <v>0</v>
      </c>
      <c r="W1440" s="154"/>
      <c r="X1440" s="154" t="s">
        <v>202</v>
      </c>
      <c r="Y1440" s="154" t="s">
        <v>203</v>
      </c>
      <c r="Z1440" s="145"/>
      <c r="AA1440" s="145"/>
      <c r="AB1440" s="145"/>
      <c r="AC1440" s="145"/>
      <c r="AD1440" s="145"/>
      <c r="AE1440" s="145"/>
      <c r="AF1440" s="145"/>
      <c r="AG1440" s="145" t="s">
        <v>204</v>
      </c>
      <c r="AH1440" s="145"/>
      <c r="AI1440" s="145"/>
      <c r="AJ1440" s="145"/>
      <c r="AK1440" s="145"/>
      <c r="AL1440" s="145"/>
      <c r="AM1440" s="145"/>
      <c r="AN1440" s="145"/>
      <c r="AO1440" s="145"/>
      <c r="AP1440" s="145"/>
      <c r="AQ1440" s="145"/>
      <c r="AR1440" s="145"/>
      <c r="AS1440" s="145"/>
      <c r="AT1440" s="145"/>
      <c r="AU1440" s="145"/>
      <c r="AV1440" s="145"/>
      <c r="AW1440" s="145"/>
      <c r="AX1440" s="145"/>
      <c r="AY1440" s="145"/>
      <c r="AZ1440" s="145"/>
      <c r="BA1440" s="145"/>
      <c r="BB1440" s="145"/>
      <c r="BC1440" s="145"/>
      <c r="BD1440" s="145"/>
      <c r="BE1440" s="145"/>
      <c r="BF1440" s="145"/>
      <c r="BG1440" s="145"/>
      <c r="BH1440" s="145"/>
    </row>
    <row r="1441" spans="1:60" outlineLevel="1">
      <c r="A1441" s="167">
        <v>467</v>
      </c>
      <c r="B1441" s="168" t="s">
        <v>1831</v>
      </c>
      <c r="C1441" s="173" t="s">
        <v>1832</v>
      </c>
      <c r="D1441" s="169" t="s">
        <v>246</v>
      </c>
      <c r="E1441" s="1216">
        <v>1</v>
      </c>
      <c r="F1441" s="1200"/>
      <c r="G1441" s="1210">
        <f t="shared" si="63"/>
        <v>0</v>
      </c>
      <c r="H1441" s="155">
        <v>9555</v>
      </c>
      <c r="I1441" s="154">
        <f t="shared" si="64"/>
        <v>9555</v>
      </c>
      <c r="J1441" s="155">
        <v>0</v>
      </c>
      <c r="K1441" s="154">
        <f t="shared" si="65"/>
        <v>0</v>
      </c>
      <c r="L1441" s="154">
        <v>21</v>
      </c>
      <c r="M1441" s="154">
        <f t="shared" si="66"/>
        <v>0</v>
      </c>
      <c r="N1441" s="153">
        <v>5.1450000000000003E-2</v>
      </c>
      <c r="O1441" s="153">
        <f t="shared" si="67"/>
        <v>0.05</v>
      </c>
      <c r="P1441" s="153">
        <v>0</v>
      </c>
      <c r="Q1441" s="153">
        <f t="shared" si="68"/>
        <v>0</v>
      </c>
      <c r="R1441" s="154"/>
      <c r="S1441" s="154" t="s">
        <v>623</v>
      </c>
      <c r="T1441" s="154" t="s">
        <v>849</v>
      </c>
      <c r="U1441" s="154">
        <v>0</v>
      </c>
      <c r="V1441" s="154">
        <f t="shared" si="69"/>
        <v>0</v>
      </c>
      <c r="W1441" s="154"/>
      <c r="X1441" s="154" t="s">
        <v>202</v>
      </c>
      <c r="Y1441" s="154" t="s">
        <v>203</v>
      </c>
      <c r="Z1441" s="145"/>
      <c r="AA1441" s="145"/>
      <c r="AB1441" s="145"/>
      <c r="AC1441" s="145"/>
      <c r="AD1441" s="145"/>
      <c r="AE1441" s="145"/>
      <c r="AF1441" s="145"/>
      <c r="AG1441" s="145" t="s">
        <v>204</v>
      </c>
      <c r="AH1441" s="145"/>
      <c r="AI1441" s="145"/>
      <c r="AJ1441" s="145"/>
      <c r="AK1441" s="145"/>
      <c r="AL1441" s="145"/>
      <c r="AM1441" s="145"/>
      <c r="AN1441" s="145"/>
      <c r="AO1441" s="145"/>
      <c r="AP1441" s="145"/>
      <c r="AQ1441" s="145"/>
      <c r="AR1441" s="145"/>
      <c r="AS1441" s="145"/>
      <c r="AT1441" s="145"/>
      <c r="AU1441" s="145"/>
      <c r="AV1441" s="145"/>
      <c r="AW1441" s="145"/>
      <c r="AX1441" s="145"/>
      <c r="AY1441" s="145"/>
      <c r="AZ1441" s="145"/>
      <c r="BA1441" s="145"/>
      <c r="BB1441" s="145"/>
      <c r="BC1441" s="145"/>
      <c r="BD1441" s="145"/>
      <c r="BE1441" s="145"/>
      <c r="BF1441" s="145"/>
      <c r="BG1441" s="145"/>
      <c r="BH1441" s="145"/>
    </row>
    <row r="1442" spans="1:60" outlineLevel="1">
      <c r="A1442" s="167">
        <v>468</v>
      </c>
      <c r="B1442" s="168" t="s">
        <v>1833</v>
      </c>
      <c r="C1442" s="173" t="s">
        <v>1834</v>
      </c>
      <c r="D1442" s="169" t="s">
        <v>246</v>
      </c>
      <c r="E1442" s="1216">
        <v>1</v>
      </c>
      <c r="F1442" s="1200"/>
      <c r="G1442" s="1210">
        <f t="shared" si="63"/>
        <v>0</v>
      </c>
      <c r="H1442" s="155">
        <v>12285</v>
      </c>
      <c r="I1442" s="154">
        <f t="shared" si="64"/>
        <v>12285</v>
      </c>
      <c r="J1442" s="155">
        <v>0</v>
      </c>
      <c r="K1442" s="154">
        <f t="shared" si="65"/>
        <v>0</v>
      </c>
      <c r="L1442" s="154">
        <v>21</v>
      </c>
      <c r="M1442" s="154">
        <f t="shared" si="66"/>
        <v>0</v>
      </c>
      <c r="N1442" s="153">
        <v>6.615E-2</v>
      </c>
      <c r="O1442" s="153">
        <f t="shared" si="67"/>
        <v>7.0000000000000007E-2</v>
      </c>
      <c r="P1442" s="153">
        <v>0</v>
      </c>
      <c r="Q1442" s="153">
        <f t="shared" si="68"/>
        <v>0</v>
      </c>
      <c r="R1442" s="154"/>
      <c r="S1442" s="154" t="s">
        <v>623</v>
      </c>
      <c r="T1442" s="154" t="s">
        <v>849</v>
      </c>
      <c r="U1442" s="154">
        <v>0</v>
      </c>
      <c r="V1442" s="154">
        <f t="shared" si="69"/>
        <v>0</v>
      </c>
      <c r="W1442" s="154"/>
      <c r="X1442" s="154" t="s">
        <v>202</v>
      </c>
      <c r="Y1442" s="154" t="s">
        <v>203</v>
      </c>
      <c r="Z1442" s="145"/>
      <c r="AA1442" s="145"/>
      <c r="AB1442" s="145"/>
      <c r="AC1442" s="145"/>
      <c r="AD1442" s="145"/>
      <c r="AE1442" s="145"/>
      <c r="AF1442" s="145"/>
      <c r="AG1442" s="145" t="s">
        <v>204</v>
      </c>
      <c r="AH1442" s="145"/>
      <c r="AI1442" s="145"/>
      <c r="AJ1442" s="145"/>
      <c r="AK1442" s="145"/>
      <c r="AL1442" s="145"/>
      <c r="AM1442" s="145"/>
      <c r="AN1442" s="145"/>
      <c r="AO1442" s="145"/>
      <c r="AP1442" s="145"/>
      <c r="AQ1442" s="145"/>
      <c r="AR1442" s="145"/>
      <c r="AS1442" s="145"/>
      <c r="AT1442" s="145"/>
      <c r="AU1442" s="145"/>
      <c r="AV1442" s="145"/>
      <c r="AW1442" s="145"/>
      <c r="AX1442" s="145"/>
      <c r="AY1442" s="145"/>
      <c r="AZ1442" s="145"/>
      <c r="BA1442" s="145"/>
      <c r="BB1442" s="145"/>
      <c r="BC1442" s="145"/>
      <c r="BD1442" s="145"/>
      <c r="BE1442" s="145"/>
      <c r="BF1442" s="145"/>
      <c r="BG1442" s="145"/>
      <c r="BH1442" s="145"/>
    </row>
    <row r="1443" spans="1:60" ht="22.5" outlineLevel="1">
      <c r="A1443" s="167">
        <v>469</v>
      </c>
      <c r="B1443" s="168" t="s">
        <v>1835</v>
      </c>
      <c r="C1443" s="173" t="s">
        <v>1836</v>
      </c>
      <c r="D1443" s="169" t="s">
        <v>246</v>
      </c>
      <c r="E1443" s="1216">
        <v>1</v>
      </c>
      <c r="F1443" s="1200"/>
      <c r="G1443" s="1210">
        <f t="shared" si="63"/>
        <v>0</v>
      </c>
      <c r="H1443" s="155">
        <v>16785</v>
      </c>
      <c r="I1443" s="154">
        <f t="shared" si="64"/>
        <v>16785</v>
      </c>
      <c r="J1443" s="155">
        <v>0</v>
      </c>
      <c r="K1443" s="154">
        <f t="shared" si="65"/>
        <v>0</v>
      </c>
      <c r="L1443" s="154">
        <v>21</v>
      </c>
      <c r="M1443" s="154">
        <f t="shared" si="66"/>
        <v>0</v>
      </c>
      <c r="N1443" s="153">
        <v>6.615E-2</v>
      </c>
      <c r="O1443" s="153">
        <f t="shared" si="67"/>
        <v>7.0000000000000007E-2</v>
      </c>
      <c r="P1443" s="153">
        <v>0</v>
      </c>
      <c r="Q1443" s="153">
        <f t="shared" si="68"/>
        <v>0</v>
      </c>
      <c r="R1443" s="154"/>
      <c r="S1443" s="154" t="s">
        <v>623</v>
      </c>
      <c r="T1443" s="154" t="s">
        <v>849</v>
      </c>
      <c r="U1443" s="154">
        <v>0</v>
      </c>
      <c r="V1443" s="154">
        <f t="shared" si="69"/>
        <v>0</v>
      </c>
      <c r="W1443" s="154"/>
      <c r="X1443" s="154" t="s">
        <v>202</v>
      </c>
      <c r="Y1443" s="154" t="s">
        <v>203</v>
      </c>
      <c r="Z1443" s="145"/>
      <c r="AA1443" s="145"/>
      <c r="AB1443" s="145"/>
      <c r="AC1443" s="145"/>
      <c r="AD1443" s="145"/>
      <c r="AE1443" s="145"/>
      <c r="AF1443" s="145"/>
      <c r="AG1443" s="145" t="s">
        <v>204</v>
      </c>
      <c r="AH1443" s="145"/>
      <c r="AI1443" s="145"/>
      <c r="AJ1443" s="145"/>
      <c r="AK1443" s="145"/>
      <c r="AL1443" s="145"/>
      <c r="AM1443" s="145"/>
      <c r="AN1443" s="145"/>
      <c r="AO1443" s="145"/>
      <c r="AP1443" s="145"/>
      <c r="AQ1443" s="145"/>
      <c r="AR1443" s="145"/>
      <c r="AS1443" s="145"/>
      <c r="AT1443" s="145"/>
      <c r="AU1443" s="145"/>
      <c r="AV1443" s="145"/>
      <c r="AW1443" s="145"/>
      <c r="AX1443" s="145"/>
      <c r="AY1443" s="145"/>
      <c r="AZ1443" s="145"/>
      <c r="BA1443" s="145"/>
      <c r="BB1443" s="145"/>
      <c r="BC1443" s="145"/>
      <c r="BD1443" s="145"/>
      <c r="BE1443" s="145"/>
      <c r="BF1443" s="145"/>
      <c r="BG1443" s="145"/>
      <c r="BH1443" s="145"/>
    </row>
    <row r="1444" spans="1:60" ht="22.5" outlineLevel="1">
      <c r="A1444" s="167">
        <v>470</v>
      </c>
      <c r="B1444" s="168" t="s">
        <v>1837</v>
      </c>
      <c r="C1444" s="173" t="s">
        <v>1838</v>
      </c>
      <c r="D1444" s="169" t="s">
        <v>246</v>
      </c>
      <c r="E1444" s="1216">
        <v>1</v>
      </c>
      <c r="F1444" s="1200"/>
      <c r="G1444" s="1210">
        <f t="shared" si="63"/>
        <v>0</v>
      </c>
      <c r="H1444" s="155">
        <v>17881.5</v>
      </c>
      <c r="I1444" s="154">
        <f t="shared" si="64"/>
        <v>17881.5</v>
      </c>
      <c r="J1444" s="155">
        <v>0</v>
      </c>
      <c r="K1444" s="154">
        <f t="shared" si="65"/>
        <v>0</v>
      </c>
      <c r="L1444" s="154">
        <v>21</v>
      </c>
      <c r="M1444" s="154">
        <f t="shared" si="66"/>
        <v>0</v>
      </c>
      <c r="N1444" s="153">
        <v>9.6290000000000001E-2</v>
      </c>
      <c r="O1444" s="153">
        <f t="shared" si="67"/>
        <v>0.1</v>
      </c>
      <c r="P1444" s="153">
        <v>0</v>
      </c>
      <c r="Q1444" s="153">
        <f t="shared" si="68"/>
        <v>0</v>
      </c>
      <c r="R1444" s="154"/>
      <c r="S1444" s="154" t="s">
        <v>623</v>
      </c>
      <c r="T1444" s="154" t="s">
        <v>849</v>
      </c>
      <c r="U1444" s="154">
        <v>0</v>
      </c>
      <c r="V1444" s="154">
        <f t="shared" si="69"/>
        <v>0</v>
      </c>
      <c r="W1444" s="154"/>
      <c r="X1444" s="154" t="s">
        <v>202</v>
      </c>
      <c r="Y1444" s="154" t="s">
        <v>203</v>
      </c>
      <c r="Z1444" s="145"/>
      <c r="AA1444" s="145"/>
      <c r="AB1444" s="145"/>
      <c r="AC1444" s="145"/>
      <c r="AD1444" s="145"/>
      <c r="AE1444" s="145"/>
      <c r="AF1444" s="145"/>
      <c r="AG1444" s="145" t="s">
        <v>204</v>
      </c>
      <c r="AH1444" s="145"/>
      <c r="AI1444" s="145"/>
      <c r="AJ1444" s="145"/>
      <c r="AK1444" s="145"/>
      <c r="AL1444" s="145"/>
      <c r="AM1444" s="145"/>
      <c r="AN1444" s="145"/>
      <c r="AO1444" s="145"/>
      <c r="AP1444" s="145"/>
      <c r="AQ1444" s="145"/>
      <c r="AR1444" s="145"/>
      <c r="AS1444" s="145"/>
      <c r="AT1444" s="145"/>
      <c r="AU1444" s="145"/>
      <c r="AV1444" s="145"/>
      <c r="AW1444" s="145"/>
      <c r="AX1444" s="145"/>
      <c r="AY1444" s="145"/>
      <c r="AZ1444" s="145"/>
      <c r="BA1444" s="145"/>
      <c r="BB1444" s="145"/>
      <c r="BC1444" s="145"/>
      <c r="BD1444" s="145"/>
      <c r="BE1444" s="145"/>
      <c r="BF1444" s="145"/>
      <c r="BG1444" s="145"/>
      <c r="BH1444" s="145"/>
    </row>
    <row r="1445" spans="1:60" outlineLevel="1">
      <c r="A1445" s="167">
        <v>471</v>
      </c>
      <c r="B1445" s="168" t="s">
        <v>1839</v>
      </c>
      <c r="C1445" s="173" t="s">
        <v>1840</v>
      </c>
      <c r="D1445" s="169" t="s">
        <v>246</v>
      </c>
      <c r="E1445" s="1216">
        <v>1</v>
      </c>
      <c r="F1445" s="1200"/>
      <c r="G1445" s="1210">
        <f t="shared" si="63"/>
        <v>0</v>
      </c>
      <c r="H1445" s="155">
        <v>12285</v>
      </c>
      <c r="I1445" s="154">
        <f t="shared" si="64"/>
        <v>12285</v>
      </c>
      <c r="J1445" s="155">
        <v>0</v>
      </c>
      <c r="K1445" s="154">
        <f t="shared" si="65"/>
        <v>0</v>
      </c>
      <c r="L1445" s="154">
        <v>21</v>
      </c>
      <c r="M1445" s="154">
        <f t="shared" si="66"/>
        <v>0</v>
      </c>
      <c r="N1445" s="153">
        <v>6.615E-2</v>
      </c>
      <c r="O1445" s="153">
        <f t="shared" si="67"/>
        <v>7.0000000000000007E-2</v>
      </c>
      <c r="P1445" s="153">
        <v>0</v>
      </c>
      <c r="Q1445" s="153">
        <f t="shared" si="68"/>
        <v>0</v>
      </c>
      <c r="R1445" s="154"/>
      <c r="S1445" s="154" t="s">
        <v>623</v>
      </c>
      <c r="T1445" s="154" t="s">
        <v>849</v>
      </c>
      <c r="U1445" s="154">
        <v>0</v>
      </c>
      <c r="V1445" s="154">
        <f t="shared" si="69"/>
        <v>0</v>
      </c>
      <c r="W1445" s="154"/>
      <c r="X1445" s="154" t="s">
        <v>202</v>
      </c>
      <c r="Y1445" s="154" t="s">
        <v>203</v>
      </c>
      <c r="Z1445" s="145"/>
      <c r="AA1445" s="145"/>
      <c r="AB1445" s="145"/>
      <c r="AC1445" s="145"/>
      <c r="AD1445" s="145"/>
      <c r="AE1445" s="145"/>
      <c r="AF1445" s="145"/>
      <c r="AG1445" s="145" t="s">
        <v>204</v>
      </c>
      <c r="AH1445" s="145"/>
      <c r="AI1445" s="145"/>
      <c r="AJ1445" s="145"/>
      <c r="AK1445" s="145"/>
      <c r="AL1445" s="145"/>
      <c r="AM1445" s="145"/>
      <c r="AN1445" s="145"/>
      <c r="AO1445" s="145"/>
      <c r="AP1445" s="145"/>
      <c r="AQ1445" s="145"/>
      <c r="AR1445" s="145"/>
      <c r="AS1445" s="145"/>
      <c r="AT1445" s="145"/>
      <c r="AU1445" s="145"/>
      <c r="AV1445" s="145"/>
      <c r="AW1445" s="145"/>
      <c r="AX1445" s="145"/>
      <c r="AY1445" s="145"/>
      <c r="AZ1445" s="145"/>
      <c r="BA1445" s="145"/>
      <c r="BB1445" s="145"/>
      <c r="BC1445" s="145"/>
      <c r="BD1445" s="145"/>
      <c r="BE1445" s="145"/>
      <c r="BF1445" s="145"/>
      <c r="BG1445" s="145"/>
      <c r="BH1445" s="145"/>
    </row>
    <row r="1446" spans="1:60" ht="22.5" outlineLevel="1">
      <c r="A1446" s="167">
        <v>472</v>
      </c>
      <c r="B1446" s="168" t="s">
        <v>1841</v>
      </c>
      <c r="C1446" s="173" t="s">
        <v>1842</v>
      </c>
      <c r="D1446" s="169" t="s">
        <v>246</v>
      </c>
      <c r="E1446" s="1216">
        <v>1</v>
      </c>
      <c r="F1446" s="1200"/>
      <c r="G1446" s="1210">
        <f t="shared" si="63"/>
        <v>0</v>
      </c>
      <c r="H1446" s="155">
        <v>16942.3</v>
      </c>
      <c r="I1446" s="154">
        <f t="shared" si="64"/>
        <v>16942.3</v>
      </c>
      <c r="J1446" s="155">
        <v>0</v>
      </c>
      <c r="K1446" s="154">
        <f t="shared" si="65"/>
        <v>0</v>
      </c>
      <c r="L1446" s="154">
        <v>21</v>
      </c>
      <c r="M1446" s="154">
        <f t="shared" si="66"/>
        <v>0</v>
      </c>
      <c r="N1446" s="153">
        <v>8.1000000000000003E-2</v>
      </c>
      <c r="O1446" s="153">
        <f t="shared" si="67"/>
        <v>0.08</v>
      </c>
      <c r="P1446" s="153">
        <v>0</v>
      </c>
      <c r="Q1446" s="153">
        <f t="shared" si="68"/>
        <v>0</v>
      </c>
      <c r="R1446" s="154"/>
      <c r="S1446" s="154" t="s">
        <v>623</v>
      </c>
      <c r="T1446" s="154" t="s">
        <v>849</v>
      </c>
      <c r="U1446" s="154">
        <v>0</v>
      </c>
      <c r="V1446" s="154">
        <f t="shared" si="69"/>
        <v>0</v>
      </c>
      <c r="W1446" s="154"/>
      <c r="X1446" s="154" t="s">
        <v>202</v>
      </c>
      <c r="Y1446" s="154" t="s">
        <v>203</v>
      </c>
      <c r="Z1446" s="145"/>
      <c r="AA1446" s="145"/>
      <c r="AB1446" s="145"/>
      <c r="AC1446" s="145"/>
      <c r="AD1446" s="145"/>
      <c r="AE1446" s="145"/>
      <c r="AF1446" s="145"/>
      <c r="AG1446" s="145" t="s">
        <v>204</v>
      </c>
      <c r="AH1446" s="145"/>
      <c r="AI1446" s="145"/>
      <c r="AJ1446" s="145"/>
      <c r="AK1446" s="145"/>
      <c r="AL1446" s="145"/>
      <c r="AM1446" s="145"/>
      <c r="AN1446" s="145"/>
      <c r="AO1446" s="145"/>
      <c r="AP1446" s="145"/>
      <c r="AQ1446" s="145"/>
      <c r="AR1446" s="145"/>
      <c r="AS1446" s="145"/>
      <c r="AT1446" s="145"/>
      <c r="AU1446" s="145"/>
      <c r="AV1446" s="145"/>
      <c r="AW1446" s="145"/>
      <c r="AX1446" s="145"/>
      <c r="AY1446" s="145"/>
      <c r="AZ1446" s="145"/>
      <c r="BA1446" s="145"/>
      <c r="BB1446" s="145"/>
      <c r="BC1446" s="145"/>
      <c r="BD1446" s="145"/>
      <c r="BE1446" s="145"/>
      <c r="BF1446" s="145"/>
      <c r="BG1446" s="145"/>
      <c r="BH1446" s="145"/>
    </row>
    <row r="1447" spans="1:60" ht="22.5" outlineLevel="1">
      <c r="A1447" s="167">
        <v>473</v>
      </c>
      <c r="B1447" s="168" t="s">
        <v>1843</v>
      </c>
      <c r="C1447" s="173" t="s">
        <v>1844</v>
      </c>
      <c r="D1447" s="169" t="s">
        <v>246</v>
      </c>
      <c r="E1447" s="1216">
        <v>1</v>
      </c>
      <c r="F1447" s="1200"/>
      <c r="G1447" s="1210">
        <f t="shared" si="63"/>
        <v>0</v>
      </c>
      <c r="H1447" s="155">
        <v>12120</v>
      </c>
      <c r="I1447" s="154">
        <f t="shared" si="64"/>
        <v>12120</v>
      </c>
      <c r="J1447" s="155">
        <v>0</v>
      </c>
      <c r="K1447" s="154">
        <f t="shared" si="65"/>
        <v>0</v>
      </c>
      <c r="L1447" s="154">
        <v>21</v>
      </c>
      <c r="M1447" s="154">
        <f t="shared" si="66"/>
        <v>0</v>
      </c>
      <c r="N1447" s="153">
        <v>5.8799999999999998E-2</v>
      </c>
      <c r="O1447" s="153">
        <f t="shared" si="67"/>
        <v>0.06</v>
      </c>
      <c r="P1447" s="153">
        <v>0</v>
      </c>
      <c r="Q1447" s="153">
        <f t="shared" si="68"/>
        <v>0</v>
      </c>
      <c r="R1447" s="154"/>
      <c r="S1447" s="154" t="s">
        <v>623</v>
      </c>
      <c r="T1447" s="154" t="s">
        <v>849</v>
      </c>
      <c r="U1447" s="154">
        <v>0</v>
      </c>
      <c r="V1447" s="154">
        <f t="shared" si="69"/>
        <v>0</v>
      </c>
      <c r="W1447" s="154"/>
      <c r="X1447" s="154" t="s">
        <v>202</v>
      </c>
      <c r="Y1447" s="154" t="s">
        <v>203</v>
      </c>
      <c r="Z1447" s="145"/>
      <c r="AA1447" s="145"/>
      <c r="AB1447" s="145"/>
      <c r="AC1447" s="145"/>
      <c r="AD1447" s="145"/>
      <c r="AE1447" s="145"/>
      <c r="AF1447" s="145"/>
      <c r="AG1447" s="145" t="s">
        <v>204</v>
      </c>
      <c r="AH1447" s="145"/>
      <c r="AI1447" s="145"/>
      <c r="AJ1447" s="145"/>
      <c r="AK1447" s="145"/>
      <c r="AL1447" s="145"/>
      <c r="AM1447" s="145"/>
      <c r="AN1447" s="145"/>
      <c r="AO1447" s="145"/>
      <c r="AP1447" s="145"/>
      <c r="AQ1447" s="145"/>
      <c r="AR1447" s="145"/>
      <c r="AS1447" s="145"/>
      <c r="AT1447" s="145"/>
      <c r="AU1447" s="145"/>
      <c r="AV1447" s="145"/>
      <c r="AW1447" s="145"/>
      <c r="AX1447" s="145"/>
      <c r="AY1447" s="145"/>
      <c r="AZ1447" s="145"/>
      <c r="BA1447" s="145"/>
      <c r="BB1447" s="145"/>
      <c r="BC1447" s="145"/>
      <c r="BD1447" s="145"/>
      <c r="BE1447" s="145"/>
      <c r="BF1447" s="145"/>
      <c r="BG1447" s="145"/>
      <c r="BH1447" s="145"/>
    </row>
    <row r="1448" spans="1:60" outlineLevel="1">
      <c r="A1448" s="167">
        <v>474</v>
      </c>
      <c r="B1448" s="168" t="s">
        <v>1488</v>
      </c>
      <c r="C1448" s="173" t="s">
        <v>1489</v>
      </c>
      <c r="D1448" s="169" t="s">
        <v>275</v>
      </c>
      <c r="E1448" s="1216">
        <v>6.0086300000000001</v>
      </c>
      <c r="F1448" s="1200"/>
      <c r="G1448" s="1210">
        <f t="shared" si="63"/>
        <v>0</v>
      </c>
      <c r="H1448" s="155">
        <v>0</v>
      </c>
      <c r="I1448" s="154">
        <f t="shared" si="64"/>
        <v>0</v>
      </c>
      <c r="J1448" s="155">
        <v>1380.61</v>
      </c>
      <c r="K1448" s="154">
        <f t="shared" si="65"/>
        <v>8295.57</v>
      </c>
      <c r="L1448" s="154">
        <v>21</v>
      </c>
      <c r="M1448" s="154">
        <f t="shared" si="66"/>
        <v>0</v>
      </c>
      <c r="N1448" s="153">
        <v>0</v>
      </c>
      <c r="O1448" s="153">
        <f t="shared" si="67"/>
        <v>0</v>
      </c>
      <c r="P1448" s="153">
        <v>0</v>
      </c>
      <c r="Q1448" s="153">
        <f t="shared" si="68"/>
        <v>0</v>
      </c>
      <c r="R1448" s="154"/>
      <c r="S1448" s="154" t="s">
        <v>200</v>
      </c>
      <c r="T1448" s="154" t="s">
        <v>849</v>
      </c>
      <c r="U1448" s="154">
        <v>2.4209999999999998</v>
      </c>
      <c r="V1448" s="154">
        <f t="shared" si="69"/>
        <v>14.55</v>
      </c>
      <c r="W1448" s="154"/>
      <c r="X1448" s="154" t="s">
        <v>1271</v>
      </c>
      <c r="Y1448" s="154" t="s">
        <v>203</v>
      </c>
      <c r="Z1448" s="145"/>
      <c r="AA1448" s="145"/>
      <c r="AB1448" s="145"/>
      <c r="AC1448" s="145"/>
      <c r="AD1448" s="145"/>
      <c r="AE1448" s="145"/>
      <c r="AF1448" s="145"/>
      <c r="AG1448" s="145" t="s">
        <v>1272</v>
      </c>
      <c r="AH1448" s="145"/>
      <c r="AI1448" s="145"/>
      <c r="AJ1448" s="145"/>
      <c r="AK1448" s="145"/>
      <c r="AL1448" s="145"/>
      <c r="AM1448" s="145"/>
      <c r="AN1448" s="145"/>
      <c r="AO1448" s="145"/>
      <c r="AP1448" s="145"/>
      <c r="AQ1448" s="145"/>
      <c r="AR1448" s="145"/>
      <c r="AS1448" s="145"/>
      <c r="AT1448" s="145"/>
      <c r="AU1448" s="145"/>
      <c r="AV1448" s="145"/>
      <c r="AW1448" s="145"/>
      <c r="AX1448" s="145"/>
      <c r="AY1448" s="145"/>
      <c r="AZ1448" s="145"/>
      <c r="BA1448" s="145"/>
      <c r="BB1448" s="145"/>
      <c r="BC1448" s="145"/>
      <c r="BD1448" s="145"/>
      <c r="BE1448" s="145"/>
      <c r="BF1448" s="145"/>
      <c r="BG1448" s="145"/>
      <c r="BH1448" s="145"/>
    </row>
    <row r="1449" spans="1:60">
      <c r="A1449" s="161" t="s">
        <v>195</v>
      </c>
      <c r="B1449" s="162" t="s">
        <v>135</v>
      </c>
      <c r="C1449" s="170" t="s">
        <v>136</v>
      </c>
      <c r="D1449" s="163"/>
      <c r="E1449" s="1213"/>
      <c r="F1449" s="1201"/>
      <c r="G1449" s="1206">
        <f>SUMIF(AG1450:AG1514,"&lt;&gt;NOR",G1450:G1514)</f>
        <v>0</v>
      </c>
      <c r="H1449" s="160"/>
      <c r="I1449" s="160">
        <f>SUM(I1450:I1514)</f>
        <v>77419.260000000009</v>
      </c>
      <c r="J1449" s="160"/>
      <c r="K1449" s="160">
        <f>SUM(K1450:K1514)</f>
        <v>65069.299999999996</v>
      </c>
      <c r="L1449" s="160"/>
      <c r="M1449" s="160">
        <f>SUM(M1450:M1514)</f>
        <v>0</v>
      </c>
      <c r="N1449" s="159"/>
      <c r="O1449" s="159">
        <f>SUM(O1450:O1514)</f>
        <v>2.27</v>
      </c>
      <c r="P1449" s="159"/>
      <c r="Q1449" s="159">
        <f>SUM(Q1450:Q1514)</f>
        <v>0</v>
      </c>
      <c r="R1449" s="160"/>
      <c r="S1449" s="160"/>
      <c r="T1449" s="160"/>
      <c r="U1449" s="160"/>
      <c r="V1449" s="160">
        <f>SUM(V1450:V1514)</f>
        <v>111.05</v>
      </c>
      <c r="W1449" s="160"/>
      <c r="X1449" s="160"/>
      <c r="Y1449" s="160"/>
      <c r="AG1449" t="s">
        <v>196</v>
      </c>
    </row>
    <row r="1450" spans="1:60" ht="22.5" outlineLevel="1">
      <c r="A1450" s="164">
        <v>475</v>
      </c>
      <c r="B1450" s="165" t="s">
        <v>1845</v>
      </c>
      <c r="C1450" s="171" t="s">
        <v>1846</v>
      </c>
      <c r="D1450" s="166" t="s">
        <v>217</v>
      </c>
      <c r="E1450" s="1214">
        <v>51.45</v>
      </c>
      <c r="F1450" s="1207"/>
      <c r="G1450" s="1208">
        <f>ROUND(E1450*F1450,2)</f>
        <v>0</v>
      </c>
      <c r="H1450" s="155">
        <v>194.66</v>
      </c>
      <c r="I1450" s="154">
        <f>ROUND(E1450*H1450,2)</f>
        <v>10015.26</v>
      </c>
      <c r="J1450" s="155">
        <v>788.55</v>
      </c>
      <c r="K1450" s="154">
        <f>ROUND(E1450*J1450,2)</f>
        <v>40570.9</v>
      </c>
      <c r="L1450" s="154">
        <v>21</v>
      </c>
      <c r="M1450" s="154">
        <f>G1450*(1+L1450/100)</f>
        <v>0</v>
      </c>
      <c r="N1450" s="153">
        <v>5.3600000000000002E-3</v>
      </c>
      <c r="O1450" s="153">
        <f>ROUND(E1450*N1450,2)</f>
        <v>0.28000000000000003</v>
      </c>
      <c r="P1450" s="153">
        <v>0</v>
      </c>
      <c r="Q1450" s="153">
        <f>ROUND(E1450*P1450,2)</f>
        <v>0</v>
      </c>
      <c r="R1450" s="154"/>
      <c r="S1450" s="154" t="s">
        <v>200</v>
      </c>
      <c r="T1450" s="154" t="s">
        <v>201</v>
      </c>
      <c r="U1450" s="154">
        <v>1.3466</v>
      </c>
      <c r="V1450" s="154">
        <f>ROUND(E1450*U1450,2)</f>
        <v>69.28</v>
      </c>
      <c r="W1450" s="154"/>
      <c r="X1450" s="154" t="s">
        <v>202</v>
      </c>
      <c r="Y1450" s="154" t="s">
        <v>203</v>
      </c>
      <c r="Z1450" s="145"/>
      <c r="AA1450" s="145"/>
      <c r="AB1450" s="145"/>
      <c r="AC1450" s="145"/>
      <c r="AD1450" s="145"/>
      <c r="AE1450" s="145"/>
      <c r="AF1450" s="145"/>
      <c r="AG1450" s="145" t="s">
        <v>204</v>
      </c>
      <c r="AH1450" s="145"/>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5"/>
      <c r="BF1450" s="145"/>
      <c r="BG1450" s="145"/>
      <c r="BH1450" s="145"/>
    </row>
    <row r="1451" spans="1:60" outlineLevel="2">
      <c r="A1451" s="151"/>
      <c r="B1451" s="152"/>
      <c r="C1451" s="172" t="s">
        <v>543</v>
      </c>
      <c r="D1451" s="156"/>
      <c r="E1451" s="1215">
        <v>5.87</v>
      </c>
      <c r="F1451" s="1209"/>
      <c r="G1451" s="1209"/>
      <c r="H1451" s="154"/>
      <c r="I1451" s="154"/>
      <c r="J1451" s="154"/>
      <c r="K1451" s="154"/>
      <c r="L1451" s="154"/>
      <c r="M1451" s="154"/>
      <c r="N1451" s="153"/>
      <c r="O1451" s="153"/>
      <c r="P1451" s="153"/>
      <c r="Q1451" s="153"/>
      <c r="R1451" s="154"/>
      <c r="S1451" s="154"/>
      <c r="T1451" s="154"/>
      <c r="U1451" s="154"/>
      <c r="V1451" s="154"/>
      <c r="W1451" s="154"/>
      <c r="X1451" s="154"/>
      <c r="Y1451" s="154"/>
      <c r="Z1451" s="145"/>
      <c r="AA1451" s="145"/>
      <c r="AB1451" s="145"/>
      <c r="AC1451" s="145"/>
      <c r="AD1451" s="145"/>
      <c r="AE1451" s="145"/>
      <c r="AF1451" s="145"/>
      <c r="AG1451" s="145" t="s">
        <v>206</v>
      </c>
      <c r="AH1451" s="145">
        <v>0</v>
      </c>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5"/>
      <c r="BF1451" s="145"/>
      <c r="BG1451" s="145"/>
      <c r="BH1451" s="145"/>
    </row>
    <row r="1452" spans="1:60" outlineLevel="3">
      <c r="A1452" s="151"/>
      <c r="B1452" s="152"/>
      <c r="C1452" s="172" t="s">
        <v>544</v>
      </c>
      <c r="D1452" s="156"/>
      <c r="E1452" s="1215">
        <v>2.2000000000000002</v>
      </c>
      <c r="F1452" s="1209"/>
      <c r="G1452" s="1209"/>
      <c r="H1452" s="154"/>
      <c r="I1452" s="154"/>
      <c r="J1452" s="154"/>
      <c r="K1452" s="154"/>
      <c r="L1452" s="154"/>
      <c r="M1452" s="154"/>
      <c r="N1452" s="153"/>
      <c r="O1452" s="153"/>
      <c r="P1452" s="153"/>
      <c r="Q1452" s="153"/>
      <c r="R1452" s="154"/>
      <c r="S1452" s="154"/>
      <c r="T1452" s="154"/>
      <c r="U1452" s="154"/>
      <c r="V1452" s="154"/>
      <c r="W1452" s="154"/>
      <c r="X1452" s="154"/>
      <c r="Y1452" s="154"/>
      <c r="Z1452" s="145"/>
      <c r="AA1452" s="145"/>
      <c r="AB1452" s="145"/>
      <c r="AC1452" s="145"/>
      <c r="AD1452" s="145"/>
      <c r="AE1452" s="145"/>
      <c r="AF1452" s="145"/>
      <c r="AG1452" s="145" t="s">
        <v>206</v>
      </c>
      <c r="AH1452" s="145">
        <v>0</v>
      </c>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5"/>
      <c r="BF1452" s="145"/>
      <c r="BG1452" s="145"/>
      <c r="BH1452" s="145"/>
    </row>
    <row r="1453" spans="1:60" outlineLevel="3">
      <c r="A1453" s="151"/>
      <c r="B1453" s="152"/>
      <c r="C1453" s="172" t="s">
        <v>555</v>
      </c>
      <c r="D1453" s="156"/>
      <c r="E1453" s="1215">
        <v>2.04</v>
      </c>
      <c r="F1453" s="1209"/>
      <c r="G1453" s="1209"/>
      <c r="H1453" s="154"/>
      <c r="I1453" s="154"/>
      <c r="J1453" s="154"/>
      <c r="K1453" s="154"/>
      <c r="L1453" s="154"/>
      <c r="M1453" s="154"/>
      <c r="N1453" s="153"/>
      <c r="O1453" s="153"/>
      <c r="P1453" s="153"/>
      <c r="Q1453" s="153"/>
      <c r="R1453" s="154"/>
      <c r="S1453" s="154"/>
      <c r="T1453" s="154"/>
      <c r="U1453" s="154"/>
      <c r="V1453" s="154"/>
      <c r="W1453" s="154"/>
      <c r="X1453" s="154"/>
      <c r="Y1453" s="154"/>
      <c r="Z1453" s="145"/>
      <c r="AA1453" s="145"/>
      <c r="AB1453" s="145"/>
      <c r="AC1453" s="145"/>
      <c r="AD1453" s="145"/>
      <c r="AE1453" s="145"/>
      <c r="AF1453" s="145"/>
      <c r="AG1453" s="145" t="s">
        <v>206</v>
      </c>
      <c r="AH1453" s="145">
        <v>0</v>
      </c>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5"/>
      <c r="BF1453" s="145"/>
      <c r="BG1453" s="145"/>
      <c r="BH1453" s="145"/>
    </row>
    <row r="1454" spans="1:60" outlineLevel="3">
      <c r="A1454" s="151"/>
      <c r="B1454" s="152"/>
      <c r="C1454" s="172" t="s">
        <v>545</v>
      </c>
      <c r="D1454" s="156"/>
      <c r="E1454" s="1215">
        <v>2.27</v>
      </c>
      <c r="F1454" s="1209"/>
      <c r="G1454" s="1209"/>
      <c r="H1454" s="154"/>
      <c r="I1454" s="154"/>
      <c r="J1454" s="154"/>
      <c r="K1454" s="154"/>
      <c r="L1454" s="154"/>
      <c r="M1454" s="154"/>
      <c r="N1454" s="153"/>
      <c r="O1454" s="153"/>
      <c r="P1454" s="153"/>
      <c r="Q1454" s="153"/>
      <c r="R1454" s="154"/>
      <c r="S1454" s="154"/>
      <c r="T1454" s="154"/>
      <c r="U1454" s="154"/>
      <c r="V1454" s="154"/>
      <c r="W1454" s="154"/>
      <c r="X1454" s="154"/>
      <c r="Y1454" s="154"/>
      <c r="Z1454" s="145"/>
      <c r="AA1454" s="145"/>
      <c r="AB1454" s="145"/>
      <c r="AC1454" s="145"/>
      <c r="AD1454" s="145"/>
      <c r="AE1454" s="145"/>
      <c r="AF1454" s="145"/>
      <c r="AG1454" s="145" t="s">
        <v>206</v>
      </c>
      <c r="AH1454" s="145">
        <v>0</v>
      </c>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5"/>
      <c r="BF1454" s="145"/>
      <c r="BG1454" s="145"/>
      <c r="BH1454" s="145"/>
    </row>
    <row r="1455" spans="1:60" outlineLevel="3">
      <c r="A1455" s="151"/>
      <c r="B1455" s="152"/>
      <c r="C1455" s="172" t="s">
        <v>556</v>
      </c>
      <c r="D1455" s="156"/>
      <c r="E1455" s="1215">
        <v>2.02</v>
      </c>
      <c r="F1455" s="1209"/>
      <c r="G1455" s="1209"/>
      <c r="H1455" s="154"/>
      <c r="I1455" s="154"/>
      <c r="J1455" s="154"/>
      <c r="K1455" s="154"/>
      <c r="L1455" s="154"/>
      <c r="M1455" s="154"/>
      <c r="N1455" s="153"/>
      <c r="O1455" s="153"/>
      <c r="P1455" s="153"/>
      <c r="Q1455" s="153"/>
      <c r="R1455" s="154"/>
      <c r="S1455" s="154"/>
      <c r="T1455" s="154"/>
      <c r="U1455" s="154"/>
      <c r="V1455" s="154"/>
      <c r="W1455" s="154"/>
      <c r="X1455" s="154"/>
      <c r="Y1455" s="154"/>
      <c r="Z1455" s="145"/>
      <c r="AA1455" s="145"/>
      <c r="AB1455" s="145"/>
      <c r="AC1455" s="145"/>
      <c r="AD1455" s="145"/>
      <c r="AE1455" s="145"/>
      <c r="AF1455" s="145"/>
      <c r="AG1455" s="145" t="s">
        <v>206</v>
      </c>
      <c r="AH1455" s="145">
        <v>0</v>
      </c>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5"/>
      <c r="BF1455" s="145"/>
      <c r="BG1455" s="145"/>
      <c r="BH1455" s="145"/>
    </row>
    <row r="1456" spans="1:60" outlineLevel="3">
      <c r="A1456" s="151"/>
      <c r="B1456" s="152"/>
      <c r="C1456" s="172" t="s">
        <v>546</v>
      </c>
      <c r="D1456" s="156"/>
      <c r="E1456" s="1215">
        <v>5.23</v>
      </c>
      <c r="F1456" s="1209"/>
      <c r="G1456" s="1209"/>
      <c r="H1456" s="154"/>
      <c r="I1456" s="154"/>
      <c r="J1456" s="154"/>
      <c r="K1456" s="154"/>
      <c r="L1456" s="154"/>
      <c r="M1456" s="154"/>
      <c r="N1456" s="153"/>
      <c r="O1456" s="153"/>
      <c r="P1456" s="153"/>
      <c r="Q1456" s="153"/>
      <c r="R1456" s="154"/>
      <c r="S1456" s="154"/>
      <c r="T1456" s="154"/>
      <c r="U1456" s="154"/>
      <c r="V1456" s="154"/>
      <c r="W1456" s="154"/>
      <c r="X1456" s="154"/>
      <c r="Y1456" s="154"/>
      <c r="Z1456" s="145"/>
      <c r="AA1456" s="145"/>
      <c r="AB1456" s="145"/>
      <c r="AC1456" s="145"/>
      <c r="AD1456" s="145"/>
      <c r="AE1456" s="145"/>
      <c r="AF1456" s="145"/>
      <c r="AG1456" s="145" t="s">
        <v>206</v>
      </c>
      <c r="AH1456" s="145">
        <v>0</v>
      </c>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5"/>
      <c r="BF1456" s="145"/>
      <c r="BG1456" s="145"/>
      <c r="BH1456" s="145"/>
    </row>
    <row r="1457" spans="1:60" outlineLevel="3">
      <c r="A1457" s="151"/>
      <c r="B1457" s="152"/>
      <c r="C1457" s="172" t="s">
        <v>528</v>
      </c>
      <c r="D1457" s="156"/>
      <c r="E1457" s="1215">
        <v>8.74</v>
      </c>
      <c r="F1457" s="1209"/>
      <c r="G1457" s="1209"/>
      <c r="H1457" s="154"/>
      <c r="I1457" s="154"/>
      <c r="J1457" s="154"/>
      <c r="K1457" s="154"/>
      <c r="L1457" s="154"/>
      <c r="M1457" s="154"/>
      <c r="N1457" s="153"/>
      <c r="O1457" s="153"/>
      <c r="P1457" s="153"/>
      <c r="Q1457" s="153"/>
      <c r="R1457" s="154"/>
      <c r="S1457" s="154"/>
      <c r="T1457" s="154"/>
      <c r="U1457" s="154"/>
      <c r="V1457" s="154"/>
      <c r="W1457" s="154"/>
      <c r="X1457" s="154"/>
      <c r="Y1457" s="154"/>
      <c r="Z1457" s="145"/>
      <c r="AA1457" s="145"/>
      <c r="AB1457" s="145"/>
      <c r="AC1457" s="145"/>
      <c r="AD1457" s="145"/>
      <c r="AE1457" s="145"/>
      <c r="AF1457" s="145"/>
      <c r="AG1457" s="145" t="s">
        <v>206</v>
      </c>
      <c r="AH1457" s="145">
        <v>0</v>
      </c>
      <c r="AI1457" s="145"/>
      <c r="AJ1457" s="145"/>
      <c r="AK1457" s="145"/>
      <c r="AL1457" s="145"/>
      <c r="AM1457" s="145"/>
      <c r="AN1457" s="145"/>
      <c r="AO1457" s="145"/>
      <c r="AP1457" s="145"/>
      <c r="AQ1457" s="145"/>
      <c r="AR1457" s="145"/>
      <c r="AS1457" s="145"/>
      <c r="AT1457" s="145"/>
      <c r="AU1457" s="145"/>
      <c r="AV1457" s="145"/>
      <c r="AW1457" s="145"/>
      <c r="AX1457" s="145"/>
      <c r="AY1457" s="145"/>
      <c r="AZ1457" s="145"/>
      <c r="BA1457" s="145"/>
      <c r="BB1457" s="145"/>
      <c r="BC1457" s="145"/>
      <c r="BD1457" s="145"/>
      <c r="BE1457" s="145"/>
      <c r="BF1457" s="145"/>
      <c r="BG1457" s="145"/>
      <c r="BH1457" s="145"/>
    </row>
    <row r="1458" spans="1:60" outlineLevel="3">
      <c r="A1458" s="151"/>
      <c r="B1458" s="152"/>
      <c r="C1458" s="172" t="s">
        <v>529</v>
      </c>
      <c r="D1458" s="156"/>
      <c r="E1458" s="1215">
        <v>1.37</v>
      </c>
      <c r="F1458" s="1209"/>
      <c r="G1458" s="1209"/>
      <c r="H1458" s="154"/>
      <c r="I1458" s="154"/>
      <c r="J1458" s="154"/>
      <c r="K1458" s="154"/>
      <c r="L1458" s="154"/>
      <c r="M1458" s="154"/>
      <c r="N1458" s="153"/>
      <c r="O1458" s="153"/>
      <c r="P1458" s="153"/>
      <c r="Q1458" s="153"/>
      <c r="R1458" s="154"/>
      <c r="S1458" s="154"/>
      <c r="T1458" s="154"/>
      <c r="U1458" s="154"/>
      <c r="V1458" s="154"/>
      <c r="W1458" s="154"/>
      <c r="X1458" s="154"/>
      <c r="Y1458" s="154"/>
      <c r="Z1458" s="145"/>
      <c r="AA1458" s="145"/>
      <c r="AB1458" s="145"/>
      <c r="AC1458" s="145"/>
      <c r="AD1458" s="145"/>
      <c r="AE1458" s="145"/>
      <c r="AF1458" s="145"/>
      <c r="AG1458" s="145" t="s">
        <v>206</v>
      </c>
      <c r="AH1458" s="145">
        <v>0</v>
      </c>
      <c r="AI1458" s="145"/>
      <c r="AJ1458" s="145"/>
      <c r="AK1458" s="145"/>
      <c r="AL1458" s="145"/>
      <c r="AM1458" s="145"/>
      <c r="AN1458" s="145"/>
      <c r="AO1458" s="145"/>
      <c r="AP1458" s="145"/>
      <c r="AQ1458" s="145"/>
      <c r="AR1458" s="145"/>
      <c r="AS1458" s="145"/>
      <c r="AT1458" s="145"/>
      <c r="AU1458" s="145"/>
      <c r="AV1458" s="145"/>
      <c r="AW1458" s="145"/>
      <c r="AX1458" s="145"/>
      <c r="AY1458" s="145"/>
      <c r="AZ1458" s="145"/>
      <c r="BA1458" s="145"/>
      <c r="BB1458" s="145"/>
      <c r="BC1458" s="145"/>
      <c r="BD1458" s="145"/>
      <c r="BE1458" s="145"/>
      <c r="BF1458" s="145"/>
      <c r="BG1458" s="145"/>
      <c r="BH1458" s="145"/>
    </row>
    <row r="1459" spans="1:60" outlineLevel="3">
      <c r="A1459" s="151"/>
      <c r="B1459" s="152"/>
      <c r="C1459" s="172" t="s">
        <v>530</v>
      </c>
      <c r="D1459" s="156"/>
      <c r="E1459" s="1215">
        <v>1.31</v>
      </c>
      <c r="F1459" s="1209"/>
      <c r="G1459" s="1209"/>
      <c r="H1459" s="154"/>
      <c r="I1459" s="154"/>
      <c r="J1459" s="154"/>
      <c r="K1459" s="154"/>
      <c r="L1459" s="154"/>
      <c r="M1459" s="154"/>
      <c r="N1459" s="153"/>
      <c r="O1459" s="153"/>
      <c r="P1459" s="153"/>
      <c r="Q1459" s="153"/>
      <c r="R1459" s="154"/>
      <c r="S1459" s="154"/>
      <c r="T1459" s="154"/>
      <c r="U1459" s="154"/>
      <c r="V1459" s="154"/>
      <c r="W1459" s="154"/>
      <c r="X1459" s="154"/>
      <c r="Y1459" s="154"/>
      <c r="Z1459" s="145"/>
      <c r="AA1459" s="145"/>
      <c r="AB1459" s="145"/>
      <c r="AC1459" s="145"/>
      <c r="AD1459" s="145"/>
      <c r="AE1459" s="145"/>
      <c r="AF1459" s="145"/>
      <c r="AG1459" s="145" t="s">
        <v>206</v>
      </c>
      <c r="AH1459" s="145">
        <v>0</v>
      </c>
      <c r="AI1459" s="145"/>
      <c r="AJ1459" s="145"/>
      <c r="AK1459" s="145"/>
      <c r="AL1459" s="145"/>
      <c r="AM1459" s="145"/>
      <c r="AN1459" s="145"/>
      <c r="AO1459" s="145"/>
      <c r="AP1459" s="145"/>
      <c r="AQ1459" s="145"/>
      <c r="AR1459" s="145"/>
      <c r="AS1459" s="145"/>
      <c r="AT1459" s="145"/>
      <c r="AU1459" s="145"/>
      <c r="AV1459" s="145"/>
      <c r="AW1459" s="145"/>
      <c r="AX1459" s="145"/>
      <c r="AY1459" s="145"/>
      <c r="AZ1459" s="145"/>
      <c r="BA1459" s="145"/>
      <c r="BB1459" s="145"/>
      <c r="BC1459" s="145"/>
      <c r="BD1459" s="145"/>
      <c r="BE1459" s="145"/>
      <c r="BF1459" s="145"/>
      <c r="BG1459" s="145"/>
      <c r="BH1459" s="145"/>
    </row>
    <row r="1460" spans="1:60" outlineLevel="3">
      <c r="A1460" s="151"/>
      <c r="B1460" s="152"/>
      <c r="C1460" s="172" t="s">
        <v>531</v>
      </c>
      <c r="D1460" s="156"/>
      <c r="E1460" s="1215">
        <v>5.51</v>
      </c>
      <c r="F1460" s="1209"/>
      <c r="G1460" s="1209"/>
      <c r="H1460" s="154"/>
      <c r="I1460" s="154"/>
      <c r="J1460" s="154"/>
      <c r="K1460" s="154"/>
      <c r="L1460" s="154"/>
      <c r="M1460" s="154"/>
      <c r="N1460" s="153"/>
      <c r="O1460" s="153"/>
      <c r="P1460" s="153"/>
      <c r="Q1460" s="153"/>
      <c r="R1460" s="154"/>
      <c r="S1460" s="154"/>
      <c r="T1460" s="154"/>
      <c r="U1460" s="154"/>
      <c r="V1460" s="154"/>
      <c r="W1460" s="154"/>
      <c r="X1460" s="154"/>
      <c r="Y1460" s="154"/>
      <c r="Z1460" s="145"/>
      <c r="AA1460" s="145"/>
      <c r="AB1460" s="145"/>
      <c r="AC1460" s="145"/>
      <c r="AD1460" s="145"/>
      <c r="AE1460" s="145"/>
      <c r="AF1460" s="145"/>
      <c r="AG1460" s="145" t="s">
        <v>206</v>
      </c>
      <c r="AH1460" s="145">
        <v>0</v>
      </c>
      <c r="AI1460" s="145"/>
      <c r="AJ1460" s="145"/>
      <c r="AK1460" s="145"/>
      <c r="AL1460" s="145"/>
      <c r="AM1460" s="145"/>
      <c r="AN1460" s="145"/>
      <c r="AO1460" s="145"/>
      <c r="AP1460" s="145"/>
      <c r="AQ1460" s="145"/>
      <c r="AR1460" s="145"/>
      <c r="AS1460" s="145"/>
      <c r="AT1460" s="145"/>
      <c r="AU1460" s="145"/>
      <c r="AV1460" s="145"/>
      <c r="AW1460" s="145"/>
      <c r="AX1460" s="145"/>
      <c r="AY1460" s="145"/>
      <c r="AZ1460" s="145"/>
      <c r="BA1460" s="145"/>
      <c r="BB1460" s="145"/>
      <c r="BC1460" s="145"/>
      <c r="BD1460" s="145"/>
      <c r="BE1460" s="145"/>
      <c r="BF1460" s="145"/>
      <c r="BG1460" s="145"/>
      <c r="BH1460" s="145"/>
    </row>
    <row r="1461" spans="1:60" outlineLevel="3">
      <c r="A1461" s="151"/>
      <c r="B1461" s="152"/>
      <c r="C1461" s="172" t="s">
        <v>532</v>
      </c>
      <c r="D1461" s="156"/>
      <c r="E1461" s="1215">
        <v>4.59</v>
      </c>
      <c r="F1461" s="1209"/>
      <c r="G1461" s="1209"/>
      <c r="H1461" s="154"/>
      <c r="I1461" s="154"/>
      <c r="J1461" s="154"/>
      <c r="K1461" s="154"/>
      <c r="L1461" s="154"/>
      <c r="M1461" s="154"/>
      <c r="N1461" s="153"/>
      <c r="O1461" s="153"/>
      <c r="P1461" s="153"/>
      <c r="Q1461" s="153"/>
      <c r="R1461" s="154"/>
      <c r="S1461" s="154"/>
      <c r="T1461" s="154"/>
      <c r="U1461" s="154"/>
      <c r="V1461" s="154"/>
      <c r="W1461" s="154"/>
      <c r="X1461" s="154"/>
      <c r="Y1461" s="154"/>
      <c r="Z1461" s="145"/>
      <c r="AA1461" s="145"/>
      <c r="AB1461" s="145"/>
      <c r="AC1461" s="145"/>
      <c r="AD1461" s="145"/>
      <c r="AE1461" s="145"/>
      <c r="AF1461" s="145"/>
      <c r="AG1461" s="145" t="s">
        <v>206</v>
      </c>
      <c r="AH1461" s="145">
        <v>0</v>
      </c>
      <c r="AI1461" s="145"/>
      <c r="AJ1461" s="145"/>
      <c r="AK1461" s="145"/>
      <c r="AL1461" s="145"/>
      <c r="AM1461" s="145"/>
      <c r="AN1461" s="145"/>
      <c r="AO1461" s="145"/>
      <c r="AP1461" s="145"/>
      <c r="AQ1461" s="145"/>
      <c r="AR1461" s="145"/>
      <c r="AS1461" s="145"/>
      <c r="AT1461" s="145"/>
      <c r="AU1461" s="145"/>
      <c r="AV1461" s="145"/>
      <c r="AW1461" s="145"/>
      <c r="AX1461" s="145"/>
      <c r="AY1461" s="145"/>
      <c r="AZ1461" s="145"/>
      <c r="BA1461" s="145"/>
      <c r="BB1461" s="145"/>
      <c r="BC1461" s="145"/>
      <c r="BD1461" s="145"/>
      <c r="BE1461" s="145"/>
      <c r="BF1461" s="145"/>
      <c r="BG1461" s="145"/>
      <c r="BH1461" s="145"/>
    </row>
    <row r="1462" spans="1:60" outlineLevel="3">
      <c r="A1462" s="151"/>
      <c r="B1462" s="152"/>
      <c r="C1462" s="172" t="s">
        <v>533</v>
      </c>
      <c r="D1462" s="156"/>
      <c r="E1462" s="1215">
        <v>5.69</v>
      </c>
      <c r="F1462" s="1209"/>
      <c r="G1462" s="1209"/>
      <c r="H1462" s="154"/>
      <c r="I1462" s="154"/>
      <c r="J1462" s="154"/>
      <c r="K1462" s="154"/>
      <c r="L1462" s="154"/>
      <c r="M1462" s="154"/>
      <c r="N1462" s="153"/>
      <c r="O1462" s="153"/>
      <c r="P1462" s="153"/>
      <c r="Q1462" s="153"/>
      <c r="R1462" s="154"/>
      <c r="S1462" s="154"/>
      <c r="T1462" s="154"/>
      <c r="U1462" s="154"/>
      <c r="V1462" s="154"/>
      <c r="W1462" s="154"/>
      <c r="X1462" s="154"/>
      <c r="Y1462" s="154"/>
      <c r="Z1462" s="145"/>
      <c r="AA1462" s="145"/>
      <c r="AB1462" s="145"/>
      <c r="AC1462" s="145"/>
      <c r="AD1462" s="145"/>
      <c r="AE1462" s="145"/>
      <c r="AF1462" s="145"/>
      <c r="AG1462" s="145" t="s">
        <v>206</v>
      </c>
      <c r="AH1462" s="145">
        <v>0</v>
      </c>
      <c r="AI1462" s="145"/>
      <c r="AJ1462" s="145"/>
      <c r="AK1462" s="145"/>
      <c r="AL1462" s="145"/>
      <c r="AM1462" s="145"/>
      <c r="AN1462" s="145"/>
      <c r="AO1462" s="145"/>
      <c r="AP1462" s="145"/>
      <c r="AQ1462" s="145"/>
      <c r="AR1462" s="145"/>
      <c r="AS1462" s="145"/>
      <c r="AT1462" s="145"/>
      <c r="AU1462" s="145"/>
      <c r="AV1462" s="145"/>
      <c r="AW1462" s="145"/>
      <c r="AX1462" s="145"/>
      <c r="AY1462" s="145"/>
      <c r="AZ1462" s="145"/>
      <c r="BA1462" s="145"/>
      <c r="BB1462" s="145"/>
      <c r="BC1462" s="145"/>
      <c r="BD1462" s="145"/>
      <c r="BE1462" s="145"/>
      <c r="BF1462" s="145"/>
      <c r="BG1462" s="145"/>
      <c r="BH1462" s="145"/>
    </row>
    <row r="1463" spans="1:60" outlineLevel="3">
      <c r="A1463" s="151"/>
      <c r="B1463" s="152"/>
      <c r="C1463" s="172" t="s">
        <v>534</v>
      </c>
      <c r="D1463" s="156"/>
      <c r="E1463" s="1215">
        <v>1.54</v>
      </c>
      <c r="F1463" s="1209"/>
      <c r="G1463" s="1209"/>
      <c r="H1463" s="154"/>
      <c r="I1463" s="154"/>
      <c r="J1463" s="154"/>
      <c r="K1463" s="154"/>
      <c r="L1463" s="154"/>
      <c r="M1463" s="154"/>
      <c r="N1463" s="153"/>
      <c r="O1463" s="153"/>
      <c r="P1463" s="153"/>
      <c r="Q1463" s="153"/>
      <c r="R1463" s="154"/>
      <c r="S1463" s="154"/>
      <c r="T1463" s="154"/>
      <c r="U1463" s="154"/>
      <c r="V1463" s="154"/>
      <c r="W1463" s="154"/>
      <c r="X1463" s="154"/>
      <c r="Y1463" s="154"/>
      <c r="Z1463" s="145"/>
      <c r="AA1463" s="145"/>
      <c r="AB1463" s="145"/>
      <c r="AC1463" s="145"/>
      <c r="AD1463" s="145"/>
      <c r="AE1463" s="145"/>
      <c r="AF1463" s="145"/>
      <c r="AG1463" s="145" t="s">
        <v>206</v>
      </c>
      <c r="AH1463" s="145">
        <v>0</v>
      </c>
      <c r="AI1463" s="145"/>
      <c r="AJ1463" s="145"/>
      <c r="AK1463" s="145"/>
      <c r="AL1463" s="145"/>
      <c r="AM1463" s="145"/>
      <c r="AN1463" s="145"/>
      <c r="AO1463" s="145"/>
      <c r="AP1463" s="145"/>
      <c r="AQ1463" s="145"/>
      <c r="AR1463" s="145"/>
      <c r="AS1463" s="145"/>
      <c r="AT1463" s="145"/>
      <c r="AU1463" s="145"/>
      <c r="AV1463" s="145"/>
      <c r="AW1463" s="145"/>
      <c r="AX1463" s="145"/>
      <c r="AY1463" s="145"/>
      <c r="AZ1463" s="145"/>
      <c r="BA1463" s="145"/>
      <c r="BB1463" s="145"/>
      <c r="BC1463" s="145"/>
      <c r="BD1463" s="145"/>
      <c r="BE1463" s="145"/>
      <c r="BF1463" s="145"/>
      <c r="BG1463" s="145"/>
      <c r="BH1463" s="145"/>
    </row>
    <row r="1464" spans="1:60" outlineLevel="3">
      <c r="A1464" s="151"/>
      <c r="B1464" s="152"/>
      <c r="C1464" s="172" t="s">
        <v>535</v>
      </c>
      <c r="D1464" s="156"/>
      <c r="E1464" s="1215">
        <v>1.56</v>
      </c>
      <c r="F1464" s="1209"/>
      <c r="G1464" s="1209"/>
      <c r="H1464" s="154"/>
      <c r="I1464" s="154"/>
      <c r="J1464" s="154"/>
      <c r="K1464" s="154"/>
      <c r="L1464" s="154"/>
      <c r="M1464" s="154"/>
      <c r="N1464" s="153"/>
      <c r="O1464" s="153"/>
      <c r="P1464" s="153"/>
      <c r="Q1464" s="153"/>
      <c r="R1464" s="154"/>
      <c r="S1464" s="154"/>
      <c r="T1464" s="154"/>
      <c r="U1464" s="154"/>
      <c r="V1464" s="154"/>
      <c r="W1464" s="154"/>
      <c r="X1464" s="154"/>
      <c r="Y1464" s="154"/>
      <c r="Z1464" s="145"/>
      <c r="AA1464" s="145"/>
      <c r="AB1464" s="145"/>
      <c r="AC1464" s="145"/>
      <c r="AD1464" s="145"/>
      <c r="AE1464" s="145"/>
      <c r="AF1464" s="145"/>
      <c r="AG1464" s="145" t="s">
        <v>206</v>
      </c>
      <c r="AH1464" s="145">
        <v>0</v>
      </c>
      <c r="AI1464" s="145"/>
      <c r="AJ1464" s="145"/>
      <c r="AK1464" s="145"/>
      <c r="AL1464" s="145"/>
      <c r="AM1464" s="145"/>
      <c r="AN1464" s="145"/>
      <c r="AO1464" s="145"/>
      <c r="AP1464" s="145"/>
      <c r="AQ1464" s="145"/>
      <c r="AR1464" s="145"/>
      <c r="AS1464" s="145"/>
      <c r="AT1464" s="145"/>
      <c r="AU1464" s="145"/>
      <c r="AV1464" s="145"/>
      <c r="AW1464" s="145"/>
      <c r="AX1464" s="145"/>
      <c r="AY1464" s="145"/>
      <c r="AZ1464" s="145"/>
      <c r="BA1464" s="145"/>
      <c r="BB1464" s="145"/>
      <c r="BC1464" s="145"/>
      <c r="BD1464" s="145"/>
      <c r="BE1464" s="145"/>
      <c r="BF1464" s="145"/>
      <c r="BG1464" s="145"/>
      <c r="BH1464" s="145"/>
    </row>
    <row r="1465" spans="1:60" outlineLevel="3">
      <c r="A1465" s="151"/>
      <c r="B1465" s="152"/>
      <c r="C1465" s="172" t="s">
        <v>536</v>
      </c>
      <c r="D1465" s="156"/>
      <c r="E1465" s="1215">
        <v>1.51</v>
      </c>
      <c r="F1465" s="1209"/>
      <c r="G1465" s="1209"/>
      <c r="H1465" s="154"/>
      <c r="I1465" s="154"/>
      <c r="J1465" s="154"/>
      <c r="K1465" s="154"/>
      <c r="L1465" s="154"/>
      <c r="M1465" s="154"/>
      <c r="N1465" s="153"/>
      <c r="O1465" s="153"/>
      <c r="P1465" s="153"/>
      <c r="Q1465" s="153"/>
      <c r="R1465" s="154"/>
      <c r="S1465" s="154"/>
      <c r="T1465" s="154"/>
      <c r="U1465" s="154"/>
      <c r="V1465" s="154"/>
      <c r="W1465" s="154"/>
      <c r="X1465" s="154"/>
      <c r="Y1465" s="154"/>
      <c r="Z1465" s="145"/>
      <c r="AA1465" s="145"/>
      <c r="AB1465" s="145"/>
      <c r="AC1465" s="145"/>
      <c r="AD1465" s="145"/>
      <c r="AE1465" s="145"/>
      <c r="AF1465" s="145"/>
      <c r="AG1465" s="145" t="s">
        <v>206</v>
      </c>
      <c r="AH1465" s="145">
        <v>0</v>
      </c>
      <c r="AI1465" s="145"/>
      <c r="AJ1465" s="145"/>
      <c r="AK1465" s="145"/>
      <c r="AL1465" s="145"/>
      <c r="AM1465" s="145"/>
      <c r="AN1465" s="145"/>
      <c r="AO1465" s="145"/>
      <c r="AP1465" s="145"/>
      <c r="AQ1465" s="145"/>
      <c r="AR1465" s="145"/>
      <c r="AS1465" s="145"/>
      <c r="AT1465" s="145"/>
      <c r="AU1465" s="145"/>
      <c r="AV1465" s="145"/>
      <c r="AW1465" s="145"/>
      <c r="AX1465" s="145"/>
      <c r="AY1465" s="145"/>
      <c r="AZ1465" s="145"/>
      <c r="BA1465" s="145"/>
      <c r="BB1465" s="145"/>
      <c r="BC1465" s="145"/>
      <c r="BD1465" s="145"/>
      <c r="BE1465" s="145"/>
      <c r="BF1465" s="145"/>
      <c r="BG1465" s="145"/>
      <c r="BH1465" s="145"/>
    </row>
    <row r="1466" spans="1:60" ht="22.5" outlineLevel="1">
      <c r="A1466" s="164">
        <v>476</v>
      </c>
      <c r="B1466" s="165" t="s">
        <v>1847</v>
      </c>
      <c r="C1466" s="171" t="s">
        <v>1848</v>
      </c>
      <c r="D1466" s="166" t="s">
        <v>217</v>
      </c>
      <c r="E1466" s="1214">
        <v>39</v>
      </c>
      <c r="F1466" s="1207"/>
      <c r="G1466" s="1208">
        <f>ROUND(E1466*F1466,2)</f>
        <v>0</v>
      </c>
      <c r="H1466" s="155">
        <v>272.52999999999997</v>
      </c>
      <c r="I1466" s="154">
        <f>ROUND(E1466*H1466,2)</f>
        <v>10628.67</v>
      </c>
      <c r="J1466" s="155">
        <v>572.70000000000005</v>
      </c>
      <c r="K1466" s="154">
        <f>ROUND(E1466*J1466,2)</f>
        <v>22335.3</v>
      </c>
      <c r="L1466" s="154">
        <v>21</v>
      </c>
      <c r="M1466" s="154">
        <f>G1466*(1+L1466/100)</f>
        <v>0</v>
      </c>
      <c r="N1466" s="153">
        <v>3.9899999999999996E-3</v>
      </c>
      <c r="O1466" s="153">
        <f>ROUND(E1466*N1466,2)</f>
        <v>0.16</v>
      </c>
      <c r="P1466" s="153">
        <v>0</v>
      </c>
      <c r="Q1466" s="153">
        <f>ROUND(E1466*P1466,2)</f>
        <v>0</v>
      </c>
      <c r="R1466" s="154"/>
      <c r="S1466" s="154" t="s">
        <v>200</v>
      </c>
      <c r="T1466" s="154" t="s">
        <v>201</v>
      </c>
      <c r="U1466" s="154">
        <v>0.97799999999999998</v>
      </c>
      <c r="V1466" s="154">
        <f>ROUND(E1466*U1466,2)</f>
        <v>38.14</v>
      </c>
      <c r="W1466" s="154"/>
      <c r="X1466" s="154" t="s">
        <v>202</v>
      </c>
      <c r="Y1466" s="154" t="s">
        <v>203</v>
      </c>
      <c r="Z1466" s="145"/>
      <c r="AA1466" s="145"/>
      <c r="AB1466" s="145"/>
      <c r="AC1466" s="145"/>
      <c r="AD1466" s="145"/>
      <c r="AE1466" s="145"/>
      <c r="AF1466" s="145"/>
      <c r="AG1466" s="145" t="s">
        <v>204</v>
      </c>
      <c r="AH1466" s="145"/>
      <c r="AI1466" s="145"/>
      <c r="AJ1466" s="145"/>
      <c r="AK1466" s="145"/>
      <c r="AL1466" s="145"/>
      <c r="AM1466" s="145"/>
      <c r="AN1466" s="145"/>
      <c r="AO1466" s="145"/>
      <c r="AP1466" s="145"/>
      <c r="AQ1466" s="145"/>
      <c r="AR1466" s="145"/>
      <c r="AS1466" s="145"/>
      <c r="AT1466" s="145"/>
      <c r="AU1466" s="145"/>
      <c r="AV1466" s="145"/>
      <c r="AW1466" s="145"/>
      <c r="AX1466" s="145"/>
      <c r="AY1466" s="145"/>
      <c r="AZ1466" s="145"/>
      <c r="BA1466" s="145"/>
      <c r="BB1466" s="145"/>
      <c r="BC1466" s="145"/>
      <c r="BD1466" s="145"/>
      <c r="BE1466" s="145"/>
      <c r="BF1466" s="145"/>
      <c r="BG1466" s="145"/>
      <c r="BH1466" s="145"/>
    </row>
    <row r="1467" spans="1:60" outlineLevel="2">
      <c r="A1467" s="151"/>
      <c r="B1467" s="152"/>
      <c r="C1467" s="172" t="s">
        <v>540</v>
      </c>
      <c r="D1467" s="156"/>
      <c r="E1467" s="1215">
        <v>8.2100000000000009</v>
      </c>
      <c r="F1467" s="1209"/>
      <c r="G1467" s="1209"/>
      <c r="H1467" s="154"/>
      <c r="I1467" s="154"/>
      <c r="J1467" s="154"/>
      <c r="K1467" s="154"/>
      <c r="L1467" s="154"/>
      <c r="M1467" s="154"/>
      <c r="N1467" s="153"/>
      <c r="O1467" s="153"/>
      <c r="P1467" s="153"/>
      <c r="Q1467" s="153"/>
      <c r="R1467" s="154"/>
      <c r="S1467" s="154"/>
      <c r="T1467" s="154"/>
      <c r="U1467" s="154"/>
      <c r="V1467" s="154"/>
      <c r="W1467" s="154"/>
      <c r="X1467" s="154"/>
      <c r="Y1467" s="154"/>
      <c r="Z1467" s="145"/>
      <c r="AA1467" s="145"/>
      <c r="AB1467" s="145"/>
      <c r="AC1467" s="145"/>
      <c r="AD1467" s="145"/>
      <c r="AE1467" s="145"/>
      <c r="AF1467" s="145"/>
      <c r="AG1467" s="145" t="s">
        <v>206</v>
      </c>
      <c r="AH1467" s="145">
        <v>0</v>
      </c>
      <c r="AI1467" s="145"/>
      <c r="AJ1467" s="145"/>
      <c r="AK1467" s="145"/>
      <c r="AL1467" s="145"/>
      <c r="AM1467" s="145"/>
      <c r="AN1467" s="145"/>
      <c r="AO1467" s="145"/>
      <c r="AP1467" s="145"/>
      <c r="AQ1467" s="145"/>
      <c r="AR1467" s="145"/>
      <c r="AS1467" s="145"/>
      <c r="AT1467" s="145"/>
      <c r="AU1467" s="145"/>
      <c r="AV1467" s="145"/>
      <c r="AW1467" s="145"/>
      <c r="AX1467" s="145"/>
      <c r="AY1467" s="145"/>
      <c r="AZ1467" s="145"/>
      <c r="BA1467" s="145"/>
      <c r="BB1467" s="145"/>
      <c r="BC1467" s="145"/>
      <c r="BD1467" s="145"/>
      <c r="BE1467" s="145"/>
      <c r="BF1467" s="145"/>
      <c r="BG1467" s="145"/>
      <c r="BH1467" s="145"/>
    </row>
    <row r="1468" spans="1:60" outlineLevel="3">
      <c r="A1468" s="151"/>
      <c r="B1468" s="152"/>
      <c r="C1468" s="172" t="s">
        <v>541</v>
      </c>
      <c r="D1468" s="156"/>
      <c r="E1468" s="1215">
        <v>6.35</v>
      </c>
      <c r="F1468" s="1209"/>
      <c r="G1468" s="1209"/>
      <c r="H1468" s="154"/>
      <c r="I1468" s="154"/>
      <c r="J1468" s="154"/>
      <c r="K1468" s="154"/>
      <c r="L1468" s="154"/>
      <c r="M1468" s="154"/>
      <c r="N1468" s="153"/>
      <c r="O1468" s="153"/>
      <c r="P1468" s="153"/>
      <c r="Q1468" s="153"/>
      <c r="R1468" s="154"/>
      <c r="S1468" s="154"/>
      <c r="T1468" s="154"/>
      <c r="U1468" s="154"/>
      <c r="V1468" s="154"/>
      <c r="W1468" s="154"/>
      <c r="X1468" s="154"/>
      <c r="Y1468" s="154"/>
      <c r="Z1468" s="145"/>
      <c r="AA1468" s="145"/>
      <c r="AB1468" s="145"/>
      <c r="AC1468" s="145"/>
      <c r="AD1468" s="145"/>
      <c r="AE1468" s="145"/>
      <c r="AF1468" s="145"/>
      <c r="AG1468" s="145" t="s">
        <v>206</v>
      </c>
      <c r="AH1468" s="145">
        <v>0</v>
      </c>
      <c r="AI1468" s="145"/>
      <c r="AJ1468" s="145"/>
      <c r="AK1468" s="145"/>
      <c r="AL1468" s="145"/>
      <c r="AM1468" s="145"/>
      <c r="AN1468" s="145"/>
      <c r="AO1468" s="145"/>
      <c r="AP1468" s="145"/>
      <c r="AQ1468" s="145"/>
      <c r="AR1468" s="145"/>
      <c r="AS1468" s="145"/>
      <c r="AT1468" s="145"/>
      <c r="AU1468" s="145"/>
      <c r="AV1468" s="145"/>
      <c r="AW1468" s="145"/>
      <c r="AX1468" s="145"/>
      <c r="AY1468" s="145"/>
      <c r="AZ1468" s="145"/>
      <c r="BA1468" s="145"/>
      <c r="BB1468" s="145"/>
      <c r="BC1468" s="145"/>
      <c r="BD1468" s="145"/>
      <c r="BE1468" s="145"/>
      <c r="BF1468" s="145"/>
      <c r="BG1468" s="145"/>
      <c r="BH1468" s="145"/>
    </row>
    <row r="1469" spans="1:60" outlineLevel="3">
      <c r="A1469" s="151"/>
      <c r="B1469" s="152"/>
      <c r="C1469" s="172" t="s">
        <v>550</v>
      </c>
      <c r="D1469" s="156"/>
      <c r="E1469" s="1215">
        <v>1.66</v>
      </c>
      <c r="F1469" s="1209"/>
      <c r="G1469" s="1209"/>
      <c r="H1469" s="154"/>
      <c r="I1469" s="154"/>
      <c r="J1469" s="154"/>
      <c r="K1469" s="154"/>
      <c r="L1469" s="154"/>
      <c r="M1469" s="154"/>
      <c r="N1469" s="153"/>
      <c r="O1469" s="153"/>
      <c r="P1469" s="153"/>
      <c r="Q1469" s="153"/>
      <c r="R1469" s="154"/>
      <c r="S1469" s="154"/>
      <c r="T1469" s="154"/>
      <c r="U1469" s="154"/>
      <c r="V1469" s="154"/>
      <c r="W1469" s="154"/>
      <c r="X1469" s="154"/>
      <c r="Y1469" s="154"/>
      <c r="Z1469" s="145"/>
      <c r="AA1469" s="145"/>
      <c r="AB1469" s="145"/>
      <c r="AC1469" s="145"/>
      <c r="AD1469" s="145"/>
      <c r="AE1469" s="145"/>
      <c r="AF1469" s="145"/>
      <c r="AG1469" s="145" t="s">
        <v>206</v>
      </c>
      <c r="AH1469" s="145">
        <v>0</v>
      </c>
      <c r="AI1469" s="145"/>
      <c r="AJ1469" s="145"/>
      <c r="AK1469" s="145"/>
      <c r="AL1469" s="145"/>
      <c r="AM1469" s="145"/>
      <c r="AN1469" s="145"/>
      <c r="AO1469" s="145"/>
      <c r="AP1469" s="145"/>
      <c r="AQ1469" s="145"/>
      <c r="AR1469" s="145"/>
      <c r="AS1469" s="145"/>
      <c r="AT1469" s="145"/>
      <c r="AU1469" s="145"/>
      <c r="AV1469" s="145"/>
      <c r="AW1469" s="145"/>
      <c r="AX1469" s="145"/>
      <c r="AY1469" s="145"/>
      <c r="AZ1469" s="145"/>
      <c r="BA1469" s="145"/>
      <c r="BB1469" s="145"/>
      <c r="BC1469" s="145"/>
      <c r="BD1469" s="145"/>
      <c r="BE1469" s="145"/>
      <c r="BF1469" s="145"/>
      <c r="BG1469" s="145"/>
      <c r="BH1469" s="145"/>
    </row>
    <row r="1470" spans="1:60" outlineLevel="3">
      <c r="A1470" s="151"/>
      <c r="B1470" s="152"/>
      <c r="C1470" s="172" t="s">
        <v>551</v>
      </c>
      <c r="D1470" s="156"/>
      <c r="E1470" s="1215">
        <v>2.0299999999999998</v>
      </c>
      <c r="F1470" s="1209"/>
      <c r="G1470" s="1209"/>
      <c r="H1470" s="154"/>
      <c r="I1470" s="154"/>
      <c r="J1470" s="154"/>
      <c r="K1470" s="154"/>
      <c r="L1470" s="154"/>
      <c r="M1470" s="154"/>
      <c r="N1470" s="153"/>
      <c r="O1470" s="153"/>
      <c r="P1470" s="153"/>
      <c r="Q1470" s="153"/>
      <c r="R1470" s="154"/>
      <c r="S1470" s="154"/>
      <c r="T1470" s="154"/>
      <c r="U1470" s="154"/>
      <c r="V1470" s="154"/>
      <c r="W1470" s="154"/>
      <c r="X1470" s="154"/>
      <c r="Y1470" s="154"/>
      <c r="Z1470" s="145"/>
      <c r="AA1470" s="145"/>
      <c r="AB1470" s="145"/>
      <c r="AC1470" s="145"/>
      <c r="AD1470" s="145"/>
      <c r="AE1470" s="145"/>
      <c r="AF1470" s="145"/>
      <c r="AG1470" s="145" t="s">
        <v>206</v>
      </c>
      <c r="AH1470" s="145">
        <v>0</v>
      </c>
      <c r="AI1470" s="145"/>
      <c r="AJ1470" s="145"/>
      <c r="AK1470" s="145"/>
      <c r="AL1470" s="145"/>
      <c r="AM1470" s="145"/>
      <c r="AN1470" s="145"/>
      <c r="AO1470" s="145"/>
      <c r="AP1470" s="145"/>
      <c r="AQ1470" s="145"/>
      <c r="AR1470" s="145"/>
      <c r="AS1470" s="145"/>
      <c r="AT1470" s="145"/>
      <c r="AU1470" s="145"/>
      <c r="AV1470" s="145"/>
      <c r="AW1470" s="145"/>
      <c r="AX1470" s="145"/>
      <c r="AY1470" s="145"/>
      <c r="AZ1470" s="145"/>
      <c r="BA1470" s="145"/>
      <c r="BB1470" s="145"/>
      <c r="BC1470" s="145"/>
      <c r="BD1470" s="145"/>
      <c r="BE1470" s="145"/>
      <c r="BF1470" s="145"/>
      <c r="BG1470" s="145"/>
      <c r="BH1470" s="145"/>
    </row>
    <row r="1471" spans="1:60" outlineLevel="3">
      <c r="A1471" s="151"/>
      <c r="B1471" s="152"/>
      <c r="C1471" s="172" t="s">
        <v>552</v>
      </c>
      <c r="D1471" s="156"/>
      <c r="E1471" s="1215">
        <v>5.55</v>
      </c>
      <c r="F1471" s="1209"/>
      <c r="G1471" s="1209"/>
      <c r="H1471" s="154"/>
      <c r="I1471" s="154"/>
      <c r="J1471" s="154"/>
      <c r="K1471" s="154"/>
      <c r="L1471" s="154"/>
      <c r="M1471" s="154"/>
      <c r="N1471" s="153"/>
      <c r="O1471" s="153"/>
      <c r="P1471" s="153"/>
      <c r="Q1471" s="153"/>
      <c r="R1471" s="154"/>
      <c r="S1471" s="154"/>
      <c r="T1471" s="154"/>
      <c r="U1471" s="154"/>
      <c r="V1471" s="154"/>
      <c r="W1471" s="154"/>
      <c r="X1471" s="154"/>
      <c r="Y1471" s="154"/>
      <c r="Z1471" s="145"/>
      <c r="AA1471" s="145"/>
      <c r="AB1471" s="145"/>
      <c r="AC1471" s="145"/>
      <c r="AD1471" s="145"/>
      <c r="AE1471" s="145"/>
      <c r="AF1471" s="145"/>
      <c r="AG1471" s="145" t="s">
        <v>206</v>
      </c>
      <c r="AH1471" s="145">
        <v>0</v>
      </c>
      <c r="AI1471" s="145"/>
      <c r="AJ1471" s="145"/>
      <c r="AK1471" s="145"/>
      <c r="AL1471" s="145"/>
      <c r="AM1471" s="145"/>
      <c r="AN1471" s="145"/>
      <c r="AO1471" s="145"/>
      <c r="AP1471" s="145"/>
      <c r="AQ1471" s="145"/>
      <c r="AR1471" s="145"/>
      <c r="AS1471" s="145"/>
      <c r="AT1471" s="145"/>
      <c r="AU1471" s="145"/>
      <c r="AV1471" s="145"/>
      <c r="AW1471" s="145"/>
      <c r="AX1471" s="145"/>
      <c r="AY1471" s="145"/>
      <c r="AZ1471" s="145"/>
      <c r="BA1471" s="145"/>
      <c r="BB1471" s="145"/>
      <c r="BC1471" s="145"/>
      <c r="BD1471" s="145"/>
      <c r="BE1471" s="145"/>
      <c r="BF1471" s="145"/>
      <c r="BG1471" s="145"/>
      <c r="BH1471" s="145"/>
    </row>
    <row r="1472" spans="1:60" outlineLevel="3">
      <c r="A1472" s="151"/>
      <c r="B1472" s="152"/>
      <c r="C1472" s="172" t="s">
        <v>542</v>
      </c>
      <c r="D1472" s="156"/>
      <c r="E1472" s="1215">
        <v>6.82</v>
      </c>
      <c r="F1472" s="1209"/>
      <c r="G1472" s="1209"/>
      <c r="H1472" s="154"/>
      <c r="I1472" s="154"/>
      <c r="J1472" s="154"/>
      <c r="K1472" s="154"/>
      <c r="L1472" s="154"/>
      <c r="M1472" s="154"/>
      <c r="N1472" s="153"/>
      <c r="O1472" s="153"/>
      <c r="P1472" s="153"/>
      <c r="Q1472" s="153"/>
      <c r="R1472" s="154"/>
      <c r="S1472" s="154"/>
      <c r="T1472" s="154"/>
      <c r="U1472" s="154"/>
      <c r="V1472" s="154"/>
      <c r="W1472" s="154"/>
      <c r="X1472" s="154"/>
      <c r="Y1472" s="154"/>
      <c r="Z1472" s="145"/>
      <c r="AA1472" s="145"/>
      <c r="AB1472" s="145"/>
      <c r="AC1472" s="145"/>
      <c r="AD1472" s="145"/>
      <c r="AE1472" s="145"/>
      <c r="AF1472" s="145"/>
      <c r="AG1472" s="145" t="s">
        <v>206</v>
      </c>
      <c r="AH1472" s="145">
        <v>0</v>
      </c>
      <c r="AI1472" s="145"/>
      <c r="AJ1472" s="145"/>
      <c r="AK1472" s="145"/>
      <c r="AL1472" s="145"/>
      <c r="AM1472" s="145"/>
      <c r="AN1472" s="145"/>
      <c r="AO1472" s="145"/>
      <c r="AP1472" s="145"/>
      <c r="AQ1472" s="145"/>
      <c r="AR1472" s="145"/>
      <c r="AS1472" s="145"/>
      <c r="AT1472" s="145"/>
      <c r="AU1472" s="145"/>
      <c r="AV1472" s="145"/>
      <c r="AW1472" s="145"/>
      <c r="AX1472" s="145"/>
      <c r="AY1472" s="145"/>
      <c r="AZ1472" s="145"/>
      <c r="BA1472" s="145"/>
      <c r="BB1472" s="145"/>
      <c r="BC1472" s="145"/>
      <c r="BD1472" s="145"/>
      <c r="BE1472" s="145"/>
      <c r="BF1472" s="145"/>
      <c r="BG1472" s="145"/>
      <c r="BH1472" s="145"/>
    </row>
    <row r="1473" spans="1:60" outlineLevel="3">
      <c r="A1473" s="151"/>
      <c r="B1473" s="152"/>
      <c r="C1473" s="172" t="s">
        <v>553</v>
      </c>
      <c r="D1473" s="156"/>
      <c r="E1473" s="1215">
        <v>6.59</v>
      </c>
      <c r="F1473" s="1209"/>
      <c r="G1473" s="1209"/>
      <c r="H1473" s="154"/>
      <c r="I1473" s="154"/>
      <c r="J1473" s="154"/>
      <c r="K1473" s="154"/>
      <c r="L1473" s="154"/>
      <c r="M1473" s="154"/>
      <c r="N1473" s="153"/>
      <c r="O1473" s="153"/>
      <c r="P1473" s="153"/>
      <c r="Q1473" s="153"/>
      <c r="R1473" s="154"/>
      <c r="S1473" s="154"/>
      <c r="T1473" s="154"/>
      <c r="U1473" s="154"/>
      <c r="V1473" s="154"/>
      <c r="W1473" s="154"/>
      <c r="X1473" s="154"/>
      <c r="Y1473" s="154"/>
      <c r="Z1473" s="145"/>
      <c r="AA1473" s="145"/>
      <c r="AB1473" s="145"/>
      <c r="AC1473" s="145"/>
      <c r="AD1473" s="145"/>
      <c r="AE1473" s="145"/>
      <c r="AF1473" s="145"/>
      <c r="AG1473" s="145" t="s">
        <v>206</v>
      </c>
      <c r="AH1473" s="145">
        <v>0</v>
      </c>
      <c r="AI1473" s="145"/>
      <c r="AJ1473" s="145"/>
      <c r="AK1473" s="145"/>
      <c r="AL1473" s="145"/>
      <c r="AM1473" s="145"/>
      <c r="AN1473" s="145"/>
      <c r="AO1473" s="145"/>
      <c r="AP1473" s="145"/>
      <c r="AQ1473" s="145"/>
      <c r="AR1473" s="145"/>
      <c r="AS1473" s="145"/>
      <c r="AT1473" s="145"/>
      <c r="AU1473" s="145"/>
      <c r="AV1473" s="145"/>
      <c r="AW1473" s="145"/>
      <c r="AX1473" s="145"/>
      <c r="AY1473" s="145"/>
      <c r="AZ1473" s="145"/>
      <c r="BA1473" s="145"/>
      <c r="BB1473" s="145"/>
      <c r="BC1473" s="145"/>
      <c r="BD1473" s="145"/>
      <c r="BE1473" s="145"/>
      <c r="BF1473" s="145"/>
      <c r="BG1473" s="145"/>
      <c r="BH1473" s="145"/>
    </row>
    <row r="1474" spans="1:60" outlineLevel="3">
      <c r="A1474" s="151"/>
      <c r="B1474" s="152"/>
      <c r="C1474" s="172" t="s">
        <v>554</v>
      </c>
      <c r="D1474" s="156"/>
      <c r="E1474" s="1215">
        <v>1.79</v>
      </c>
      <c r="F1474" s="1209"/>
      <c r="G1474" s="1209"/>
      <c r="H1474" s="154"/>
      <c r="I1474" s="154"/>
      <c r="J1474" s="154"/>
      <c r="K1474" s="154"/>
      <c r="L1474" s="154"/>
      <c r="M1474" s="154"/>
      <c r="N1474" s="153"/>
      <c r="O1474" s="153"/>
      <c r="P1474" s="153"/>
      <c r="Q1474" s="153"/>
      <c r="R1474" s="154"/>
      <c r="S1474" s="154"/>
      <c r="T1474" s="154"/>
      <c r="U1474" s="154"/>
      <c r="V1474" s="154"/>
      <c r="W1474" s="154"/>
      <c r="X1474" s="154"/>
      <c r="Y1474" s="154"/>
      <c r="Z1474" s="145"/>
      <c r="AA1474" s="145"/>
      <c r="AB1474" s="145"/>
      <c r="AC1474" s="145"/>
      <c r="AD1474" s="145"/>
      <c r="AE1474" s="145"/>
      <c r="AF1474" s="145"/>
      <c r="AG1474" s="145" t="s">
        <v>206</v>
      </c>
      <c r="AH1474" s="145">
        <v>0</v>
      </c>
      <c r="AI1474" s="145"/>
      <c r="AJ1474" s="145"/>
      <c r="AK1474" s="145"/>
      <c r="AL1474" s="145"/>
      <c r="AM1474" s="145"/>
      <c r="AN1474" s="145"/>
      <c r="AO1474" s="145"/>
      <c r="AP1474" s="145"/>
      <c r="AQ1474" s="145"/>
      <c r="AR1474" s="145"/>
      <c r="AS1474" s="145"/>
      <c r="AT1474" s="145"/>
      <c r="AU1474" s="145"/>
      <c r="AV1474" s="145"/>
      <c r="AW1474" s="145"/>
      <c r="AX1474" s="145"/>
      <c r="AY1474" s="145"/>
      <c r="AZ1474" s="145"/>
      <c r="BA1474" s="145"/>
      <c r="BB1474" s="145"/>
      <c r="BC1474" s="145"/>
      <c r="BD1474" s="145"/>
      <c r="BE1474" s="145"/>
      <c r="BF1474" s="145"/>
      <c r="BG1474" s="145"/>
      <c r="BH1474" s="145"/>
    </row>
    <row r="1475" spans="1:60" outlineLevel="1">
      <c r="A1475" s="164">
        <v>477</v>
      </c>
      <c r="B1475" s="165" t="s">
        <v>1849</v>
      </c>
      <c r="C1475" s="171" t="s">
        <v>1850</v>
      </c>
      <c r="D1475" s="166" t="s">
        <v>217</v>
      </c>
      <c r="E1475" s="1214">
        <v>25.89</v>
      </c>
      <c r="F1475" s="1207"/>
      <c r="G1475" s="1208">
        <f>ROUND(E1475*F1475,2)</f>
        <v>0</v>
      </c>
      <c r="H1475" s="155">
        <v>0</v>
      </c>
      <c r="I1475" s="154">
        <f>ROUND(E1475*H1475,2)</f>
        <v>0</v>
      </c>
      <c r="J1475" s="155">
        <v>17.57</v>
      </c>
      <c r="K1475" s="154">
        <f>ROUND(E1475*J1475,2)</f>
        <v>454.89</v>
      </c>
      <c r="L1475" s="154">
        <v>21</v>
      </c>
      <c r="M1475" s="154">
        <f>G1475*(1+L1475/100)</f>
        <v>0</v>
      </c>
      <c r="N1475" s="153">
        <v>0</v>
      </c>
      <c r="O1475" s="153">
        <f>ROUND(E1475*N1475,2)</f>
        <v>0</v>
      </c>
      <c r="P1475" s="153">
        <v>0</v>
      </c>
      <c r="Q1475" s="153">
        <f>ROUND(E1475*P1475,2)</f>
        <v>0</v>
      </c>
      <c r="R1475" s="154"/>
      <c r="S1475" s="154" t="s">
        <v>200</v>
      </c>
      <c r="T1475" s="154" t="s">
        <v>201</v>
      </c>
      <c r="U1475" s="154">
        <v>0.03</v>
      </c>
      <c r="V1475" s="154">
        <f>ROUND(E1475*U1475,2)</f>
        <v>0.78</v>
      </c>
      <c r="W1475" s="154"/>
      <c r="X1475" s="154" t="s">
        <v>202</v>
      </c>
      <c r="Y1475" s="154" t="s">
        <v>203</v>
      </c>
      <c r="Z1475" s="145"/>
      <c r="AA1475" s="145"/>
      <c r="AB1475" s="145"/>
      <c r="AC1475" s="145"/>
      <c r="AD1475" s="145"/>
      <c r="AE1475" s="145"/>
      <c r="AF1475" s="145"/>
      <c r="AG1475" s="145" t="s">
        <v>204</v>
      </c>
      <c r="AH1475" s="145"/>
      <c r="AI1475" s="145"/>
      <c r="AJ1475" s="145"/>
      <c r="AK1475" s="145"/>
      <c r="AL1475" s="145"/>
      <c r="AM1475" s="145"/>
      <c r="AN1475" s="145"/>
      <c r="AO1475" s="145"/>
      <c r="AP1475" s="145"/>
      <c r="AQ1475" s="145"/>
      <c r="AR1475" s="145"/>
      <c r="AS1475" s="145"/>
      <c r="AT1475" s="145"/>
      <c r="AU1475" s="145"/>
      <c r="AV1475" s="145"/>
      <c r="AW1475" s="145"/>
      <c r="AX1475" s="145"/>
      <c r="AY1475" s="145"/>
      <c r="AZ1475" s="145"/>
      <c r="BA1475" s="145"/>
      <c r="BB1475" s="145"/>
      <c r="BC1475" s="145"/>
      <c r="BD1475" s="145"/>
      <c r="BE1475" s="145"/>
      <c r="BF1475" s="145"/>
      <c r="BG1475" s="145"/>
      <c r="BH1475" s="145"/>
    </row>
    <row r="1476" spans="1:60" outlineLevel="2">
      <c r="A1476" s="151"/>
      <c r="B1476" s="152"/>
      <c r="C1476" s="172" t="s">
        <v>550</v>
      </c>
      <c r="D1476" s="156"/>
      <c r="E1476" s="1215">
        <v>1.66</v>
      </c>
      <c r="F1476" s="1209"/>
      <c r="G1476" s="1209"/>
      <c r="H1476" s="154"/>
      <c r="I1476" s="154"/>
      <c r="J1476" s="154"/>
      <c r="K1476" s="154"/>
      <c r="L1476" s="154"/>
      <c r="M1476" s="154"/>
      <c r="N1476" s="153"/>
      <c r="O1476" s="153"/>
      <c r="P1476" s="153"/>
      <c r="Q1476" s="153"/>
      <c r="R1476" s="154"/>
      <c r="S1476" s="154"/>
      <c r="T1476" s="154"/>
      <c r="U1476" s="154"/>
      <c r="V1476" s="154"/>
      <c r="W1476" s="154"/>
      <c r="X1476" s="154"/>
      <c r="Y1476" s="154"/>
      <c r="Z1476" s="145"/>
      <c r="AA1476" s="145"/>
      <c r="AB1476" s="145"/>
      <c r="AC1476" s="145"/>
      <c r="AD1476" s="145"/>
      <c r="AE1476" s="145"/>
      <c r="AF1476" s="145"/>
      <c r="AG1476" s="145" t="s">
        <v>206</v>
      </c>
      <c r="AH1476" s="145">
        <v>0</v>
      </c>
      <c r="AI1476" s="145"/>
      <c r="AJ1476" s="145"/>
      <c r="AK1476" s="145"/>
      <c r="AL1476" s="145"/>
      <c r="AM1476" s="145"/>
      <c r="AN1476" s="145"/>
      <c r="AO1476" s="145"/>
      <c r="AP1476" s="145"/>
      <c r="AQ1476" s="145"/>
      <c r="AR1476" s="145"/>
      <c r="AS1476" s="145"/>
      <c r="AT1476" s="145"/>
      <c r="AU1476" s="145"/>
      <c r="AV1476" s="145"/>
      <c r="AW1476" s="145"/>
      <c r="AX1476" s="145"/>
      <c r="AY1476" s="145"/>
      <c r="AZ1476" s="145"/>
      <c r="BA1476" s="145"/>
      <c r="BB1476" s="145"/>
      <c r="BC1476" s="145"/>
      <c r="BD1476" s="145"/>
      <c r="BE1476" s="145"/>
      <c r="BF1476" s="145"/>
      <c r="BG1476" s="145"/>
      <c r="BH1476" s="145"/>
    </row>
    <row r="1477" spans="1:60" outlineLevel="3">
      <c r="A1477" s="151"/>
      <c r="B1477" s="152"/>
      <c r="C1477" s="172" t="s">
        <v>551</v>
      </c>
      <c r="D1477" s="156"/>
      <c r="E1477" s="1215">
        <v>2.0299999999999998</v>
      </c>
      <c r="F1477" s="1209"/>
      <c r="G1477" s="1209"/>
      <c r="H1477" s="154"/>
      <c r="I1477" s="154"/>
      <c r="J1477" s="154"/>
      <c r="K1477" s="154"/>
      <c r="L1477" s="154"/>
      <c r="M1477" s="154"/>
      <c r="N1477" s="153"/>
      <c r="O1477" s="153"/>
      <c r="P1477" s="153"/>
      <c r="Q1477" s="153"/>
      <c r="R1477" s="154"/>
      <c r="S1477" s="154"/>
      <c r="T1477" s="154"/>
      <c r="U1477" s="154"/>
      <c r="V1477" s="154"/>
      <c r="W1477" s="154"/>
      <c r="X1477" s="154"/>
      <c r="Y1477" s="154"/>
      <c r="Z1477" s="145"/>
      <c r="AA1477" s="145"/>
      <c r="AB1477" s="145"/>
      <c r="AC1477" s="145"/>
      <c r="AD1477" s="145"/>
      <c r="AE1477" s="145"/>
      <c r="AF1477" s="145"/>
      <c r="AG1477" s="145" t="s">
        <v>206</v>
      </c>
      <c r="AH1477" s="145">
        <v>0</v>
      </c>
      <c r="AI1477" s="145"/>
      <c r="AJ1477" s="145"/>
      <c r="AK1477" s="145"/>
      <c r="AL1477" s="145"/>
      <c r="AM1477" s="145"/>
      <c r="AN1477" s="145"/>
      <c r="AO1477" s="145"/>
      <c r="AP1477" s="145"/>
      <c r="AQ1477" s="145"/>
      <c r="AR1477" s="145"/>
      <c r="AS1477" s="145"/>
      <c r="AT1477" s="145"/>
      <c r="AU1477" s="145"/>
      <c r="AV1477" s="145"/>
      <c r="AW1477" s="145"/>
      <c r="AX1477" s="145"/>
      <c r="AY1477" s="145"/>
      <c r="AZ1477" s="145"/>
      <c r="BA1477" s="145"/>
      <c r="BB1477" s="145"/>
      <c r="BC1477" s="145"/>
      <c r="BD1477" s="145"/>
      <c r="BE1477" s="145"/>
      <c r="BF1477" s="145"/>
      <c r="BG1477" s="145"/>
      <c r="BH1477" s="145"/>
    </row>
    <row r="1478" spans="1:60" outlineLevel="3">
      <c r="A1478" s="151"/>
      <c r="B1478" s="152"/>
      <c r="C1478" s="172" t="s">
        <v>554</v>
      </c>
      <c r="D1478" s="156"/>
      <c r="E1478" s="1215">
        <v>1.79</v>
      </c>
      <c r="F1478" s="1209"/>
      <c r="G1478" s="1209"/>
      <c r="H1478" s="154"/>
      <c r="I1478" s="154"/>
      <c r="J1478" s="154"/>
      <c r="K1478" s="154"/>
      <c r="L1478" s="154"/>
      <c r="M1478" s="154"/>
      <c r="N1478" s="153"/>
      <c r="O1478" s="153"/>
      <c r="P1478" s="153"/>
      <c r="Q1478" s="153"/>
      <c r="R1478" s="154"/>
      <c r="S1478" s="154"/>
      <c r="T1478" s="154"/>
      <c r="U1478" s="154"/>
      <c r="V1478" s="154"/>
      <c r="W1478" s="154"/>
      <c r="X1478" s="154"/>
      <c r="Y1478" s="154"/>
      <c r="Z1478" s="145"/>
      <c r="AA1478" s="145"/>
      <c r="AB1478" s="145"/>
      <c r="AC1478" s="145"/>
      <c r="AD1478" s="145"/>
      <c r="AE1478" s="145"/>
      <c r="AF1478" s="145"/>
      <c r="AG1478" s="145" t="s">
        <v>206</v>
      </c>
      <c r="AH1478" s="145">
        <v>0</v>
      </c>
      <c r="AI1478" s="145"/>
      <c r="AJ1478" s="145"/>
      <c r="AK1478" s="145"/>
      <c r="AL1478" s="145"/>
      <c r="AM1478" s="145"/>
      <c r="AN1478" s="145"/>
      <c r="AO1478" s="145"/>
      <c r="AP1478" s="145"/>
      <c r="AQ1478" s="145"/>
      <c r="AR1478" s="145"/>
      <c r="AS1478" s="145"/>
      <c r="AT1478" s="145"/>
      <c r="AU1478" s="145"/>
      <c r="AV1478" s="145"/>
      <c r="AW1478" s="145"/>
      <c r="AX1478" s="145"/>
      <c r="AY1478" s="145"/>
      <c r="AZ1478" s="145"/>
      <c r="BA1478" s="145"/>
      <c r="BB1478" s="145"/>
      <c r="BC1478" s="145"/>
      <c r="BD1478" s="145"/>
      <c r="BE1478" s="145"/>
      <c r="BF1478" s="145"/>
      <c r="BG1478" s="145"/>
      <c r="BH1478" s="145"/>
    </row>
    <row r="1479" spans="1:60" outlineLevel="3">
      <c r="A1479" s="151"/>
      <c r="B1479" s="152"/>
      <c r="C1479" s="172" t="s">
        <v>544</v>
      </c>
      <c r="D1479" s="156"/>
      <c r="E1479" s="1215">
        <v>2.2000000000000002</v>
      </c>
      <c r="F1479" s="1209"/>
      <c r="G1479" s="1209"/>
      <c r="H1479" s="154"/>
      <c r="I1479" s="154"/>
      <c r="J1479" s="154"/>
      <c r="K1479" s="154"/>
      <c r="L1479" s="154"/>
      <c r="M1479" s="154"/>
      <c r="N1479" s="153"/>
      <c r="O1479" s="153"/>
      <c r="P1479" s="153"/>
      <c r="Q1479" s="153"/>
      <c r="R1479" s="154"/>
      <c r="S1479" s="154"/>
      <c r="T1479" s="154"/>
      <c r="U1479" s="154"/>
      <c r="V1479" s="154"/>
      <c r="W1479" s="154"/>
      <c r="X1479" s="154"/>
      <c r="Y1479" s="154"/>
      <c r="Z1479" s="145"/>
      <c r="AA1479" s="145"/>
      <c r="AB1479" s="145"/>
      <c r="AC1479" s="145"/>
      <c r="AD1479" s="145"/>
      <c r="AE1479" s="145"/>
      <c r="AF1479" s="145"/>
      <c r="AG1479" s="145" t="s">
        <v>206</v>
      </c>
      <c r="AH1479" s="145">
        <v>0</v>
      </c>
      <c r="AI1479" s="145"/>
      <c r="AJ1479" s="145"/>
      <c r="AK1479" s="145"/>
      <c r="AL1479" s="145"/>
      <c r="AM1479" s="145"/>
      <c r="AN1479" s="145"/>
      <c r="AO1479" s="145"/>
      <c r="AP1479" s="145"/>
      <c r="AQ1479" s="145"/>
      <c r="AR1479" s="145"/>
      <c r="AS1479" s="145"/>
      <c r="AT1479" s="145"/>
      <c r="AU1479" s="145"/>
      <c r="AV1479" s="145"/>
      <c r="AW1479" s="145"/>
      <c r="AX1479" s="145"/>
      <c r="AY1479" s="145"/>
      <c r="AZ1479" s="145"/>
      <c r="BA1479" s="145"/>
      <c r="BB1479" s="145"/>
      <c r="BC1479" s="145"/>
      <c r="BD1479" s="145"/>
      <c r="BE1479" s="145"/>
      <c r="BF1479" s="145"/>
      <c r="BG1479" s="145"/>
      <c r="BH1479" s="145"/>
    </row>
    <row r="1480" spans="1:60" outlineLevel="3">
      <c r="A1480" s="151"/>
      <c r="B1480" s="152"/>
      <c r="C1480" s="172" t="s">
        <v>555</v>
      </c>
      <c r="D1480" s="156"/>
      <c r="E1480" s="1215">
        <v>2.04</v>
      </c>
      <c r="F1480" s="1209"/>
      <c r="G1480" s="1209"/>
      <c r="H1480" s="154"/>
      <c r="I1480" s="154"/>
      <c r="J1480" s="154"/>
      <c r="K1480" s="154"/>
      <c r="L1480" s="154"/>
      <c r="M1480" s="154"/>
      <c r="N1480" s="153"/>
      <c r="O1480" s="153"/>
      <c r="P1480" s="153"/>
      <c r="Q1480" s="153"/>
      <c r="R1480" s="154"/>
      <c r="S1480" s="154"/>
      <c r="T1480" s="154"/>
      <c r="U1480" s="154"/>
      <c r="V1480" s="154"/>
      <c r="W1480" s="154"/>
      <c r="X1480" s="154"/>
      <c r="Y1480" s="154"/>
      <c r="Z1480" s="145"/>
      <c r="AA1480" s="145"/>
      <c r="AB1480" s="145"/>
      <c r="AC1480" s="145"/>
      <c r="AD1480" s="145"/>
      <c r="AE1480" s="145"/>
      <c r="AF1480" s="145"/>
      <c r="AG1480" s="145" t="s">
        <v>206</v>
      </c>
      <c r="AH1480" s="145">
        <v>0</v>
      </c>
      <c r="AI1480" s="145"/>
      <c r="AJ1480" s="145"/>
      <c r="AK1480" s="145"/>
      <c r="AL1480" s="145"/>
      <c r="AM1480" s="145"/>
      <c r="AN1480" s="145"/>
      <c r="AO1480" s="145"/>
      <c r="AP1480" s="145"/>
      <c r="AQ1480" s="145"/>
      <c r="AR1480" s="145"/>
      <c r="AS1480" s="145"/>
      <c r="AT1480" s="145"/>
      <c r="AU1480" s="145"/>
      <c r="AV1480" s="145"/>
      <c r="AW1480" s="145"/>
      <c r="AX1480" s="145"/>
      <c r="AY1480" s="145"/>
      <c r="AZ1480" s="145"/>
      <c r="BA1480" s="145"/>
      <c r="BB1480" s="145"/>
      <c r="BC1480" s="145"/>
      <c r="BD1480" s="145"/>
      <c r="BE1480" s="145"/>
      <c r="BF1480" s="145"/>
      <c r="BG1480" s="145"/>
      <c r="BH1480" s="145"/>
    </row>
    <row r="1481" spans="1:60" outlineLevel="3">
      <c r="A1481" s="151"/>
      <c r="B1481" s="152"/>
      <c r="C1481" s="172" t="s">
        <v>545</v>
      </c>
      <c r="D1481" s="156"/>
      <c r="E1481" s="1215">
        <v>2.27</v>
      </c>
      <c r="F1481" s="1209"/>
      <c r="G1481" s="1209"/>
      <c r="H1481" s="154"/>
      <c r="I1481" s="154"/>
      <c r="J1481" s="154"/>
      <c r="K1481" s="154"/>
      <c r="L1481" s="154"/>
      <c r="M1481" s="154"/>
      <c r="N1481" s="153"/>
      <c r="O1481" s="153"/>
      <c r="P1481" s="153"/>
      <c r="Q1481" s="153"/>
      <c r="R1481" s="154"/>
      <c r="S1481" s="154"/>
      <c r="T1481" s="154"/>
      <c r="U1481" s="154"/>
      <c r="V1481" s="154"/>
      <c r="W1481" s="154"/>
      <c r="X1481" s="154"/>
      <c r="Y1481" s="154"/>
      <c r="Z1481" s="145"/>
      <c r="AA1481" s="145"/>
      <c r="AB1481" s="145"/>
      <c r="AC1481" s="145"/>
      <c r="AD1481" s="145"/>
      <c r="AE1481" s="145"/>
      <c r="AF1481" s="145"/>
      <c r="AG1481" s="145" t="s">
        <v>206</v>
      </c>
      <c r="AH1481" s="145">
        <v>0</v>
      </c>
      <c r="AI1481" s="145"/>
      <c r="AJ1481" s="145"/>
      <c r="AK1481" s="145"/>
      <c r="AL1481" s="145"/>
      <c r="AM1481" s="145"/>
      <c r="AN1481" s="145"/>
      <c r="AO1481" s="145"/>
      <c r="AP1481" s="145"/>
      <c r="AQ1481" s="145"/>
      <c r="AR1481" s="145"/>
      <c r="AS1481" s="145"/>
      <c r="AT1481" s="145"/>
      <c r="AU1481" s="145"/>
      <c r="AV1481" s="145"/>
      <c r="AW1481" s="145"/>
      <c r="AX1481" s="145"/>
      <c r="AY1481" s="145"/>
      <c r="AZ1481" s="145"/>
      <c r="BA1481" s="145"/>
      <c r="BB1481" s="145"/>
      <c r="BC1481" s="145"/>
      <c r="BD1481" s="145"/>
      <c r="BE1481" s="145"/>
      <c r="BF1481" s="145"/>
      <c r="BG1481" s="145"/>
      <c r="BH1481" s="145"/>
    </row>
    <row r="1482" spans="1:60" outlineLevel="3">
      <c r="A1482" s="151"/>
      <c r="B1482" s="152"/>
      <c r="C1482" s="172" t="s">
        <v>556</v>
      </c>
      <c r="D1482" s="156"/>
      <c r="E1482" s="1215">
        <v>2.02</v>
      </c>
      <c r="F1482" s="1209"/>
      <c r="G1482" s="1209"/>
      <c r="H1482" s="154"/>
      <c r="I1482" s="154"/>
      <c r="J1482" s="154"/>
      <c r="K1482" s="154"/>
      <c r="L1482" s="154"/>
      <c r="M1482" s="154"/>
      <c r="N1482" s="153"/>
      <c r="O1482" s="153"/>
      <c r="P1482" s="153"/>
      <c r="Q1482" s="153"/>
      <c r="R1482" s="154"/>
      <c r="S1482" s="154"/>
      <c r="T1482" s="154"/>
      <c r="U1482" s="154"/>
      <c r="V1482" s="154"/>
      <c r="W1482" s="154"/>
      <c r="X1482" s="154"/>
      <c r="Y1482" s="154"/>
      <c r="Z1482" s="145"/>
      <c r="AA1482" s="145"/>
      <c r="AB1482" s="145"/>
      <c r="AC1482" s="145"/>
      <c r="AD1482" s="145"/>
      <c r="AE1482" s="145"/>
      <c r="AF1482" s="145"/>
      <c r="AG1482" s="145" t="s">
        <v>206</v>
      </c>
      <c r="AH1482" s="145">
        <v>0</v>
      </c>
      <c r="AI1482" s="145"/>
      <c r="AJ1482" s="145"/>
      <c r="AK1482" s="145"/>
      <c r="AL1482" s="145"/>
      <c r="AM1482" s="145"/>
      <c r="AN1482" s="145"/>
      <c r="AO1482" s="145"/>
      <c r="AP1482" s="145"/>
      <c r="AQ1482" s="145"/>
      <c r="AR1482" s="145"/>
      <c r="AS1482" s="145"/>
      <c r="AT1482" s="145"/>
      <c r="AU1482" s="145"/>
      <c r="AV1482" s="145"/>
      <c r="AW1482" s="145"/>
      <c r="AX1482" s="145"/>
      <c r="AY1482" s="145"/>
      <c r="AZ1482" s="145"/>
      <c r="BA1482" s="145"/>
      <c r="BB1482" s="145"/>
      <c r="BC1482" s="145"/>
      <c r="BD1482" s="145"/>
      <c r="BE1482" s="145"/>
      <c r="BF1482" s="145"/>
      <c r="BG1482" s="145"/>
      <c r="BH1482" s="145"/>
    </row>
    <row r="1483" spans="1:60" outlineLevel="3">
      <c r="A1483" s="151"/>
      <c r="B1483" s="152"/>
      <c r="C1483" s="172" t="s">
        <v>529</v>
      </c>
      <c r="D1483" s="156"/>
      <c r="E1483" s="1215">
        <v>1.37</v>
      </c>
      <c r="F1483" s="1209"/>
      <c r="G1483" s="1209"/>
      <c r="H1483" s="154"/>
      <c r="I1483" s="154"/>
      <c r="J1483" s="154"/>
      <c r="K1483" s="154"/>
      <c r="L1483" s="154"/>
      <c r="M1483" s="154"/>
      <c r="N1483" s="153"/>
      <c r="O1483" s="153"/>
      <c r="P1483" s="153"/>
      <c r="Q1483" s="153"/>
      <c r="R1483" s="154"/>
      <c r="S1483" s="154"/>
      <c r="T1483" s="154"/>
      <c r="U1483" s="154"/>
      <c r="V1483" s="154"/>
      <c r="W1483" s="154"/>
      <c r="X1483" s="154"/>
      <c r="Y1483" s="154"/>
      <c r="Z1483" s="145"/>
      <c r="AA1483" s="145"/>
      <c r="AB1483" s="145"/>
      <c r="AC1483" s="145"/>
      <c r="AD1483" s="145"/>
      <c r="AE1483" s="145"/>
      <c r="AF1483" s="145"/>
      <c r="AG1483" s="145" t="s">
        <v>206</v>
      </c>
      <c r="AH1483" s="145">
        <v>0</v>
      </c>
      <c r="AI1483" s="145"/>
      <c r="AJ1483" s="145"/>
      <c r="AK1483" s="145"/>
      <c r="AL1483" s="145"/>
      <c r="AM1483" s="145"/>
      <c r="AN1483" s="145"/>
      <c r="AO1483" s="145"/>
      <c r="AP1483" s="145"/>
      <c r="AQ1483" s="145"/>
      <c r="AR1483" s="145"/>
      <c r="AS1483" s="145"/>
      <c r="AT1483" s="145"/>
      <c r="AU1483" s="145"/>
      <c r="AV1483" s="145"/>
      <c r="AW1483" s="145"/>
      <c r="AX1483" s="145"/>
      <c r="AY1483" s="145"/>
      <c r="AZ1483" s="145"/>
      <c r="BA1483" s="145"/>
      <c r="BB1483" s="145"/>
      <c r="BC1483" s="145"/>
      <c r="BD1483" s="145"/>
      <c r="BE1483" s="145"/>
      <c r="BF1483" s="145"/>
      <c r="BG1483" s="145"/>
      <c r="BH1483" s="145"/>
    </row>
    <row r="1484" spans="1:60" outlineLevel="3">
      <c r="A1484" s="151"/>
      <c r="B1484" s="152"/>
      <c r="C1484" s="172" t="s">
        <v>530</v>
      </c>
      <c r="D1484" s="156"/>
      <c r="E1484" s="1215">
        <v>1.31</v>
      </c>
      <c r="F1484" s="1209"/>
      <c r="G1484" s="1209"/>
      <c r="H1484" s="154"/>
      <c r="I1484" s="154"/>
      <c r="J1484" s="154"/>
      <c r="K1484" s="154"/>
      <c r="L1484" s="154"/>
      <c r="M1484" s="154"/>
      <c r="N1484" s="153"/>
      <c r="O1484" s="153"/>
      <c r="P1484" s="153"/>
      <c r="Q1484" s="153"/>
      <c r="R1484" s="154"/>
      <c r="S1484" s="154"/>
      <c r="T1484" s="154"/>
      <c r="U1484" s="154"/>
      <c r="V1484" s="154"/>
      <c r="W1484" s="154"/>
      <c r="X1484" s="154"/>
      <c r="Y1484" s="154"/>
      <c r="Z1484" s="145"/>
      <c r="AA1484" s="145"/>
      <c r="AB1484" s="145"/>
      <c r="AC1484" s="145"/>
      <c r="AD1484" s="145"/>
      <c r="AE1484" s="145"/>
      <c r="AF1484" s="145"/>
      <c r="AG1484" s="145" t="s">
        <v>206</v>
      </c>
      <c r="AH1484" s="145">
        <v>0</v>
      </c>
      <c r="AI1484" s="145"/>
      <c r="AJ1484" s="145"/>
      <c r="AK1484" s="145"/>
      <c r="AL1484" s="145"/>
      <c r="AM1484" s="145"/>
      <c r="AN1484" s="145"/>
      <c r="AO1484" s="145"/>
      <c r="AP1484" s="145"/>
      <c r="AQ1484" s="145"/>
      <c r="AR1484" s="145"/>
      <c r="AS1484" s="145"/>
      <c r="AT1484" s="145"/>
      <c r="AU1484" s="145"/>
      <c r="AV1484" s="145"/>
      <c r="AW1484" s="145"/>
      <c r="AX1484" s="145"/>
      <c r="AY1484" s="145"/>
      <c r="AZ1484" s="145"/>
      <c r="BA1484" s="145"/>
      <c r="BB1484" s="145"/>
      <c r="BC1484" s="145"/>
      <c r="BD1484" s="145"/>
      <c r="BE1484" s="145"/>
      <c r="BF1484" s="145"/>
      <c r="BG1484" s="145"/>
      <c r="BH1484" s="145"/>
    </row>
    <row r="1485" spans="1:60" outlineLevel="3">
      <c r="A1485" s="151"/>
      <c r="B1485" s="152"/>
      <c r="C1485" s="172" t="s">
        <v>532</v>
      </c>
      <c r="D1485" s="156"/>
      <c r="E1485" s="1215">
        <v>4.59</v>
      </c>
      <c r="F1485" s="1209"/>
      <c r="G1485" s="1209"/>
      <c r="H1485" s="154"/>
      <c r="I1485" s="154"/>
      <c r="J1485" s="154"/>
      <c r="K1485" s="154"/>
      <c r="L1485" s="154"/>
      <c r="M1485" s="154"/>
      <c r="N1485" s="153"/>
      <c r="O1485" s="153"/>
      <c r="P1485" s="153"/>
      <c r="Q1485" s="153"/>
      <c r="R1485" s="154"/>
      <c r="S1485" s="154"/>
      <c r="T1485" s="154"/>
      <c r="U1485" s="154"/>
      <c r="V1485" s="154"/>
      <c r="W1485" s="154"/>
      <c r="X1485" s="154"/>
      <c r="Y1485" s="154"/>
      <c r="Z1485" s="145"/>
      <c r="AA1485" s="145"/>
      <c r="AB1485" s="145"/>
      <c r="AC1485" s="145"/>
      <c r="AD1485" s="145"/>
      <c r="AE1485" s="145"/>
      <c r="AF1485" s="145"/>
      <c r="AG1485" s="145" t="s">
        <v>206</v>
      </c>
      <c r="AH1485" s="145">
        <v>0</v>
      </c>
      <c r="AI1485" s="145"/>
      <c r="AJ1485" s="145"/>
      <c r="AK1485" s="145"/>
      <c r="AL1485" s="145"/>
      <c r="AM1485" s="145"/>
      <c r="AN1485" s="145"/>
      <c r="AO1485" s="145"/>
      <c r="AP1485" s="145"/>
      <c r="AQ1485" s="145"/>
      <c r="AR1485" s="145"/>
      <c r="AS1485" s="145"/>
      <c r="AT1485" s="145"/>
      <c r="AU1485" s="145"/>
      <c r="AV1485" s="145"/>
      <c r="AW1485" s="145"/>
      <c r="AX1485" s="145"/>
      <c r="AY1485" s="145"/>
      <c r="AZ1485" s="145"/>
      <c r="BA1485" s="145"/>
      <c r="BB1485" s="145"/>
      <c r="BC1485" s="145"/>
      <c r="BD1485" s="145"/>
      <c r="BE1485" s="145"/>
      <c r="BF1485" s="145"/>
      <c r="BG1485" s="145"/>
      <c r="BH1485" s="145"/>
    </row>
    <row r="1486" spans="1:60" outlineLevel="3">
      <c r="A1486" s="151"/>
      <c r="B1486" s="152"/>
      <c r="C1486" s="172" t="s">
        <v>534</v>
      </c>
      <c r="D1486" s="156"/>
      <c r="E1486" s="1215">
        <v>1.54</v>
      </c>
      <c r="F1486" s="1209"/>
      <c r="G1486" s="1209"/>
      <c r="H1486" s="154"/>
      <c r="I1486" s="154"/>
      <c r="J1486" s="154"/>
      <c r="K1486" s="154"/>
      <c r="L1486" s="154"/>
      <c r="M1486" s="154"/>
      <c r="N1486" s="153"/>
      <c r="O1486" s="153"/>
      <c r="P1486" s="153"/>
      <c r="Q1486" s="153"/>
      <c r="R1486" s="154"/>
      <c r="S1486" s="154"/>
      <c r="T1486" s="154"/>
      <c r="U1486" s="154"/>
      <c r="V1486" s="154"/>
      <c r="W1486" s="154"/>
      <c r="X1486" s="154"/>
      <c r="Y1486" s="154"/>
      <c r="Z1486" s="145"/>
      <c r="AA1486" s="145"/>
      <c r="AB1486" s="145"/>
      <c r="AC1486" s="145"/>
      <c r="AD1486" s="145"/>
      <c r="AE1486" s="145"/>
      <c r="AF1486" s="145"/>
      <c r="AG1486" s="145" t="s">
        <v>206</v>
      </c>
      <c r="AH1486" s="145">
        <v>0</v>
      </c>
      <c r="AI1486" s="145"/>
      <c r="AJ1486" s="145"/>
      <c r="AK1486" s="145"/>
      <c r="AL1486" s="145"/>
      <c r="AM1486" s="145"/>
      <c r="AN1486" s="145"/>
      <c r="AO1486" s="145"/>
      <c r="AP1486" s="145"/>
      <c r="AQ1486" s="145"/>
      <c r="AR1486" s="145"/>
      <c r="AS1486" s="145"/>
      <c r="AT1486" s="145"/>
      <c r="AU1486" s="145"/>
      <c r="AV1486" s="145"/>
      <c r="AW1486" s="145"/>
      <c r="AX1486" s="145"/>
      <c r="AY1486" s="145"/>
      <c r="AZ1486" s="145"/>
      <c r="BA1486" s="145"/>
      <c r="BB1486" s="145"/>
      <c r="BC1486" s="145"/>
      <c r="BD1486" s="145"/>
      <c r="BE1486" s="145"/>
      <c r="BF1486" s="145"/>
      <c r="BG1486" s="145"/>
      <c r="BH1486" s="145"/>
    </row>
    <row r="1487" spans="1:60" outlineLevel="3">
      <c r="A1487" s="151"/>
      <c r="B1487" s="152"/>
      <c r="C1487" s="172" t="s">
        <v>535</v>
      </c>
      <c r="D1487" s="156"/>
      <c r="E1487" s="1215">
        <v>1.56</v>
      </c>
      <c r="F1487" s="1209"/>
      <c r="G1487" s="1209"/>
      <c r="H1487" s="154"/>
      <c r="I1487" s="154"/>
      <c r="J1487" s="154"/>
      <c r="K1487" s="154"/>
      <c r="L1487" s="154"/>
      <c r="M1487" s="154"/>
      <c r="N1487" s="153"/>
      <c r="O1487" s="153"/>
      <c r="P1487" s="153"/>
      <c r="Q1487" s="153"/>
      <c r="R1487" s="154"/>
      <c r="S1487" s="154"/>
      <c r="T1487" s="154"/>
      <c r="U1487" s="154"/>
      <c r="V1487" s="154"/>
      <c r="W1487" s="154"/>
      <c r="X1487" s="154"/>
      <c r="Y1487" s="154"/>
      <c r="Z1487" s="145"/>
      <c r="AA1487" s="145"/>
      <c r="AB1487" s="145"/>
      <c r="AC1487" s="145"/>
      <c r="AD1487" s="145"/>
      <c r="AE1487" s="145"/>
      <c r="AF1487" s="145"/>
      <c r="AG1487" s="145" t="s">
        <v>206</v>
      </c>
      <c r="AH1487" s="145">
        <v>0</v>
      </c>
      <c r="AI1487" s="145"/>
      <c r="AJ1487" s="145"/>
      <c r="AK1487" s="145"/>
      <c r="AL1487" s="145"/>
      <c r="AM1487" s="145"/>
      <c r="AN1487" s="145"/>
      <c r="AO1487" s="145"/>
      <c r="AP1487" s="145"/>
      <c r="AQ1487" s="145"/>
      <c r="AR1487" s="145"/>
      <c r="AS1487" s="145"/>
      <c r="AT1487" s="145"/>
      <c r="AU1487" s="145"/>
      <c r="AV1487" s="145"/>
      <c r="AW1487" s="145"/>
      <c r="AX1487" s="145"/>
      <c r="AY1487" s="145"/>
      <c r="AZ1487" s="145"/>
      <c r="BA1487" s="145"/>
      <c r="BB1487" s="145"/>
      <c r="BC1487" s="145"/>
      <c r="BD1487" s="145"/>
      <c r="BE1487" s="145"/>
      <c r="BF1487" s="145"/>
      <c r="BG1487" s="145"/>
      <c r="BH1487" s="145"/>
    </row>
    <row r="1488" spans="1:60" outlineLevel="3">
      <c r="A1488" s="151"/>
      <c r="B1488" s="152"/>
      <c r="C1488" s="172" t="s">
        <v>536</v>
      </c>
      <c r="D1488" s="156"/>
      <c r="E1488" s="1215">
        <v>1.51</v>
      </c>
      <c r="F1488" s="1209"/>
      <c r="G1488" s="1209"/>
      <c r="H1488" s="154"/>
      <c r="I1488" s="154"/>
      <c r="J1488" s="154"/>
      <c r="K1488" s="154"/>
      <c r="L1488" s="154"/>
      <c r="M1488" s="154"/>
      <c r="N1488" s="153"/>
      <c r="O1488" s="153"/>
      <c r="P1488" s="153"/>
      <c r="Q1488" s="153"/>
      <c r="R1488" s="154"/>
      <c r="S1488" s="154"/>
      <c r="T1488" s="154"/>
      <c r="U1488" s="154"/>
      <c r="V1488" s="154"/>
      <c r="W1488" s="154"/>
      <c r="X1488" s="154"/>
      <c r="Y1488" s="154"/>
      <c r="Z1488" s="145"/>
      <c r="AA1488" s="145"/>
      <c r="AB1488" s="145"/>
      <c r="AC1488" s="145"/>
      <c r="AD1488" s="145"/>
      <c r="AE1488" s="145"/>
      <c r="AF1488" s="145"/>
      <c r="AG1488" s="145" t="s">
        <v>206</v>
      </c>
      <c r="AH1488" s="145">
        <v>0</v>
      </c>
      <c r="AI1488" s="145"/>
      <c r="AJ1488" s="145"/>
      <c r="AK1488" s="145"/>
      <c r="AL1488" s="145"/>
      <c r="AM1488" s="145"/>
      <c r="AN1488" s="145"/>
      <c r="AO1488" s="145"/>
      <c r="AP1488" s="145"/>
      <c r="AQ1488" s="145"/>
      <c r="AR1488" s="145"/>
      <c r="AS1488" s="145"/>
      <c r="AT1488" s="145"/>
      <c r="AU1488" s="145"/>
      <c r="AV1488" s="145"/>
      <c r="AW1488" s="145"/>
      <c r="AX1488" s="145"/>
      <c r="AY1488" s="145"/>
      <c r="AZ1488" s="145"/>
      <c r="BA1488" s="145"/>
      <c r="BB1488" s="145"/>
      <c r="BC1488" s="145"/>
      <c r="BD1488" s="145"/>
      <c r="BE1488" s="145"/>
      <c r="BF1488" s="145"/>
      <c r="BG1488" s="145"/>
      <c r="BH1488" s="145"/>
    </row>
    <row r="1489" spans="1:60" outlineLevel="1">
      <c r="A1489" s="164">
        <v>478</v>
      </c>
      <c r="B1489" s="165" t="s">
        <v>1851</v>
      </c>
      <c r="C1489" s="171" t="s">
        <v>1852</v>
      </c>
      <c r="D1489" s="166" t="s">
        <v>217</v>
      </c>
      <c r="E1489" s="1214">
        <v>40.950000000000003</v>
      </c>
      <c r="F1489" s="1207"/>
      <c r="G1489" s="1208">
        <f>ROUND(E1489*F1489,2)</f>
        <v>0</v>
      </c>
      <c r="H1489" s="155">
        <v>318.01</v>
      </c>
      <c r="I1489" s="154">
        <f>ROUND(E1489*H1489,2)</f>
        <v>13022.51</v>
      </c>
      <c r="J1489" s="155">
        <v>0</v>
      </c>
      <c r="K1489" s="154">
        <f>ROUND(E1489*J1489,2)</f>
        <v>0</v>
      </c>
      <c r="L1489" s="154">
        <v>21</v>
      </c>
      <c r="M1489" s="154">
        <f>G1489*(1+L1489/100)</f>
        <v>0</v>
      </c>
      <c r="N1489" s="153">
        <v>1.9199999999999998E-2</v>
      </c>
      <c r="O1489" s="153">
        <f>ROUND(E1489*N1489,2)</f>
        <v>0.79</v>
      </c>
      <c r="P1489" s="153">
        <v>0</v>
      </c>
      <c r="Q1489" s="153">
        <f>ROUND(E1489*P1489,2)</f>
        <v>0</v>
      </c>
      <c r="R1489" s="154" t="s">
        <v>462</v>
      </c>
      <c r="S1489" s="154" t="s">
        <v>200</v>
      </c>
      <c r="T1489" s="154" t="s">
        <v>201</v>
      </c>
      <c r="U1489" s="154">
        <v>0</v>
      </c>
      <c r="V1489" s="154">
        <f>ROUND(E1489*U1489,2)</f>
        <v>0</v>
      </c>
      <c r="W1489" s="154"/>
      <c r="X1489" s="154" t="s">
        <v>463</v>
      </c>
      <c r="Y1489" s="154" t="s">
        <v>203</v>
      </c>
      <c r="Z1489" s="145"/>
      <c r="AA1489" s="145"/>
      <c r="AB1489" s="145"/>
      <c r="AC1489" s="145"/>
      <c r="AD1489" s="145"/>
      <c r="AE1489" s="145"/>
      <c r="AF1489" s="145"/>
      <c r="AG1489" s="145" t="s">
        <v>464</v>
      </c>
      <c r="AH1489" s="145"/>
      <c r="AI1489" s="145"/>
      <c r="AJ1489" s="145"/>
      <c r="AK1489" s="145"/>
      <c r="AL1489" s="145"/>
      <c r="AM1489" s="145"/>
      <c r="AN1489" s="145"/>
      <c r="AO1489" s="145"/>
      <c r="AP1489" s="145"/>
      <c r="AQ1489" s="145"/>
      <c r="AR1489" s="145"/>
      <c r="AS1489" s="145"/>
      <c r="AT1489" s="145"/>
      <c r="AU1489" s="145"/>
      <c r="AV1489" s="145"/>
      <c r="AW1489" s="145"/>
      <c r="AX1489" s="145"/>
      <c r="AY1489" s="145"/>
      <c r="AZ1489" s="145"/>
      <c r="BA1489" s="145"/>
      <c r="BB1489" s="145"/>
      <c r="BC1489" s="145"/>
      <c r="BD1489" s="145"/>
      <c r="BE1489" s="145"/>
      <c r="BF1489" s="145"/>
      <c r="BG1489" s="145"/>
      <c r="BH1489" s="145"/>
    </row>
    <row r="1490" spans="1:60" outlineLevel="2">
      <c r="A1490" s="151"/>
      <c r="B1490" s="152"/>
      <c r="C1490" s="172" t="s">
        <v>1853</v>
      </c>
      <c r="D1490" s="156"/>
      <c r="E1490" s="1215">
        <v>8.6204999999999998</v>
      </c>
      <c r="F1490" s="1209"/>
      <c r="G1490" s="1209"/>
      <c r="H1490" s="154"/>
      <c r="I1490" s="154"/>
      <c r="J1490" s="154"/>
      <c r="K1490" s="154"/>
      <c r="L1490" s="154"/>
      <c r="M1490" s="154"/>
      <c r="N1490" s="153"/>
      <c r="O1490" s="153"/>
      <c r="P1490" s="153"/>
      <c r="Q1490" s="153"/>
      <c r="R1490" s="154"/>
      <c r="S1490" s="154"/>
      <c r="T1490" s="154"/>
      <c r="U1490" s="154"/>
      <c r="V1490" s="154"/>
      <c r="W1490" s="154"/>
      <c r="X1490" s="154"/>
      <c r="Y1490" s="154"/>
      <c r="Z1490" s="145"/>
      <c r="AA1490" s="145"/>
      <c r="AB1490" s="145"/>
      <c r="AC1490" s="145"/>
      <c r="AD1490" s="145"/>
      <c r="AE1490" s="145"/>
      <c r="AF1490" s="145"/>
      <c r="AG1490" s="145" t="s">
        <v>206</v>
      </c>
      <c r="AH1490" s="145">
        <v>0</v>
      </c>
      <c r="AI1490" s="145"/>
      <c r="AJ1490" s="145"/>
      <c r="AK1490" s="145"/>
      <c r="AL1490" s="145"/>
      <c r="AM1490" s="145"/>
      <c r="AN1490" s="145"/>
      <c r="AO1490" s="145"/>
      <c r="AP1490" s="145"/>
      <c r="AQ1490" s="145"/>
      <c r="AR1490" s="145"/>
      <c r="AS1490" s="145"/>
      <c r="AT1490" s="145"/>
      <c r="AU1490" s="145"/>
      <c r="AV1490" s="145"/>
      <c r="AW1490" s="145"/>
      <c r="AX1490" s="145"/>
      <c r="AY1490" s="145"/>
      <c r="AZ1490" s="145"/>
      <c r="BA1490" s="145"/>
      <c r="BB1490" s="145"/>
      <c r="BC1490" s="145"/>
      <c r="BD1490" s="145"/>
      <c r="BE1490" s="145"/>
      <c r="BF1490" s="145"/>
      <c r="BG1490" s="145"/>
      <c r="BH1490" s="145"/>
    </row>
    <row r="1491" spans="1:60" outlineLevel="3">
      <c r="A1491" s="151"/>
      <c r="B1491" s="152"/>
      <c r="C1491" s="172" t="s">
        <v>1854</v>
      </c>
      <c r="D1491" s="156"/>
      <c r="E1491" s="1215">
        <v>6.6675000000000004</v>
      </c>
      <c r="F1491" s="1209"/>
      <c r="G1491" s="1209"/>
      <c r="H1491" s="154"/>
      <c r="I1491" s="154"/>
      <c r="J1491" s="154"/>
      <c r="K1491" s="154"/>
      <c r="L1491" s="154"/>
      <c r="M1491" s="154"/>
      <c r="N1491" s="153"/>
      <c r="O1491" s="153"/>
      <c r="P1491" s="153"/>
      <c r="Q1491" s="153"/>
      <c r="R1491" s="154"/>
      <c r="S1491" s="154"/>
      <c r="T1491" s="154"/>
      <c r="U1491" s="154"/>
      <c r="V1491" s="154"/>
      <c r="W1491" s="154"/>
      <c r="X1491" s="154"/>
      <c r="Y1491" s="154"/>
      <c r="Z1491" s="145"/>
      <c r="AA1491" s="145"/>
      <c r="AB1491" s="145"/>
      <c r="AC1491" s="145"/>
      <c r="AD1491" s="145"/>
      <c r="AE1491" s="145"/>
      <c r="AF1491" s="145"/>
      <c r="AG1491" s="145" t="s">
        <v>206</v>
      </c>
      <c r="AH1491" s="145">
        <v>0</v>
      </c>
      <c r="AI1491" s="145"/>
      <c r="AJ1491" s="145"/>
      <c r="AK1491" s="145"/>
      <c r="AL1491" s="145"/>
      <c r="AM1491" s="145"/>
      <c r="AN1491" s="145"/>
      <c r="AO1491" s="145"/>
      <c r="AP1491" s="145"/>
      <c r="AQ1491" s="145"/>
      <c r="AR1491" s="145"/>
      <c r="AS1491" s="145"/>
      <c r="AT1491" s="145"/>
      <c r="AU1491" s="145"/>
      <c r="AV1491" s="145"/>
      <c r="AW1491" s="145"/>
      <c r="AX1491" s="145"/>
      <c r="AY1491" s="145"/>
      <c r="AZ1491" s="145"/>
      <c r="BA1491" s="145"/>
      <c r="BB1491" s="145"/>
      <c r="BC1491" s="145"/>
      <c r="BD1491" s="145"/>
      <c r="BE1491" s="145"/>
      <c r="BF1491" s="145"/>
      <c r="BG1491" s="145"/>
      <c r="BH1491" s="145"/>
    </row>
    <row r="1492" spans="1:60" outlineLevel="3">
      <c r="A1492" s="151"/>
      <c r="B1492" s="152"/>
      <c r="C1492" s="172" t="s">
        <v>1855</v>
      </c>
      <c r="D1492" s="156"/>
      <c r="E1492" s="1215">
        <v>1.7430000000000001</v>
      </c>
      <c r="F1492" s="1209"/>
      <c r="G1492" s="1209"/>
      <c r="H1492" s="154"/>
      <c r="I1492" s="154"/>
      <c r="J1492" s="154"/>
      <c r="K1492" s="154"/>
      <c r="L1492" s="154"/>
      <c r="M1492" s="154"/>
      <c r="N1492" s="153"/>
      <c r="O1492" s="153"/>
      <c r="P1492" s="153"/>
      <c r="Q1492" s="153"/>
      <c r="R1492" s="154"/>
      <c r="S1492" s="154"/>
      <c r="T1492" s="154"/>
      <c r="U1492" s="154"/>
      <c r="V1492" s="154"/>
      <c r="W1492" s="154"/>
      <c r="X1492" s="154"/>
      <c r="Y1492" s="154"/>
      <c r="Z1492" s="145"/>
      <c r="AA1492" s="145"/>
      <c r="AB1492" s="145"/>
      <c r="AC1492" s="145"/>
      <c r="AD1492" s="145"/>
      <c r="AE1492" s="145"/>
      <c r="AF1492" s="145"/>
      <c r="AG1492" s="145" t="s">
        <v>206</v>
      </c>
      <c r="AH1492" s="145">
        <v>0</v>
      </c>
      <c r="AI1492" s="145"/>
      <c r="AJ1492" s="145"/>
      <c r="AK1492" s="145"/>
      <c r="AL1492" s="145"/>
      <c r="AM1492" s="145"/>
      <c r="AN1492" s="145"/>
      <c r="AO1492" s="145"/>
      <c r="AP1492" s="145"/>
      <c r="AQ1492" s="145"/>
      <c r="AR1492" s="145"/>
      <c r="AS1492" s="145"/>
      <c r="AT1492" s="145"/>
      <c r="AU1492" s="145"/>
      <c r="AV1492" s="145"/>
      <c r="AW1492" s="145"/>
      <c r="AX1492" s="145"/>
      <c r="AY1492" s="145"/>
      <c r="AZ1492" s="145"/>
      <c r="BA1492" s="145"/>
      <c r="BB1492" s="145"/>
      <c r="BC1492" s="145"/>
      <c r="BD1492" s="145"/>
      <c r="BE1492" s="145"/>
      <c r="BF1492" s="145"/>
      <c r="BG1492" s="145"/>
      <c r="BH1492" s="145"/>
    </row>
    <row r="1493" spans="1:60" outlineLevel="3">
      <c r="A1493" s="151"/>
      <c r="B1493" s="152"/>
      <c r="C1493" s="172" t="s">
        <v>1856</v>
      </c>
      <c r="D1493" s="156"/>
      <c r="E1493" s="1215">
        <v>2.1315</v>
      </c>
      <c r="F1493" s="1209"/>
      <c r="G1493" s="1209"/>
      <c r="H1493" s="154"/>
      <c r="I1493" s="154"/>
      <c r="J1493" s="154"/>
      <c r="K1493" s="154"/>
      <c r="L1493" s="154"/>
      <c r="M1493" s="154"/>
      <c r="N1493" s="153"/>
      <c r="O1493" s="153"/>
      <c r="P1493" s="153"/>
      <c r="Q1493" s="153"/>
      <c r="R1493" s="154"/>
      <c r="S1493" s="154"/>
      <c r="T1493" s="154"/>
      <c r="U1493" s="154"/>
      <c r="V1493" s="154"/>
      <c r="W1493" s="154"/>
      <c r="X1493" s="154"/>
      <c r="Y1493" s="154"/>
      <c r="Z1493" s="145"/>
      <c r="AA1493" s="145"/>
      <c r="AB1493" s="145"/>
      <c r="AC1493" s="145"/>
      <c r="AD1493" s="145"/>
      <c r="AE1493" s="145"/>
      <c r="AF1493" s="145"/>
      <c r="AG1493" s="145" t="s">
        <v>206</v>
      </c>
      <c r="AH1493" s="145">
        <v>0</v>
      </c>
      <c r="AI1493" s="145"/>
      <c r="AJ1493" s="145"/>
      <c r="AK1493" s="145"/>
      <c r="AL1493" s="145"/>
      <c r="AM1493" s="145"/>
      <c r="AN1493" s="145"/>
      <c r="AO1493" s="145"/>
      <c r="AP1493" s="145"/>
      <c r="AQ1493" s="145"/>
      <c r="AR1493" s="145"/>
      <c r="AS1493" s="145"/>
      <c r="AT1493" s="145"/>
      <c r="AU1493" s="145"/>
      <c r="AV1493" s="145"/>
      <c r="AW1493" s="145"/>
      <c r="AX1493" s="145"/>
      <c r="AY1493" s="145"/>
      <c r="AZ1493" s="145"/>
      <c r="BA1493" s="145"/>
      <c r="BB1493" s="145"/>
      <c r="BC1493" s="145"/>
      <c r="BD1493" s="145"/>
      <c r="BE1493" s="145"/>
      <c r="BF1493" s="145"/>
      <c r="BG1493" s="145"/>
      <c r="BH1493" s="145"/>
    </row>
    <row r="1494" spans="1:60" outlineLevel="3">
      <c r="A1494" s="151"/>
      <c r="B1494" s="152"/>
      <c r="C1494" s="172" t="s">
        <v>1857</v>
      </c>
      <c r="D1494" s="156"/>
      <c r="E1494" s="1215">
        <v>5.8274999999999997</v>
      </c>
      <c r="F1494" s="1209"/>
      <c r="G1494" s="1209"/>
      <c r="H1494" s="154"/>
      <c r="I1494" s="154"/>
      <c r="J1494" s="154"/>
      <c r="K1494" s="154"/>
      <c r="L1494" s="154"/>
      <c r="M1494" s="154"/>
      <c r="N1494" s="153"/>
      <c r="O1494" s="153"/>
      <c r="P1494" s="153"/>
      <c r="Q1494" s="153"/>
      <c r="R1494" s="154"/>
      <c r="S1494" s="154"/>
      <c r="T1494" s="154"/>
      <c r="U1494" s="154"/>
      <c r="V1494" s="154"/>
      <c r="W1494" s="154"/>
      <c r="X1494" s="154"/>
      <c r="Y1494" s="154"/>
      <c r="Z1494" s="145"/>
      <c r="AA1494" s="145"/>
      <c r="AB1494" s="145"/>
      <c r="AC1494" s="145"/>
      <c r="AD1494" s="145"/>
      <c r="AE1494" s="145"/>
      <c r="AF1494" s="145"/>
      <c r="AG1494" s="145" t="s">
        <v>206</v>
      </c>
      <c r="AH1494" s="145">
        <v>0</v>
      </c>
      <c r="AI1494" s="145"/>
      <c r="AJ1494" s="145"/>
      <c r="AK1494" s="145"/>
      <c r="AL1494" s="145"/>
      <c r="AM1494" s="145"/>
      <c r="AN1494" s="145"/>
      <c r="AO1494" s="145"/>
      <c r="AP1494" s="145"/>
      <c r="AQ1494" s="145"/>
      <c r="AR1494" s="145"/>
      <c r="AS1494" s="145"/>
      <c r="AT1494" s="145"/>
      <c r="AU1494" s="145"/>
      <c r="AV1494" s="145"/>
      <c r="AW1494" s="145"/>
      <c r="AX1494" s="145"/>
      <c r="AY1494" s="145"/>
      <c r="AZ1494" s="145"/>
      <c r="BA1494" s="145"/>
      <c r="BB1494" s="145"/>
      <c r="BC1494" s="145"/>
      <c r="BD1494" s="145"/>
      <c r="BE1494" s="145"/>
      <c r="BF1494" s="145"/>
      <c r="BG1494" s="145"/>
      <c r="BH1494" s="145"/>
    </row>
    <row r="1495" spans="1:60" outlineLevel="3">
      <c r="A1495" s="151"/>
      <c r="B1495" s="152"/>
      <c r="C1495" s="172" t="s">
        <v>1858</v>
      </c>
      <c r="D1495" s="156"/>
      <c r="E1495" s="1215">
        <v>7.1609999999999996</v>
      </c>
      <c r="F1495" s="1209"/>
      <c r="G1495" s="1209"/>
      <c r="H1495" s="154"/>
      <c r="I1495" s="154"/>
      <c r="J1495" s="154"/>
      <c r="K1495" s="154"/>
      <c r="L1495" s="154"/>
      <c r="M1495" s="154"/>
      <c r="N1495" s="153"/>
      <c r="O1495" s="153"/>
      <c r="P1495" s="153"/>
      <c r="Q1495" s="153"/>
      <c r="R1495" s="154"/>
      <c r="S1495" s="154"/>
      <c r="T1495" s="154"/>
      <c r="U1495" s="154"/>
      <c r="V1495" s="154"/>
      <c r="W1495" s="154"/>
      <c r="X1495" s="154"/>
      <c r="Y1495" s="154"/>
      <c r="Z1495" s="145"/>
      <c r="AA1495" s="145"/>
      <c r="AB1495" s="145"/>
      <c r="AC1495" s="145"/>
      <c r="AD1495" s="145"/>
      <c r="AE1495" s="145"/>
      <c r="AF1495" s="145"/>
      <c r="AG1495" s="145" t="s">
        <v>206</v>
      </c>
      <c r="AH1495" s="145">
        <v>0</v>
      </c>
      <c r="AI1495" s="145"/>
      <c r="AJ1495" s="145"/>
      <c r="AK1495" s="145"/>
      <c r="AL1495" s="145"/>
      <c r="AM1495" s="145"/>
      <c r="AN1495" s="145"/>
      <c r="AO1495" s="145"/>
      <c r="AP1495" s="145"/>
      <c r="AQ1495" s="145"/>
      <c r="AR1495" s="145"/>
      <c r="AS1495" s="145"/>
      <c r="AT1495" s="145"/>
      <c r="AU1495" s="145"/>
      <c r="AV1495" s="145"/>
      <c r="AW1495" s="145"/>
      <c r="AX1495" s="145"/>
      <c r="AY1495" s="145"/>
      <c r="AZ1495" s="145"/>
      <c r="BA1495" s="145"/>
      <c r="BB1495" s="145"/>
      <c r="BC1495" s="145"/>
      <c r="BD1495" s="145"/>
      <c r="BE1495" s="145"/>
      <c r="BF1495" s="145"/>
      <c r="BG1495" s="145"/>
      <c r="BH1495" s="145"/>
    </row>
    <row r="1496" spans="1:60" outlineLevel="3">
      <c r="A1496" s="151"/>
      <c r="B1496" s="152"/>
      <c r="C1496" s="172" t="s">
        <v>1859</v>
      </c>
      <c r="D1496" s="156"/>
      <c r="E1496" s="1215">
        <v>6.9195000000000002</v>
      </c>
      <c r="F1496" s="1209"/>
      <c r="G1496" s="1209"/>
      <c r="H1496" s="154"/>
      <c r="I1496" s="154"/>
      <c r="J1496" s="154"/>
      <c r="K1496" s="154"/>
      <c r="L1496" s="154"/>
      <c r="M1496" s="154"/>
      <c r="N1496" s="153"/>
      <c r="O1496" s="153"/>
      <c r="P1496" s="153"/>
      <c r="Q1496" s="153"/>
      <c r="R1496" s="154"/>
      <c r="S1496" s="154"/>
      <c r="T1496" s="154"/>
      <c r="U1496" s="154"/>
      <c r="V1496" s="154"/>
      <c r="W1496" s="154"/>
      <c r="X1496" s="154"/>
      <c r="Y1496" s="154"/>
      <c r="Z1496" s="145"/>
      <c r="AA1496" s="145"/>
      <c r="AB1496" s="145"/>
      <c r="AC1496" s="145"/>
      <c r="AD1496" s="145"/>
      <c r="AE1496" s="145"/>
      <c r="AF1496" s="145"/>
      <c r="AG1496" s="145" t="s">
        <v>206</v>
      </c>
      <c r="AH1496" s="145">
        <v>0</v>
      </c>
      <c r="AI1496" s="145"/>
      <c r="AJ1496" s="145"/>
      <c r="AK1496" s="145"/>
      <c r="AL1496" s="145"/>
      <c r="AM1496" s="145"/>
      <c r="AN1496" s="145"/>
      <c r="AO1496" s="145"/>
      <c r="AP1496" s="145"/>
      <c r="AQ1496" s="145"/>
      <c r="AR1496" s="145"/>
      <c r="AS1496" s="145"/>
      <c r="AT1496" s="145"/>
      <c r="AU1496" s="145"/>
      <c r="AV1496" s="145"/>
      <c r="AW1496" s="145"/>
      <c r="AX1496" s="145"/>
      <c r="AY1496" s="145"/>
      <c r="AZ1496" s="145"/>
      <c r="BA1496" s="145"/>
      <c r="BB1496" s="145"/>
      <c r="BC1496" s="145"/>
      <c r="BD1496" s="145"/>
      <c r="BE1496" s="145"/>
      <c r="BF1496" s="145"/>
      <c r="BG1496" s="145"/>
      <c r="BH1496" s="145"/>
    </row>
    <row r="1497" spans="1:60" outlineLevel="3">
      <c r="A1497" s="151"/>
      <c r="B1497" s="152"/>
      <c r="C1497" s="172" t="s">
        <v>1860</v>
      </c>
      <c r="D1497" s="156"/>
      <c r="E1497" s="1215">
        <v>1.8794999999999999</v>
      </c>
      <c r="F1497" s="1209"/>
      <c r="G1497" s="1209"/>
      <c r="H1497" s="154"/>
      <c r="I1497" s="154"/>
      <c r="J1497" s="154"/>
      <c r="K1497" s="154"/>
      <c r="L1497" s="154"/>
      <c r="M1497" s="154"/>
      <c r="N1497" s="153"/>
      <c r="O1497" s="153"/>
      <c r="P1497" s="153"/>
      <c r="Q1497" s="153"/>
      <c r="R1497" s="154"/>
      <c r="S1497" s="154"/>
      <c r="T1497" s="154"/>
      <c r="U1497" s="154"/>
      <c r="V1497" s="154"/>
      <c r="W1497" s="154"/>
      <c r="X1497" s="154"/>
      <c r="Y1497" s="154"/>
      <c r="Z1497" s="145"/>
      <c r="AA1497" s="145"/>
      <c r="AB1497" s="145"/>
      <c r="AC1497" s="145"/>
      <c r="AD1497" s="145"/>
      <c r="AE1497" s="145"/>
      <c r="AF1497" s="145"/>
      <c r="AG1497" s="145" t="s">
        <v>206</v>
      </c>
      <c r="AH1497" s="145">
        <v>0</v>
      </c>
      <c r="AI1497" s="145"/>
      <c r="AJ1497" s="145"/>
      <c r="AK1497" s="145"/>
      <c r="AL1497" s="145"/>
      <c r="AM1497" s="145"/>
      <c r="AN1497" s="145"/>
      <c r="AO1497" s="145"/>
      <c r="AP1497" s="145"/>
      <c r="AQ1497" s="145"/>
      <c r="AR1497" s="145"/>
      <c r="AS1497" s="145"/>
      <c r="AT1497" s="145"/>
      <c r="AU1497" s="145"/>
      <c r="AV1497" s="145"/>
      <c r="AW1497" s="145"/>
      <c r="AX1497" s="145"/>
      <c r="AY1497" s="145"/>
      <c r="AZ1497" s="145"/>
      <c r="BA1497" s="145"/>
      <c r="BB1497" s="145"/>
      <c r="BC1497" s="145"/>
      <c r="BD1497" s="145"/>
      <c r="BE1497" s="145"/>
      <c r="BF1497" s="145"/>
      <c r="BG1497" s="145"/>
      <c r="BH1497" s="145"/>
    </row>
    <row r="1498" spans="1:60" outlineLevel="1">
      <c r="A1498" s="164">
        <v>479</v>
      </c>
      <c r="B1498" s="165" t="s">
        <v>1861</v>
      </c>
      <c r="C1498" s="171" t="s">
        <v>1862</v>
      </c>
      <c r="D1498" s="166" t="s">
        <v>217</v>
      </c>
      <c r="E1498" s="1214">
        <v>54.022500000000001</v>
      </c>
      <c r="F1498" s="1207"/>
      <c r="G1498" s="1208">
        <f>ROUND(E1498*F1498,2)</f>
        <v>0</v>
      </c>
      <c r="H1498" s="155">
        <v>809.9</v>
      </c>
      <c r="I1498" s="154">
        <f>ROUND(E1498*H1498,2)</f>
        <v>43752.82</v>
      </c>
      <c r="J1498" s="155">
        <v>0</v>
      </c>
      <c r="K1498" s="154">
        <f>ROUND(E1498*J1498,2)</f>
        <v>0</v>
      </c>
      <c r="L1498" s="154">
        <v>21</v>
      </c>
      <c r="M1498" s="154">
        <f>G1498*(1+L1498/100)</f>
        <v>0</v>
      </c>
      <c r="N1498" s="153">
        <v>1.9199999999999998E-2</v>
      </c>
      <c r="O1498" s="153">
        <f>ROUND(E1498*N1498,2)</f>
        <v>1.04</v>
      </c>
      <c r="P1498" s="153">
        <v>0</v>
      </c>
      <c r="Q1498" s="153">
        <f>ROUND(E1498*P1498,2)</f>
        <v>0</v>
      </c>
      <c r="R1498" s="154" t="s">
        <v>462</v>
      </c>
      <c r="S1498" s="154" t="s">
        <v>200</v>
      </c>
      <c r="T1498" s="154" t="s">
        <v>201</v>
      </c>
      <c r="U1498" s="154">
        <v>0</v>
      </c>
      <c r="V1498" s="154">
        <f>ROUND(E1498*U1498,2)</f>
        <v>0</v>
      </c>
      <c r="W1498" s="154"/>
      <c r="X1498" s="154" t="s">
        <v>463</v>
      </c>
      <c r="Y1498" s="154" t="s">
        <v>203</v>
      </c>
      <c r="Z1498" s="145"/>
      <c r="AA1498" s="145"/>
      <c r="AB1498" s="145"/>
      <c r="AC1498" s="145"/>
      <c r="AD1498" s="145"/>
      <c r="AE1498" s="145"/>
      <c r="AF1498" s="145"/>
      <c r="AG1498" s="145" t="s">
        <v>464</v>
      </c>
      <c r="AH1498" s="145"/>
      <c r="AI1498" s="145"/>
      <c r="AJ1498" s="145"/>
      <c r="AK1498" s="145"/>
      <c r="AL1498" s="145"/>
      <c r="AM1498" s="145"/>
      <c r="AN1498" s="145"/>
      <c r="AO1498" s="145"/>
      <c r="AP1498" s="145"/>
      <c r="AQ1498" s="145"/>
      <c r="AR1498" s="145"/>
      <c r="AS1498" s="145"/>
      <c r="AT1498" s="145"/>
      <c r="AU1498" s="145"/>
      <c r="AV1498" s="145"/>
      <c r="AW1498" s="145"/>
      <c r="AX1498" s="145"/>
      <c r="AY1498" s="145"/>
      <c r="AZ1498" s="145"/>
      <c r="BA1498" s="145"/>
      <c r="BB1498" s="145"/>
      <c r="BC1498" s="145"/>
      <c r="BD1498" s="145"/>
      <c r="BE1498" s="145"/>
      <c r="BF1498" s="145"/>
      <c r="BG1498" s="145"/>
      <c r="BH1498" s="145"/>
    </row>
    <row r="1499" spans="1:60" outlineLevel="2">
      <c r="A1499" s="151"/>
      <c r="B1499" s="152"/>
      <c r="C1499" s="172" t="s">
        <v>1863</v>
      </c>
      <c r="D1499" s="156"/>
      <c r="E1499" s="1215">
        <v>6.1635</v>
      </c>
      <c r="F1499" s="1209"/>
      <c r="G1499" s="1209"/>
      <c r="H1499" s="154"/>
      <c r="I1499" s="154"/>
      <c r="J1499" s="154"/>
      <c r="K1499" s="154"/>
      <c r="L1499" s="154"/>
      <c r="M1499" s="154"/>
      <c r="N1499" s="153"/>
      <c r="O1499" s="153"/>
      <c r="P1499" s="153"/>
      <c r="Q1499" s="153"/>
      <c r="R1499" s="154"/>
      <c r="S1499" s="154"/>
      <c r="T1499" s="154"/>
      <c r="U1499" s="154"/>
      <c r="V1499" s="154"/>
      <c r="W1499" s="154"/>
      <c r="X1499" s="154"/>
      <c r="Y1499" s="154"/>
      <c r="Z1499" s="145"/>
      <c r="AA1499" s="145"/>
      <c r="AB1499" s="145"/>
      <c r="AC1499" s="145"/>
      <c r="AD1499" s="145"/>
      <c r="AE1499" s="145"/>
      <c r="AF1499" s="145"/>
      <c r="AG1499" s="145" t="s">
        <v>206</v>
      </c>
      <c r="AH1499" s="145">
        <v>0</v>
      </c>
      <c r="AI1499" s="145"/>
      <c r="AJ1499" s="145"/>
      <c r="AK1499" s="145"/>
      <c r="AL1499" s="145"/>
      <c r="AM1499" s="145"/>
      <c r="AN1499" s="145"/>
      <c r="AO1499" s="145"/>
      <c r="AP1499" s="145"/>
      <c r="AQ1499" s="145"/>
      <c r="AR1499" s="145"/>
      <c r="AS1499" s="145"/>
      <c r="AT1499" s="145"/>
      <c r="AU1499" s="145"/>
      <c r="AV1499" s="145"/>
      <c r="AW1499" s="145"/>
      <c r="AX1499" s="145"/>
      <c r="AY1499" s="145"/>
      <c r="AZ1499" s="145"/>
      <c r="BA1499" s="145"/>
      <c r="BB1499" s="145"/>
      <c r="BC1499" s="145"/>
      <c r="BD1499" s="145"/>
      <c r="BE1499" s="145"/>
      <c r="BF1499" s="145"/>
      <c r="BG1499" s="145"/>
      <c r="BH1499" s="145"/>
    </row>
    <row r="1500" spans="1:60" outlineLevel="3">
      <c r="A1500" s="151"/>
      <c r="B1500" s="152"/>
      <c r="C1500" s="172" t="s">
        <v>1864</v>
      </c>
      <c r="D1500" s="156"/>
      <c r="E1500" s="1215">
        <v>2.31</v>
      </c>
      <c r="F1500" s="1209"/>
      <c r="G1500" s="1209"/>
      <c r="H1500" s="154"/>
      <c r="I1500" s="154"/>
      <c r="J1500" s="154"/>
      <c r="K1500" s="154"/>
      <c r="L1500" s="154"/>
      <c r="M1500" s="154"/>
      <c r="N1500" s="153"/>
      <c r="O1500" s="153"/>
      <c r="P1500" s="153"/>
      <c r="Q1500" s="153"/>
      <c r="R1500" s="154"/>
      <c r="S1500" s="154"/>
      <c r="T1500" s="154"/>
      <c r="U1500" s="154"/>
      <c r="V1500" s="154"/>
      <c r="W1500" s="154"/>
      <c r="X1500" s="154"/>
      <c r="Y1500" s="154"/>
      <c r="Z1500" s="145"/>
      <c r="AA1500" s="145"/>
      <c r="AB1500" s="145"/>
      <c r="AC1500" s="145"/>
      <c r="AD1500" s="145"/>
      <c r="AE1500" s="145"/>
      <c r="AF1500" s="145"/>
      <c r="AG1500" s="145" t="s">
        <v>206</v>
      </c>
      <c r="AH1500" s="145">
        <v>0</v>
      </c>
      <c r="AI1500" s="145"/>
      <c r="AJ1500" s="145"/>
      <c r="AK1500" s="145"/>
      <c r="AL1500" s="145"/>
      <c r="AM1500" s="145"/>
      <c r="AN1500" s="145"/>
      <c r="AO1500" s="145"/>
      <c r="AP1500" s="145"/>
      <c r="AQ1500" s="145"/>
      <c r="AR1500" s="145"/>
      <c r="AS1500" s="145"/>
      <c r="AT1500" s="145"/>
      <c r="AU1500" s="145"/>
      <c r="AV1500" s="145"/>
      <c r="AW1500" s="145"/>
      <c r="AX1500" s="145"/>
      <c r="AY1500" s="145"/>
      <c r="AZ1500" s="145"/>
      <c r="BA1500" s="145"/>
      <c r="BB1500" s="145"/>
      <c r="BC1500" s="145"/>
      <c r="BD1500" s="145"/>
      <c r="BE1500" s="145"/>
      <c r="BF1500" s="145"/>
      <c r="BG1500" s="145"/>
      <c r="BH1500" s="145"/>
    </row>
    <row r="1501" spans="1:60" outlineLevel="3">
      <c r="A1501" s="151"/>
      <c r="B1501" s="152"/>
      <c r="C1501" s="172" t="s">
        <v>1865</v>
      </c>
      <c r="D1501" s="156"/>
      <c r="E1501" s="1215">
        <v>2.1419999999999999</v>
      </c>
      <c r="F1501" s="1209"/>
      <c r="G1501" s="1209"/>
      <c r="H1501" s="154"/>
      <c r="I1501" s="154"/>
      <c r="J1501" s="154"/>
      <c r="K1501" s="154"/>
      <c r="L1501" s="154"/>
      <c r="M1501" s="154"/>
      <c r="N1501" s="153"/>
      <c r="O1501" s="153"/>
      <c r="P1501" s="153"/>
      <c r="Q1501" s="153"/>
      <c r="R1501" s="154"/>
      <c r="S1501" s="154"/>
      <c r="T1501" s="154"/>
      <c r="U1501" s="154"/>
      <c r="V1501" s="154"/>
      <c r="W1501" s="154"/>
      <c r="X1501" s="154"/>
      <c r="Y1501" s="154"/>
      <c r="Z1501" s="145"/>
      <c r="AA1501" s="145"/>
      <c r="AB1501" s="145"/>
      <c r="AC1501" s="145"/>
      <c r="AD1501" s="145"/>
      <c r="AE1501" s="145"/>
      <c r="AF1501" s="145"/>
      <c r="AG1501" s="145" t="s">
        <v>206</v>
      </c>
      <c r="AH1501" s="145">
        <v>0</v>
      </c>
      <c r="AI1501" s="145"/>
      <c r="AJ1501" s="145"/>
      <c r="AK1501" s="145"/>
      <c r="AL1501" s="145"/>
      <c r="AM1501" s="145"/>
      <c r="AN1501" s="145"/>
      <c r="AO1501" s="145"/>
      <c r="AP1501" s="145"/>
      <c r="AQ1501" s="145"/>
      <c r="AR1501" s="145"/>
      <c r="AS1501" s="145"/>
      <c r="AT1501" s="145"/>
      <c r="AU1501" s="145"/>
      <c r="AV1501" s="145"/>
      <c r="AW1501" s="145"/>
      <c r="AX1501" s="145"/>
      <c r="AY1501" s="145"/>
      <c r="AZ1501" s="145"/>
      <c r="BA1501" s="145"/>
      <c r="BB1501" s="145"/>
      <c r="BC1501" s="145"/>
      <c r="BD1501" s="145"/>
      <c r="BE1501" s="145"/>
      <c r="BF1501" s="145"/>
      <c r="BG1501" s="145"/>
      <c r="BH1501" s="145"/>
    </row>
    <row r="1502" spans="1:60" outlineLevel="3">
      <c r="A1502" s="151"/>
      <c r="B1502" s="152"/>
      <c r="C1502" s="172" t="s">
        <v>1866</v>
      </c>
      <c r="D1502" s="156"/>
      <c r="E1502" s="1215">
        <v>2.3835000000000002</v>
      </c>
      <c r="F1502" s="1209"/>
      <c r="G1502" s="1209"/>
      <c r="H1502" s="154"/>
      <c r="I1502" s="154"/>
      <c r="J1502" s="154"/>
      <c r="K1502" s="154"/>
      <c r="L1502" s="154"/>
      <c r="M1502" s="154"/>
      <c r="N1502" s="153"/>
      <c r="O1502" s="153"/>
      <c r="P1502" s="153"/>
      <c r="Q1502" s="153"/>
      <c r="R1502" s="154"/>
      <c r="S1502" s="154"/>
      <c r="T1502" s="154"/>
      <c r="U1502" s="154"/>
      <c r="V1502" s="154"/>
      <c r="W1502" s="154"/>
      <c r="X1502" s="154"/>
      <c r="Y1502" s="154"/>
      <c r="Z1502" s="145"/>
      <c r="AA1502" s="145"/>
      <c r="AB1502" s="145"/>
      <c r="AC1502" s="145"/>
      <c r="AD1502" s="145"/>
      <c r="AE1502" s="145"/>
      <c r="AF1502" s="145"/>
      <c r="AG1502" s="145" t="s">
        <v>206</v>
      </c>
      <c r="AH1502" s="145">
        <v>0</v>
      </c>
      <c r="AI1502" s="145"/>
      <c r="AJ1502" s="145"/>
      <c r="AK1502" s="145"/>
      <c r="AL1502" s="145"/>
      <c r="AM1502" s="145"/>
      <c r="AN1502" s="145"/>
      <c r="AO1502" s="145"/>
      <c r="AP1502" s="145"/>
      <c r="AQ1502" s="145"/>
      <c r="AR1502" s="145"/>
      <c r="AS1502" s="145"/>
      <c r="AT1502" s="145"/>
      <c r="AU1502" s="145"/>
      <c r="AV1502" s="145"/>
      <c r="AW1502" s="145"/>
      <c r="AX1502" s="145"/>
      <c r="AY1502" s="145"/>
      <c r="AZ1502" s="145"/>
      <c r="BA1502" s="145"/>
      <c r="BB1502" s="145"/>
      <c r="BC1502" s="145"/>
      <c r="BD1502" s="145"/>
      <c r="BE1502" s="145"/>
      <c r="BF1502" s="145"/>
      <c r="BG1502" s="145"/>
      <c r="BH1502" s="145"/>
    </row>
    <row r="1503" spans="1:60" outlineLevel="3">
      <c r="A1503" s="151"/>
      <c r="B1503" s="152"/>
      <c r="C1503" s="172" t="s">
        <v>1867</v>
      </c>
      <c r="D1503" s="156"/>
      <c r="E1503" s="1215">
        <v>2.121</v>
      </c>
      <c r="F1503" s="1209"/>
      <c r="G1503" s="1209"/>
      <c r="H1503" s="154"/>
      <c r="I1503" s="154"/>
      <c r="J1503" s="154"/>
      <c r="K1503" s="154"/>
      <c r="L1503" s="154"/>
      <c r="M1503" s="154"/>
      <c r="N1503" s="153"/>
      <c r="O1503" s="153"/>
      <c r="P1503" s="153"/>
      <c r="Q1503" s="153"/>
      <c r="R1503" s="154"/>
      <c r="S1503" s="154"/>
      <c r="T1503" s="154"/>
      <c r="U1503" s="154"/>
      <c r="V1503" s="154"/>
      <c r="W1503" s="154"/>
      <c r="X1503" s="154"/>
      <c r="Y1503" s="154"/>
      <c r="Z1503" s="145"/>
      <c r="AA1503" s="145"/>
      <c r="AB1503" s="145"/>
      <c r="AC1503" s="145"/>
      <c r="AD1503" s="145"/>
      <c r="AE1503" s="145"/>
      <c r="AF1503" s="145"/>
      <c r="AG1503" s="145" t="s">
        <v>206</v>
      </c>
      <c r="AH1503" s="145">
        <v>0</v>
      </c>
      <c r="AI1503" s="145"/>
      <c r="AJ1503" s="145"/>
      <c r="AK1503" s="145"/>
      <c r="AL1503" s="145"/>
      <c r="AM1503" s="145"/>
      <c r="AN1503" s="145"/>
      <c r="AO1503" s="145"/>
      <c r="AP1503" s="145"/>
      <c r="AQ1503" s="145"/>
      <c r="AR1503" s="145"/>
      <c r="AS1503" s="145"/>
      <c r="AT1503" s="145"/>
      <c r="AU1503" s="145"/>
      <c r="AV1503" s="145"/>
      <c r="AW1503" s="145"/>
      <c r="AX1503" s="145"/>
      <c r="AY1503" s="145"/>
      <c r="AZ1503" s="145"/>
      <c r="BA1503" s="145"/>
      <c r="BB1503" s="145"/>
      <c r="BC1503" s="145"/>
      <c r="BD1503" s="145"/>
      <c r="BE1503" s="145"/>
      <c r="BF1503" s="145"/>
      <c r="BG1503" s="145"/>
      <c r="BH1503" s="145"/>
    </row>
    <row r="1504" spans="1:60" outlineLevel="3">
      <c r="A1504" s="151"/>
      <c r="B1504" s="152"/>
      <c r="C1504" s="172" t="s">
        <v>1868</v>
      </c>
      <c r="D1504" s="156"/>
      <c r="E1504" s="1215">
        <v>5.4915000000000003</v>
      </c>
      <c r="F1504" s="1209"/>
      <c r="G1504" s="1209"/>
      <c r="H1504" s="154"/>
      <c r="I1504" s="154"/>
      <c r="J1504" s="154"/>
      <c r="K1504" s="154"/>
      <c r="L1504" s="154"/>
      <c r="M1504" s="154"/>
      <c r="N1504" s="153"/>
      <c r="O1504" s="153"/>
      <c r="P1504" s="153"/>
      <c r="Q1504" s="153"/>
      <c r="R1504" s="154"/>
      <c r="S1504" s="154"/>
      <c r="T1504" s="154"/>
      <c r="U1504" s="154"/>
      <c r="V1504" s="154"/>
      <c r="W1504" s="154"/>
      <c r="X1504" s="154"/>
      <c r="Y1504" s="154"/>
      <c r="Z1504" s="145"/>
      <c r="AA1504" s="145"/>
      <c r="AB1504" s="145"/>
      <c r="AC1504" s="145"/>
      <c r="AD1504" s="145"/>
      <c r="AE1504" s="145"/>
      <c r="AF1504" s="145"/>
      <c r="AG1504" s="145" t="s">
        <v>206</v>
      </c>
      <c r="AH1504" s="145">
        <v>0</v>
      </c>
      <c r="AI1504" s="145"/>
      <c r="AJ1504" s="145"/>
      <c r="AK1504" s="145"/>
      <c r="AL1504" s="145"/>
      <c r="AM1504" s="145"/>
      <c r="AN1504" s="145"/>
      <c r="AO1504" s="145"/>
      <c r="AP1504" s="145"/>
      <c r="AQ1504" s="145"/>
      <c r="AR1504" s="145"/>
      <c r="AS1504" s="145"/>
      <c r="AT1504" s="145"/>
      <c r="AU1504" s="145"/>
      <c r="AV1504" s="145"/>
      <c r="AW1504" s="145"/>
      <c r="AX1504" s="145"/>
      <c r="AY1504" s="145"/>
      <c r="AZ1504" s="145"/>
      <c r="BA1504" s="145"/>
      <c r="BB1504" s="145"/>
      <c r="BC1504" s="145"/>
      <c r="BD1504" s="145"/>
      <c r="BE1504" s="145"/>
      <c r="BF1504" s="145"/>
      <c r="BG1504" s="145"/>
      <c r="BH1504" s="145"/>
    </row>
    <row r="1505" spans="1:60" outlineLevel="3">
      <c r="A1505" s="151"/>
      <c r="B1505" s="152"/>
      <c r="C1505" s="172" t="s">
        <v>1869</v>
      </c>
      <c r="D1505" s="156"/>
      <c r="E1505" s="1215">
        <v>9.1769999999999996</v>
      </c>
      <c r="F1505" s="1209"/>
      <c r="G1505" s="1209"/>
      <c r="H1505" s="154"/>
      <c r="I1505" s="154"/>
      <c r="J1505" s="154"/>
      <c r="K1505" s="154"/>
      <c r="L1505" s="154"/>
      <c r="M1505" s="154"/>
      <c r="N1505" s="153"/>
      <c r="O1505" s="153"/>
      <c r="P1505" s="153"/>
      <c r="Q1505" s="153"/>
      <c r="R1505" s="154"/>
      <c r="S1505" s="154"/>
      <c r="T1505" s="154"/>
      <c r="U1505" s="154"/>
      <c r="V1505" s="154"/>
      <c r="W1505" s="154"/>
      <c r="X1505" s="154"/>
      <c r="Y1505" s="154"/>
      <c r="Z1505" s="145"/>
      <c r="AA1505" s="145"/>
      <c r="AB1505" s="145"/>
      <c r="AC1505" s="145"/>
      <c r="AD1505" s="145"/>
      <c r="AE1505" s="145"/>
      <c r="AF1505" s="145"/>
      <c r="AG1505" s="145" t="s">
        <v>206</v>
      </c>
      <c r="AH1505" s="145">
        <v>0</v>
      </c>
      <c r="AI1505" s="145"/>
      <c r="AJ1505" s="145"/>
      <c r="AK1505" s="145"/>
      <c r="AL1505" s="145"/>
      <c r="AM1505" s="145"/>
      <c r="AN1505" s="145"/>
      <c r="AO1505" s="145"/>
      <c r="AP1505" s="145"/>
      <c r="AQ1505" s="145"/>
      <c r="AR1505" s="145"/>
      <c r="AS1505" s="145"/>
      <c r="AT1505" s="145"/>
      <c r="AU1505" s="145"/>
      <c r="AV1505" s="145"/>
      <c r="AW1505" s="145"/>
      <c r="AX1505" s="145"/>
      <c r="AY1505" s="145"/>
      <c r="AZ1505" s="145"/>
      <c r="BA1505" s="145"/>
      <c r="BB1505" s="145"/>
      <c r="BC1505" s="145"/>
      <c r="BD1505" s="145"/>
      <c r="BE1505" s="145"/>
      <c r="BF1505" s="145"/>
      <c r="BG1505" s="145"/>
      <c r="BH1505" s="145"/>
    </row>
    <row r="1506" spans="1:60" outlineLevel="3">
      <c r="A1506" s="151"/>
      <c r="B1506" s="152"/>
      <c r="C1506" s="172" t="s">
        <v>1870</v>
      </c>
      <c r="D1506" s="156"/>
      <c r="E1506" s="1215">
        <v>1.4384999999999999</v>
      </c>
      <c r="F1506" s="1209"/>
      <c r="G1506" s="1209"/>
      <c r="H1506" s="154"/>
      <c r="I1506" s="154"/>
      <c r="J1506" s="154"/>
      <c r="K1506" s="154"/>
      <c r="L1506" s="154"/>
      <c r="M1506" s="154"/>
      <c r="N1506" s="153"/>
      <c r="O1506" s="153"/>
      <c r="P1506" s="153"/>
      <c r="Q1506" s="153"/>
      <c r="R1506" s="154"/>
      <c r="S1506" s="154"/>
      <c r="T1506" s="154"/>
      <c r="U1506" s="154"/>
      <c r="V1506" s="154"/>
      <c r="W1506" s="154"/>
      <c r="X1506" s="154"/>
      <c r="Y1506" s="154"/>
      <c r="Z1506" s="145"/>
      <c r="AA1506" s="145"/>
      <c r="AB1506" s="145"/>
      <c r="AC1506" s="145"/>
      <c r="AD1506" s="145"/>
      <c r="AE1506" s="145"/>
      <c r="AF1506" s="145"/>
      <c r="AG1506" s="145" t="s">
        <v>206</v>
      </c>
      <c r="AH1506" s="145">
        <v>0</v>
      </c>
      <c r="AI1506" s="145"/>
      <c r="AJ1506" s="145"/>
      <c r="AK1506" s="145"/>
      <c r="AL1506" s="145"/>
      <c r="AM1506" s="145"/>
      <c r="AN1506" s="145"/>
      <c r="AO1506" s="145"/>
      <c r="AP1506" s="145"/>
      <c r="AQ1506" s="145"/>
      <c r="AR1506" s="145"/>
      <c r="AS1506" s="145"/>
      <c r="AT1506" s="145"/>
      <c r="AU1506" s="145"/>
      <c r="AV1506" s="145"/>
      <c r="AW1506" s="145"/>
      <c r="AX1506" s="145"/>
      <c r="AY1506" s="145"/>
      <c r="AZ1506" s="145"/>
      <c r="BA1506" s="145"/>
      <c r="BB1506" s="145"/>
      <c r="BC1506" s="145"/>
      <c r="BD1506" s="145"/>
      <c r="BE1506" s="145"/>
      <c r="BF1506" s="145"/>
      <c r="BG1506" s="145"/>
      <c r="BH1506" s="145"/>
    </row>
    <row r="1507" spans="1:60" outlineLevel="3">
      <c r="A1507" s="151"/>
      <c r="B1507" s="152"/>
      <c r="C1507" s="172" t="s">
        <v>1871</v>
      </c>
      <c r="D1507" s="156"/>
      <c r="E1507" s="1215">
        <v>1.3754999999999999</v>
      </c>
      <c r="F1507" s="1209"/>
      <c r="G1507" s="1209"/>
      <c r="H1507" s="154"/>
      <c r="I1507" s="154"/>
      <c r="J1507" s="154"/>
      <c r="K1507" s="154"/>
      <c r="L1507" s="154"/>
      <c r="M1507" s="154"/>
      <c r="N1507" s="153"/>
      <c r="O1507" s="153"/>
      <c r="P1507" s="153"/>
      <c r="Q1507" s="153"/>
      <c r="R1507" s="154"/>
      <c r="S1507" s="154"/>
      <c r="T1507" s="154"/>
      <c r="U1507" s="154"/>
      <c r="V1507" s="154"/>
      <c r="W1507" s="154"/>
      <c r="X1507" s="154"/>
      <c r="Y1507" s="154"/>
      <c r="Z1507" s="145"/>
      <c r="AA1507" s="145"/>
      <c r="AB1507" s="145"/>
      <c r="AC1507" s="145"/>
      <c r="AD1507" s="145"/>
      <c r="AE1507" s="145"/>
      <c r="AF1507" s="145"/>
      <c r="AG1507" s="145" t="s">
        <v>206</v>
      </c>
      <c r="AH1507" s="145">
        <v>0</v>
      </c>
      <c r="AI1507" s="145"/>
      <c r="AJ1507" s="145"/>
      <c r="AK1507" s="145"/>
      <c r="AL1507" s="145"/>
      <c r="AM1507" s="145"/>
      <c r="AN1507" s="145"/>
      <c r="AO1507" s="145"/>
      <c r="AP1507" s="145"/>
      <c r="AQ1507" s="145"/>
      <c r="AR1507" s="145"/>
      <c r="AS1507" s="145"/>
      <c r="AT1507" s="145"/>
      <c r="AU1507" s="145"/>
      <c r="AV1507" s="145"/>
      <c r="AW1507" s="145"/>
      <c r="AX1507" s="145"/>
      <c r="AY1507" s="145"/>
      <c r="AZ1507" s="145"/>
      <c r="BA1507" s="145"/>
      <c r="BB1507" s="145"/>
      <c r="BC1507" s="145"/>
      <c r="BD1507" s="145"/>
      <c r="BE1507" s="145"/>
      <c r="BF1507" s="145"/>
      <c r="BG1507" s="145"/>
      <c r="BH1507" s="145"/>
    </row>
    <row r="1508" spans="1:60" outlineLevel="3">
      <c r="A1508" s="151"/>
      <c r="B1508" s="152"/>
      <c r="C1508" s="172" t="s">
        <v>1872</v>
      </c>
      <c r="D1508" s="156"/>
      <c r="E1508" s="1215">
        <v>5.7854999999999999</v>
      </c>
      <c r="F1508" s="1209"/>
      <c r="G1508" s="1209"/>
      <c r="H1508" s="154"/>
      <c r="I1508" s="154"/>
      <c r="J1508" s="154"/>
      <c r="K1508" s="154"/>
      <c r="L1508" s="154"/>
      <c r="M1508" s="154"/>
      <c r="N1508" s="153"/>
      <c r="O1508" s="153"/>
      <c r="P1508" s="153"/>
      <c r="Q1508" s="153"/>
      <c r="R1508" s="154"/>
      <c r="S1508" s="154"/>
      <c r="T1508" s="154"/>
      <c r="U1508" s="154"/>
      <c r="V1508" s="154"/>
      <c r="W1508" s="154"/>
      <c r="X1508" s="154"/>
      <c r="Y1508" s="154"/>
      <c r="Z1508" s="145"/>
      <c r="AA1508" s="145"/>
      <c r="AB1508" s="145"/>
      <c r="AC1508" s="145"/>
      <c r="AD1508" s="145"/>
      <c r="AE1508" s="145"/>
      <c r="AF1508" s="145"/>
      <c r="AG1508" s="145" t="s">
        <v>206</v>
      </c>
      <c r="AH1508" s="145">
        <v>0</v>
      </c>
      <c r="AI1508" s="145"/>
      <c r="AJ1508" s="145"/>
      <c r="AK1508" s="145"/>
      <c r="AL1508" s="145"/>
      <c r="AM1508" s="145"/>
      <c r="AN1508" s="145"/>
      <c r="AO1508" s="145"/>
      <c r="AP1508" s="145"/>
      <c r="AQ1508" s="145"/>
      <c r="AR1508" s="145"/>
      <c r="AS1508" s="145"/>
      <c r="AT1508" s="145"/>
      <c r="AU1508" s="145"/>
      <c r="AV1508" s="145"/>
      <c r="AW1508" s="145"/>
      <c r="AX1508" s="145"/>
      <c r="AY1508" s="145"/>
      <c r="AZ1508" s="145"/>
      <c r="BA1508" s="145"/>
      <c r="BB1508" s="145"/>
      <c r="BC1508" s="145"/>
      <c r="BD1508" s="145"/>
      <c r="BE1508" s="145"/>
      <c r="BF1508" s="145"/>
      <c r="BG1508" s="145"/>
      <c r="BH1508" s="145"/>
    </row>
    <row r="1509" spans="1:60" outlineLevel="3">
      <c r="A1509" s="151"/>
      <c r="B1509" s="152"/>
      <c r="C1509" s="172" t="s">
        <v>1873</v>
      </c>
      <c r="D1509" s="156"/>
      <c r="E1509" s="1215">
        <v>4.8194999999999997</v>
      </c>
      <c r="F1509" s="1209"/>
      <c r="G1509" s="1209"/>
      <c r="H1509" s="154"/>
      <c r="I1509" s="154"/>
      <c r="J1509" s="154"/>
      <c r="K1509" s="154"/>
      <c r="L1509" s="154"/>
      <c r="M1509" s="154"/>
      <c r="N1509" s="153"/>
      <c r="O1509" s="153"/>
      <c r="P1509" s="153"/>
      <c r="Q1509" s="153"/>
      <c r="R1509" s="154"/>
      <c r="S1509" s="154"/>
      <c r="T1509" s="154"/>
      <c r="U1509" s="154"/>
      <c r="V1509" s="154"/>
      <c r="W1509" s="154"/>
      <c r="X1509" s="154"/>
      <c r="Y1509" s="154"/>
      <c r="Z1509" s="145"/>
      <c r="AA1509" s="145"/>
      <c r="AB1509" s="145"/>
      <c r="AC1509" s="145"/>
      <c r="AD1509" s="145"/>
      <c r="AE1509" s="145"/>
      <c r="AF1509" s="145"/>
      <c r="AG1509" s="145" t="s">
        <v>206</v>
      </c>
      <c r="AH1509" s="145">
        <v>0</v>
      </c>
      <c r="AI1509" s="145"/>
      <c r="AJ1509" s="145"/>
      <c r="AK1509" s="145"/>
      <c r="AL1509" s="145"/>
      <c r="AM1509" s="145"/>
      <c r="AN1509" s="145"/>
      <c r="AO1509" s="145"/>
      <c r="AP1509" s="145"/>
      <c r="AQ1509" s="145"/>
      <c r="AR1509" s="145"/>
      <c r="AS1509" s="145"/>
      <c r="AT1509" s="145"/>
      <c r="AU1509" s="145"/>
      <c r="AV1509" s="145"/>
      <c r="AW1509" s="145"/>
      <c r="AX1509" s="145"/>
      <c r="AY1509" s="145"/>
      <c r="AZ1509" s="145"/>
      <c r="BA1509" s="145"/>
      <c r="BB1509" s="145"/>
      <c r="BC1509" s="145"/>
      <c r="BD1509" s="145"/>
      <c r="BE1509" s="145"/>
      <c r="BF1509" s="145"/>
      <c r="BG1509" s="145"/>
      <c r="BH1509" s="145"/>
    </row>
    <row r="1510" spans="1:60" outlineLevel="3">
      <c r="A1510" s="151"/>
      <c r="B1510" s="152"/>
      <c r="C1510" s="172" t="s">
        <v>1874</v>
      </c>
      <c r="D1510" s="156"/>
      <c r="E1510" s="1215">
        <v>5.9744999999999999</v>
      </c>
      <c r="F1510" s="1209"/>
      <c r="G1510" s="1209"/>
      <c r="H1510" s="154"/>
      <c r="I1510" s="154"/>
      <c r="J1510" s="154"/>
      <c r="K1510" s="154"/>
      <c r="L1510" s="154"/>
      <c r="M1510" s="154"/>
      <c r="N1510" s="153"/>
      <c r="O1510" s="153"/>
      <c r="P1510" s="153"/>
      <c r="Q1510" s="153"/>
      <c r="R1510" s="154"/>
      <c r="S1510" s="154"/>
      <c r="T1510" s="154"/>
      <c r="U1510" s="154"/>
      <c r="V1510" s="154"/>
      <c r="W1510" s="154"/>
      <c r="X1510" s="154"/>
      <c r="Y1510" s="154"/>
      <c r="Z1510" s="145"/>
      <c r="AA1510" s="145"/>
      <c r="AB1510" s="145"/>
      <c r="AC1510" s="145"/>
      <c r="AD1510" s="145"/>
      <c r="AE1510" s="145"/>
      <c r="AF1510" s="145"/>
      <c r="AG1510" s="145" t="s">
        <v>206</v>
      </c>
      <c r="AH1510" s="145">
        <v>0</v>
      </c>
      <c r="AI1510" s="145"/>
      <c r="AJ1510" s="145"/>
      <c r="AK1510" s="145"/>
      <c r="AL1510" s="145"/>
      <c r="AM1510" s="145"/>
      <c r="AN1510" s="145"/>
      <c r="AO1510" s="145"/>
      <c r="AP1510" s="145"/>
      <c r="AQ1510" s="145"/>
      <c r="AR1510" s="145"/>
      <c r="AS1510" s="145"/>
      <c r="AT1510" s="145"/>
      <c r="AU1510" s="145"/>
      <c r="AV1510" s="145"/>
      <c r="AW1510" s="145"/>
      <c r="AX1510" s="145"/>
      <c r="AY1510" s="145"/>
      <c r="AZ1510" s="145"/>
      <c r="BA1510" s="145"/>
      <c r="BB1510" s="145"/>
      <c r="BC1510" s="145"/>
      <c r="BD1510" s="145"/>
      <c r="BE1510" s="145"/>
      <c r="BF1510" s="145"/>
      <c r="BG1510" s="145"/>
      <c r="BH1510" s="145"/>
    </row>
    <row r="1511" spans="1:60" outlineLevel="3">
      <c r="A1511" s="151"/>
      <c r="B1511" s="152"/>
      <c r="C1511" s="172" t="s">
        <v>1875</v>
      </c>
      <c r="D1511" s="156"/>
      <c r="E1511" s="1215">
        <v>1.617</v>
      </c>
      <c r="F1511" s="1209"/>
      <c r="G1511" s="1209"/>
      <c r="H1511" s="154"/>
      <c r="I1511" s="154"/>
      <c r="J1511" s="154"/>
      <c r="K1511" s="154"/>
      <c r="L1511" s="154"/>
      <c r="M1511" s="154"/>
      <c r="N1511" s="153"/>
      <c r="O1511" s="153"/>
      <c r="P1511" s="153"/>
      <c r="Q1511" s="153"/>
      <c r="R1511" s="154"/>
      <c r="S1511" s="154"/>
      <c r="T1511" s="154"/>
      <c r="U1511" s="154"/>
      <c r="V1511" s="154"/>
      <c r="W1511" s="154"/>
      <c r="X1511" s="154"/>
      <c r="Y1511" s="154"/>
      <c r="Z1511" s="145"/>
      <c r="AA1511" s="145"/>
      <c r="AB1511" s="145"/>
      <c r="AC1511" s="145"/>
      <c r="AD1511" s="145"/>
      <c r="AE1511" s="145"/>
      <c r="AF1511" s="145"/>
      <c r="AG1511" s="145" t="s">
        <v>206</v>
      </c>
      <c r="AH1511" s="145">
        <v>0</v>
      </c>
      <c r="AI1511" s="145"/>
      <c r="AJ1511" s="145"/>
      <c r="AK1511" s="145"/>
      <c r="AL1511" s="145"/>
      <c r="AM1511" s="145"/>
      <c r="AN1511" s="145"/>
      <c r="AO1511" s="145"/>
      <c r="AP1511" s="145"/>
      <c r="AQ1511" s="145"/>
      <c r="AR1511" s="145"/>
      <c r="AS1511" s="145"/>
      <c r="AT1511" s="145"/>
      <c r="AU1511" s="145"/>
      <c r="AV1511" s="145"/>
      <c r="AW1511" s="145"/>
      <c r="AX1511" s="145"/>
      <c r="AY1511" s="145"/>
      <c r="AZ1511" s="145"/>
      <c r="BA1511" s="145"/>
      <c r="BB1511" s="145"/>
      <c r="BC1511" s="145"/>
      <c r="BD1511" s="145"/>
      <c r="BE1511" s="145"/>
      <c r="BF1511" s="145"/>
      <c r="BG1511" s="145"/>
      <c r="BH1511" s="145"/>
    </row>
    <row r="1512" spans="1:60" outlineLevel="3">
      <c r="A1512" s="151"/>
      <c r="B1512" s="152"/>
      <c r="C1512" s="172" t="s">
        <v>1876</v>
      </c>
      <c r="D1512" s="156"/>
      <c r="E1512" s="1215">
        <v>1.6379999999999999</v>
      </c>
      <c r="F1512" s="1209"/>
      <c r="G1512" s="1209"/>
      <c r="H1512" s="154"/>
      <c r="I1512" s="154"/>
      <c r="J1512" s="154"/>
      <c r="K1512" s="154"/>
      <c r="L1512" s="154"/>
      <c r="M1512" s="154"/>
      <c r="N1512" s="153"/>
      <c r="O1512" s="153"/>
      <c r="P1512" s="153"/>
      <c r="Q1512" s="153"/>
      <c r="R1512" s="154"/>
      <c r="S1512" s="154"/>
      <c r="T1512" s="154"/>
      <c r="U1512" s="154"/>
      <c r="V1512" s="154"/>
      <c r="W1512" s="154"/>
      <c r="X1512" s="154"/>
      <c r="Y1512" s="154"/>
      <c r="Z1512" s="145"/>
      <c r="AA1512" s="145"/>
      <c r="AB1512" s="145"/>
      <c r="AC1512" s="145"/>
      <c r="AD1512" s="145"/>
      <c r="AE1512" s="145"/>
      <c r="AF1512" s="145"/>
      <c r="AG1512" s="145" t="s">
        <v>206</v>
      </c>
      <c r="AH1512" s="145">
        <v>0</v>
      </c>
      <c r="AI1512" s="145"/>
      <c r="AJ1512" s="145"/>
      <c r="AK1512" s="145"/>
      <c r="AL1512" s="145"/>
      <c r="AM1512" s="145"/>
      <c r="AN1512" s="145"/>
      <c r="AO1512" s="145"/>
      <c r="AP1512" s="145"/>
      <c r="AQ1512" s="145"/>
      <c r="AR1512" s="145"/>
      <c r="AS1512" s="145"/>
      <c r="AT1512" s="145"/>
      <c r="AU1512" s="145"/>
      <c r="AV1512" s="145"/>
      <c r="AW1512" s="145"/>
      <c r="AX1512" s="145"/>
      <c r="AY1512" s="145"/>
      <c r="AZ1512" s="145"/>
      <c r="BA1512" s="145"/>
      <c r="BB1512" s="145"/>
      <c r="BC1512" s="145"/>
      <c r="BD1512" s="145"/>
      <c r="BE1512" s="145"/>
      <c r="BF1512" s="145"/>
      <c r="BG1512" s="145"/>
      <c r="BH1512" s="145"/>
    </row>
    <row r="1513" spans="1:60" outlineLevel="3">
      <c r="A1513" s="151"/>
      <c r="B1513" s="152"/>
      <c r="C1513" s="172" t="s">
        <v>1877</v>
      </c>
      <c r="D1513" s="156"/>
      <c r="E1513" s="1215">
        <v>1.5854999999999999</v>
      </c>
      <c r="F1513" s="1209"/>
      <c r="G1513" s="1209"/>
      <c r="H1513" s="154"/>
      <c r="I1513" s="154"/>
      <c r="J1513" s="154"/>
      <c r="K1513" s="154"/>
      <c r="L1513" s="154"/>
      <c r="M1513" s="154"/>
      <c r="N1513" s="153"/>
      <c r="O1513" s="153"/>
      <c r="P1513" s="153"/>
      <c r="Q1513" s="153"/>
      <c r="R1513" s="154"/>
      <c r="S1513" s="154"/>
      <c r="T1513" s="154"/>
      <c r="U1513" s="154"/>
      <c r="V1513" s="154"/>
      <c r="W1513" s="154"/>
      <c r="X1513" s="154"/>
      <c r="Y1513" s="154"/>
      <c r="Z1513" s="145"/>
      <c r="AA1513" s="145"/>
      <c r="AB1513" s="145"/>
      <c r="AC1513" s="145"/>
      <c r="AD1513" s="145"/>
      <c r="AE1513" s="145"/>
      <c r="AF1513" s="145"/>
      <c r="AG1513" s="145" t="s">
        <v>206</v>
      </c>
      <c r="AH1513" s="145">
        <v>0</v>
      </c>
      <c r="AI1513" s="145"/>
      <c r="AJ1513" s="145"/>
      <c r="AK1513" s="145"/>
      <c r="AL1513" s="145"/>
      <c r="AM1513" s="145"/>
      <c r="AN1513" s="145"/>
      <c r="AO1513" s="145"/>
      <c r="AP1513" s="145"/>
      <c r="AQ1513" s="145"/>
      <c r="AR1513" s="145"/>
      <c r="AS1513" s="145"/>
      <c r="AT1513" s="145"/>
      <c r="AU1513" s="145"/>
      <c r="AV1513" s="145"/>
      <c r="AW1513" s="145"/>
      <c r="AX1513" s="145"/>
      <c r="AY1513" s="145"/>
      <c r="AZ1513" s="145"/>
      <c r="BA1513" s="145"/>
      <c r="BB1513" s="145"/>
      <c r="BC1513" s="145"/>
      <c r="BD1513" s="145"/>
      <c r="BE1513" s="145"/>
      <c r="BF1513" s="145"/>
      <c r="BG1513" s="145"/>
      <c r="BH1513" s="145"/>
    </row>
    <row r="1514" spans="1:60" outlineLevel="1">
      <c r="A1514" s="167">
        <v>480</v>
      </c>
      <c r="B1514" s="168" t="s">
        <v>1878</v>
      </c>
      <c r="C1514" s="173" t="s">
        <v>1879</v>
      </c>
      <c r="D1514" s="169" t="s">
        <v>275</v>
      </c>
      <c r="E1514" s="1216">
        <v>2.2548499999999998</v>
      </c>
      <c r="F1514" s="1200"/>
      <c r="G1514" s="1210">
        <f>ROUND(E1514*F1514,2)</f>
        <v>0</v>
      </c>
      <c r="H1514" s="155">
        <v>0</v>
      </c>
      <c r="I1514" s="154">
        <f>ROUND(E1514*H1514,2)</f>
        <v>0</v>
      </c>
      <c r="J1514" s="155">
        <v>757.57</v>
      </c>
      <c r="K1514" s="154">
        <f>ROUND(E1514*J1514,2)</f>
        <v>1708.21</v>
      </c>
      <c r="L1514" s="154">
        <v>21</v>
      </c>
      <c r="M1514" s="154">
        <f>G1514*(1+L1514/100)</f>
        <v>0</v>
      </c>
      <c r="N1514" s="153">
        <v>0</v>
      </c>
      <c r="O1514" s="153">
        <f>ROUND(E1514*N1514,2)</f>
        <v>0</v>
      </c>
      <c r="P1514" s="153">
        <v>0</v>
      </c>
      <c r="Q1514" s="153">
        <f>ROUND(E1514*P1514,2)</f>
        <v>0</v>
      </c>
      <c r="R1514" s="154"/>
      <c r="S1514" s="154" t="s">
        <v>200</v>
      </c>
      <c r="T1514" s="154" t="s">
        <v>201</v>
      </c>
      <c r="U1514" s="154">
        <v>1.2649999999999999</v>
      </c>
      <c r="V1514" s="154">
        <f>ROUND(E1514*U1514,2)</f>
        <v>2.85</v>
      </c>
      <c r="W1514" s="154"/>
      <c r="X1514" s="154" t="s">
        <v>1271</v>
      </c>
      <c r="Y1514" s="154" t="s">
        <v>203</v>
      </c>
      <c r="Z1514" s="145"/>
      <c r="AA1514" s="145"/>
      <c r="AB1514" s="145"/>
      <c r="AC1514" s="145"/>
      <c r="AD1514" s="145"/>
      <c r="AE1514" s="145"/>
      <c r="AF1514" s="145"/>
      <c r="AG1514" s="145" t="s">
        <v>1272</v>
      </c>
      <c r="AH1514" s="145"/>
      <c r="AI1514" s="145"/>
      <c r="AJ1514" s="145"/>
      <c r="AK1514" s="145"/>
      <c r="AL1514" s="145"/>
      <c r="AM1514" s="145"/>
      <c r="AN1514" s="145"/>
      <c r="AO1514" s="145"/>
      <c r="AP1514" s="145"/>
      <c r="AQ1514" s="145"/>
      <c r="AR1514" s="145"/>
      <c r="AS1514" s="145"/>
      <c r="AT1514" s="145"/>
      <c r="AU1514" s="145"/>
      <c r="AV1514" s="145"/>
      <c r="AW1514" s="145"/>
      <c r="AX1514" s="145"/>
      <c r="AY1514" s="145"/>
      <c r="AZ1514" s="145"/>
      <c r="BA1514" s="145"/>
      <c r="BB1514" s="145"/>
      <c r="BC1514" s="145"/>
      <c r="BD1514" s="145"/>
      <c r="BE1514" s="145"/>
      <c r="BF1514" s="145"/>
      <c r="BG1514" s="145"/>
      <c r="BH1514" s="145"/>
    </row>
    <row r="1515" spans="1:60">
      <c r="A1515" s="161" t="s">
        <v>195</v>
      </c>
      <c r="B1515" s="162" t="s">
        <v>137</v>
      </c>
      <c r="C1515" s="170" t="s">
        <v>138</v>
      </c>
      <c r="D1515" s="163"/>
      <c r="E1515" s="1213"/>
      <c r="F1515" s="1201"/>
      <c r="G1515" s="1206">
        <f>SUMIF(AG1516:AG1528,"&lt;&gt;NOR",G1516:G1528)</f>
        <v>0</v>
      </c>
      <c r="H1515" s="160"/>
      <c r="I1515" s="160">
        <f>SUM(I1516:I1528)</f>
        <v>204395.27</v>
      </c>
      <c r="J1515" s="160"/>
      <c r="K1515" s="160">
        <f>SUM(K1516:K1528)</f>
        <v>49888.960000000006</v>
      </c>
      <c r="L1515" s="160"/>
      <c r="M1515" s="160">
        <f>SUM(M1516:M1528)</f>
        <v>0</v>
      </c>
      <c r="N1515" s="159"/>
      <c r="O1515" s="159">
        <f>SUM(O1516:O1528)</f>
        <v>11.29</v>
      </c>
      <c r="P1515" s="159"/>
      <c r="Q1515" s="159">
        <f>SUM(Q1516:Q1528)</f>
        <v>0</v>
      </c>
      <c r="R1515" s="160"/>
      <c r="S1515" s="160"/>
      <c r="T1515" s="160"/>
      <c r="U1515" s="160"/>
      <c r="V1515" s="160">
        <f>SUM(V1516:V1528)</f>
        <v>83.740000000000009</v>
      </c>
      <c r="W1515" s="160"/>
      <c r="X1515" s="160"/>
      <c r="Y1515" s="160"/>
      <c r="AG1515" t="s">
        <v>196</v>
      </c>
    </row>
    <row r="1516" spans="1:60" outlineLevel="1">
      <c r="A1516" s="164">
        <v>481</v>
      </c>
      <c r="B1516" s="165" t="s">
        <v>1880</v>
      </c>
      <c r="C1516" s="171" t="s">
        <v>1881</v>
      </c>
      <c r="D1516" s="166" t="s">
        <v>241</v>
      </c>
      <c r="E1516" s="1214">
        <v>104</v>
      </c>
      <c r="F1516" s="1207"/>
      <c r="G1516" s="1208">
        <f>ROUND(E1516*F1516,2)</f>
        <v>0</v>
      </c>
      <c r="H1516" s="155">
        <v>87.7</v>
      </c>
      <c r="I1516" s="154">
        <f>ROUND(E1516*H1516,2)</f>
        <v>9120.7999999999993</v>
      </c>
      <c r="J1516" s="155">
        <v>386.79</v>
      </c>
      <c r="K1516" s="154">
        <f>ROUND(E1516*J1516,2)</f>
        <v>40226.160000000003</v>
      </c>
      <c r="L1516" s="154">
        <v>21</v>
      </c>
      <c r="M1516" s="154">
        <f>G1516*(1+L1516/100)</f>
        <v>0</v>
      </c>
      <c r="N1516" s="153">
        <v>4.7980000000000002E-2</v>
      </c>
      <c r="O1516" s="153">
        <f>ROUND(E1516*N1516,2)</f>
        <v>4.99</v>
      </c>
      <c r="P1516" s="153">
        <v>0</v>
      </c>
      <c r="Q1516" s="153">
        <f>ROUND(E1516*P1516,2)</f>
        <v>0</v>
      </c>
      <c r="R1516" s="154"/>
      <c r="S1516" s="154" t="s">
        <v>200</v>
      </c>
      <c r="T1516" s="154" t="s">
        <v>201</v>
      </c>
      <c r="U1516" s="154">
        <v>0.65200000000000002</v>
      </c>
      <c r="V1516" s="154">
        <f>ROUND(E1516*U1516,2)</f>
        <v>67.81</v>
      </c>
      <c r="W1516" s="154"/>
      <c r="X1516" s="154" t="s">
        <v>202</v>
      </c>
      <c r="Y1516" s="154" t="s">
        <v>203</v>
      </c>
      <c r="Z1516" s="145"/>
      <c r="AA1516" s="145"/>
      <c r="AB1516" s="145"/>
      <c r="AC1516" s="145"/>
      <c r="AD1516" s="145"/>
      <c r="AE1516" s="145"/>
      <c r="AF1516" s="145"/>
      <c r="AG1516" s="145" t="s">
        <v>204</v>
      </c>
      <c r="AH1516" s="145"/>
      <c r="AI1516" s="145"/>
      <c r="AJ1516" s="145"/>
      <c r="AK1516" s="145"/>
      <c r="AL1516" s="145"/>
      <c r="AM1516" s="145"/>
      <c r="AN1516" s="145"/>
      <c r="AO1516" s="145"/>
      <c r="AP1516" s="145"/>
      <c r="AQ1516" s="145"/>
      <c r="AR1516" s="145"/>
      <c r="AS1516" s="145"/>
      <c r="AT1516" s="145"/>
      <c r="AU1516" s="145"/>
      <c r="AV1516" s="145"/>
      <c r="AW1516" s="145"/>
      <c r="AX1516" s="145"/>
      <c r="AY1516" s="145"/>
      <c r="AZ1516" s="145"/>
      <c r="BA1516" s="145"/>
      <c r="BB1516" s="145"/>
      <c r="BC1516" s="145"/>
      <c r="BD1516" s="145"/>
      <c r="BE1516" s="145"/>
      <c r="BF1516" s="145"/>
      <c r="BG1516" s="145"/>
      <c r="BH1516" s="145"/>
    </row>
    <row r="1517" spans="1:60" outlineLevel="2">
      <c r="A1517" s="151"/>
      <c r="B1517" s="152"/>
      <c r="C1517" s="172" t="s">
        <v>599</v>
      </c>
      <c r="D1517" s="156"/>
      <c r="E1517" s="1215">
        <v>18.899999999999999</v>
      </c>
      <c r="F1517" s="1209"/>
      <c r="G1517" s="1209"/>
      <c r="H1517" s="154"/>
      <c r="I1517" s="154"/>
      <c r="J1517" s="154"/>
      <c r="K1517" s="154"/>
      <c r="L1517" s="154"/>
      <c r="M1517" s="154"/>
      <c r="N1517" s="153"/>
      <c r="O1517" s="153"/>
      <c r="P1517" s="153"/>
      <c r="Q1517" s="153"/>
      <c r="R1517" s="154"/>
      <c r="S1517" s="154"/>
      <c r="T1517" s="154"/>
      <c r="U1517" s="154"/>
      <c r="V1517" s="154"/>
      <c r="W1517" s="154"/>
      <c r="X1517" s="154"/>
      <c r="Y1517" s="154"/>
      <c r="Z1517" s="145"/>
      <c r="AA1517" s="145"/>
      <c r="AB1517" s="145"/>
      <c r="AC1517" s="145"/>
      <c r="AD1517" s="145"/>
      <c r="AE1517" s="145"/>
      <c r="AF1517" s="145"/>
      <c r="AG1517" s="145" t="s">
        <v>206</v>
      </c>
      <c r="AH1517" s="145">
        <v>0</v>
      </c>
      <c r="AI1517" s="145"/>
      <c r="AJ1517" s="145"/>
      <c r="AK1517" s="145"/>
      <c r="AL1517" s="145"/>
      <c r="AM1517" s="145"/>
      <c r="AN1517" s="145"/>
      <c r="AO1517" s="145"/>
      <c r="AP1517" s="145"/>
      <c r="AQ1517" s="145"/>
      <c r="AR1517" s="145"/>
      <c r="AS1517" s="145"/>
      <c r="AT1517" s="145"/>
      <c r="AU1517" s="145"/>
      <c r="AV1517" s="145"/>
      <c r="AW1517" s="145"/>
      <c r="AX1517" s="145"/>
      <c r="AY1517" s="145"/>
      <c r="AZ1517" s="145"/>
      <c r="BA1517" s="145"/>
      <c r="BB1517" s="145"/>
      <c r="BC1517" s="145"/>
      <c r="BD1517" s="145"/>
      <c r="BE1517" s="145"/>
      <c r="BF1517" s="145"/>
      <c r="BG1517" s="145"/>
      <c r="BH1517" s="145"/>
    </row>
    <row r="1518" spans="1:60" outlineLevel="3">
      <c r="A1518" s="151"/>
      <c r="B1518" s="152"/>
      <c r="C1518" s="172" t="s">
        <v>600</v>
      </c>
      <c r="D1518" s="156"/>
      <c r="E1518" s="1215">
        <v>24</v>
      </c>
      <c r="F1518" s="1209"/>
      <c r="G1518" s="1209"/>
      <c r="H1518" s="154"/>
      <c r="I1518" s="154"/>
      <c r="J1518" s="154"/>
      <c r="K1518" s="154"/>
      <c r="L1518" s="154"/>
      <c r="M1518" s="154"/>
      <c r="N1518" s="153"/>
      <c r="O1518" s="153"/>
      <c r="P1518" s="153"/>
      <c r="Q1518" s="153"/>
      <c r="R1518" s="154"/>
      <c r="S1518" s="154"/>
      <c r="T1518" s="154"/>
      <c r="U1518" s="154"/>
      <c r="V1518" s="154"/>
      <c r="W1518" s="154"/>
      <c r="X1518" s="154"/>
      <c r="Y1518" s="154"/>
      <c r="Z1518" s="145"/>
      <c r="AA1518" s="145"/>
      <c r="AB1518" s="145"/>
      <c r="AC1518" s="145"/>
      <c r="AD1518" s="145"/>
      <c r="AE1518" s="145"/>
      <c r="AF1518" s="145"/>
      <c r="AG1518" s="145" t="s">
        <v>206</v>
      </c>
      <c r="AH1518" s="145">
        <v>0</v>
      </c>
      <c r="AI1518" s="145"/>
      <c r="AJ1518" s="145"/>
      <c r="AK1518" s="145"/>
      <c r="AL1518" s="145"/>
      <c r="AM1518" s="145"/>
      <c r="AN1518" s="145"/>
      <c r="AO1518" s="145"/>
      <c r="AP1518" s="145"/>
      <c r="AQ1518" s="145"/>
      <c r="AR1518" s="145"/>
      <c r="AS1518" s="145"/>
      <c r="AT1518" s="145"/>
      <c r="AU1518" s="145"/>
      <c r="AV1518" s="145"/>
      <c r="AW1518" s="145"/>
      <c r="AX1518" s="145"/>
      <c r="AY1518" s="145"/>
      <c r="AZ1518" s="145"/>
      <c r="BA1518" s="145"/>
      <c r="BB1518" s="145"/>
      <c r="BC1518" s="145"/>
      <c r="BD1518" s="145"/>
      <c r="BE1518" s="145"/>
      <c r="BF1518" s="145"/>
      <c r="BG1518" s="145"/>
      <c r="BH1518" s="145"/>
    </row>
    <row r="1519" spans="1:60" outlineLevel="3">
      <c r="A1519" s="151"/>
      <c r="B1519" s="152"/>
      <c r="C1519" s="172" t="s">
        <v>601</v>
      </c>
      <c r="D1519" s="156"/>
      <c r="E1519" s="1215">
        <v>22</v>
      </c>
      <c r="F1519" s="1209"/>
      <c r="G1519" s="1209"/>
      <c r="H1519" s="154"/>
      <c r="I1519" s="154"/>
      <c r="J1519" s="154"/>
      <c r="K1519" s="154"/>
      <c r="L1519" s="154"/>
      <c r="M1519" s="154"/>
      <c r="N1519" s="153"/>
      <c r="O1519" s="153"/>
      <c r="P1519" s="153"/>
      <c r="Q1519" s="153"/>
      <c r="R1519" s="154"/>
      <c r="S1519" s="154"/>
      <c r="T1519" s="154"/>
      <c r="U1519" s="154"/>
      <c r="V1519" s="154"/>
      <c r="W1519" s="154"/>
      <c r="X1519" s="154"/>
      <c r="Y1519" s="154"/>
      <c r="Z1519" s="145"/>
      <c r="AA1519" s="145"/>
      <c r="AB1519" s="145"/>
      <c r="AC1519" s="145"/>
      <c r="AD1519" s="145"/>
      <c r="AE1519" s="145"/>
      <c r="AF1519" s="145"/>
      <c r="AG1519" s="145" t="s">
        <v>206</v>
      </c>
      <c r="AH1519" s="145">
        <v>0</v>
      </c>
      <c r="AI1519" s="145"/>
      <c r="AJ1519" s="145"/>
      <c r="AK1519" s="145"/>
      <c r="AL1519" s="145"/>
      <c r="AM1519" s="145"/>
      <c r="AN1519" s="145"/>
      <c r="AO1519" s="145"/>
      <c r="AP1519" s="145"/>
      <c r="AQ1519" s="145"/>
      <c r="AR1519" s="145"/>
      <c r="AS1519" s="145"/>
      <c r="AT1519" s="145"/>
      <c r="AU1519" s="145"/>
      <c r="AV1519" s="145"/>
      <c r="AW1519" s="145"/>
      <c r="AX1519" s="145"/>
      <c r="AY1519" s="145"/>
      <c r="AZ1519" s="145"/>
      <c r="BA1519" s="145"/>
      <c r="BB1519" s="145"/>
      <c r="BC1519" s="145"/>
      <c r="BD1519" s="145"/>
      <c r="BE1519" s="145"/>
      <c r="BF1519" s="145"/>
      <c r="BG1519" s="145"/>
      <c r="BH1519" s="145"/>
    </row>
    <row r="1520" spans="1:60" outlineLevel="3">
      <c r="A1520" s="151"/>
      <c r="B1520" s="152"/>
      <c r="C1520" s="172" t="s">
        <v>602</v>
      </c>
      <c r="D1520" s="156"/>
      <c r="E1520" s="1215">
        <v>20.399999999999999</v>
      </c>
      <c r="F1520" s="1209"/>
      <c r="G1520" s="1209"/>
      <c r="H1520" s="154"/>
      <c r="I1520" s="154"/>
      <c r="J1520" s="154"/>
      <c r="K1520" s="154"/>
      <c r="L1520" s="154"/>
      <c r="M1520" s="154"/>
      <c r="N1520" s="153"/>
      <c r="O1520" s="153"/>
      <c r="P1520" s="153"/>
      <c r="Q1520" s="153"/>
      <c r="R1520" s="154"/>
      <c r="S1520" s="154"/>
      <c r="T1520" s="154"/>
      <c r="U1520" s="154"/>
      <c r="V1520" s="154"/>
      <c r="W1520" s="154"/>
      <c r="X1520" s="154"/>
      <c r="Y1520" s="154"/>
      <c r="Z1520" s="145"/>
      <c r="AA1520" s="145"/>
      <c r="AB1520" s="145"/>
      <c r="AC1520" s="145"/>
      <c r="AD1520" s="145"/>
      <c r="AE1520" s="145"/>
      <c r="AF1520" s="145"/>
      <c r="AG1520" s="145" t="s">
        <v>206</v>
      </c>
      <c r="AH1520" s="145">
        <v>0</v>
      </c>
      <c r="AI1520" s="145"/>
      <c r="AJ1520" s="145"/>
      <c r="AK1520" s="145"/>
      <c r="AL1520" s="145"/>
      <c r="AM1520" s="145"/>
      <c r="AN1520" s="145"/>
      <c r="AO1520" s="145"/>
      <c r="AP1520" s="145"/>
      <c r="AQ1520" s="145"/>
      <c r="AR1520" s="145"/>
      <c r="AS1520" s="145"/>
      <c r="AT1520" s="145"/>
      <c r="AU1520" s="145"/>
      <c r="AV1520" s="145"/>
      <c r="AW1520" s="145"/>
      <c r="AX1520" s="145"/>
      <c r="AY1520" s="145"/>
      <c r="AZ1520" s="145"/>
      <c r="BA1520" s="145"/>
      <c r="BB1520" s="145"/>
      <c r="BC1520" s="145"/>
      <c r="BD1520" s="145"/>
      <c r="BE1520" s="145"/>
      <c r="BF1520" s="145"/>
      <c r="BG1520" s="145"/>
      <c r="BH1520" s="145"/>
    </row>
    <row r="1521" spans="1:60" outlineLevel="3">
      <c r="A1521" s="151"/>
      <c r="B1521" s="152"/>
      <c r="C1521" s="172" t="s">
        <v>603</v>
      </c>
      <c r="D1521" s="156"/>
      <c r="E1521" s="1215">
        <v>18.7</v>
      </c>
      <c r="F1521" s="1209"/>
      <c r="G1521" s="1209"/>
      <c r="H1521" s="154"/>
      <c r="I1521" s="154"/>
      <c r="J1521" s="154"/>
      <c r="K1521" s="154"/>
      <c r="L1521" s="154"/>
      <c r="M1521" s="154"/>
      <c r="N1521" s="153"/>
      <c r="O1521" s="153"/>
      <c r="P1521" s="153"/>
      <c r="Q1521" s="153"/>
      <c r="R1521" s="154"/>
      <c r="S1521" s="154"/>
      <c r="T1521" s="154"/>
      <c r="U1521" s="154"/>
      <c r="V1521" s="154"/>
      <c r="W1521" s="154"/>
      <c r="X1521" s="154"/>
      <c r="Y1521" s="154"/>
      <c r="Z1521" s="145"/>
      <c r="AA1521" s="145"/>
      <c r="AB1521" s="145"/>
      <c r="AC1521" s="145"/>
      <c r="AD1521" s="145"/>
      <c r="AE1521" s="145"/>
      <c r="AF1521" s="145"/>
      <c r="AG1521" s="145" t="s">
        <v>206</v>
      </c>
      <c r="AH1521" s="145">
        <v>0</v>
      </c>
      <c r="AI1521" s="145"/>
      <c r="AJ1521" s="145"/>
      <c r="AK1521" s="145"/>
      <c r="AL1521" s="145"/>
      <c r="AM1521" s="145"/>
      <c r="AN1521" s="145"/>
      <c r="AO1521" s="145"/>
      <c r="AP1521" s="145"/>
      <c r="AQ1521" s="145"/>
      <c r="AR1521" s="145"/>
      <c r="AS1521" s="145"/>
      <c r="AT1521" s="145"/>
      <c r="AU1521" s="145"/>
      <c r="AV1521" s="145"/>
      <c r="AW1521" s="145"/>
      <c r="AX1521" s="145"/>
      <c r="AY1521" s="145"/>
      <c r="AZ1521" s="145"/>
      <c r="BA1521" s="145"/>
      <c r="BB1521" s="145"/>
      <c r="BC1521" s="145"/>
      <c r="BD1521" s="145"/>
      <c r="BE1521" s="145"/>
      <c r="BF1521" s="145"/>
      <c r="BG1521" s="145"/>
      <c r="BH1521" s="145"/>
    </row>
    <row r="1522" spans="1:60" outlineLevel="1">
      <c r="A1522" s="164">
        <v>482</v>
      </c>
      <c r="B1522" s="165" t="s">
        <v>1882</v>
      </c>
      <c r="C1522" s="171" t="s">
        <v>1883</v>
      </c>
      <c r="D1522" s="166" t="s">
        <v>241</v>
      </c>
      <c r="E1522" s="1214">
        <v>108.65</v>
      </c>
      <c r="F1522" s="1207"/>
      <c r="G1522" s="1208">
        <f>ROUND(E1522*F1522,2)</f>
        <v>0</v>
      </c>
      <c r="H1522" s="155">
        <v>1797.28</v>
      </c>
      <c r="I1522" s="154">
        <f>ROUND(E1522*H1522,2)</f>
        <v>195274.47</v>
      </c>
      <c r="J1522" s="155">
        <v>0</v>
      </c>
      <c r="K1522" s="154">
        <f>ROUND(E1522*J1522,2)</f>
        <v>0</v>
      </c>
      <c r="L1522" s="154">
        <v>21</v>
      </c>
      <c r="M1522" s="154">
        <f>G1522*(1+L1522/100)</f>
        <v>0</v>
      </c>
      <c r="N1522" s="153">
        <v>5.8000000000000003E-2</v>
      </c>
      <c r="O1522" s="153">
        <f>ROUND(E1522*N1522,2)</f>
        <v>6.3</v>
      </c>
      <c r="P1522" s="153">
        <v>0</v>
      </c>
      <c r="Q1522" s="153">
        <f>ROUND(E1522*P1522,2)</f>
        <v>0</v>
      </c>
      <c r="R1522" s="154" t="s">
        <v>462</v>
      </c>
      <c r="S1522" s="154" t="s">
        <v>200</v>
      </c>
      <c r="T1522" s="154" t="s">
        <v>201</v>
      </c>
      <c r="U1522" s="154">
        <v>0</v>
      </c>
      <c r="V1522" s="154">
        <f>ROUND(E1522*U1522,2)</f>
        <v>0</v>
      </c>
      <c r="W1522" s="154"/>
      <c r="X1522" s="154" t="s">
        <v>463</v>
      </c>
      <c r="Y1522" s="154" t="s">
        <v>203</v>
      </c>
      <c r="Z1522" s="145"/>
      <c r="AA1522" s="145"/>
      <c r="AB1522" s="145"/>
      <c r="AC1522" s="145"/>
      <c r="AD1522" s="145"/>
      <c r="AE1522" s="145"/>
      <c r="AF1522" s="145"/>
      <c r="AG1522" s="145" t="s">
        <v>464</v>
      </c>
      <c r="AH1522" s="145"/>
      <c r="AI1522" s="145"/>
      <c r="AJ1522" s="145"/>
      <c r="AK1522" s="145"/>
      <c r="AL1522" s="145"/>
      <c r="AM1522" s="145"/>
      <c r="AN1522" s="145"/>
      <c r="AO1522" s="145"/>
      <c r="AP1522" s="145"/>
      <c r="AQ1522" s="145"/>
      <c r="AR1522" s="145"/>
      <c r="AS1522" s="145"/>
      <c r="AT1522" s="145"/>
      <c r="AU1522" s="145"/>
      <c r="AV1522" s="145"/>
      <c r="AW1522" s="145"/>
      <c r="AX1522" s="145"/>
      <c r="AY1522" s="145"/>
      <c r="AZ1522" s="145"/>
      <c r="BA1522" s="145"/>
      <c r="BB1522" s="145"/>
      <c r="BC1522" s="145"/>
      <c r="BD1522" s="145"/>
      <c r="BE1522" s="145"/>
      <c r="BF1522" s="145"/>
      <c r="BG1522" s="145"/>
      <c r="BH1522" s="145"/>
    </row>
    <row r="1523" spans="1:60" outlineLevel="2">
      <c r="A1523" s="151"/>
      <c r="B1523" s="152"/>
      <c r="C1523" s="172" t="s">
        <v>1884</v>
      </c>
      <c r="D1523" s="156"/>
      <c r="E1523" s="1215">
        <v>19.844999999999999</v>
      </c>
      <c r="F1523" s="1209"/>
      <c r="G1523" s="1209"/>
      <c r="H1523" s="154"/>
      <c r="I1523" s="154"/>
      <c r="J1523" s="154"/>
      <c r="K1523" s="154"/>
      <c r="L1523" s="154"/>
      <c r="M1523" s="154"/>
      <c r="N1523" s="153"/>
      <c r="O1523" s="153"/>
      <c r="P1523" s="153"/>
      <c r="Q1523" s="153"/>
      <c r="R1523" s="154"/>
      <c r="S1523" s="154"/>
      <c r="T1523" s="154"/>
      <c r="U1523" s="154"/>
      <c r="V1523" s="154"/>
      <c r="W1523" s="154"/>
      <c r="X1523" s="154"/>
      <c r="Y1523" s="154"/>
      <c r="Z1523" s="145"/>
      <c r="AA1523" s="145"/>
      <c r="AB1523" s="145"/>
      <c r="AC1523" s="145"/>
      <c r="AD1523" s="145"/>
      <c r="AE1523" s="145"/>
      <c r="AF1523" s="145"/>
      <c r="AG1523" s="145" t="s">
        <v>206</v>
      </c>
      <c r="AH1523" s="145">
        <v>0</v>
      </c>
      <c r="AI1523" s="145"/>
      <c r="AJ1523" s="145"/>
      <c r="AK1523" s="145"/>
      <c r="AL1523" s="145"/>
      <c r="AM1523" s="145"/>
      <c r="AN1523" s="145"/>
      <c r="AO1523" s="145"/>
      <c r="AP1523" s="145"/>
      <c r="AQ1523" s="145"/>
      <c r="AR1523" s="145"/>
      <c r="AS1523" s="145"/>
      <c r="AT1523" s="145"/>
      <c r="AU1523" s="145"/>
      <c r="AV1523" s="145"/>
      <c r="AW1523" s="145"/>
      <c r="AX1523" s="145"/>
      <c r="AY1523" s="145"/>
      <c r="AZ1523" s="145"/>
      <c r="BA1523" s="145"/>
      <c r="BB1523" s="145"/>
      <c r="BC1523" s="145"/>
      <c r="BD1523" s="145"/>
      <c r="BE1523" s="145"/>
      <c r="BF1523" s="145"/>
      <c r="BG1523" s="145"/>
      <c r="BH1523" s="145"/>
    </row>
    <row r="1524" spans="1:60" outlineLevel="3">
      <c r="A1524" s="151"/>
      <c r="B1524" s="152"/>
      <c r="C1524" s="172" t="s">
        <v>1885</v>
      </c>
      <c r="D1524" s="156"/>
      <c r="E1524" s="1215">
        <v>25.2</v>
      </c>
      <c r="F1524" s="1209"/>
      <c r="G1524" s="1209"/>
      <c r="H1524" s="154"/>
      <c r="I1524" s="154"/>
      <c r="J1524" s="154"/>
      <c r="K1524" s="154"/>
      <c r="L1524" s="154"/>
      <c r="M1524" s="154"/>
      <c r="N1524" s="153"/>
      <c r="O1524" s="153"/>
      <c r="P1524" s="153"/>
      <c r="Q1524" s="153"/>
      <c r="R1524" s="154"/>
      <c r="S1524" s="154"/>
      <c r="T1524" s="154"/>
      <c r="U1524" s="154"/>
      <c r="V1524" s="154"/>
      <c r="W1524" s="154"/>
      <c r="X1524" s="154"/>
      <c r="Y1524" s="154"/>
      <c r="Z1524" s="145"/>
      <c r="AA1524" s="145"/>
      <c r="AB1524" s="145"/>
      <c r="AC1524" s="145"/>
      <c r="AD1524" s="145"/>
      <c r="AE1524" s="145"/>
      <c r="AF1524" s="145"/>
      <c r="AG1524" s="145" t="s">
        <v>206</v>
      </c>
      <c r="AH1524" s="145">
        <v>0</v>
      </c>
      <c r="AI1524" s="145"/>
      <c r="AJ1524" s="145"/>
      <c r="AK1524" s="145"/>
      <c r="AL1524" s="145"/>
      <c r="AM1524" s="145"/>
      <c r="AN1524" s="145"/>
      <c r="AO1524" s="145"/>
      <c r="AP1524" s="145"/>
      <c r="AQ1524" s="145"/>
      <c r="AR1524" s="145"/>
      <c r="AS1524" s="145"/>
      <c r="AT1524" s="145"/>
      <c r="AU1524" s="145"/>
      <c r="AV1524" s="145"/>
      <c r="AW1524" s="145"/>
      <c r="AX1524" s="145"/>
      <c r="AY1524" s="145"/>
      <c r="AZ1524" s="145"/>
      <c r="BA1524" s="145"/>
      <c r="BB1524" s="145"/>
      <c r="BC1524" s="145"/>
      <c r="BD1524" s="145"/>
      <c r="BE1524" s="145"/>
      <c r="BF1524" s="145"/>
      <c r="BG1524" s="145"/>
      <c r="BH1524" s="145"/>
    </row>
    <row r="1525" spans="1:60" outlineLevel="3">
      <c r="A1525" s="151"/>
      <c r="B1525" s="152"/>
      <c r="C1525" s="172" t="s">
        <v>1886</v>
      </c>
      <c r="D1525" s="156"/>
      <c r="E1525" s="1215">
        <v>23.1</v>
      </c>
      <c r="F1525" s="1209"/>
      <c r="G1525" s="1209"/>
      <c r="H1525" s="154"/>
      <c r="I1525" s="154"/>
      <c r="J1525" s="154"/>
      <c r="K1525" s="154"/>
      <c r="L1525" s="154"/>
      <c r="M1525" s="154"/>
      <c r="N1525" s="153"/>
      <c r="O1525" s="153"/>
      <c r="P1525" s="153"/>
      <c r="Q1525" s="153"/>
      <c r="R1525" s="154"/>
      <c r="S1525" s="154"/>
      <c r="T1525" s="154"/>
      <c r="U1525" s="154"/>
      <c r="V1525" s="154"/>
      <c r="W1525" s="154"/>
      <c r="X1525" s="154"/>
      <c r="Y1525" s="154"/>
      <c r="Z1525" s="145"/>
      <c r="AA1525" s="145"/>
      <c r="AB1525" s="145"/>
      <c r="AC1525" s="145"/>
      <c r="AD1525" s="145"/>
      <c r="AE1525" s="145"/>
      <c r="AF1525" s="145"/>
      <c r="AG1525" s="145" t="s">
        <v>206</v>
      </c>
      <c r="AH1525" s="145">
        <v>0</v>
      </c>
      <c r="AI1525" s="145"/>
      <c r="AJ1525" s="145"/>
      <c r="AK1525" s="145"/>
      <c r="AL1525" s="145"/>
      <c r="AM1525" s="145"/>
      <c r="AN1525" s="145"/>
      <c r="AO1525" s="145"/>
      <c r="AP1525" s="145"/>
      <c r="AQ1525" s="145"/>
      <c r="AR1525" s="145"/>
      <c r="AS1525" s="145"/>
      <c r="AT1525" s="145"/>
      <c r="AU1525" s="145"/>
      <c r="AV1525" s="145"/>
      <c r="AW1525" s="145"/>
      <c r="AX1525" s="145"/>
      <c r="AY1525" s="145"/>
      <c r="AZ1525" s="145"/>
      <c r="BA1525" s="145"/>
      <c r="BB1525" s="145"/>
      <c r="BC1525" s="145"/>
      <c r="BD1525" s="145"/>
      <c r="BE1525" s="145"/>
      <c r="BF1525" s="145"/>
      <c r="BG1525" s="145"/>
      <c r="BH1525" s="145"/>
    </row>
    <row r="1526" spans="1:60" outlineLevel="3">
      <c r="A1526" s="151"/>
      <c r="B1526" s="152"/>
      <c r="C1526" s="172" t="s">
        <v>1887</v>
      </c>
      <c r="D1526" s="156"/>
      <c r="E1526" s="1215">
        <v>21.42</v>
      </c>
      <c r="F1526" s="1209"/>
      <c r="G1526" s="1209"/>
      <c r="H1526" s="154"/>
      <c r="I1526" s="154"/>
      <c r="J1526" s="154"/>
      <c r="K1526" s="154"/>
      <c r="L1526" s="154"/>
      <c r="M1526" s="154"/>
      <c r="N1526" s="153"/>
      <c r="O1526" s="153"/>
      <c r="P1526" s="153"/>
      <c r="Q1526" s="153"/>
      <c r="R1526" s="154"/>
      <c r="S1526" s="154"/>
      <c r="T1526" s="154"/>
      <c r="U1526" s="154"/>
      <c r="V1526" s="154"/>
      <c r="W1526" s="154"/>
      <c r="X1526" s="154"/>
      <c r="Y1526" s="154"/>
      <c r="Z1526" s="145"/>
      <c r="AA1526" s="145"/>
      <c r="AB1526" s="145"/>
      <c r="AC1526" s="145"/>
      <c r="AD1526" s="145"/>
      <c r="AE1526" s="145"/>
      <c r="AF1526" s="145"/>
      <c r="AG1526" s="145" t="s">
        <v>206</v>
      </c>
      <c r="AH1526" s="145">
        <v>0</v>
      </c>
      <c r="AI1526" s="145"/>
      <c r="AJ1526" s="145"/>
      <c r="AK1526" s="145"/>
      <c r="AL1526" s="145"/>
      <c r="AM1526" s="145"/>
      <c r="AN1526" s="145"/>
      <c r="AO1526" s="145"/>
      <c r="AP1526" s="145"/>
      <c r="AQ1526" s="145"/>
      <c r="AR1526" s="145"/>
      <c r="AS1526" s="145"/>
      <c r="AT1526" s="145"/>
      <c r="AU1526" s="145"/>
      <c r="AV1526" s="145"/>
      <c r="AW1526" s="145"/>
      <c r="AX1526" s="145"/>
      <c r="AY1526" s="145"/>
      <c r="AZ1526" s="145"/>
      <c r="BA1526" s="145"/>
      <c r="BB1526" s="145"/>
      <c r="BC1526" s="145"/>
      <c r="BD1526" s="145"/>
      <c r="BE1526" s="145"/>
      <c r="BF1526" s="145"/>
      <c r="BG1526" s="145"/>
      <c r="BH1526" s="145"/>
    </row>
    <row r="1527" spans="1:60" outlineLevel="3">
      <c r="A1527" s="151"/>
      <c r="B1527" s="152"/>
      <c r="C1527" s="172" t="s">
        <v>1888</v>
      </c>
      <c r="D1527" s="156"/>
      <c r="E1527" s="1215">
        <v>19.085000000000001</v>
      </c>
      <c r="F1527" s="1209"/>
      <c r="G1527" s="1209"/>
      <c r="H1527" s="154"/>
      <c r="I1527" s="154"/>
      <c r="J1527" s="154"/>
      <c r="K1527" s="154"/>
      <c r="L1527" s="154"/>
      <c r="M1527" s="154"/>
      <c r="N1527" s="153"/>
      <c r="O1527" s="153"/>
      <c r="P1527" s="153"/>
      <c r="Q1527" s="153"/>
      <c r="R1527" s="154"/>
      <c r="S1527" s="154"/>
      <c r="T1527" s="154"/>
      <c r="U1527" s="154"/>
      <c r="V1527" s="154"/>
      <c r="W1527" s="154"/>
      <c r="X1527" s="154"/>
      <c r="Y1527" s="154"/>
      <c r="Z1527" s="145"/>
      <c r="AA1527" s="145"/>
      <c r="AB1527" s="145"/>
      <c r="AC1527" s="145"/>
      <c r="AD1527" s="145"/>
      <c r="AE1527" s="145"/>
      <c r="AF1527" s="145"/>
      <c r="AG1527" s="145" t="s">
        <v>206</v>
      </c>
      <c r="AH1527" s="145">
        <v>0</v>
      </c>
      <c r="AI1527" s="145"/>
      <c r="AJ1527" s="145"/>
      <c r="AK1527" s="145"/>
      <c r="AL1527" s="145"/>
      <c r="AM1527" s="145"/>
      <c r="AN1527" s="145"/>
      <c r="AO1527" s="145"/>
      <c r="AP1527" s="145"/>
      <c r="AQ1527" s="145"/>
      <c r="AR1527" s="145"/>
      <c r="AS1527" s="145"/>
      <c r="AT1527" s="145"/>
      <c r="AU1527" s="145"/>
      <c r="AV1527" s="145"/>
      <c r="AW1527" s="145"/>
      <c r="AX1527" s="145"/>
      <c r="AY1527" s="145"/>
      <c r="AZ1527" s="145"/>
      <c r="BA1527" s="145"/>
      <c r="BB1527" s="145"/>
      <c r="BC1527" s="145"/>
      <c r="BD1527" s="145"/>
      <c r="BE1527" s="145"/>
      <c r="BF1527" s="145"/>
      <c r="BG1527" s="145"/>
      <c r="BH1527" s="145"/>
    </row>
    <row r="1528" spans="1:60" outlineLevel="1">
      <c r="A1528" s="167">
        <v>483</v>
      </c>
      <c r="B1528" s="168" t="s">
        <v>1889</v>
      </c>
      <c r="C1528" s="173" t="s">
        <v>1890</v>
      </c>
      <c r="D1528" s="169" t="s">
        <v>275</v>
      </c>
      <c r="E1528" s="1216">
        <v>11.29162</v>
      </c>
      <c r="F1528" s="1200"/>
      <c r="G1528" s="1210">
        <f>ROUND(E1528*F1528,2)</f>
        <v>0</v>
      </c>
      <c r="H1528" s="155">
        <v>0</v>
      </c>
      <c r="I1528" s="154">
        <f>ROUND(E1528*H1528,2)</f>
        <v>0</v>
      </c>
      <c r="J1528" s="155">
        <v>855.75</v>
      </c>
      <c r="K1528" s="154">
        <f>ROUND(E1528*J1528,2)</f>
        <v>9662.7999999999993</v>
      </c>
      <c r="L1528" s="154">
        <v>21</v>
      </c>
      <c r="M1528" s="154">
        <f>G1528*(1+L1528/100)</f>
        <v>0</v>
      </c>
      <c r="N1528" s="153">
        <v>0</v>
      </c>
      <c r="O1528" s="153">
        <f>ROUND(E1528*N1528,2)</f>
        <v>0</v>
      </c>
      <c r="P1528" s="153">
        <v>0</v>
      </c>
      <c r="Q1528" s="153">
        <f>ROUND(E1528*P1528,2)</f>
        <v>0</v>
      </c>
      <c r="R1528" s="154"/>
      <c r="S1528" s="154" t="s">
        <v>200</v>
      </c>
      <c r="T1528" s="154" t="s">
        <v>201</v>
      </c>
      <c r="U1528" s="154">
        <v>1.411</v>
      </c>
      <c r="V1528" s="154">
        <f>ROUND(E1528*U1528,2)</f>
        <v>15.93</v>
      </c>
      <c r="W1528" s="154"/>
      <c r="X1528" s="154" t="s">
        <v>1271</v>
      </c>
      <c r="Y1528" s="154" t="s">
        <v>203</v>
      </c>
      <c r="Z1528" s="145"/>
      <c r="AA1528" s="145"/>
      <c r="AB1528" s="145"/>
      <c r="AC1528" s="145"/>
      <c r="AD1528" s="145"/>
      <c r="AE1528" s="145"/>
      <c r="AF1528" s="145"/>
      <c r="AG1528" s="145" t="s">
        <v>1272</v>
      </c>
      <c r="AH1528" s="145"/>
      <c r="AI1528" s="145"/>
      <c r="AJ1528" s="145"/>
      <c r="AK1528" s="145"/>
      <c r="AL1528" s="145"/>
      <c r="AM1528" s="145"/>
      <c r="AN1528" s="145"/>
      <c r="AO1528" s="145"/>
      <c r="AP1528" s="145"/>
      <c r="AQ1528" s="145"/>
      <c r="AR1528" s="145"/>
      <c r="AS1528" s="145"/>
      <c r="AT1528" s="145"/>
      <c r="AU1528" s="145"/>
      <c r="AV1528" s="145"/>
      <c r="AW1528" s="145"/>
      <c r="AX1528" s="145"/>
      <c r="AY1528" s="145"/>
      <c r="AZ1528" s="145"/>
      <c r="BA1528" s="145"/>
      <c r="BB1528" s="145"/>
      <c r="BC1528" s="145"/>
      <c r="BD1528" s="145"/>
      <c r="BE1528" s="145"/>
      <c r="BF1528" s="145"/>
      <c r="BG1528" s="145"/>
      <c r="BH1528" s="145"/>
    </row>
    <row r="1529" spans="1:60">
      <c r="A1529" s="161" t="s">
        <v>195</v>
      </c>
      <c r="B1529" s="162" t="s">
        <v>139</v>
      </c>
      <c r="C1529" s="170" t="s">
        <v>140</v>
      </c>
      <c r="D1529" s="163"/>
      <c r="E1529" s="1213"/>
      <c r="F1529" s="1201"/>
      <c r="G1529" s="1206">
        <f>SUMIF(AG1530:AG1532,"&lt;&gt;NOR",G1530:G1532)</f>
        <v>0</v>
      </c>
      <c r="H1529" s="160"/>
      <c r="I1529" s="160">
        <f>SUM(I1530:I1532)</f>
        <v>52158.73</v>
      </c>
      <c r="J1529" s="160"/>
      <c r="K1529" s="160">
        <f>SUM(K1530:K1532)</f>
        <v>226484.65</v>
      </c>
      <c r="L1529" s="160"/>
      <c r="M1529" s="160">
        <f>SUM(M1530:M1532)</f>
        <v>0</v>
      </c>
      <c r="N1529" s="159"/>
      <c r="O1529" s="159">
        <f>SUM(O1530:O1532)</f>
        <v>4.2699999999999996</v>
      </c>
      <c r="P1529" s="159"/>
      <c r="Q1529" s="159">
        <f>SUM(Q1530:Q1532)</f>
        <v>0</v>
      </c>
      <c r="R1529" s="160"/>
      <c r="S1529" s="160"/>
      <c r="T1529" s="160"/>
      <c r="U1529" s="160"/>
      <c r="V1529" s="160">
        <f>SUM(V1530:V1532)</f>
        <v>277.8</v>
      </c>
      <c r="W1529" s="160"/>
      <c r="X1529" s="160"/>
      <c r="Y1529" s="160"/>
      <c r="AG1529" t="s">
        <v>196</v>
      </c>
    </row>
    <row r="1530" spans="1:60" ht="22.5" outlineLevel="1">
      <c r="A1530" s="164">
        <v>484</v>
      </c>
      <c r="B1530" s="165" t="s">
        <v>1891</v>
      </c>
      <c r="C1530" s="171" t="s">
        <v>1892</v>
      </c>
      <c r="D1530" s="166" t="s">
        <v>217</v>
      </c>
      <c r="E1530" s="1214">
        <v>76.86</v>
      </c>
      <c r="F1530" s="1207"/>
      <c r="G1530" s="1208">
        <f>ROUND(E1530*F1530,2)</f>
        <v>0</v>
      </c>
      <c r="H1530" s="155">
        <v>678.62</v>
      </c>
      <c r="I1530" s="154">
        <f>ROUND(E1530*H1530,2)</f>
        <v>52158.73</v>
      </c>
      <c r="J1530" s="155">
        <v>2900.16</v>
      </c>
      <c r="K1530" s="154">
        <f>ROUND(E1530*J1530,2)</f>
        <v>222906.3</v>
      </c>
      <c r="L1530" s="154">
        <v>21</v>
      </c>
      <c r="M1530" s="154">
        <f>G1530*(1+L1530/100)</f>
        <v>0</v>
      </c>
      <c r="N1530" s="153">
        <v>5.5500000000000001E-2</v>
      </c>
      <c r="O1530" s="153">
        <f>ROUND(E1530*N1530,2)</f>
        <v>4.2699999999999996</v>
      </c>
      <c r="P1530" s="153">
        <v>0</v>
      </c>
      <c r="Q1530" s="153">
        <f>ROUND(E1530*P1530,2)</f>
        <v>0</v>
      </c>
      <c r="R1530" s="154"/>
      <c r="S1530" s="154" t="s">
        <v>200</v>
      </c>
      <c r="T1530" s="154" t="s">
        <v>201</v>
      </c>
      <c r="U1530" s="154">
        <v>3.5409999999999999</v>
      </c>
      <c r="V1530" s="154">
        <f>ROUND(E1530*U1530,2)</f>
        <v>272.16000000000003</v>
      </c>
      <c r="W1530" s="154"/>
      <c r="X1530" s="154" t="s">
        <v>202</v>
      </c>
      <c r="Y1530" s="154" t="s">
        <v>203</v>
      </c>
      <c r="Z1530" s="145"/>
      <c r="AA1530" s="145"/>
      <c r="AB1530" s="145"/>
      <c r="AC1530" s="145"/>
      <c r="AD1530" s="145"/>
      <c r="AE1530" s="145"/>
      <c r="AF1530" s="145"/>
      <c r="AG1530" s="145" t="s">
        <v>204</v>
      </c>
      <c r="AH1530" s="145"/>
      <c r="AI1530" s="145"/>
      <c r="AJ1530" s="145"/>
      <c r="AK1530" s="145"/>
      <c r="AL1530" s="145"/>
      <c r="AM1530" s="145"/>
      <c r="AN1530" s="145"/>
      <c r="AO1530" s="145"/>
      <c r="AP1530" s="145"/>
      <c r="AQ1530" s="145"/>
      <c r="AR1530" s="145"/>
      <c r="AS1530" s="145"/>
      <c r="AT1530" s="145"/>
      <c r="AU1530" s="145"/>
      <c r="AV1530" s="145"/>
      <c r="AW1530" s="145"/>
      <c r="AX1530" s="145"/>
      <c r="AY1530" s="145"/>
      <c r="AZ1530" s="145"/>
      <c r="BA1530" s="145"/>
      <c r="BB1530" s="145"/>
      <c r="BC1530" s="145"/>
      <c r="BD1530" s="145"/>
      <c r="BE1530" s="145"/>
      <c r="BF1530" s="145"/>
      <c r="BG1530" s="145"/>
      <c r="BH1530" s="145"/>
    </row>
    <row r="1531" spans="1:60" outlineLevel="2">
      <c r="A1531" s="151"/>
      <c r="B1531" s="152"/>
      <c r="C1531" s="172" t="s">
        <v>1893</v>
      </c>
      <c r="D1531" s="156"/>
      <c r="E1531" s="1215">
        <v>76.86</v>
      </c>
      <c r="F1531" s="1209"/>
      <c r="G1531" s="1209"/>
      <c r="H1531" s="154"/>
      <c r="I1531" s="154"/>
      <c r="J1531" s="154"/>
      <c r="K1531" s="154"/>
      <c r="L1531" s="154"/>
      <c r="M1531" s="154"/>
      <c r="N1531" s="153"/>
      <c r="O1531" s="153"/>
      <c r="P1531" s="153"/>
      <c r="Q1531" s="153"/>
      <c r="R1531" s="154"/>
      <c r="S1531" s="154"/>
      <c r="T1531" s="154"/>
      <c r="U1531" s="154"/>
      <c r="V1531" s="154"/>
      <c r="W1531" s="154"/>
      <c r="X1531" s="154"/>
      <c r="Y1531" s="154"/>
      <c r="Z1531" s="145"/>
      <c r="AA1531" s="145"/>
      <c r="AB1531" s="145"/>
      <c r="AC1531" s="145"/>
      <c r="AD1531" s="145"/>
      <c r="AE1531" s="145"/>
      <c r="AF1531" s="145"/>
      <c r="AG1531" s="145" t="s">
        <v>206</v>
      </c>
      <c r="AH1531" s="145">
        <v>0</v>
      </c>
      <c r="AI1531" s="145"/>
      <c r="AJ1531" s="145"/>
      <c r="AK1531" s="145"/>
      <c r="AL1531" s="145"/>
      <c r="AM1531" s="145"/>
      <c r="AN1531" s="145"/>
      <c r="AO1531" s="145"/>
      <c r="AP1531" s="145"/>
      <c r="AQ1531" s="145"/>
      <c r="AR1531" s="145"/>
      <c r="AS1531" s="145"/>
      <c r="AT1531" s="145"/>
      <c r="AU1531" s="145"/>
      <c r="AV1531" s="145"/>
      <c r="AW1531" s="145"/>
      <c r="AX1531" s="145"/>
      <c r="AY1531" s="145"/>
      <c r="AZ1531" s="145"/>
      <c r="BA1531" s="145"/>
      <c r="BB1531" s="145"/>
      <c r="BC1531" s="145"/>
      <c r="BD1531" s="145"/>
      <c r="BE1531" s="145"/>
      <c r="BF1531" s="145"/>
      <c r="BG1531" s="145"/>
      <c r="BH1531" s="145"/>
    </row>
    <row r="1532" spans="1:60" outlineLevel="1">
      <c r="A1532" s="167">
        <v>485</v>
      </c>
      <c r="B1532" s="168" t="s">
        <v>1894</v>
      </c>
      <c r="C1532" s="173" t="s">
        <v>1895</v>
      </c>
      <c r="D1532" s="169" t="s">
        <v>275</v>
      </c>
      <c r="E1532" s="1216">
        <v>4.2657299999999996</v>
      </c>
      <c r="F1532" s="1200"/>
      <c r="G1532" s="1210">
        <f>ROUND(E1532*F1532,2)</f>
        <v>0</v>
      </c>
      <c r="H1532" s="155">
        <v>0</v>
      </c>
      <c r="I1532" s="154">
        <f>ROUND(E1532*H1532,2)</f>
        <v>0</v>
      </c>
      <c r="J1532" s="155">
        <v>838.86</v>
      </c>
      <c r="K1532" s="154">
        <f>ROUND(E1532*J1532,2)</f>
        <v>3578.35</v>
      </c>
      <c r="L1532" s="154">
        <v>21</v>
      </c>
      <c r="M1532" s="154">
        <f>G1532*(1+L1532/100)</f>
        <v>0</v>
      </c>
      <c r="N1532" s="153">
        <v>0</v>
      </c>
      <c r="O1532" s="153">
        <f>ROUND(E1532*N1532,2)</f>
        <v>0</v>
      </c>
      <c r="P1532" s="153">
        <v>0</v>
      </c>
      <c r="Q1532" s="153">
        <f>ROUND(E1532*P1532,2)</f>
        <v>0</v>
      </c>
      <c r="R1532" s="154"/>
      <c r="S1532" s="154" t="s">
        <v>200</v>
      </c>
      <c r="T1532" s="154" t="s">
        <v>201</v>
      </c>
      <c r="U1532" s="154">
        <v>1.321</v>
      </c>
      <c r="V1532" s="154">
        <f>ROUND(E1532*U1532,2)</f>
        <v>5.64</v>
      </c>
      <c r="W1532" s="154"/>
      <c r="X1532" s="154" t="s">
        <v>1271</v>
      </c>
      <c r="Y1532" s="154" t="s">
        <v>203</v>
      </c>
      <c r="Z1532" s="145"/>
      <c r="AA1532" s="145"/>
      <c r="AB1532" s="145"/>
      <c r="AC1532" s="145"/>
      <c r="AD1532" s="145"/>
      <c r="AE1532" s="145"/>
      <c r="AF1532" s="145"/>
      <c r="AG1532" s="145" t="s">
        <v>1272</v>
      </c>
      <c r="AH1532" s="145"/>
      <c r="AI1532" s="145"/>
      <c r="AJ1532" s="145"/>
      <c r="AK1532" s="145"/>
      <c r="AL1532" s="145"/>
      <c r="AM1532" s="145"/>
      <c r="AN1532" s="145"/>
      <c r="AO1532" s="145"/>
      <c r="AP1532" s="145"/>
      <c r="AQ1532" s="145"/>
      <c r="AR1532" s="145"/>
      <c r="AS1532" s="145"/>
      <c r="AT1532" s="145"/>
      <c r="AU1532" s="145"/>
      <c r="AV1532" s="145"/>
      <c r="AW1532" s="145"/>
      <c r="AX1532" s="145"/>
      <c r="AY1532" s="145"/>
      <c r="AZ1532" s="145"/>
      <c r="BA1532" s="145"/>
      <c r="BB1532" s="145"/>
      <c r="BC1532" s="145"/>
      <c r="BD1532" s="145"/>
      <c r="BE1532" s="145"/>
      <c r="BF1532" s="145"/>
      <c r="BG1532" s="145"/>
      <c r="BH1532" s="145"/>
    </row>
    <row r="1533" spans="1:60">
      <c r="A1533" s="161" t="s">
        <v>195</v>
      </c>
      <c r="B1533" s="162" t="s">
        <v>141</v>
      </c>
      <c r="C1533" s="170" t="s">
        <v>142</v>
      </c>
      <c r="D1533" s="163"/>
      <c r="E1533" s="1213"/>
      <c r="F1533" s="1201"/>
      <c r="G1533" s="1206">
        <f>SUMIF(AG1534:AG1545,"&lt;&gt;NOR",G1534:G1545)</f>
        <v>0</v>
      </c>
      <c r="H1533" s="160"/>
      <c r="I1533" s="160">
        <f>SUM(I1534:I1545)</f>
        <v>212700</v>
      </c>
      <c r="J1533" s="160"/>
      <c r="K1533" s="160">
        <f>SUM(K1534:K1545)</f>
        <v>1291908.94</v>
      </c>
      <c r="L1533" s="160"/>
      <c r="M1533" s="160">
        <f>SUM(M1534:M1545)</f>
        <v>0</v>
      </c>
      <c r="N1533" s="159"/>
      <c r="O1533" s="159">
        <f>SUM(O1534:O1545)</f>
        <v>27.560000000000002</v>
      </c>
      <c r="P1533" s="159"/>
      <c r="Q1533" s="159">
        <f>SUM(Q1534:Q1545)</f>
        <v>0</v>
      </c>
      <c r="R1533" s="160"/>
      <c r="S1533" s="160"/>
      <c r="T1533" s="160"/>
      <c r="U1533" s="160"/>
      <c r="V1533" s="160">
        <f>SUM(V1534:V1545)</f>
        <v>66.150000000000006</v>
      </c>
      <c r="W1533" s="160"/>
      <c r="X1533" s="160"/>
      <c r="Y1533" s="160"/>
      <c r="AG1533" t="s">
        <v>196</v>
      </c>
    </row>
    <row r="1534" spans="1:60" ht="22.5" outlineLevel="1">
      <c r="A1534" s="167">
        <v>486</v>
      </c>
      <c r="B1534" s="168" t="s">
        <v>1896</v>
      </c>
      <c r="C1534" s="173" t="s">
        <v>1897</v>
      </c>
      <c r="D1534" s="169" t="s">
        <v>217</v>
      </c>
      <c r="E1534" s="1216">
        <v>211.155</v>
      </c>
      <c r="F1534" s="1200"/>
      <c r="G1534" s="1210">
        <f t="shared" ref="G1534:G1545" si="70">ROUND(E1534*F1534,2)</f>
        <v>0</v>
      </c>
      <c r="H1534" s="155">
        <v>0</v>
      </c>
      <c r="I1534" s="154">
        <f t="shared" ref="I1534:I1545" si="71">ROUND(E1534*H1534,2)</f>
        <v>0</v>
      </c>
      <c r="J1534" s="155">
        <v>180</v>
      </c>
      <c r="K1534" s="154">
        <f t="shared" ref="K1534:K1545" si="72">ROUND(E1534*J1534,2)</f>
        <v>38007.9</v>
      </c>
      <c r="L1534" s="154">
        <v>21</v>
      </c>
      <c r="M1534" s="154">
        <f t="shared" ref="M1534:M1545" si="73">G1534*(1+L1534/100)</f>
        <v>0</v>
      </c>
      <c r="N1534" s="153">
        <v>5.0000000000000001E-3</v>
      </c>
      <c r="O1534" s="153">
        <f t="shared" ref="O1534:O1545" si="74">ROUND(E1534*N1534,2)</f>
        <v>1.06</v>
      </c>
      <c r="P1534" s="153">
        <v>0</v>
      </c>
      <c r="Q1534" s="153">
        <f t="shared" ref="Q1534:Q1545" si="75">ROUND(E1534*P1534,2)</f>
        <v>0</v>
      </c>
      <c r="R1534" s="154"/>
      <c r="S1534" s="154" t="s">
        <v>623</v>
      </c>
      <c r="T1534" s="154" t="s">
        <v>849</v>
      </c>
      <c r="U1534" s="154">
        <v>0</v>
      </c>
      <c r="V1534" s="154">
        <f t="shared" ref="V1534:V1545" si="76">ROUND(E1534*U1534,2)</f>
        <v>0</v>
      </c>
      <c r="W1534" s="154"/>
      <c r="X1534" s="154" t="s">
        <v>202</v>
      </c>
      <c r="Y1534" s="154" t="s">
        <v>203</v>
      </c>
      <c r="Z1534" s="145"/>
      <c r="AA1534" s="145"/>
      <c r="AB1534" s="145"/>
      <c r="AC1534" s="145"/>
      <c r="AD1534" s="145"/>
      <c r="AE1534" s="145"/>
      <c r="AF1534" s="145"/>
      <c r="AG1534" s="145" t="s">
        <v>204</v>
      </c>
      <c r="AH1534" s="145"/>
      <c r="AI1534" s="145"/>
      <c r="AJ1534" s="145"/>
      <c r="AK1534" s="145"/>
      <c r="AL1534" s="145"/>
      <c r="AM1534" s="145"/>
      <c r="AN1534" s="145"/>
      <c r="AO1534" s="145"/>
      <c r="AP1534" s="145"/>
      <c r="AQ1534" s="145"/>
      <c r="AR1534" s="145"/>
      <c r="AS1534" s="145"/>
      <c r="AT1534" s="145"/>
      <c r="AU1534" s="145"/>
      <c r="AV1534" s="145"/>
      <c r="AW1534" s="145"/>
      <c r="AX1534" s="145"/>
      <c r="AY1534" s="145"/>
      <c r="AZ1534" s="145"/>
      <c r="BA1534" s="145"/>
      <c r="BB1534" s="145"/>
      <c r="BC1534" s="145"/>
      <c r="BD1534" s="145"/>
      <c r="BE1534" s="145"/>
      <c r="BF1534" s="145"/>
      <c r="BG1534" s="145"/>
      <c r="BH1534" s="145"/>
    </row>
    <row r="1535" spans="1:60" outlineLevel="1">
      <c r="A1535" s="167">
        <v>487</v>
      </c>
      <c r="B1535" s="168" t="s">
        <v>1898</v>
      </c>
      <c r="C1535" s="173" t="s">
        <v>1899</v>
      </c>
      <c r="D1535" s="169" t="s">
        <v>199</v>
      </c>
      <c r="E1535" s="1216">
        <v>3.20513</v>
      </c>
      <c r="F1535" s="1200"/>
      <c r="G1535" s="1210">
        <f t="shared" si="70"/>
        <v>0</v>
      </c>
      <c r="H1535" s="155">
        <v>0</v>
      </c>
      <c r="I1535" s="154">
        <f t="shared" si="71"/>
        <v>0</v>
      </c>
      <c r="J1535" s="155">
        <v>2652</v>
      </c>
      <c r="K1535" s="154">
        <f t="shared" si="72"/>
        <v>8500</v>
      </c>
      <c r="L1535" s="154">
        <v>21</v>
      </c>
      <c r="M1535" s="154">
        <f t="shared" si="73"/>
        <v>0</v>
      </c>
      <c r="N1535" s="153">
        <v>0.01</v>
      </c>
      <c r="O1535" s="153">
        <f t="shared" si="74"/>
        <v>0.03</v>
      </c>
      <c r="P1535" s="153">
        <v>0</v>
      </c>
      <c r="Q1535" s="153">
        <f t="shared" si="75"/>
        <v>0</v>
      </c>
      <c r="R1535" s="154"/>
      <c r="S1535" s="154" t="s">
        <v>623</v>
      </c>
      <c r="T1535" s="154" t="s">
        <v>849</v>
      </c>
      <c r="U1535" s="154">
        <v>0</v>
      </c>
      <c r="V1535" s="154">
        <f t="shared" si="76"/>
        <v>0</v>
      </c>
      <c r="W1535" s="154"/>
      <c r="X1535" s="154" t="s">
        <v>202</v>
      </c>
      <c r="Y1535" s="154" t="s">
        <v>203</v>
      </c>
      <c r="Z1535" s="145"/>
      <c r="AA1535" s="145"/>
      <c r="AB1535" s="145"/>
      <c r="AC1535" s="145"/>
      <c r="AD1535" s="145"/>
      <c r="AE1535" s="145"/>
      <c r="AF1535" s="145"/>
      <c r="AG1535" s="145" t="s">
        <v>204</v>
      </c>
      <c r="AH1535" s="145"/>
      <c r="AI1535" s="145"/>
      <c r="AJ1535" s="145"/>
      <c r="AK1535" s="145"/>
      <c r="AL1535" s="145"/>
      <c r="AM1535" s="145"/>
      <c r="AN1535" s="145"/>
      <c r="AO1535" s="145"/>
      <c r="AP1535" s="145"/>
      <c r="AQ1535" s="145"/>
      <c r="AR1535" s="145"/>
      <c r="AS1535" s="145"/>
      <c r="AT1535" s="145"/>
      <c r="AU1535" s="145"/>
      <c r="AV1535" s="145"/>
      <c r="AW1535" s="145"/>
      <c r="AX1535" s="145"/>
      <c r="AY1535" s="145"/>
      <c r="AZ1535" s="145"/>
      <c r="BA1535" s="145"/>
      <c r="BB1535" s="145"/>
      <c r="BC1535" s="145"/>
      <c r="BD1535" s="145"/>
      <c r="BE1535" s="145"/>
      <c r="BF1535" s="145"/>
      <c r="BG1535" s="145"/>
      <c r="BH1535" s="145"/>
    </row>
    <row r="1536" spans="1:60" ht="22.5" outlineLevel="1">
      <c r="A1536" s="167">
        <v>488</v>
      </c>
      <c r="B1536" s="168" t="s">
        <v>1900</v>
      </c>
      <c r="C1536" s="173" t="s">
        <v>1901</v>
      </c>
      <c r="D1536" s="169" t="s">
        <v>217</v>
      </c>
      <c r="E1536" s="1216">
        <v>180.68</v>
      </c>
      <c r="F1536" s="1200"/>
      <c r="G1536" s="1210">
        <f t="shared" si="70"/>
        <v>0</v>
      </c>
      <c r="H1536" s="155">
        <v>0</v>
      </c>
      <c r="I1536" s="154">
        <f t="shared" si="71"/>
        <v>0</v>
      </c>
      <c r="J1536" s="155">
        <v>788.6</v>
      </c>
      <c r="K1536" s="154">
        <f t="shared" si="72"/>
        <v>142484.25</v>
      </c>
      <c r="L1536" s="154">
        <v>21</v>
      </c>
      <c r="M1536" s="154">
        <f t="shared" si="73"/>
        <v>0</v>
      </c>
      <c r="N1536" s="153">
        <v>2.5000000000000001E-2</v>
      </c>
      <c r="O1536" s="153">
        <f t="shared" si="74"/>
        <v>4.5199999999999996</v>
      </c>
      <c r="P1536" s="153">
        <v>0</v>
      </c>
      <c r="Q1536" s="153">
        <f t="shared" si="75"/>
        <v>0</v>
      </c>
      <c r="R1536" s="154"/>
      <c r="S1536" s="154" t="s">
        <v>623</v>
      </c>
      <c r="T1536" s="154" t="s">
        <v>849</v>
      </c>
      <c r="U1536" s="154">
        <v>0</v>
      </c>
      <c r="V1536" s="154">
        <f t="shared" si="76"/>
        <v>0</v>
      </c>
      <c r="W1536" s="154"/>
      <c r="X1536" s="154" t="s">
        <v>202</v>
      </c>
      <c r="Y1536" s="154" t="s">
        <v>203</v>
      </c>
      <c r="Z1536" s="145"/>
      <c r="AA1536" s="145"/>
      <c r="AB1536" s="145"/>
      <c r="AC1536" s="145"/>
      <c r="AD1536" s="145"/>
      <c r="AE1536" s="145"/>
      <c r="AF1536" s="145"/>
      <c r="AG1536" s="145" t="s">
        <v>204</v>
      </c>
      <c r="AH1536" s="145"/>
      <c r="AI1536" s="145"/>
      <c r="AJ1536" s="145"/>
      <c r="AK1536" s="145"/>
      <c r="AL1536" s="145"/>
      <c r="AM1536" s="145"/>
      <c r="AN1536" s="145"/>
      <c r="AO1536" s="145"/>
      <c r="AP1536" s="145"/>
      <c r="AQ1536" s="145"/>
      <c r="AR1536" s="145"/>
      <c r="AS1536" s="145"/>
      <c r="AT1536" s="145"/>
      <c r="AU1536" s="145"/>
      <c r="AV1536" s="145"/>
      <c r="AW1536" s="145"/>
      <c r="AX1536" s="145"/>
      <c r="AY1536" s="145"/>
      <c r="AZ1536" s="145"/>
      <c r="BA1536" s="145"/>
      <c r="BB1536" s="145"/>
      <c r="BC1536" s="145"/>
      <c r="BD1536" s="145"/>
      <c r="BE1536" s="145"/>
      <c r="BF1536" s="145"/>
      <c r="BG1536" s="145"/>
      <c r="BH1536" s="145"/>
    </row>
    <row r="1537" spans="1:60" outlineLevel="1">
      <c r="A1537" s="167">
        <v>489</v>
      </c>
      <c r="B1537" s="168" t="s">
        <v>1902</v>
      </c>
      <c r="C1537" s="173" t="s">
        <v>1903</v>
      </c>
      <c r="D1537" s="169" t="s">
        <v>199</v>
      </c>
      <c r="E1537" s="1216">
        <v>16</v>
      </c>
      <c r="F1537" s="1200"/>
      <c r="G1537" s="1210">
        <f t="shared" si="70"/>
        <v>0</v>
      </c>
      <c r="H1537" s="155">
        <v>1700</v>
      </c>
      <c r="I1537" s="154">
        <f t="shared" si="71"/>
        <v>27200</v>
      </c>
      <c r="J1537" s="155">
        <v>0</v>
      </c>
      <c r="K1537" s="154">
        <f t="shared" si="72"/>
        <v>0</v>
      </c>
      <c r="L1537" s="154">
        <v>21</v>
      </c>
      <c r="M1537" s="154">
        <f t="shared" si="73"/>
        <v>0</v>
      </c>
      <c r="N1537" s="153">
        <v>3.5000000000000003E-2</v>
      </c>
      <c r="O1537" s="153">
        <f t="shared" si="74"/>
        <v>0.56000000000000005</v>
      </c>
      <c r="P1537" s="153">
        <v>0</v>
      </c>
      <c r="Q1537" s="153">
        <f t="shared" si="75"/>
        <v>0</v>
      </c>
      <c r="R1537" s="154"/>
      <c r="S1537" s="154" t="s">
        <v>623</v>
      </c>
      <c r="T1537" s="154" t="s">
        <v>849</v>
      </c>
      <c r="U1537" s="154">
        <v>0</v>
      </c>
      <c r="V1537" s="154">
        <f t="shared" si="76"/>
        <v>0</v>
      </c>
      <c r="W1537" s="154"/>
      <c r="X1537" s="154" t="s">
        <v>202</v>
      </c>
      <c r="Y1537" s="154" t="s">
        <v>203</v>
      </c>
      <c r="Z1537" s="145"/>
      <c r="AA1537" s="145"/>
      <c r="AB1537" s="145"/>
      <c r="AC1537" s="145"/>
      <c r="AD1537" s="145"/>
      <c r="AE1537" s="145"/>
      <c r="AF1537" s="145"/>
      <c r="AG1537" s="145" t="s">
        <v>204</v>
      </c>
      <c r="AH1537" s="145"/>
      <c r="AI1537" s="145"/>
      <c r="AJ1537" s="145"/>
      <c r="AK1537" s="145"/>
      <c r="AL1537" s="145"/>
      <c r="AM1537" s="145"/>
      <c r="AN1537" s="145"/>
      <c r="AO1537" s="145"/>
      <c r="AP1537" s="145"/>
      <c r="AQ1537" s="145"/>
      <c r="AR1537" s="145"/>
      <c r="AS1537" s="145"/>
      <c r="AT1537" s="145"/>
      <c r="AU1537" s="145"/>
      <c r="AV1537" s="145"/>
      <c r="AW1537" s="145"/>
      <c r="AX1537" s="145"/>
      <c r="AY1537" s="145"/>
      <c r="AZ1537" s="145"/>
      <c r="BA1537" s="145"/>
      <c r="BB1537" s="145"/>
      <c r="BC1537" s="145"/>
      <c r="BD1537" s="145"/>
      <c r="BE1537" s="145"/>
      <c r="BF1537" s="145"/>
      <c r="BG1537" s="145"/>
      <c r="BH1537" s="145"/>
    </row>
    <row r="1538" spans="1:60" ht="22.5" outlineLevel="1">
      <c r="A1538" s="167">
        <v>490</v>
      </c>
      <c r="B1538" s="168" t="s">
        <v>1904</v>
      </c>
      <c r="C1538" s="173" t="s">
        <v>1905</v>
      </c>
      <c r="D1538" s="169" t="s">
        <v>217</v>
      </c>
      <c r="E1538" s="1216">
        <v>198.97</v>
      </c>
      <c r="F1538" s="1200"/>
      <c r="G1538" s="1210">
        <f t="shared" si="70"/>
        <v>0</v>
      </c>
      <c r="H1538" s="155">
        <v>0</v>
      </c>
      <c r="I1538" s="154">
        <f t="shared" si="71"/>
        <v>0</v>
      </c>
      <c r="J1538" s="155">
        <v>25</v>
      </c>
      <c r="K1538" s="154">
        <f t="shared" si="72"/>
        <v>4974.25</v>
      </c>
      <c r="L1538" s="154">
        <v>21</v>
      </c>
      <c r="M1538" s="154">
        <f t="shared" si="73"/>
        <v>0</v>
      </c>
      <c r="N1538" s="153">
        <v>2.0000000000000001E-4</v>
      </c>
      <c r="O1538" s="153">
        <f t="shared" si="74"/>
        <v>0.04</v>
      </c>
      <c r="P1538" s="153">
        <v>0</v>
      </c>
      <c r="Q1538" s="153">
        <f t="shared" si="75"/>
        <v>0</v>
      </c>
      <c r="R1538" s="154"/>
      <c r="S1538" s="154" t="s">
        <v>623</v>
      </c>
      <c r="T1538" s="154" t="s">
        <v>849</v>
      </c>
      <c r="U1538" s="154">
        <v>0</v>
      </c>
      <c r="V1538" s="154">
        <f t="shared" si="76"/>
        <v>0</v>
      </c>
      <c r="W1538" s="154"/>
      <c r="X1538" s="154" t="s">
        <v>202</v>
      </c>
      <c r="Y1538" s="154" t="s">
        <v>203</v>
      </c>
      <c r="Z1538" s="145"/>
      <c r="AA1538" s="145"/>
      <c r="AB1538" s="145"/>
      <c r="AC1538" s="145"/>
      <c r="AD1538" s="145"/>
      <c r="AE1538" s="145"/>
      <c r="AF1538" s="145"/>
      <c r="AG1538" s="145" t="s">
        <v>204</v>
      </c>
      <c r="AH1538" s="145"/>
      <c r="AI1538" s="145"/>
      <c r="AJ1538" s="145"/>
      <c r="AK1538" s="145"/>
      <c r="AL1538" s="145"/>
      <c r="AM1538" s="145"/>
      <c r="AN1538" s="145"/>
      <c r="AO1538" s="145"/>
      <c r="AP1538" s="145"/>
      <c r="AQ1538" s="145"/>
      <c r="AR1538" s="145"/>
      <c r="AS1538" s="145"/>
      <c r="AT1538" s="145"/>
      <c r="AU1538" s="145"/>
      <c r="AV1538" s="145"/>
      <c r="AW1538" s="145"/>
      <c r="AX1538" s="145"/>
      <c r="AY1538" s="145"/>
      <c r="AZ1538" s="145"/>
      <c r="BA1538" s="145"/>
      <c r="BB1538" s="145"/>
      <c r="BC1538" s="145"/>
      <c r="BD1538" s="145"/>
      <c r="BE1538" s="145"/>
      <c r="BF1538" s="145"/>
      <c r="BG1538" s="145"/>
      <c r="BH1538" s="145"/>
    </row>
    <row r="1539" spans="1:60" outlineLevel="1">
      <c r="A1539" s="167">
        <v>491</v>
      </c>
      <c r="B1539" s="168" t="s">
        <v>1906</v>
      </c>
      <c r="C1539" s="173" t="s">
        <v>1907</v>
      </c>
      <c r="D1539" s="169" t="s">
        <v>217</v>
      </c>
      <c r="E1539" s="1216">
        <v>180.68</v>
      </c>
      <c r="F1539" s="1200"/>
      <c r="G1539" s="1210">
        <f t="shared" si="70"/>
        <v>0</v>
      </c>
      <c r="H1539" s="155">
        <v>0</v>
      </c>
      <c r="I1539" s="154">
        <f t="shared" si="71"/>
        <v>0</v>
      </c>
      <c r="J1539" s="155">
        <v>480</v>
      </c>
      <c r="K1539" s="154">
        <f t="shared" si="72"/>
        <v>86726.399999999994</v>
      </c>
      <c r="L1539" s="154">
        <v>21</v>
      </c>
      <c r="M1539" s="154">
        <f t="shared" si="73"/>
        <v>0</v>
      </c>
      <c r="N1539" s="153">
        <v>0.06</v>
      </c>
      <c r="O1539" s="153">
        <f t="shared" si="74"/>
        <v>10.84</v>
      </c>
      <c r="P1539" s="153">
        <v>0</v>
      </c>
      <c r="Q1539" s="153">
        <f t="shared" si="75"/>
        <v>0</v>
      </c>
      <c r="R1539" s="154"/>
      <c r="S1539" s="154" t="s">
        <v>623</v>
      </c>
      <c r="T1539" s="154" t="s">
        <v>849</v>
      </c>
      <c r="U1539" s="154">
        <v>0</v>
      </c>
      <c r="V1539" s="154">
        <f t="shared" si="76"/>
        <v>0</v>
      </c>
      <c r="W1539" s="154"/>
      <c r="X1539" s="154" t="s">
        <v>202</v>
      </c>
      <c r="Y1539" s="154" t="s">
        <v>203</v>
      </c>
      <c r="Z1539" s="145"/>
      <c r="AA1539" s="145"/>
      <c r="AB1539" s="145"/>
      <c r="AC1539" s="145"/>
      <c r="AD1539" s="145"/>
      <c r="AE1539" s="145"/>
      <c r="AF1539" s="145"/>
      <c r="AG1539" s="145" t="s">
        <v>204</v>
      </c>
      <c r="AH1539" s="145"/>
      <c r="AI1539" s="145"/>
      <c r="AJ1539" s="145"/>
      <c r="AK1539" s="145"/>
      <c r="AL1539" s="145"/>
      <c r="AM1539" s="145"/>
      <c r="AN1539" s="145"/>
      <c r="AO1539" s="145"/>
      <c r="AP1539" s="145"/>
      <c r="AQ1539" s="145"/>
      <c r="AR1539" s="145"/>
      <c r="AS1539" s="145"/>
      <c r="AT1539" s="145"/>
      <c r="AU1539" s="145"/>
      <c r="AV1539" s="145"/>
      <c r="AW1539" s="145"/>
      <c r="AX1539" s="145"/>
      <c r="AY1539" s="145"/>
      <c r="AZ1539" s="145"/>
      <c r="BA1539" s="145"/>
      <c r="BB1539" s="145"/>
      <c r="BC1539" s="145"/>
      <c r="BD1539" s="145"/>
      <c r="BE1539" s="145"/>
      <c r="BF1539" s="145"/>
      <c r="BG1539" s="145"/>
      <c r="BH1539" s="145"/>
    </row>
    <row r="1540" spans="1:60" ht="22.5" outlineLevel="1">
      <c r="A1540" s="167">
        <v>492</v>
      </c>
      <c r="B1540" s="168" t="s">
        <v>1908</v>
      </c>
      <c r="C1540" s="173" t="s">
        <v>1909</v>
      </c>
      <c r="D1540" s="169" t="s">
        <v>217</v>
      </c>
      <c r="E1540" s="1216">
        <v>512.5</v>
      </c>
      <c r="F1540" s="1200"/>
      <c r="G1540" s="1210">
        <f t="shared" si="70"/>
        <v>0</v>
      </c>
      <c r="H1540" s="155">
        <v>0</v>
      </c>
      <c r="I1540" s="154">
        <f t="shared" si="71"/>
        <v>0</v>
      </c>
      <c r="J1540" s="155">
        <v>1780</v>
      </c>
      <c r="K1540" s="154">
        <f t="shared" si="72"/>
        <v>912250</v>
      </c>
      <c r="L1540" s="154">
        <v>21</v>
      </c>
      <c r="M1540" s="154">
        <f t="shared" si="73"/>
        <v>0</v>
      </c>
      <c r="N1540" s="153">
        <v>1.9E-2</v>
      </c>
      <c r="O1540" s="153">
        <f t="shared" si="74"/>
        <v>9.74</v>
      </c>
      <c r="P1540" s="153">
        <v>0</v>
      </c>
      <c r="Q1540" s="153">
        <f t="shared" si="75"/>
        <v>0</v>
      </c>
      <c r="R1540" s="154"/>
      <c r="S1540" s="154" t="s">
        <v>623</v>
      </c>
      <c r="T1540" s="154" t="s">
        <v>849</v>
      </c>
      <c r="U1540" s="154">
        <v>0</v>
      </c>
      <c r="V1540" s="154">
        <f t="shared" si="76"/>
        <v>0</v>
      </c>
      <c r="W1540" s="154"/>
      <c r="X1540" s="154" t="s">
        <v>202</v>
      </c>
      <c r="Y1540" s="154" t="s">
        <v>203</v>
      </c>
      <c r="Z1540" s="145"/>
      <c r="AA1540" s="145"/>
      <c r="AB1540" s="145"/>
      <c r="AC1540" s="145"/>
      <c r="AD1540" s="145"/>
      <c r="AE1540" s="145"/>
      <c r="AF1540" s="145"/>
      <c r="AG1540" s="145" t="s">
        <v>204</v>
      </c>
      <c r="AH1540" s="145"/>
      <c r="AI1540" s="145"/>
      <c r="AJ1540" s="145"/>
      <c r="AK1540" s="145"/>
      <c r="AL1540" s="145"/>
      <c r="AM1540" s="145"/>
      <c r="AN1540" s="145"/>
      <c r="AO1540" s="145"/>
      <c r="AP1540" s="145"/>
      <c r="AQ1540" s="145"/>
      <c r="AR1540" s="145"/>
      <c r="AS1540" s="145"/>
      <c r="AT1540" s="145"/>
      <c r="AU1540" s="145"/>
      <c r="AV1540" s="145"/>
      <c r="AW1540" s="145"/>
      <c r="AX1540" s="145"/>
      <c r="AY1540" s="145"/>
      <c r="AZ1540" s="145"/>
      <c r="BA1540" s="145"/>
      <c r="BB1540" s="145"/>
      <c r="BC1540" s="145"/>
      <c r="BD1540" s="145"/>
      <c r="BE1540" s="145"/>
      <c r="BF1540" s="145"/>
      <c r="BG1540" s="145"/>
      <c r="BH1540" s="145"/>
    </row>
    <row r="1541" spans="1:60" ht="22.5" outlineLevel="1">
      <c r="A1541" s="167">
        <v>493</v>
      </c>
      <c r="B1541" s="168" t="s">
        <v>1910</v>
      </c>
      <c r="C1541" s="173" t="s">
        <v>1911</v>
      </c>
      <c r="D1541" s="169" t="s">
        <v>217</v>
      </c>
      <c r="E1541" s="1216">
        <v>512.5</v>
      </c>
      <c r="F1541" s="1200"/>
      <c r="G1541" s="1210">
        <f t="shared" si="70"/>
        <v>0</v>
      </c>
      <c r="H1541" s="155">
        <v>0</v>
      </c>
      <c r="I1541" s="154">
        <f t="shared" si="71"/>
        <v>0</v>
      </c>
      <c r="J1541" s="155">
        <v>120</v>
      </c>
      <c r="K1541" s="154">
        <f t="shared" si="72"/>
        <v>61500</v>
      </c>
      <c r="L1541" s="154">
        <v>21</v>
      </c>
      <c r="M1541" s="154">
        <f t="shared" si="73"/>
        <v>0</v>
      </c>
      <c r="N1541" s="153">
        <v>0</v>
      </c>
      <c r="O1541" s="153">
        <f t="shared" si="74"/>
        <v>0</v>
      </c>
      <c r="P1541" s="153">
        <v>0</v>
      </c>
      <c r="Q1541" s="153">
        <f t="shared" si="75"/>
        <v>0</v>
      </c>
      <c r="R1541" s="154"/>
      <c r="S1541" s="154" t="s">
        <v>623</v>
      </c>
      <c r="T1541" s="154" t="s">
        <v>849</v>
      </c>
      <c r="U1541" s="154">
        <v>0</v>
      </c>
      <c r="V1541" s="154">
        <f t="shared" si="76"/>
        <v>0</v>
      </c>
      <c r="W1541" s="154"/>
      <c r="X1541" s="154" t="s">
        <v>202</v>
      </c>
      <c r="Y1541" s="154" t="s">
        <v>203</v>
      </c>
      <c r="Z1541" s="145"/>
      <c r="AA1541" s="145"/>
      <c r="AB1541" s="145"/>
      <c r="AC1541" s="145"/>
      <c r="AD1541" s="145"/>
      <c r="AE1541" s="145"/>
      <c r="AF1541" s="145"/>
      <c r="AG1541" s="145" t="s">
        <v>204</v>
      </c>
      <c r="AH1541" s="145"/>
      <c r="AI1541" s="145"/>
      <c r="AJ1541" s="145"/>
      <c r="AK1541" s="145"/>
      <c r="AL1541" s="145"/>
      <c r="AM1541" s="145"/>
      <c r="AN1541" s="145"/>
      <c r="AO1541" s="145"/>
      <c r="AP1541" s="145"/>
      <c r="AQ1541" s="145"/>
      <c r="AR1541" s="145"/>
      <c r="AS1541" s="145"/>
      <c r="AT1541" s="145"/>
      <c r="AU1541" s="145"/>
      <c r="AV1541" s="145"/>
      <c r="AW1541" s="145"/>
      <c r="AX1541" s="145"/>
      <c r="AY1541" s="145"/>
      <c r="AZ1541" s="145"/>
      <c r="BA1541" s="145"/>
      <c r="BB1541" s="145"/>
      <c r="BC1541" s="145"/>
      <c r="BD1541" s="145"/>
      <c r="BE1541" s="145"/>
      <c r="BF1541" s="145"/>
      <c r="BG1541" s="145"/>
      <c r="BH1541" s="145"/>
    </row>
    <row r="1542" spans="1:60" ht="22.5" outlineLevel="1">
      <c r="A1542" s="167">
        <v>494</v>
      </c>
      <c r="B1542" s="168" t="s">
        <v>1912</v>
      </c>
      <c r="C1542" s="173" t="s">
        <v>1913</v>
      </c>
      <c r="D1542" s="169" t="s">
        <v>217</v>
      </c>
      <c r="E1542" s="1216">
        <v>512.5</v>
      </c>
      <c r="F1542" s="1200"/>
      <c r="G1542" s="1210">
        <f t="shared" si="70"/>
        <v>0</v>
      </c>
      <c r="H1542" s="155">
        <v>50</v>
      </c>
      <c r="I1542" s="154">
        <f t="shared" si="71"/>
        <v>25625</v>
      </c>
      <c r="J1542" s="155">
        <v>0</v>
      </c>
      <c r="K1542" s="154">
        <f t="shared" si="72"/>
        <v>0</v>
      </c>
      <c r="L1542" s="154">
        <v>21</v>
      </c>
      <c r="M1542" s="154">
        <f t="shared" si="73"/>
        <v>0</v>
      </c>
      <c r="N1542" s="153">
        <v>1E-3</v>
      </c>
      <c r="O1542" s="153">
        <f t="shared" si="74"/>
        <v>0.51</v>
      </c>
      <c r="P1542" s="153">
        <v>0</v>
      </c>
      <c r="Q1542" s="153">
        <f t="shared" si="75"/>
        <v>0</v>
      </c>
      <c r="R1542" s="154"/>
      <c r="S1542" s="154" t="s">
        <v>623</v>
      </c>
      <c r="T1542" s="154" t="s">
        <v>849</v>
      </c>
      <c r="U1542" s="154">
        <v>0</v>
      </c>
      <c r="V1542" s="154">
        <f t="shared" si="76"/>
        <v>0</v>
      </c>
      <c r="W1542" s="154"/>
      <c r="X1542" s="154" t="s">
        <v>202</v>
      </c>
      <c r="Y1542" s="154" t="s">
        <v>203</v>
      </c>
      <c r="Z1542" s="145"/>
      <c r="AA1542" s="145"/>
      <c r="AB1542" s="145"/>
      <c r="AC1542" s="145"/>
      <c r="AD1542" s="145"/>
      <c r="AE1542" s="145"/>
      <c r="AF1542" s="145"/>
      <c r="AG1542" s="145" t="s">
        <v>204</v>
      </c>
      <c r="AH1542" s="145"/>
      <c r="AI1542" s="145"/>
      <c r="AJ1542" s="145"/>
      <c r="AK1542" s="145"/>
      <c r="AL1542" s="145"/>
      <c r="AM1542" s="145"/>
      <c r="AN1542" s="145"/>
      <c r="AO1542" s="145"/>
      <c r="AP1542" s="145"/>
      <c r="AQ1542" s="145"/>
      <c r="AR1542" s="145"/>
      <c r="AS1542" s="145"/>
      <c r="AT1542" s="145"/>
      <c r="AU1542" s="145"/>
      <c r="AV1542" s="145"/>
      <c r="AW1542" s="145"/>
      <c r="AX1542" s="145"/>
      <c r="AY1542" s="145"/>
      <c r="AZ1542" s="145"/>
      <c r="BA1542" s="145"/>
      <c r="BB1542" s="145"/>
      <c r="BC1542" s="145"/>
      <c r="BD1542" s="145"/>
      <c r="BE1542" s="145"/>
      <c r="BF1542" s="145"/>
      <c r="BG1542" s="145"/>
      <c r="BH1542" s="145"/>
    </row>
    <row r="1543" spans="1:60" ht="22.5" outlineLevel="1">
      <c r="A1543" s="167">
        <v>495</v>
      </c>
      <c r="B1543" s="168" t="s">
        <v>1914</v>
      </c>
      <c r="C1543" s="173" t="s">
        <v>1915</v>
      </c>
      <c r="D1543" s="169" t="s">
        <v>217</v>
      </c>
      <c r="E1543" s="1216">
        <v>512.5</v>
      </c>
      <c r="F1543" s="1200"/>
      <c r="G1543" s="1210">
        <f t="shared" si="70"/>
        <v>0</v>
      </c>
      <c r="H1543" s="155">
        <v>230</v>
      </c>
      <c r="I1543" s="154">
        <f t="shared" si="71"/>
        <v>117875</v>
      </c>
      <c r="J1543" s="155">
        <v>0</v>
      </c>
      <c r="K1543" s="154">
        <f t="shared" si="72"/>
        <v>0</v>
      </c>
      <c r="L1543" s="154">
        <v>21</v>
      </c>
      <c r="M1543" s="154">
        <f t="shared" si="73"/>
        <v>0</v>
      </c>
      <c r="N1543" s="153">
        <v>5.0000000000000001E-4</v>
      </c>
      <c r="O1543" s="153">
        <f t="shared" si="74"/>
        <v>0.26</v>
      </c>
      <c r="P1543" s="153">
        <v>0</v>
      </c>
      <c r="Q1543" s="153">
        <f t="shared" si="75"/>
        <v>0</v>
      </c>
      <c r="R1543" s="154"/>
      <c r="S1543" s="154" t="s">
        <v>623</v>
      </c>
      <c r="T1543" s="154" t="s">
        <v>849</v>
      </c>
      <c r="U1543" s="154">
        <v>0</v>
      </c>
      <c r="V1543" s="154">
        <f t="shared" si="76"/>
        <v>0</v>
      </c>
      <c r="W1543" s="154"/>
      <c r="X1543" s="154" t="s">
        <v>202</v>
      </c>
      <c r="Y1543" s="154" t="s">
        <v>203</v>
      </c>
      <c r="Z1543" s="145"/>
      <c r="AA1543" s="145"/>
      <c r="AB1543" s="145"/>
      <c r="AC1543" s="145"/>
      <c r="AD1543" s="145"/>
      <c r="AE1543" s="145"/>
      <c r="AF1543" s="145"/>
      <c r="AG1543" s="145" t="s">
        <v>204</v>
      </c>
      <c r="AH1543" s="145"/>
      <c r="AI1543" s="145"/>
      <c r="AJ1543" s="145"/>
      <c r="AK1543" s="145"/>
      <c r="AL1543" s="145"/>
      <c r="AM1543" s="145"/>
      <c r="AN1543" s="145"/>
      <c r="AO1543" s="145"/>
      <c r="AP1543" s="145"/>
      <c r="AQ1543" s="145"/>
      <c r="AR1543" s="145"/>
      <c r="AS1543" s="145"/>
      <c r="AT1543" s="145"/>
      <c r="AU1543" s="145"/>
      <c r="AV1543" s="145"/>
      <c r="AW1543" s="145"/>
      <c r="AX1543" s="145"/>
      <c r="AY1543" s="145"/>
      <c r="AZ1543" s="145"/>
      <c r="BA1543" s="145"/>
      <c r="BB1543" s="145"/>
      <c r="BC1543" s="145"/>
      <c r="BD1543" s="145"/>
      <c r="BE1543" s="145"/>
      <c r="BF1543" s="145"/>
      <c r="BG1543" s="145"/>
      <c r="BH1543" s="145"/>
    </row>
    <row r="1544" spans="1:60" ht="22.5" outlineLevel="1">
      <c r="A1544" s="167">
        <v>496</v>
      </c>
      <c r="B1544" s="168" t="s">
        <v>1916</v>
      </c>
      <c r="C1544" s="173" t="s">
        <v>1917</v>
      </c>
      <c r="D1544" s="169" t="s">
        <v>858</v>
      </c>
      <c r="E1544" s="1216">
        <v>1</v>
      </c>
      <c r="F1544" s="1200"/>
      <c r="G1544" s="1210">
        <f t="shared" si="70"/>
        <v>0</v>
      </c>
      <c r="H1544" s="155">
        <v>42000</v>
      </c>
      <c r="I1544" s="154">
        <f t="shared" si="71"/>
        <v>42000</v>
      </c>
      <c r="J1544" s="155">
        <v>0</v>
      </c>
      <c r="K1544" s="154">
        <f t="shared" si="72"/>
        <v>0</v>
      </c>
      <c r="L1544" s="154">
        <v>21</v>
      </c>
      <c r="M1544" s="154">
        <f t="shared" si="73"/>
        <v>0</v>
      </c>
      <c r="N1544" s="153">
        <v>0</v>
      </c>
      <c r="O1544" s="153">
        <f t="shared" si="74"/>
        <v>0</v>
      </c>
      <c r="P1544" s="153">
        <v>0</v>
      </c>
      <c r="Q1544" s="153">
        <f t="shared" si="75"/>
        <v>0</v>
      </c>
      <c r="R1544" s="154"/>
      <c r="S1544" s="154" t="s">
        <v>623</v>
      </c>
      <c r="T1544" s="154" t="s">
        <v>849</v>
      </c>
      <c r="U1544" s="154">
        <v>0</v>
      </c>
      <c r="V1544" s="154">
        <f t="shared" si="76"/>
        <v>0</v>
      </c>
      <c r="W1544" s="154"/>
      <c r="X1544" s="154" t="s">
        <v>202</v>
      </c>
      <c r="Y1544" s="154" t="s">
        <v>203</v>
      </c>
      <c r="Z1544" s="145"/>
      <c r="AA1544" s="145"/>
      <c r="AB1544" s="145"/>
      <c r="AC1544" s="145"/>
      <c r="AD1544" s="145"/>
      <c r="AE1544" s="145"/>
      <c r="AF1544" s="145"/>
      <c r="AG1544" s="145" t="s">
        <v>204</v>
      </c>
      <c r="AH1544" s="145"/>
      <c r="AI1544" s="145"/>
      <c r="AJ1544" s="145"/>
      <c r="AK1544" s="145"/>
      <c r="AL1544" s="145"/>
      <c r="AM1544" s="145"/>
      <c r="AN1544" s="145"/>
      <c r="AO1544" s="145"/>
      <c r="AP1544" s="145"/>
      <c r="AQ1544" s="145"/>
      <c r="AR1544" s="145"/>
      <c r="AS1544" s="145"/>
      <c r="AT1544" s="145"/>
      <c r="AU1544" s="145"/>
      <c r="AV1544" s="145"/>
      <c r="AW1544" s="145"/>
      <c r="AX1544" s="145"/>
      <c r="AY1544" s="145"/>
      <c r="AZ1544" s="145"/>
      <c r="BA1544" s="145"/>
      <c r="BB1544" s="145"/>
      <c r="BC1544" s="145"/>
      <c r="BD1544" s="145"/>
      <c r="BE1544" s="145"/>
      <c r="BF1544" s="145"/>
      <c r="BG1544" s="145"/>
      <c r="BH1544" s="145"/>
    </row>
    <row r="1545" spans="1:60" outlineLevel="1">
      <c r="A1545" s="167">
        <v>497</v>
      </c>
      <c r="B1545" s="168" t="s">
        <v>1918</v>
      </c>
      <c r="C1545" s="173" t="s">
        <v>1919</v>
      </c>
      <c r="D1545" s="169" t="s">
        <v>275</v>
      </c>
      <c r="E1545" s="1216">
        <v>27.551670000000001</v>
      </c>
      <c r="F1545" s="1200"/>
      <c r="G1545" s="1210">
        <f t="shared" si="70"/>
        <v>0</v>
      </c>
      <c r="H1545" s="155">
        <v>0</v>
      </c>
      <c r="I1545" s="154">
        <f t="shared" si="71"/>
        <v>0</v>
      </c>
      <c r="J1545" s="155">
        <v>1359.85</v>
      </c>
      <c r="K1545" s="154">
        <f t="shared" si="72"/>
        <v>37466.14</v>
      </c>
      <c r="L1545" s="154">
        <v>21</v>
      </c>
      <c r="M1545" s="154">
        <f t="shared" si="73"/>
        <v>0</v>
      </c>
      <c r="N1545" s="153">
        <v>0</v>
      </c>
      <c r="O1545" s="153">
        <f t="shared" si="74"/>
        <v>0</v>
      </c>
      <c r="P1545" s="153">
        <v>0</v>
      </c>
      <c r="Q1545" s="153">
        <f t="shared" si="75"/>
        <v>0</v>
      </c>
      <c r="R1545" s="154"/>
      <c r="S1545" s="154" t="s">
        <v>200</v>
      </c>
      <c r="T1545" s="154" t="s">
        <v>201</v>
      </c>
      <c r="U1545" s="154">
        <v>2.4009999999999998</v>
      </c>
      <c r="V1545" s="154">
        <f t="shared" si="76"/>
        <v>66.150000000000006</v>
      </c>
      <c r="W1545" s="154"/>
      <c r="X1545" s="154" t="s">
        <v>1271</v>
      </c>
      <c r="Y1545" s="154" t="s">
        <v>203</v>
      </c>
      <c r="Z1545" s="145"/>
      <c r="AA1545" s="145"/>
      <c r="AB1545" s="145"/>
      <c r="AC1545" s="145"/>
      <c r="AD1545" s="145"/>
      <c r="AE1545" s="145"/>
      <c r="AF1545" s="145"/>
      <c r="AG1545" s="145" t="s">
        <v>1272</v>
      </c>
      <c r="AH1545" s="145"/>
      <c r="AI1545" s="145"/>
      <c r="AJ1545" s="145"/>
      <c r="AK1545" s="145"/>
      <c r="AL1545" s="145"/>
      <c r="AM1545" s="145"/>
      <c r="AN1545" s="145"/>
      <c r="AO1545" s="145"/>
      <c r="AP1545" s="145"/>
      <c r="AQ1545" s="145"/>
      <c r="AR1545" s="145"/>
      <c r="AS1545" s="145"/>
      <c r="AT1545" s="145"/>
      <c r="AU1545" s="145"/>
      <c r="AV1545" s="145"/>
      <c r="AW1545" s="145"/>
      <c r="AX1545" s="145"/>
      <c r="AY1545" s="145"/>
      <c r="AZ1545" s="145"/>
      <c r="BA1545" s="145"/>
      <c r="BB1545" s="145"/>
      <c r="BC1545" s="145"/>
      <c r="BD1545" s="145"/>
      <c r="BE1545" s="145"/>
      <c r="BF1545" s="145"/>
      <c r="BG1545" s="145"/>
      <c r="BH1545" s="145"/>
    </row>
    <row r="1546" spans="1:60">
      <c r="A1546" s="161" t="s">
        <v>195</v>
      </c>
      <c r="B1546" s="162" t="s">
        <v>143</v>
      </c>
      <c r="C1546" s="170" t="s">
        <v>144</v>
      </c>
      <c r="D1546" s="163"/>
      <c r="E1546" s="1213"/>
      <c r="F1546" s="1201"/>
      <c r="G1546" s="1206">
        <f>SUMIF(AG1547:AG1551,"&lt;&gt;NOR",G1547:G1551)</f>
        <v>0</v>
      </c>
      <c r="H1546" s="160"/>
      <c r="I1546" s="160">
        <f>SUM(I1547:I1551)</f>
        <v>11709.560000000001</v>
      </c>
      <c r="J1546" s="160"/>
      <c r="K1546" s="160">
        <f>SUM(K1547:K1551)</f>
        <v>1047.48</v>
      </c>
      <c r="L1546" s="160"/>
      <c r="M1546" s="160">
        <f>SUM(M1547:M1551)</f>
        <v>0</v>
      </c>
      <c r="N1546" s="159"/>
      <c r="O1546" s="159">
        <f>SUM(O1547:O1551)</f>
        <v>0.01</v>
      </c>
      <c r="P1546" s="159"/>
      <c r="Q1546" s="159">
        <f>SUM(Q1547:Q1551)</f>
        <v>0</v>
      </c>
      <c r="R1546" s="160"/>
      <c r="S1546" s="160"/>
      <c r="T1546" s="160"/>
      <c r="U1546" s="160"/>
      <c r="V1546" s="160">
        <f>SUM(V1547:V1551)</f>
        <v>1.8499999999999999</v>
      </c>
      <c r="W1546" s="160"/>
      <c r="X1546" s="160"/>
      <c r="Y1546" s="160"/>
      <c r="AG1546" t="s">
        <v>196</v>
      </c>
    </row>
    <row r="1547" spans="1:60" ht="22.5" outlineLevel="1">
      <c r="A1547" s="164">
        <v>498</v>
      </c>
      <c r="B1547" s="165" t="s">
        <v>1920</v>
      </c>
      <c r="C1547" s="171" t="s">
        <v>3402</v>
      </c>
      <c r="D1547" s="166" t="s">
        <v>217</v>
      </c>
      <c r="E1547" s="1214">
        <v>3.83</v>
      </c>
      <c r="F1547" s="1207"/>
      <c r="G1547" s="1208">
        <f>ROUND(E1547*F1547,2)</f>
        <v>0</v>
      </c>
      <c r="H1547" s="155">
        <v>2101.1999999999998</v>
      </c>
      <c r="I1547" s="154">
        <f>ROUND(E1547*H1547,2)</f>
        <v>8047.6</v>
      </c>
      <c r="J1547" s="155">
        <v>29.28</v>
      </c>
      <c r="K1547" s="154">
        <f>ROUND(E1547*J1547,2)</f>
        <v>112.14</v>
      </c>
      <c r="L1547" s="154">
        <v>21</v>
      </c>
      <c r="M1547" s="154">
        <f>G1547*(1+L1547/100)</f>
        <v>0</v>
      </c>
      <c r="N1547" s="153">
        <v>2.5000000000000001E-3</v>
      </c>
      <c r="O1547" s="153">
        <f>ROUND(E1547*N1547,2)</f>
        <v>0.01</v>
      </c>
      <c r="P1547" s="153">
        <v>0</v>
      </c>
      <c r="Q1547" s="153">
        <f>ROUND(E1547*P1547,2)</f>
        <v>0</v>
      </c>
      <c r="R1547" s="154"/>
      <c r="S1547" s="154" t="s">
        <v>200</v>
      </c>
      <c r="T1547" s="154" t="s">
        <v>201</v>
      </c>
      <c r="U1547" s="154">
        <v>0.05</v>
      </c>
      <c r="V1547" s="154">
        <f>ROUND(E1547*U1547,2)</f>
        <v>0.19</v>
      </c>
      <c r="W1547" s="154"/>
      <c r="X1547" s="154" t="s">
        <v>202</v>
      </c>
      <c r="Y1547" s="154" t="s">
        <v>203</v>
      </c>
      <c r="Z1547" s="145"/>
      <c r="AA1547" s="145"/>
      <c r="AB1547" s="145"/>
      <c r="AC1547" s="145"/>
      <c r="AD1547" s="145"/>
      <c r="AE1547" s="145"/>
      <c r="AF1547" s="145"/>
      <c r="AG1547" s="145" t="s">
        <v>204</v>
      </c>
      <c r="AH1547" s="145"/>
      <c r="AI1547" s="145"/>
      <c r="AJ1547" s="145"/>
      <c r="AK1547" s="145"/>
      <c r="AL1547" s="145"/>
      <c r="AM1547" s="145"/>
      <c r="AN1547" s="145"/>
      <c r="AO1547" s="145"/>
      <c r="AP1547" s="145"/>
      <c r="AQ1547" s="145"/>
      <c r="AR1547" s="145"/>
      <c r="AS1547" s="145"/>
      <c r="AT1547" s="145"/>
      <c r="AU1547" s="145"/>
      <c r="AV1547" s="145"/>
      <c r="AW1547" s="145"/>
      <c r="AX1547" s="145"/>
      <c r="AY1547" s="145"/>
      <c r="AZ1547" s="145"/>
      <c r="BA1547" s="145"/>
      <c r="BB1547" s="145"/>
      <c r="BC1547" s="145"/>
      <c r="BD1547" s="145"/>
      <c r="BE1547" s="145"/>
      <c r="BF1547" s="145"/>
      <c r="BG1547" s="145"/>
      <c r="BH1547" s="145"/>
    </row>
    <row r="1548" spans="1:60" outlineLevel="2">
      <c r="A1548" s="151"/>
      <c r="B1548" s="152"/>
      <c r="C1548" s="172" t="s">
        <v>1921</v>
      </c>
      <c r="D1548" s="156"/>
      <c r="E1548" s="1215">
        <v>3.83</v>
      </c>
      <c r="F1548" s="1209"/>
      <c r="G1548" s="1209"/>
      <c r="H1548" s="154"/>
      <c r="I1548" s="154"/>
      <c r="J1548" s="154"/>
      <c r="K1548" s="154"/>
      <c r="L1548" s="154"/>
      <c r="M1548" s="154"/>
      <c r="N1548" s="153"/>
      <c r="O1548" s="153"/>
      <c r="P1548" s="153"/>
      <c r="Q1548" s="153"/>
      <c r="R1548" s="154"/>
      <c r="S1548" s="154"/>
      <c r="T1548" s="154"/>
      <c r="U1548" s="154"/>
      <c r="V1548" s="154"/>
      <c r="W1548" s="154"/>
      <c r="X1548" s="154"/>
      <c r="Y1548" s="154"/>
      <c r="Z1548" s="145"/>
      <c r="AA1548" s="145"/>
      <c r="AB1548" s="145"/>
      <c r="AC1548" s="145"/>
      <c r="AD1548" s="145"/>
      <c r="AE1548" s="145"/>
      <c r="AF1548" s="145"/>
      <c r="AG1548" s="145" t="s">
        <v>206</v>
      </c>
      <c r="AH1548" s="145">
        <v>0</v>
      </c>
      <c r="AI1548" s="145"/>
      <c r="AJ1548" s="145"/>
      <c r="AK1548" s="145"/>
      <c r="AL1548" s="145"/>
      <c r="AM1548" s="145"/>
      <c r="AN1548" s="145"/>
      <c r="AO1548" s="145"/>
      <c r="AP1548" s="145"/>
      <c r="AQ1548" s="145"/>
      <c r="AR1548" s="145"/>
      <c r="AS1548" s="145"/>
      <c r="AT1548" s="145"/>
      <c r="AU1548" s="145"/>
      <c r="AV1548" s="145"/>
      <c r="AW1548" s="145"/>
      <c r="AX1548" s="145"/>
      <c r="AY1548" s="145"/>
      <c r="AZ1548" s="145"/>
      <c r="BA1548" s="145"/>
      <c r="BB1548" s="145"/>
      <c r="BC1548" s="145"/>
      <c r="BD1548" s="145"/>
      <c r="BE1548" s="145"/>
      <c r="BF1548" s="145"/>
      <c r="BG1548" s="145"/>
      <c r="BH1548" s="145"/>
    </row>
    <row r="1549" spans="1:60" outlineLevel="1">
      <c r="A1549" s="164">
        <v>499</v>
      </c>
      <c r="B1549" s="165" t="s">
        <v>1922</v>
      </c>
      <c r="C1549" s="171" t="s">
        <v>1923</v>
      </c>
      <c r="D1549" s="166" t="s">
        <v>1924</v>
      </c>
      <c r="E1549" s="1214">
        <v>8.1999999999999993</v>
      </c>
      <c r="F1549" s="1207"/>
      <c r="G1549" s="1208">
        <f>ROUND(E1549*F1549,2)</f>
        <v>0</v>
      </c>
      <c r="H1549" s="155">
        <v>446.58</v>
      </c>
      <c r="I1549" s="154">
        <f>ROUND(E1549*H1549,2)</f>
        <v>3661.96</v>
      </c>
      <c r="J1549" s="155">
        <v>113.02</v>
      </c>
      <c r="K1549" s="154">
        <f>ROUND(E1549*J1549,2)</f>
        <v>926.76</v>
      </c>
      <c r="L1549" s="154">
        <v>21</v>
      </c>
      <c r="M1549" s="154">
        <f>G1549*(1+L1549/100)</f>
        <v>0</v>
      </c>
      <c r="N1549" s="153">
        <v>5.2999999999999998E-4</v>
      </c>
      <c r="O1549" s="153">
        <f>ROUND(E1549*N1549,2)</f>
        <v>0</v>
      </c>
      <c r="P1549" s="153">
        <v>0</v>
      </c>
      <c r="Q1549" s="153">
        <f>ROUND(E1549*P1549,2)</f>
        <v>0</v>
      </c>
      <c r="R1549" s="154"/>
      <c r="S1549" s="154" t="s">
        <v>200</v>
      </c>
      <c r="T1549" s="154" t="s">
        <v>201</v>
      </c>
      <c r="U1549" s="154">
        <v>0.2</v>
      </c>
      <c r="V1549" s="154">
        <f>ROUND(E1549*U1549,2)</f>
        <v>1.64</v>
      </c>
      <c r="W1549" s="154"/>
      <c r="X1549" s="154" t="s">
        <v>202</v>
      </c>
      <c r="Y1549" s="154" t="s">
        <v>203</v>
      </c>
      <c r="Z1549" s="145"/>
      <c r="AA1549" s="145"/>
      <c r="AB1549" s="145"/>
      <c r="AC1549" s="145"/>
      <c r="AD1549" s="145"/>
      <c r="AE1549" s="145"/>
      <c r="AF1549" s="145"/>
      <c r="AG1549" s="145" t="s">
        <v>204</v>
      </c>
      <c r="AH1549" s="145"/>
      <c r="AI1549" s="145"/>
      <c r="AJ1549" s="145"/>
      <c r="AK1549" s="145"/>
      <c r="AL1549" s="145"/>
      <c r="AM1549" s="145"/>
      <c r="AN1549" s="145"/>
      <c r="AO1549" s="145"/>
      <c r="AP1549" s="145"/>
      <c r="AQ1549" s="145"/>
      <c r="AR1549" s="145"/>
      <c r="AS1549" s="145"/>
      <c r="AT1549" s="145"/>
      <c r="AU1549" s="145"/>
      <c r="AV1549" s="145"/>
      <c r="AW1549" s="145"/>
      <c r="AX1549" s="145"/>
      <c r="AY1549" s="145"/>
      <c r="AZ1549" s="145"/>
      <c r="BA1549" s="145"/>
      <c r="BB1549" s="145"/>
      <c r="BC1549" s="145"/>
      <c r="BD1549" s="145"/>
      <c r="BE1549" s="145"/>
      <c r="BF1549" s="145"/>
      <c r="BG1549" s="145"/>
      <c r="BH1549" s="145"/>
    </row>
    <row r="1550" spans="1:60" outlineLevel="2">
      <c r="A1550" s="151"/>
      <c r="B1550" s="152"/>
      <c r="C1550" s="172" t="s">
        <v>1925</v>
      </c>
      <c r="D1550" s="156"/>
      <c r="E1550" s="1215">
        <v>8.1999999999999993</v>
      </c>
      <c r="F1550" s="1209"/>
      <c r="G1550" s="1209"/>
      <c r="H1550" s="154"/>
      <c r="I1550" s="154"/>
      <c r="J1550" s="154"/>
      <c r="K1550" s="154"/>
      <c r="L1550" s="154"/>
      <c r="M1550" s="154"/>
      <c r="N1550" s="153"/>
      <c r="O1550" s="153"/>
      <c r="P1550" s="153"/>
      <c r="Q1550" s="153"/>
      <c r="R1550" s="154"/>
      <c r="S1550" s="154"/>
      <c r="T1550" s="154"/>
      <c r="U1550" s="154"/>
      <c r="V1550" s="154"/>
      <c r="W1550" s="154"/>
      <c r="X1550" s="154"/>
      <c r="Y1550" s="154"/>
      <c r="Z1550" s="145"/>
      <c r="AA1550" s="145"/>
      <c r="AB1550" s="145"/>
      <c r="AC1550" s="145"/>
      <c r="AD1550" s="145"/>
      <c r="AE1550" s="145"/>
      <c r="AF1550" s="145"/>
      <c r="AG1550" s="145" t="s">
        <v>206</v>
      </c>
      <c r="AH1550" s="145">
        <v>0</v>
      </c>
      <c r="AI1550" s="145"/>
      <c r="AJ1550" s="145"/>
      <c r="AK1550" s="145"/>
      <c r="AL1550" s="145"/>
      <c r="AM1550" s="145"/>
      <c r="AN1550" s="145"/>
      <c r="AO1550" s="145"/>
      <c r="AP1550" s="145"/>
      <c r="AQ1550" s="145"/>
      <c r="AR1550" s="145"/>
      <c r="AS1550" s="145"/>
      <c r="AT1550" s="145"/>
      <c r="AU1550" s="145"/>
      <c r="AV1550" s="145"/>
      <c r="AW1550" s="145"/>
      <c r="AX1550" s="145"/>
      <c r="AY1550" s="145"/>
      <c r="AZ1550" s="145"/>
      <c r="BA1550" s="145"/>
      <c r="BB1550" s="145"/>
      <c r="BC1550" s="145"/>
      <c r="BD1550" s="145"/>
      <c r="BE1550" s="145"/>
      <c r="BF1550" s="145"/>
      <c r="BG1550" s="145"/>
      <c r="BH1550" s="145"/>
    </row>
    <row r="1551" spans="1:60" outlineLevel="1">
      <c r="A1551" s="167">
        <v>500</v>
      </c>
      <c r="B1551" s="168" t="s">
        <v>1926</v>
      </c>
      <c r="C1551" s="173" t="s">
        <v>1927</v>
      </c>
      <c r="D1551" s="169" t="s">
        <v>275</v>
      </c>
      <c r="E1551" s="1216">
        <v>1.392E-2</v>
      </c>
      <c r="F1551" s="1200"/>
      <c r="G1551" s="1210">
        <f>ROUND(E1551*F1551,2)</f>
        <v>0</v>
      </c>
      <c r="H1551" s="155">
        <v>0</v>
      </c>
      <c r="I1551" s="154">
        <f>ROUND(E1551*H1551,2)</f>
        <v>0</v>
      </c>
      <c r="J1551" s="155">
        <v>616.32000000000005</v>
      </c>
      <c r="K1551" s="154">
        <f>ROUND(E1551*J1551,2)</f>
        <v>8.58</v>
      </c>
      <c r="L1551" s="154">
        <v>21</v>
      </c>
      <c r="M1551" s="154">
        <f>G1551*(1+L1551/100)</f>
        <v>0</v>
      </c>
      <c r="N1551" s="153">
        <v>0</v>
      </c>
      <c r="O1551" s="153">
        <f>ROUND(E1551*N1551,2)</f>
        <v>0</v>
      </c>
      <c r="P1551" s="153">
        <v>0</v>
      </c>
      <c r="Q1551" s="153">
        <f>ROUND(E1551*P1551,2)</f>
        <v>0</v>
      </c>
      <c r="R1551" s="154"/>
      <c r="S1551" s="154" t="s">
        <v>200</v>
      </c>
      <c r="T1551" s="154" t="s">
        <v>201</v>
      </c>
      <c r="U1551" s="154">
        <v>1.091</v>
      </c>
      <c r="V1551" s="154">
        <f>ROUND(E1551*U1551,2)</f>
        <v>0.02</v>
      </c>
      <c r="W1551" s="154"/>
      <c r="X1551" s="154" t="s">
        <v>1271</v>
      </c>
      <c r="Y1551" s="154" t="s">
        <v>203</v>
      </c>
      <c r="Z1551" s="145"/>
      <c r="AA1551" s="145"/>
      <c r="AB1551" s="145"/>
      <c r="AC1551" s="145"/>
      <c r="AD1551" s="145"/>
      <c r="AE1551" s="145"/>
      <c r="AF1551" s="145"/>
      <c r="AG1551" s="145" t="s">
        <v>1272</v>
      </c>
      <c r="AH1551" s="145"/>
      <c r="AI1551" s="145"/>
      <c r="AJ1551" s="145"/>
      <c r="AK1551" s="145"/>
      <c r="AL1551" s="145"/>
      <c r="AM1551" s="145"/>
      <c r="AN1551" s="145"/>
      <c r="AO1551" s="145"/>
      <c r="AP1551" s="145"/>
      <c r="AQ1551" s="145"/>
      <c r="AR1551" s="145"/>
      <c r="AS1551" s="145"/>
      <c r="AT1551" s="145"/>
      <c r="AU1551" s="145"/>
      <c r="AV1551" s="145"/>
      <c r="AW1551" s="145"/>
      <c r="AX1551" s="145"/>
      <c r="AY1551" s="145"/>
      <c r="AZ1551" s="145"/>
      <c r="BA1551" s="145"/>
      <c r="BB1551" s="145"/>
      <c r="BC1551" s="145"/>
      <c r="BD1551" s="145"/>
      <c r="BE1551" s="145"/>
      <c r="BF1551" s="145"/>
      <c r="BG1551" s="145"/>
      <c r="BH1551" s="145"/>
    </row>
    <row r="1552" spans="1:60">
      <c r="A1552" s="161" t="s">
        <v>195</v>
      </c>
      <c r="B1552" s="162" t="s">
        <v>145</v>
      </c>
      <c r="C1552" s="170" t="s">
        <v>146</v>
      </c>
      <c r="D1552" s="163"/>
      <c r="E1552" s="1213"/>
      <c r="F1552" s="1201"/>
      <c r="G1552" s="1206">
        <f>SUMIF(AG1553:AG1555,"&lt;&gt;NOR",G1553:G1555)</f>
        <v>0</v>
      </c>
      <c r="H1552" s="160"/>
      <c r="I1552" s="160">
        <f>SUM(I1553:I1555)</f>
        <v>15441.21</v>
      </c>
      <c r="J1552" s="160"/>
      <c r="K1552" s="160">
        <f>SUM(K1553:K1555)</f>
        <v>9613</v>
      </c>
      <c r="L1552" s="160"/>
      <c r="M1552" s="160">
        <f>SUM(M1553:M1555)</f>
        <v>0</v>
      </c>
      <c r="N1552" s="159"/>
      <c r="O1552" s="159">
        <f>SUM(O1553:O1555)</f>
        <v>0.33</v>
      </c>
      <c r="P1552" s="159"/>
      <c r="Q1552" s="159">
        <f>SUM(Q1553:Q1555)</f>
        <v>0</v>
      </c>
      <c r="R1552" s="160"/>
      <c r="S1552" s="160"/>
      <c r="T1552" s="160"/>
      <c r="U1552" s="160"/>
      <c r="V1552" s="160">
        <f>SUM(V1553:V1555)</f>
        <v>16.260000000000002</v>
      </c>
      <c r="W1552" s="160"/>
      <c r="X1552" s="160"/>
      <c r="Y1552" s="160"/>
      <c r="AG1552" t="s">
        <v>196</v>
      </c>
    </row>
    <row r="1553" spans="1:60" outlineLevel="1">
      <c r="A1553" s="164">
        <v>501</v>
      </c>
      <c r="B1553" s="165" t="s">
        <v>1928</v>
      </c>
      <c r="C1553" s="171" t="s">
        <v>1929</v>
      </c>
      <c r="D1553" s="166" t="s">
        <v>217</v>
      </c>
      <c r="E1553" s="1214">
        <v>41.09</v>
      </c>
      <c r="F1553" s="1207"/>
      <c r="G1553" s="1208">
        <f>ROUND(E1553*F1553,2)</f>
        <v>0</v>
      </c>
      <c r="H1553" s="155">
        <v>375.79</v>
      </c>
      <c r="I1553" s="154">
        <f>ROUND(E1553*H1553,2)</f>
        <v>15441.21</v>
      </c>
      <c r="J1553" s="155">
        <v>227.18</v>
      </c>
      <c r="K1553" s="154">
        <f>ROUND(E1553*J1553,2)</f>
        <v>9334.83</v>
      </c>
      <c r="L1553" s="154">
        <v>21</v>
      </c>
      <c r="M1553" s="154">
        <f>G1553*(1+L1553/100)</f>
        <v>0</v>
      </c>
      <c r="N1553" s="153">
        <v>8.0700000000000008E-3</v>
      </c>
      <c r="O1553" s="153">
        <f>ROUND(E1553*N1553,2)</f>
        <v>0.33</v>
      </c>
      <c r="P1553" s="153">
        <v>0</v>
      </c>
      <c r="Q1553" s="153">
        <f>ROUND(E1553*P1553,2)</f>
        <v>0</v>
      </c>
      <c r="R1553" s="154"/>
      <c r="S1553" s="154" t="s">
        <v>200</v>
      </c>
      <c r="T1553" s="154" t="s">
        <v>201</v>
      </c>
      <c r="U1553" s="154">
        <v>0.38500000000000001</v>
      </c>
      <c r="V1553" s="154">
        <f>ROUND(E1553*U1553,2)</f>
        <v>15.82</v>
      </c>
      <c r="W1553" s="154"/>
      <c r="X1553" s="154" t="s">
        <v>202</v>
      </c>
      <c r="Y1553" s="154" t="s">
        <v>203</v>
      </c>
      <c r="Z1553" s="145"/>
      <c r="AA1553" s="145"/>
      <c r="AB1553" s="145"/>
      <c r="AC1553" s="145"/>
      <c r="AD1553" s="145"/>
      <c r="AE1553" s="145"/>
      <c r="AF1553" s="145"/>
      <c r="AG1553" s="145" t="s">
        <v>204</v>
      </c>
      <c r="AH1553" s="145"/>
      <c r="AI1553" s="145"/>
      <c r="AJ1553" s="145"/>
      <c r="AK1553" s="145"/>
      <c r="AL1553" s="145"/>
      <c r="AM1553" s="145"/>
      <c r="AN1553" s="145"/>
      <c r="AO1553" s="145"/>
      <c r="AP1553" s="145"/>
      <c r="AQ1553" s="145"/>
      <c r="AR1553" s="145"/>
      <c r="AS1553" s="145"/>
      <c r="AT1553" s="145"/>
      <c r="AU1553" s="145"/>
      <c r="AV1553" s="145"/>
      <c r="AW1553" s="145"/>
      <c r="AX1553" s="145"/>
      <c r="AY1553" s="145"/>
      <c r="AZ1553" s="145"/>
      <c r="BA1553" s="145"/>
      <c r="BB1553" s="145"/>
      <c r="BC1553" s="145"/>
      <c r="BD1553" s="145"/>
      <c r="BE1553" s="145"/>
      <c r="BF1553" s="145"/>
      <c r="BG1553" s="145"/>
      <c r="BH1553" s="145"/>
    </row>
    <row r="1554" spans="1:60" outlineLevel="2">
      <c r="A1554" s="151"/>
      <c r="B1554" s="152"/>
      <c r="C1554" s="172" t="s">
        <v>1930</v>
      </c>
      <c r="D1554" s="156"/>
      <c r="E1554" s="1215">
        <v>41.09</v>
      </c>
      <c r="F1554" s="1209"/>
      <c r="G1554" s="1209"/>
      <c r="H1554" s="154"/>
      <c r="I1554" s="154"/>
      <c r="J1554" s="154"/>
      <c r="K1554" s="154"/>
      <c r="L1554" s="154"/>
      <c r="M1554" s="154"/>
      <c r="N1554" s="153"/>
      <c r="O1554" s="153"/>
      <c r="P1554" s="153"/>
      <c r="Q1554" s="153"/>
      <c r="R1554" s="154"/>
      <c r="S1554" s="154"/>
      <c r="T1554" s="154"/>
      <c r="U1554" s="154"/>
      <c r="V1554" s="154"/>
      <c r="W1554" s="154"/>
      <c r="X1554" s="154"/>
      <c r="Y1554" s="154"/>
      <c r="Z1554" s="145"/>
      <c r="AA1554" s="145"/>
      <c r="AB1554" s="145"/>
      <c r="AC1554" s="145"/>
      <c r="AD1554" s="145"/>
      <c r="AE1554" s="145"/>
      <c r="AF1554" s="145"/>
      <c r="AG1554" s="145" t="s">
        <v>206</v>
      </c>
      <c r="AH1554" s="145">
        <v>0</v>
      </c>
      <c r="AI1554" s="145"/>
      <c r="AJ1554" s="145"/>
      <c r="AK1554" s="145"/>
      <c r="AL1554" s="145"/>
      <c r="AM1554" s="145"/>
      <c r="AN1554" s="145"/>
      <c r="AO1554" s="145"/>
      <c r="AP1554" s="145"/>
      <c r="AQ1554" s="145"/>
      <c r="AR1554" s="145"/>
      <c r="AS1554" s="145"/>
      <c r="AT1554" s="145"/>
      <c r="AU1554" s="145"/>
      <c r="AV1554" s="145"/>
      <c r="AW1554" s="145"/>
      <c r="AX1554" s="145"/>
      <c r="AY1554" s="145"/>
      <c r="AZ1554" s="145"/>
      <c r="BA1554" s="145"/>
      <c r="BB1554" s="145"/>
      <c r="BC1554" s="145"/>
      <c r="BD1554" s="145"/>
      <c r="BE1554" s="145"/>
      <c r="BF1554" s="145"/>
      <c r="BG1554" s="145"/>
      <c r="BH1554" s="145"/>
    </row>
    <row r="1555" spans="1:60" outlineLevel="1">
      <c r="A1555" s="167">
        <v>502</v>
      </c>
      <c r="B1555" s="168" t="s">
        <v>1931</v>
      </c>
      <c r="C1555" s="173" t="s">
        <v>1932</v>
      </c>
      <c r="D1555" s="169" t="s">
        <v>275</v>
      </c>
      <c r="E1555" s="1216">
        <v>0.33160000000000001</v>
      </c>
      <c r="F1555" s="1200"/>
      <c r="G1555" s="1210">
        <f>ROUND(E1555*F1555,2)</f>
        <v>0</v>
      </c>
      <c r="H1555" s="155">
        <v>0</v>
      </c>
      <c r="I1555" s="154">
        <f>ROUND(E1555*H1555,2)</f>
        <v>0</v>
      </c>
      <c r="J1555" s="155">
        <v>838.86</v>
      </c>
      <c r="K1555" s="154">
        <f>ROUND(E1555*J1555,2)</f>
        <v>278.17</v>
      </c>
      <c r="L1555" s="154">
        <v>21</v>
      </c>
      <c r="M1555" s="154">
        <f>G1555*(1+L1555/100)</f>
        <v>0</v>
      </c>
      <c r="N1555" s="153">
        <v>0</v>
      </c>
      <c r="O1555" s="153">
        <f>ROUND(E1555*N1555,2)</f>
        <v>0</v>
      </c>
      <c r="P1555" s="153">
        <v>0</v>
      </c>
      <c r="Q1555" s="153">
        <f>ROUND(E1555*P1555,2)</f>
        <v>0</v>
      </c>
      <c r="R1555" s="154"/>
      <c r="S1555" s="154" t="s">
        <v>200</v>
      </c>
      <c r="T1555" s="154" t="s">
        <v>201</v>
      </c>
      <c r="U1555" s="154">
        <v>1.321</v>
      </c>
      <c r="V1555" s="154">
        <f>ROUND(E1555*U1555,2)</f>
        <v>0.44</v>
      </c>
      <c r="W1555" s="154"/>
      <c r="X1555" s="154" t="s">
        <v>1271</v>
      </c>
      <c r="Y1555" s="154" t="s">
        <v>203</v>
      </c>
      <c r="Z1555" s="145"/>
      <c r="AA1555" s="145"/>
      <c r="AB1555" s="145"/>
      <c r="AC1555" s="145"/>
      <c r="AD1555" s="145"/>
      <c r="AE1555" s="145"/>
      <c r="AF1555" s="145"/>
      <c r="AG1555" s="145" t="s">
        <v>1272</v>
      </c>
      <c r="AH1555" s="145"/>
      <c r="AI1555" s="145"/>
      <c r="AJ1555" s="145"/>
      <c r="AK1555" s="145"/>
      <c r="AL1555" s="145"/>
      <c r="AM1555" s="145"/>
      <c r="AN1555" s="145"/>
      <c r="AO1555" s="145"/>
      <c r="AP1555" s="145"/>
      <c r="AQ1555" s="145"/>
      <c r="AR1555" s="145"/>
      <c r="AS1555" s="145"/>
      <c r="AT1555" s="145"/>
      <c r="AU1555" s="145"/>
      <c r="AV1555" s="145"/>
      <c r="AW1555" s="145"/>
      <c r="AX1555" s="145"/>
      <c r="AY1555" s="145"/>
      <c r="AZ1555" s="145"/>
      <c r="BA1555" s="145"/>
      <c r="BB1555" s="145"/>
      <c r="BC1555" s="145"/>
      <c r="BD1555" s="145"/>
      <c r="BE1555" s="145"/>
      <c r="BF1555" s="145"/>
      <c r="BG1555" s="145"/>
      <c r="BH1555" s="145"/>
    </row>
    <row r="1556" spans="1:60">
      <c r="A1556" s="161" t="s">
        <v>195</v>
      </c>
      <c r="B1556" s="162" t="s">
        <v>147</v>
      </c>
      <c r="C1556" s="170" t="s">
        <v>148</v>
      </c>
      <c r="D1556" s="163"/>
      <c r="E1556" s="1213"/>
      <c r="F1556" s="1201"/>
      <c r="G1556" s="1206">
        <f>SUMIF(AG1557:AG1633,"&lt;&gt;NOR",G1557:G1633)</f>
        <v>0</v>
      </c>
      <c r="H1556" s="160"/>
      <c r="I1556" s="160">
        <f>SUM(I1557:I1633)</f>
        <v>295075.08</v>
      </c>
      <c r="J1556" s="160"/>
      <c r="K1556" s="160">
        <f>SUM(K1557:K1633)</f>
        <v>258173.26</v>
      </c>
      <c r="L1556" s="160"/>
      <c r="M1556" s="160">
        <f>SUM(M1557:M1633)</f>
        <v>0</v>
      </c>
      <c r="N1556" s="159"/>
      <c r="O1556" s="159">
        <f>SUM(O1557:O1633)</f>
        <v>7.83</v>
      </c>
      <c r="P1556" s="159"/>
      <c r="Q1556" s="159">
        <f>SUM(Q1557:Q1633)</f>
        <v>0</v>
      </c>
      <c r="R1556" s="160"/>
      <c r="S1556" s="160"/>
      <c r="T1556" s="160"/>
      <c r="U1556" s="160"/>
      <c r="V1556" s="160">
        <f>SUM(V1557:V1633)</f>
        <v>438.48000000000008</v>
      </c>
      <c r="W1556" s="160"/>
      <c r="X1556" s="160"/>
      <c r="Y1556" s="160"/>
      <c r="AG1556" t="s">
        <v>196</v>
      </c>
    </row>
    <row r="1557" spans="1:60" ht="22.5" outlineLevel="1">
      <c r="A1557" s="164">
        <v>503</v>
      </c>
      <c r="B1557" s="165" t="s">
        <v>1933</v>
      </c>
      <c r="C1557" s="171" t="s">
        <v>1934</v>
      </c>
      <c r="D1557" s="166" t="s">
        <v>217</v>
      </c>
      <c r="E1557" s="1214">
        <v>139.726</v>
      </c>
      <c r="F1557" s="1207"/>
      <c r="G1557" s="1208">
        <f>ROUND(E1557*F1557,2)</f>
        <v>0</v>
      </c>
      <c r="H1557" s="155">
        <v>278.39</v>
      </c>
      <c r="I1557" s="154">
        <f>ROUND(E1557*H1557,2)</f>
        <v>38898.32</v>
      </c>
      <c r="J1557" s="155">
        <v>564.19000000000005</v>
      </c>
      <c r="K1557" s="154">
        <f>ROUND(E1557*J1557,2)</f>
        <v>78832.009999999995</v>
      </c>
      <c r="L1557" s="154">
        <v>21</v>
      </c>
      <c r="M1557" s="154">
        <f>G1557*(1+L1557/100)</f>
        <v>0</v>
      </c>
      <c r="N1557" s="153">
        <v>4.1900000000000001E-3</v>
      </c>
      <c r="O1557" s="153">
        <f>ROUND(E1557*N1557,2)</f>
        <v>0.59</v>
      </c>
      <c r="P1557" s="153">
        <v>0</v>
      </c>
      <c r="Q1557" s="153">
        <f>ROUND(E1557*P1557,2)</f>
        <v>0</v>
      </c>
      <c r="R1557" s="154"/>
      <c r="S1557" s="154" t="s">
        <v>200</v>
      </c>
      <c r="T1557" s="154" t="s">
        <v>201</v>
      </c>
      <c r="U1557" s="154">
        <v>0.95840000000000003</v>
      </c>
      <c r="V1557" s="154">
        <f>ROUND(E1557*U1557,2)</f>
        <v>133.91</v>
      </c>
      <c r="W1557" s="154"/>
      <c r="X1557" s="154" t="s">
        <v>202</v>
      </c>
      <c r="Y1557" s="154" t="s">
        <v>203</v>
      </c>
      <c r="Z1557" s="145"/>
      <c r="AA1557" s="145"/>
      <c r="AB1557" s="145"/>
      <c r="AC1557" s="145"/>
      <c r="AD1557" s="145"/>
      <c r="AE1557" s="145"/>
      <c r="AF1557" s="145"/>
      <c r="AG1557" s="145" t="s">
        <v>204</v>
      </c>
      <c r="AH1557" s="145"/>
      <c r="AI1557" s="145"/>
      <c r="AJ1557" s="145"/>
      <c r="AK1557" s="145"/>
      <c r="AL1557" s="145"/>
      <c r="AM1557" s="145"/>
      <c r="AN1557" s="145"/>
      <c r="AO1557" s="145"/>
      <c r="AP1557" s="145"/>
      <c r="AQ1557" s="145"/>
      <c r="AR1557" s="145"/>
      <c r="AS1557" s="145"/>
      <c r="AT1557" s="145"/>
      <c r="AU1557" s="145"/>
      <c r="AV1557" s="145"/>
      <c r="AW1557" s="145"/>
      <c r="AX1557" s="145"/>
      <c r="AY1557" s="145"/>
      <c r="AZ1557" s="145"/>
      <c r="BA1557" s="145"/>
      <c r="BB1557" s="145"/>
      <c r="BC1557" s="145"/>
      <c r="BD1557" s="145"/>
      <c r="BE1557" s="145"/>
      <c r="BF1557" s="145"/>
      <c r="BG1557" s="145"/>
      <c r="BH1557" s="145"/>
    </row>
    <row r="1558" spans="1:60" outlineLevel="2">
      <c r="A1558" s="151"/>
      <c r="B1558" s="152"/>
      <c r="C1558" s="172" t="s">
        <v>1935</v>
      </c>
      <c r="D1558" s="156"/>
      <c r="E1558" s="1215">
        <v>13.936</v>
      </c>
      <c r="F1558" s="1209"/>
      <c r="G1558" s="1209"/>
      <c r="H1558" s="154"/>
      <c r="I1558" s="154"/>
      <c r="J1558" s="154"/>
      <c r="K1558" s="154"/>
      <c r="L1558" s="154"/>
      <c r="M1558" s="154"/>
      <c r="N1558" s="153"/>
      <c r="O1558" s="153"/>
      <c r="P1558" s="153"/>
      <c r="Q1558" s="153"/>
      <c r="R1558" s="154"/>
      <c r="S1558" s="154"/>
      <c r="T1558" s="154"/>
      <c r="U1558" s="154"/>
      <c r="V1558" s="154"/>
      <c r="W1558" s="154"/>
      <c r="X1558" s="154"/>
      <c r="Y1558" s="154"/>
      <c r="Z1558" s="145"/>
      <c r="AA1558" s="145"/>
      <c r="AB1558" s="145"/>
      <c r="AC1558" s="145"/>
      <c r="AD1558" s="145"/>
      <c r="AE1558" s="145"/>
      <c r="AF1558" s="145"/>
      <c r="AG1558" s="145" t="s">
        <v>206</v>
      </c>
      <c r="AH1558" s="145">
        <v>0</v>
      </c>
      <c r="AI1558" s="145"/>
      <c r="AJ1558" s="145"/>
      <c r="AK1558" s="145"/>
      <c r="AL1558" s="145"/>
      <c r="AM1558" s="145"/>
      <c r="AN1558" s="145"/>
      <c r="AO1558" s="145"/>
      <c r="AP1558" s="145"/>
      <c r="AQ1558" s="145"/>
      <c r="AR1558" s="145"/>
      <c r="AS1558" s="145"/>
      <c r="AT1558" s="145"/>
      <c r="AU1558" s="145"/>
      <c r="AV1558" s="145"/>
      <c r="AW1558" s="145"/>
      <c r="AX1558" s="145"/>
      <c r="AY1558" s="145"/>
      <c r="AZ1558" s="145"/>
      <c r="BA1558" s="145"/>
      <c r="BB1558" s="145"/>
      <c r="BC1558" s="145"/>
      <c r="BD1558" s="145"/>
      <c r="BE1558" s="145"/>
      <c r="BF1558" s="145"/>
      <c r="BG1558" s="145"/>
      <c r="BH1558" s="145"/>
    </row>
    <row r="1559" spans="1:60" outlineLevel="3">
      <c r="A1559" s="151"/>
      <c r="B1559" s="152"/>
      <c r="C1559" s="172" t="s">
        <v>1936</v>
      </c>
      <c r="D1559" s="156"/>
      <c r="E1559" s="1215">
        <v>13.968999999999999</v>
      </c>
      <c r="F1559" s="1209"/>
      <c r="G1559" s="1209"/>
      <c r="H1559" s="154"/>
      <c r="I1559" s="154"/>
      <c r="J1559" s="154"/>
      <c r="K1559" s="154"/>
      <c r="L1559" s="154"/>
      <c r="M1559" s="154"/>
      <c r="N1559" s="153"/>
      <c r="O1559" s="153"/>
      <c r="P1559" s="153"/>
      <c r="Q1559" s="153"/>
      <c r="R1559" s="154"/>
      <c r="S1559" s="154"/>
      <c r="T1559" s="154"/>
      <c r="U1559" s="154"/>
      <c r="V1559" s="154"/>
      <c r="W1559" s="154"/>
      <c r="X1559" s="154"/>
      <c r="Y1559" s="154"/>
      <c r="Z1559" s="145"/>
      <c r="AA1559" s="145"/>
      <c r="AB1559" s="145"/>
      <c r="AC1559" s="145"/>
      <c r="AD1559" s="145"/>
      <c r="AE1559" s="145"/>
      <c r="AF1559" s="145"/>
      <c r="AG1559" s="145" t="s">
        <v>206</v>
      </c>
      <c r="AH1559" s="145">
        <v>0</v>
      </c>
      <c r="AI1559" s="145"/>
      <c r="AJ1559" s="145"/>
      <c r="AK1559" s="145"/>
      <c r="AL1559" s="145"/>
      <c r="AM1559" s="145"/>
      <c r="AN1559" s="145"/>
      <c r="AO1559" s="145"/>
      <c r="AP1559" s="145"/>
      <c r="AQ1559" s="145"/>
      <c r="AR1559" s="145"/>
      <c r="AS1559" s="145"/>
      <c r="AT1559" s="145"/>
      <c r="AU1559" s="145"/>
      <c r="AV1559" s="145"/>
      <c r="AW1559" s="145"/>
      <c r="AX1559" s="145"/>
      <c r="AY1559" s="145"/>
      <c r="AZ1559" s="145"/>
      <c r="BA1559" s="145"/>
      <c r="BB1559" s="145"/>
      <c r="BC1559" s="145"/>
      <c r="BD1559" s="145"/>
      <c r="BE1559" s="145"/>
      <c r="BF1559" s="145"/>
      <c r="BG1559" s="145"/>
      <c r="BH1559" s="145"/>
    </row>
    <row r="1560" spans="1:60" outlineLevel="3">
      <c r="A1560" s="151"/>
      <c r="B1560" s="152"/>
      <c r="C1560" s="172" t="s">
        <v>642</v>
      </c>
      <c r="D1560" s="156"/>
      <c r="E1560" s="1215">
        <v>10.76</v>
      </c>
      <c r="F1560" s="1209"/>
      <c r="G1560" s="1209"/>
      <c r="H1560" s="154"/>
      <c r="I1560" s="154"/>
      <c r="J1560" s="154"/>
      <c r="K1560" s="154"/>
      <c r="L1560" s="154"/>
      <c r="M1560" s="154"/>
      <c r="N1560" s="153"/>
      <c r="O1560" s="153"/>
      <c r="P1560" s="153"/>
      <c r="Q1560" s="153"/>
      <c r="R1560" s="154"/>
      <c r="S1560" s="154"/>
      <c r="T1560" s="154"/>
      <c r="U1560" s="154"/>
      <c r="V1560" s="154"/>
      <c r="W1560" s="154"/>
      <c r="X1560" s="154"/>
      <c r="Y1560" s="154"/>
      <c r="Z1560" s="145"/>
      <c r="AA1560" s="145"/>
      <c r="AB1560" s="145"/>
      <c r="AC1560" s="145"/>
      <c r="AD1560" s="145"/>
      <c r="AE1560" s="145"/>
      <c r="AF1560" s="145"/>
      <c r="AG1560" s="145" t="s">
        <v>206</v>
      </c>
      <c r="AH1560" s="145">
        <v>0</v>
      </c>
      <c r="AI1560" s="145"/>
      <c r="AJ1560" s="145"/>
      <c r="AK1560" s="145"/>
      <c r="AL1560" s="145"/>
      <c r="AM1560" s="145"/>
      <c r="AN1560" s="145"/>
      <c r="AO1560" s="145"/>
      <c r="AP1560" s="145"/>
      <c r="AQ1560" s="145"/>
      <c r="AR1560" s="145"/>
      <c r="AS1560" s="145"/>
      <c r="AT1560" s="145"/>
      <c r="AU1560" s="145"/>
      <c r="AV1560" s="145"/>
      <c r="AW1560" s="145"/>
      <c r="AX1560" s="145"/>
      <c r="AY1560" s="145"/>
      <c r="AZ1560" s="145"/>
      <c r="BA1560" s="145"/>
      <c r="BB1560" s="145"/>
      <c r="BC1560" s="145"/>
      <c r="BD1560" s="145"/>
      <c r="BE1560" s="145"/>
      <c r="BF1560" s="145"/>
      <c r="BG1560" s="145"/>
      <c r="BH1560" s="145"/>
    </row>
    <row r="1561" spans="1:60" outlineLevel="3">
      <c r="A1561" s="151"/>
      <c r="B1561" s="152"/>
      <c r="C1561" s="172" t="s">
        <v>1937</v>
      </c>
      <c r="D1561" s="156"/>
      <c r="E1561" s="1215">
        <v>11.032</v>
      </c>
      <c r="F1561" s="1209"/>
      <c r="G1561" s="1209"/>
      <c r="H1561" s="154"/>
      <c r="I1561" s="154"/>
      <c r="J1561" s="154"/>
      <c r="K1561" s="154"/>
      <c r="L1561" s="154"/>
      <c r="M1561" s="154"/>
      <c r="N1561" s="153"/>
      <c r="O1561" s="153"/>
      <c r="P1561" s="153"/>
      <c r="Q1561" s="153"/>
      <c r="R1561" s="154"/>
      <c r="S1561" s="154"/>
      <c r="T1561" s="154"/>
      <c r="U1561" s="154"/>
      <c r="V1561" s="154"/>
      <c r="W1561" s="154"/>
      <c r="X1561" s="154"/>
      <c r="Y1561" s="154"/>
      <c r="Z1561" s="145"/>
      <c r="AA1561" s="145"/>
      <c r="AB1561" s="145"/>
      <c r="AC1561" s="145"/>
      <c r="AD1561" s="145"/>
      <c r="AE1561" s="145"/>
      <c r="AF1561" s="145"/>
      <c r="AG1561" s="145" t="s">
        <v>206</v>
      </c>
      <c r="AH1561" s="145">
        <v>0</v>
      </c>
      <c r="AI1561" s="145"/>
      <c r="AJ1561" s="145"/>
      <c r="AK1561" s="145"/>
      <c r="AL1561" s="145"/>
      <c r="AM1561" s="145"/>
      <c r="AN1561" s="145"/>
      <c r="AO1561" s="145"/>
      <c r="AP1561" s="145"/>
      <c r="AQ1561" s="145"/>
      <c r="AR1561" s="145"/>
      <c r="AS1561" s="145"/>
      <c r="AT1561" s="145"/>
      <c r="AU1561" s="145"/>
      <c r="AV1561" s="145"/>
      <c r="AW1561" s="145"/>
      <c r="AX1561" s="145"/>
      <c r="AY1561" s="145"/>
      <c r="AZ1561" s="145"/>
      <c r="BA1561" s="145"/>
      <c r="BB1561" s="145"/>
      <c r="BC1561" s="145"/>
      <c r="BD1561" s="145"/>
      <c r="BE1561" s="145"/>
      <c r="BF1561" s="145"/>
      <c r="BG1561" s="145"/>
      <c r="BH1561" s="145"/>
    </row>
    <row r="1562" spans="1:60" outlineLevel="3">
      <c r="A1562" s="151"/>
      <c r="B1562" s="152"/>
      <c r="C1562" s="172" t="s">
        <v>1938</v>
      </c>
      <c r="D1562" s="156"/>
      <c r="E1562" s="1215">
        <v>28.568000000000001</v>
      </c>
      <c r="F1562" s="1209"/>
      <c r="G1562" s="1209"/>
      <c r="H1562" s="154"/>
      <c r="I1562" s="154"/>
      <c r="J1562" s="154"/>
      <c r="K1562" s="154"/>
      <c r="L1562" s="154"/>
      <c r="M1562" s="154"/>
      <c r="N1562" s="153"/>
      <c r="O1562" s="153"/>
      <c r="P1562" s="153"/>
      <c r="Q1562" s="153"/>
      <c r="R1562" s="154"/>
      <c r="S1562" s="154"/>
      <c r="T1562" s="154"/>
      <c r="U1562" s="154"/>
      <c r="V1562" s="154"/>
      <c r="W1562" s="154"/>
      <c r="X1562" s="154"/>
      <c r="Y1562" s="154"/>
      <c r="Z1562" s="145"/>
      <c r="AA1562" s="145"/>
      <c r="AB1562" s="145"/>
      <c r="AC1562" s="145"/>
      <c r="AD1562" s="145"/>
      <c r="AE1562" s="145"/>
      <c r="AF1562" s="145"/>
      <c r="AG1562" s="145" t="s">
        <v>206</v>
      </c>
      <c r="AH1562" s="145">
        <v>0</v>
      </c>
      <c r="AI1562" s="145"/>
      <c r="AJ1562" s="145"/>
      <c r="AK1562" s="145"/>
      <c r="AL1562" s="145"/>
      <c r="AM1562" s="145"/>
      <c r="AN1562" s="145"/>
      <c r="AO1562" s="145"/>
      <c r="AP1562" s="145"/>
      <c r="AQ1562" s="145"/>
      <c r="AR1562" s="145"/>
      <c r="AS1562" s="145"/>
      <c r="AT1562" s="145"/>
      <c r="AU1562" s="145"/>
      <c r="AV1562" s="145"/>
      <c r="AW1562" s="145"/>
      <c r="AX1562" s="145"/>
      <c r="AY1562" s="145"/>
      <c r="AZ1562" s="145"/>
      <c r="BA1562" s="145"/>
      <c r="BB1562" s="145"/>
      <c r="BC1562" s="145"/>
      <c r="BD1562" s="145"/>
      <c r="BE1562" s="145"/>
      <c r="BF1562" s="145"/>
      <c r="BG1562" s="145"/>
      <c r="BH1562" s="145"/>
    </row>
    <row r="1563" spans="1:60" outlineLevel="3">
      <c r="A1563" s="151"/>
      <c r="B1563" s="152"/>
      <c r="C1563" s="172" t="s">
        <v>1939</v>
      </c>
      <c r="D1563" s="156"/>
      <c r="E1563" s="1215">
        <v>21.425000000000001</v>
      </c>
      <c r="F1563" s="1209"/>
      <c r="G1563" s="1209"/>
      <c r="H1563" s="154"/>
      <c r="I1563" s="154"/>
      <c r="J1563" s="154"/>
      <c r="K1563" s="154"/>
      <c r="L1563" s="154"/>
      <c r="M1563" s="154"/>
      <c r="N1563" s="153"/>
      <c r="O1563" s="153"/>
      <c r="P1563" s="153"/>
      <c r="Q1563" s="153"/>
      <c r="R1563" s="154"/>
      <c r="S1563" s="154"/>
      <c r="T1563" s="154"/>
      <c r="U1563" s="154"/>
      <c r="V1563" s="154"/>
      <c r="W1563" s="154"/>
      <c r="X1563" s="154"/>
      <c r="Y1563" s="154"/>
      <c r="Z1563" s="145"/>
      <c r="AA1563" s="145"/>
      <c r="AB1563" s="145"/>
      <c r="AC1563" s="145"/>
      <c r="AD1563" s="145"/>
      <c r="AE1563" s="145"/>
      <c r="AF1563" s="145"/>
      <c r="AG1563" s="145" t="s">
        <v>206</v>
      </c>
      <c r="AH1563" s="145">
        <v>0</v>
      </c>
      <c r="AI1563" s="145"/>
      <c r="AJ1563" s="145"/>
      <c r="AK1563" s="145"/>
      <c r="AL1563" s="145"/>
      <c r="AM1563" s="145"/>
      <c r="AN1563" s="145"/>
      <c r="AO1563" s="145"/>
      <c r="AP1563" s="145"/>
      <c r="AQ1563" s="145"/>
      <c r="AR1563" s="145"/>
      <c r="AS1563" s="145"/>
      <c r="AT1563" s="145"/>
      <c r="AU1563" s="145"/>
      <c r="AV1563" s="145"/>
      <c r="AW1563" s="145"/>
      <c r="AX1563" s="145"/>
      <c r="AY1563" s="145"/>
      <c r="AZ1563" s="145"/>
      <c r="BA1563" s="145"/>
      <c r="BB1563" s="145"/>
      <c r="BC1563" s="145"/>
      <c r="BD1563" s="145"/>
      <c r="BE1563" s="145"/>
      <c r="BF1563" s="145"/>
      <c r="BG1563" s="145"/>
      <c r="BH1563" s="145"/>
    </row>
    <row r="1564" spans="1:60" outlineLevel="3">
      <c r="A1564" s="151"/>
      <c r="B1564" s="152"/>
      <c r="C1564" s="172" t="s">
        <v>1940</v>
      </c>
      <c r="D1564" s="156"/>
      <c r="E1564" s="1215">
        <v>23.888000000000002</v>
      </c>
      <c r="F1564" s="1209"/>
      <c r="G1564" s="1209"/>
      <c r="H1564" s="154"/>
      <c r="I1564" s="154"/>
      <c r="J1564" s="154"/>
      <c r="K1564" s="154"/>
      <c r="L1564" s="154"/>
      <c r="M1564" s="154"/>
      <c r="N1564" s="153"/>
      <c r="O1564" s="153"/>
      <c r="P1564" s="153"/>
      <c r="Q1564" s="153"/>
      <c r="R1564" s="154"/>
      <c r="S1564" s="154"/>
      <c r="T1564" s="154"/>
      <c r="U1564" s="154"/>
      <c r="V1564" s="154"/>
      <c r="W1564" s="154"/>
      <c r="X1564" s="154"/>
      <c r="Y1564" s="154"/>
      <c r="Z1564" s="145"/>
      <c r="AA1564" s="145"/>
      <c r="AB1564" s="145"/>
      <c r="AC1564" s="145"/>
      <c r="AD1564" s="145"/>
      <c r="AE1564" s="145"/>
      <c r="AF1564" s="145"/>
      <c r="AG1564" s="145" t="s">
        <v>206</v>
      </c>
      <c r="AH1564" s="145">
        <v>0</v>
      </c>
      <c r="AI1564" s="145"/>
      <c r="AJ1564" s="145"/>
      <c r="AK1564" s="145"/>
      <c r="AL1564" s="145"/>
      <c r="AM1564" s="145"/>
      <c r="AN1564" s="145"/>
      <c r="AO1564" s="145"/>
      <c r="AP1564" s="145"/>
      <c r="AQ1564" s="145"/>
      <c r="AR1564" s="145"/>
      <c r="AS1564" s="145"/>
      <c r="AT1564" s="145"/>
      <c r="AU1564" s="145"/>
      <c r="AV1564" s="145"/>
      <c r="AW1564" s="145"/>
      <c r="AX1564" s="145"/>
      <c r="AY1564" s="145"/>
      <c r="AZ1564" s="145"/>
      <c r="BA1564" s="145"/>
      <c r="BB1564" s="145"/>
      <c r="BC1564" s="145"/>
      <c r="BD1564" s="145"/>
      <c r="BE1564" s="145"/>
      <c r="BF1564" s="145"/>
      <c r="BG1564" s="145"/>
      <c r="BH1564" s="145"/>
    </row>
    <row r="1565" spans="1:60" outlineLevel="3">
      <c r="A1565" s="151"/>
      <c r="B1565" s="152"/>
      <c r="C1565" s="172" t="s">
        <v>1941</v>
      </c>
      <c r="D1565" s="156"/>
      <c r="E1565" s="1215">
        <v>12.416</v>
      </c>
      <c r="F1565" s="1209"/>
      <c r="G1565" s="1209"/>
      <c r="H1565" s="154"/>
      <c r="I1565" s="154"/>
      <c r="J1565" s="154"/>
      <c r="K1565" s="154"/>
      <c r="L1565" s="154"/>
      <c r="M1565" s="154"/>
      <c r="N1565" s="153"/>
      <c r="O1565" s="153"/>
      <c r="P1565" s="153"/>
      <c r="Q1565" s="153"/>
      <c r="R1565" s="154"/>
      <c r="S1565" s="154"/>
      <c r="T1565" s="154"/>
      <c r="U1565" s="154"/>
      <c r="V1565" s="154"/>
      <c r="W1565" s="154"/>
      <c r="X1565" s="154"/>
      <c r="Y1565" s="154"/>
      <c r="Z1565" s="145"/>
      <c r="AA1565" s="145"/>
      <c r="AB1565" s="145"/>
      <c r="AC1565" s="145"/>
      <c r="AD1565" s="145"/>
      <c r="AE1565" s="145"/>
      <c r="AF1565" s="145"/>
      <c r="AG1565" s="145" t="s">
        <v>206</v>
      </c>
      <c r="AH1565" s="145">
        <v>0</v>
      </c>
      <c r="AI1565" s="145"/>
      <c r="AJ1565" s="145"/>
      <c r="AK1565" s="145"/>
      <c r="AL1565" s="145"/>
      <c r="AM1565" s="145"/>
      <c r="AN1565" s="145"/>
      <c r="AO1565" s="145"/>
      <c r="AP1565" s="145"/>
      <c r="AQ1565" s="145"/>
      <c r="AR1565" s="145"/>
      <c r="AS1565" s="145"/>
      <c r="AT1565" s="145"/>
      <c r="AU1565" s="145"/>
      <c r="AV1565" s="145"/>
      <c r="AW1565" s="145"/>
      <c r="AX1565" s="145"/>
      <c r="AY1565" s="145"/>
      <c r="AZ1565" s="145"/>
      <c r="BA1565" s="145"/>
      <c r="BB1565" s="145"/>
      <c r="BC1565" s="145"/>
      <c r="BD1565" s="145"/>
      <c r="BE1565" s="145"/>
      <c r="BF1565" s="145"/>
      <c r="BG1565" s="145"/>
      <c r="BH1565" s="145"/>
    </row>
    <row r="1566" spans="1:60" outlineLevel="3">
      <c r="A1566" s="151"/>
      <c r="B1566" s="152"/>
      <c r="C1566" s="172" t="s">
        <v>1942</v>
      </c>
      <c r="D1566" s="156"/>
      <c r="E1566" s="1215">
        <v>3.7320000000000002</v>
      </c>
      <c r="F1566" s="1209"/>
      <c r="G1566" s="1209"/>
      <c r="H1566" s="154"/>
      <c r="I1566" s="154"/>
      <c r="J1566" s="154"/>
      <c r="K1566" s="154"/>
      <c r="L1566" s="154"/>
      <c r="M1566" s="154"/>
      <c r="N1566" s="153"/>
      <c r="O1566" s="153"/>
      <c r="P1566" s="153"/>
      <c r="Q1566" s="153"/>
      <c r="R1566" s="154"/>
      <c r="S1566" s="154"/>
      <c r="T1566" s="154"/>
      <c r="U1566" s="154"/>
      <c r="V1566" s="154"/>
      <c r="W1566" s="154"/>
      <c r="X1566" s="154"/>
      <c r="Y1566" s="154"/>
      <c r="Z1566" s="145"/>
      <c r="AA1566" s="145"/>
      <c r="AB1566" s="145"/>
      <c r="AC1566" s="145"/>
      <c r="AD1566" s="145"/>
      <c r="AE1566" s="145"/>
      <c r="AF1566" s="145"/>
      <c r="AG1566" s="145" t="s">
        <v>206</v>
      </c>
      <c r="AH1566" s="145">
        <v>0</v>
      </c>
      <c r="AI1566" s="145"/>
      <c r="AJ1566" s="145"/>
      <c r="AK1566" s="145"/>
      <c r="AL1566" s="145"/>
      <c r="AM1566" s="145"/>
      <c r="AN1566" s="145"/>
      <c r="AO1566" s="145"/>
      <c r="AP1566" s="145"/>
      <c r="AQ1566" s="145"/>
      <c r="AR1566" s="145"/>
      <c r="AS1566" s="145"/>
      <c r="AT1566" s="145"/>
      <c r="AU1566" s="145"/>
      <c r="AV1566" s="145"/>
      <c r="AW1566" s="145"/>
      <c r="AX1566" s="145"/>
      <c r="AY1566" s="145"/>
      <c r="AZ1566" s="145"/>
      <c r="BA1566" s="145"/>
      <c r="BB1566" s="145"/>
      <c r="BC1566" s="145"/>
      <c r="BD1566" s="145"/>
      <c r="BE1566" s="145"/>
      <c r="BF1566" s="145"/>
      <c r="BG1566" s="145"/>
      <c r="BH1566" s="145"/>
    </row>
    <row r="1567" spans="1:60" ht="22.5" outlineLevel="1">
      <c r="A1567" s="164">
        <v>504</v>
      </c>
      <c r="B1567" s="165" t="s">
        <v>1943</v>
      </c>
      <c r="C1567" s="171" t="s">
        <v>1944</v>
      </c>
      <c r="D1567" s="166" t="s">
        <v>217</v>
      </c>
      <c r="E1567" s="1214">
        <v>194.15350000000001</v>
      </c>
      <c r="F1567" s="1207"/>
      <c r="G1567" s="1208">
        <f>ROUND(E1567*F1567,2)</f>
        <v>0</v>
      </c>
      <c r="H1567" s="155">
        <v>285.73</v>
      </c>
      <c r="I1567" s="154">
        <f>ROUND(E1567*H1567,2)</f>
        <v>55475.48</v>
      </c>
      <c r="J1567" s="155">
        <v>758.66</v>
      </c>
      <c r="K1567" s="154">
        <f>ROUND(E1567*J1567,2)</f>
        <v>147296.49</v>
      </c>
      <c r="L1567" s="154">
        <v>21</v>
      </c>
      <c r="M1567" s="154">
        <f>G1567*(1+L1567/100)</f>
        <v>0</v>
      </c>
      <c r="N1567" s="153">
        <v>4.3E-3</v>
      </c>
      <c r="O1567" s="153">
        <f>ROUND(E1567*N1567,2)</f>
        <v>0.83</v>
      </c>
      <c r="P1567" s="153">
        <v>0</v>
      </c>
      <c r="Q1567" s="153">
        <f>ROUND(E1567*P1567,2)</f>
        <v>0</v>
      </c>
      <c r="R1567" s="154"/>
      <c r="S1567" s="154" t="s">
        <v>200</v>
      </c>
      <c r="T1567" s="154" t="s">
        <v>201</v>
      </c>
      <c r="U1567" s="154">
        <v>1.288</v>
      </c>
      <c r="V1567" s="154">
        <f>ROUND(E1567*U1567,2)</f>
        <v>250.07</v>
      </c>
      <c r="W1567" s="154"/>
      <c r="X1567" s="154" t="s">
        <v>202</v>
      </c>
      <c r="Y1567" s="154" t="s">
        <v>203</v>
      </c>
      <c r="Z1567" s="145"/>
      <c r="AA1567" s="145"/>
      <c r="AB1567" s="145"/>
      <c r="AC1567" s="145"/>
      <c r="AD1567" s="145"/>
      <c r="AE1567" s="145"/>
      <c r="AF1567" s="145"/>
      <c r="AG1567" s="145" t="s">
        <v>204</v>
      </c>
      <c r="AH1567" s="145"/>
      <c r="AI1567" s="145"/>
      <c r="AJ1567" s="145"/>
      <c r="AK1567" s="145"/>
      <c r="AL1567" s="145"/>
      <c r="AM1567" s="145"/>
      <c r="AN1567" s="145"/>
      <c r="AO1567" s="145"/>
      <c r="AP1567" s="145"/>
      <c r="AQ1567" s="145"/>
      <c r="AR1567" s="145"/>
      <c r="AS1567" s="145"/>
      <c r="AT1567" s="145"/>
      <c r="AU1567" s="145"/>
      <c r="AV1567" s="145"/>
      <c r="AW1567" s="145"/>
      <c r="AX1567" s="145"/>
      <c r="AY1567" s="145"/>
      <c r="AZ1567" s="145"/>
      <c r="BA1567" s="145"/>
      <c r="BB1567" s="145"/>
      <c r="BC1567" s="145"/>
      <c r="BD1567" s="145"/>
      <c r="BE1567" s="145"/>
      <c r="BF1567" s="145"/>
      <c r="BG1567" s="145"/>
      <c r="BH1567" s="145"/>
    </row>
    <row r="1568" spans="1:60" outlineLevel="2">
      <c r="A1568" s="151"/>
      <c r="B1568" s="152"/>
      <c r="C1568" s="172" t="s">
        <v>1945</v>
      </c>
      <c r="D1568" s="156"/>
      <c r="E1568" s="1215">
        <v>12.112</v>
      </c>
      <c r="F1568" s="1209"/>
      <c r="G1568" s="1209"/>
      <c r="H1568" s="154"/>
      <c r="I1568" s="154"/>
      <c r="J1568" s="154"/>
      <c r="K1568" s="154"/>
      <c r="L1568" s="154"/>
      <c r="M1568" s="154"/>
      <c r="N1568" s="153"/>
      <c r="O1568" s="153"/>
      <c r="P1568" s="153"/>
      <c r="Q1568" s="153"/>
      <c r="R1568" s="154"/>
      <c r="S1568" s="154"/>
      <c r="T1568" s="154"/>
      <c r="U1568" s="154"/>
      <c r="V1568" s="154"/>
      <c r="W1568" s="154"/>
      <c r="X1568" s="154"/>
      <c r="Y1568" s="154"/>
      <c r="Z1568" s="145"/>
      <c r="AA1568" s="145"/>
      <c r="AB1568" s="145"/>
      <c r="AC1568" s="145"/>
      <c r="AD1568" s="145"/>
      <c r="AE1568" s="145"/>
      <c r="AF1568" s="145"/>
      <c r="AG1568" s="145" t="s">
        <v>206</v>
      </c>
      <c r="AH1568" s="145">
        <v>0</v>
      </c>
      <c r="AI1568" s="145"/>
      <c r="AJ1568" s="145"/>
      <c r="AK1568" s="145"/>
      <c r="AL1568" s="145"/>
      <c r="AM1568" s="145"/>
      <c r="AN1568" s="145"/>
      <c r="AO1568" s="145"/>
      <c r="AP1568" s="145"/>
      <c r="AQ1568" s="145"/>
      <c r="AR1568" s="145"/>
      <c r="AS1568" s="145"/>
      <c r="AT1568" s="145"/>
      <c r="AU1568" s="145"/>
      <c r="AV1568" s="145"/>
      <c r="AW1568" s="145"/>
      <c r="AX1568" s="145"/>
      <c r="AY1568" s="145"/>
      <c r="AZ1568" s="145"/>
      <c r="BA1568" s="145"/>
      <c r="BB1568" s="145"/>
      <c r="BC1568" s="145"/>
      <c r="BD1568" s="145"/>
      <c r="BE1568" s="145"/>
      <c r="BF1568" s="145"/>
      <c r="BG1568" s="145"/>
      <c r="BH1568" s="145"/>
    </row>
    <row r="1569" spans="1:60" outlineLevel="3">
      <c r="A1569" s="151"/>
      <c r="B1569" s="152"/>
      <c r="C1569" s="172" t="s">
        <v>1946</v>
      </c>
      <c r="D1569" s="156"/>
      <c r="E1569" s="1215">
        <v>11.68</v>
      </c>
      <c r="F1569" s="1209"/>
      <c r="G1569" s="1209"/>
      <c r="H1569" s="154"/>
      <c r="I1569" s="154"/>
      <c r="J1569" s="154"/>
      <c r="K1569" s="154"/>
      <c r="L1569" s="154"/>
      <c r="M1569" s="154"/>
      <c r="N1569" s="153"/>
      <c r="O1569" s="153"/>
      <c r="P1569" s="153"/>
      <c r="Q1569" s="153"/>
      <c r="R1569" s="154"/>
      <c r="S1569" s="154"/>
      <c r="T1569" s="154"/>
      <c r="U1569" s="154"/>
      <c r="V1569" s="154"/>
      <c r="W1569" s="154"/>
      <c r="X1569" s="154"/>
      <c r="Y1569" s="154"/>
      <c r="Z1569" s="145"/>
      <c r="AA1569" s="145"/>
      <c r="AB1569" s="145"/>
      <c r="AC1569" s="145"/>
      <c r="AD1569" s="145"/>
      <c r="AE1569" s="145"/>
      <c r="AF1569" s="145"/>
      <c r="AG1569" s="145" t="s">
        <v>206</v>
      </c>
      <c r="AH1569" s="145">
        <v>0</v>
      </c>
      <c r="AI1569" s="145"/>
      <c r="AJ1569" s="145"/>
      <c r="AK1569" s="145"/>
      <c r="AL1569" s="145"/>
      <c r="AM1569" s="145"/>
      <c r="AN1569" s="145"/>
      <c r="AO1569" s="145"/>
      <c r="AP1569" s="145"/>
      <c r="AQ1569" s="145"/>
      <c r="AR1569" s="145"/>
      <c r="AS1569" s="145"/>
      <c r="AT1569" s="145"/>
      <c r="AU1569" s="145"/>
      <c r="AV1569" s="145"/>
      <c r="AW1569" s="145"/>
      <c r="AX1569" s="145"/>
      <c r="AY1569" s="145"/>
      <c r="AZ1569" s="145"/>
      <c r="BA1569" s="145"/>
      <c r="BB1569" s="145"/>
      <c r="BC1569" s="145"/>
      <c r="BD1569" s="145"/>
      <c r="BE1569" s="145"/>
      <c r="BF1569" s="145"/>
      <c r="BG1569" s="145"/>
      <c r="BH1569" s="145"/>
    </row>
    <row r="1570" spans="1:60" outlineLevel="3">
      <c r="A1570" s="151"/>
      <c r="B1570" s="152"/>
      <c r="C1570" s="172" t="s">
        <v>1947</v>
      </c>
      <c r="D1570" s="156"/>
      <c r="E1570" s="1215">
        <v>11.632</v>
      </c>
      <c r="F1570" s="1209"/>
      <c r="G1570" s="1209"/>
      <c r="H1570" s="154"/>
      <c r="I1570" s="154"/>
      <c r="J1570" s="154"/>
      <c r="K1570" s="154"/>
      <c r="L1570" s="154"/>
      <c r="M1570" s="154"/>
      <c r="N1570" s="153"/>
      <c r="O1570" s="153"/>
      <c r="P1570" s="153"/>
      <c r="Q1570" s="153"/>
      <c r="R1570" s="154"/>
      <c r="S1570" s="154"/>
      <c r="T1570" s="154"/>
      <c r="U1570" s="154"/>
      <c r="V1570" s="154"/>
      <c r="W1570" s="154"/>
      <c r="X1570" s="154"/>
      <c r="Y1570" s="154"/>
      <c r="Z1570" s="145"/>
      <c r="AA1570" s="145"/>
      <c r="AB1570" s="145"/>
      <c r="AC1570" s="145"/>
      <c r="AD1570" s="145"/>
      <c r="AE1570" s="145"/>
      <c r="AF1570" s="145"/>
      <c r="AG1570" s="145" t="s">
        <v>206</v>
      </c>
      <c r="AH1570" s="145">
        <v>0</v>
      </c>
      <c r="AI1570" s="145"/>
      <c r="AJ1570" s="145"/>
      <c r="AK1570" s="145"/>
      <c r="AL1570" s="145"/>
      <c r="AM1570" s="145"/>
      <c r="AN1570" s="145"/>
      <c r="AO1570" s="145"/>
      <c r="AP1570" s="145"/>
      <c r="AQ1570" s="145"/>
      <c r="AR1570" s="145"/>
      <c r="AS1570" s="145"/>
      <c r="AT1570" s="145"/>
      <c r="AU1570" s="145"/>
      <c r="AV1570" s="145"/>
      <c r="AW1570" s="145"/>
      <c r="AX1570" s="145"/>
      <c r="AY1570" s="145"/>
      <c r="AZ1570" s="145"/>
      <c r="BA1570" s="145"/>
      <c r="BB1570" s="145"/>
      <c r="BC1570" s="145"/>
      <c r="BD1570" s="145"/>
      <c r="BE1570" s="145"/>
      <c r="BF1570" s="145"/>
      <c r="BG1570" s="145"/>
      <c r="BH1570" s="145"/>
    </row>
    <row r="1571" spans="1:60" outlineLevel="3">
      <c r="A1571" s="151"/>
      <c r="B1571" s="152"/>
      <c r="C1571" s="172" t="s">
        <v>1948</v>
      </c>
      <c r="D1571" s="156"/>
      <c r="E1571" s="1215">
        <v>12.032</v>
      </c>
      <c r="F1571" s="1209"/>
      <c r="G1571" s="1209"/>
      <c r="H1571" s="154"/>
      <c r="I1571" s="154"/>
      <c r="J1571" s="154"/>
      <c r="K1571" s="154"/>
      <c r="L1571" s="154"/>
      <c r="M1571" s="154"/>
      <c r="N1571" s="153"/>
      <c r="O1571" s="153"/>
      <c r="P1571" s="153"/>
      <c r="Q1571" s="153"/>
      <c r="R1571" s="154"/>
      <c r="S1571" s="154"/>
      <c r="T1571" s="154"/>
      <c r="U1571" s="154"/>
      <c r="V1571" s="154"/>
      <c r="W1571" s="154"/>
      <c r="X1571" s="154"/>
      <c r="Y1571" s="154"/>
      <c r="Z1571" s="145"/>
      <c r="AA1571" s="145"/>
      <c r="AB1571" s="145"/>
      <c r="AC1571" s="145"/>
      <c r="AD1571" s="145"/>
      <c r="AE1571" s="145"/>
      <c r="AF1571" s="145"/>
      <c r="AG1571" s="145" t="s">
        <v>206</v>
      </c>
      <c r="AH1571" s="145">
        <v>0</v>
      </c>
      <c r="AI1571" s="145"/>
      <c r="AJ1571" s="145"/>
      <c r="AK1571" s="145"/>
      <c r="AL1571" s="145"/>
      <c r="AM1571" s="145"/>
      <c r="AN1571" s="145"/>
      <c r="AO1571" s="145"/>
      <c r="AP1571" s="145"/>
      <c r="AQ1571" s="145"/>
      <c r="AR1571" s="145"/>
      <c r="AS1571" s="145"/>
      <c r="AT1571" s="145"/>
      <c r="AU1571" s="145"/>
      <c r="AV1571" s="145"/>
      <c r="AW1571" s="145"/>
      <c r="AX1571" s="145"/>
      <c r="AY1571" s="145"/>
      <c r="AZ1571" s="145"/>
      <c r="BA1571" s="145"/>
      <c r="BB1571" s="145"/>
      <c r="BC1571" s="145"/>
      <c r="BD1571" s="145"/>
      <c r="BE1571" s="145"/>
      <c r="BF1571" s="145"/>
      <c r="BG1571" s="145"/>
      <c r="BH1571" s="145"/>
    </row>
    <row r="1572" spans="1:60" outlineLevel="3">
      <c r="A1572" s="151"/>
      <c r="B1572" s="152"/>
      <c r="C1572" s="172" t="s">
        <v>1949</v>
      </c>
      <c r="D1572" s="156"/>
      <c r="E1572" s="1215">
        <v>29.713000000000001</v>
      </c>
      <c r="F1572" s="1209"/>
      <c r="G1572" s="1209"/>
      <c r="H1572" s="154"/>
      <c r="I1572" s="154"/>
      <c r="J1572" s="154"/>
      <c r="K1572" s="154"/>
      <c r="L1572" s="154"/>
      <c r="M1572" s="154"/>
      <c r="N1572" s="153"/>
      <c r="O1572" s="153"/>
      <c r="P1572" s="153"/>
      <c r="Q1572" s="153"/>
      <c r="R1572" s="154"/>
      <c r="S1572" s="154"/>
      <c r="T1572" s="154"/>
      <c r="U1572" s="154"/>
      <c r="V1572" s="154"/>
      <c r="W1572" s="154"/>
      <c r="X1572" s="154"/>
      <c r="Y1572" s="154"/>
      <c r="Z1572" s="145"/>
      <c r="AA1572" s="145"/>
      <c r="AB1572" s="145"/>
      <c r="AC1572" s="145"/>
      <c r="AD1572" s="145"/>
      <c r="AE1572" s="145"/>
      <c r="AF1572" s="145"/>
      <c r="AG1572" s="145" t="s">
        <v>206</v>
      </c>
      <c r="AH1572" s="145">
        <v>0</v>
      </c>
      <c r="AI1572" s="145"/>
      <c r="AJ1572" s="145"/>
      <c r="AK1572" s="145"/>
      <c r="AL1572" s="145"/>
      <c r="AM1572" s="145"/>
      <c r="AN1572" s="145"/>
      <c r="AO1572" s="145"/>
      <c r="AP1572" s="145"/>
      <c r="AQ1572" s="145"/>
      <c r="AR1572" s="145"/>
      <c r="AS1572" s="145"/>
      <c r="AT1572" s="145"/>
      <c r="AU1572" s="145"/>
      <c r="AV1572" s="145"/>
      <c r="AW1572" s="145"/>
      <c r="AX1572" s="145"/>
      <c r="AY1572" s="145"/>
      <c r="AZ1572" s="145"/>
      <c r="BA1572" s="145"/>
      <c r="BB1572" s="145"/>
      <c r="BC1572" s="145"/>
      <c r="BD1572" s="145"/>
      <c r="BE1572" s="145"/>
      <c r="BF1572" s="145"/>
      <c r="BG1572" s="145"/>
      <c r="BH1572" s="145"/>
    </row>
    <row r="1573" spans="1:60" outlineLevel="3">
      <c r="A1573" s="151"/>
      <c r="B1573" s="152"/>
      <c r="C1573" s="172" t="s">
        <v>1950</v>
      </c>
      <c r="D1573" s="156"/>
      <c r="E1573" s="1215">
        <v>9.9920000000000009</v>
      </c>
      <c r="F1573" s="1209"/>
      <c r="G1573" s="1209"/>
      <c r="H1573" s="154"/>
      <c r="I1573" s="154"/>
      <c r="J1573" s="154"/>
      <c r="K1573" s="154"/>
      <c r="L1573" s="154"/>
      <c r="M1573" s="154"/>
      <c r="N1573" s="153"/>
      <c r="O1573" s="153"/>
      <c r="P1573" s="153"/>
      <c r="Q1573" s="153"/>
      <c r="R1573" s="154"/>
      <c r="S1573" s="154"/>
      <c r="T1573" s="154"/>
      <c r="U1573" s="154"/>
      <c r="V1573" s="154"/>
      <c r="W1573" s="154"/>
      <c r="X1573" s="154"/>
      <c r="Y1573" s="154"/>
      <c r="Z1573" s="145"/>
      <c r="AA1573" s="145"/>
      <c r="AB1573" s="145"/>
      <c r="AC1573" s="145"/>
      <c r="AD1573" s="145"/>
      <c r="AE1573" s="145"/>
      <c r="AF1573" s="145"/>
      <c r="AG1573" s="145" t="s">
        <v>206</v>
      </c>
      <c r="AH1573" s="145">
        <v>0</v>
      </c>
      <c r="AI1573" s="145"/>
      <c r="AJ1573" s="145"/>
      <c r="AK1573" s="145"/>
      <c r="AL1573" s="145"/>
      <c r="AM1573" s="145"/>
      <c r="AN1573" s="145"/>
      <c r="AO1573" s="145"/>
      <c r="AP1573" s="145"/>
      <c r="AQ1573" s="145"/>
      <c r="AR1573" s="145"/>
      <c r="AS1573" s="145"/>
      <c r="AT1573" s="145"/>
      <c r="AU1573" s="145"/>
      <c r="AV1573" s="145"/>
      <c r="AW1573" s="145"/>
      <c r="AX1573" s="145"/>
      <c r="AY1573" s="145"/>
      <c r="AZ1573" s="145"/>
      <c r="BA1573" s="145"/>
      <c r="BB1573" s="145"/>
      <c r="BC1573" s="145"/>
      <c r="BD1573" s="145"/>
      <c r="BE1573" s="145"/>
      <c r="BF1573" s="145"/>
      <c r="BG1573" s="145"/>
      <c r="BH1573" s="145"/>
    </row>
    <row r="1574" spans="1:60" outlineLevel="3">
      <c r="A1574" s="151"/>
      <c r="B1574" s="152"/>
      <c r="C1574" s="172" t="s">
        <v>1951</v>
      </c>
      <c r="D1574" s="156"/>
      <c r="E1574" s="1215">
        <v>9.968</v>
      </c>
      <c r="F1574" s="1209"/>
      <c r="G1574" s="1209"/>
      <c r="H1574" s="154"/>
      <c r="I1574" s="154"/>
      <c r="J1574" s="154"/>
      <c r="K1574" s="154"/>
      <c r="L1574" s="154"/>
      <c r="M1574" s="154"/>
      <c r="N1574" s="153"/>
      <c r="O1574" s="153"/>
      <c r="P1574" s="153"/>
      <c r="Q1574" s="153"/>
      <c r="R1574" s="154"/>
      <c r="S1574" s="154"/>
      <c r="T1574" s="154"/>
      <c r="U1574" s="154"/>
      <c r="V1574" s="154"/>
      <c r="W1574" s="154"/>
      <c r="X1574" s="154"/>
      <c r="Y1574" s="154"/>
      <c r="Z1574" s="145"/>
      <c r="AA1574" s="145"/>
      <c r="AB1574" s="145"/>
      <c r="AC1574" s="145"/>
      <c r="AD1574" s="145"/>
      <c r="AE1574" s="145"/>
      <c r="AF1574" s="145"/>
      <c r="AG1574" s="145" t="s">
        <v>206</v>
      </c>
      <c r="AH1574" s="145">
        <v>0</v>
      </c>
      <c r="AI1574" s="145"/>
      <c r="AJ1574" s="145"/>
      <c r="AK1574" s="145"/>
      <c r="AL1574" s="145"/>
      <c r="AM1574" s="145"/>
      <c r="AN1574" s="145"/>
      <c r="AO1574" s="145"/>
      <c r="AP1574" s="145"/>
      <c r="AQ1574" s="145"/>
      <c r="AR1574" s="145"/>
      <c r="AS1574" s="145"/>
      <c r="AT1574" s="145"/>
      <c r="AU1574" s="145"/>
      <c r="AV1574" s="145"/>
      <c r="AW1574" s="145"/>
      <c r="AX1574" s="145"/>
      <c r="AY1574" s="145"/>
      <c r="AZ1574" s="145"/>
      <c r="BA1574" s="145"/>
      <c r="BB1574" s="145"/>
      <c r="BC1574" s="145"/>
      <c r="BD1574" s="145"/>
      <c r="BE1574" s="145"/>
      <c r="BF1574" s="145"/>
      <c r="BG1574" s="145"/>
      <c r="BH1574" s="145"/>
    </row>
    <row r="1575" spans="1:60" ht="22.5" outlineLevel="3">
      <c r="A1575" s="151"/>
      <c r="B1575" s="152"/>
      <c r="C1575" s="172" t="s">
        <v>1303</v>
      </c>
      <c r="D1575" s="156"/>
      <c r="E1575" s="1215">
        <v>23.234000000000002</v>
      </c>
      <c r="F1575" s="1209"/>
      <c r="G1575" s="1209"/>
      <c r="H1575" s="154"/>
      <c r="I1575" s="154"/>
      <c r="J1575" s="154"/>
      <c r="K1575" s="154"/>
      <c r="L1575" s="154"/>
      <c r="M1575" s="154"/>
      <c r="N1575" s="153"/>
      <c r="O1575" s="153"/>
      <c r="P1575" s="153"/>
      <c r="Q1575" s="153"/>
      <c r="R1575" s="154"/>
      <c r="S1575" s="154"/>
      <c r="T1575" s="154"/>
      <c r="U1575" s="154"/>
      <c r="V1575" s="154"/>
      <c r="W1575" s="154"/>
      <c r="X1575" s="154"/>
      <c r="Y1575" s="154"/>
      <c r="Z1575" s="145"/>
      <c r="AA1575" s="145"/>
      <c r="AB1575" s="145"/>
      <c r="AC1575" s="145"/>
      <c r="AD1575" s="145"/>
      <c r="AE1575" s="145"/>
      <c r="AF1575" s="145"/>
      <c r="AG1575" s="145" t="s">
        <v>206</v>
      </c>
      <c r="AH1575" s="145">
        <v>0</v>
      </c>
      <c r="AI1575" s="145"/>
      <c r="AJ1575" s="145"/>
      <c r="AK1575" s="145"/>
      <c r="AL1575" s="145"/>
      <c r="AM1575" s="145"/>
      <c r="AN1575" s="145"/>
      <c r="AO1575" s="145"/>
      <c r="AP1575" s="145"/>
      <c r="AQ1575" s="145"/>
      <c r="AR1575" s="145"/>
      <c r="AS1575" s="145"/>
      <c r="AT1575" s="145"/>
      <c r="AU1575" s="145"/>
      <c r="AV1575" s="145"/>
      <c r="AW1575" s="145"/>
      <c r="AX1575" s="145"/>
      <c r="AY1575" s="145"/>
      <c r="AZ1575" s="145"/>
      <c r="BA1575" s="145"/>
      <c r="BB1575" s="145"/>
      <c r="BC1575" s="145"/>
      <c r="BD1575" s="145"/>
      <c r="BE1575" s="145"/>
      <c r="BF1575" s="145"/>
      <c r="BG1575" s="145"/>
      <c r="BH1575" s="145"/>
    </row>
    <row r="1576" spans="1:60" outlineLevel="3">
      <c r="A1576" s="151"/>
      <c r="B1576" s="152"/>
      <c r="C1576" s="172" t="s">
        <v>1952</v>
      </c>
      <c r="D1576" s="156"/>
      <c r="E1576" s="1215">
        <v>20.672999999999998</v>
      </c>
      <c r="F1576" s="1209"/>
      <c r="G1576" s="1209"/>
      <c r="H1576" s="154"/>
      <c r="I1576" s="154"/>
      <c r="J1576" s="154"/>
      <c r="K1576" s="154"/>
      <c r="L1576" s="154"/>
      <c r="M1576" s="154"/>
      <c r="N1576" s="153"/>
      <c r="O1576" s="153"/>
      <c r="P1576" s="153"/>
      <c r="Q1576" s="153"/>
      <c r="R1576" s="154"/>
      <c r="S1576" s="154"/>
      <c r="T1576" s="154"/>
      <c r="U1576" s="154"/>
      <c r="V1576" s="154"/>
      <c r="W1576" s="154"/>
      <c r="X1576" s="154"/>
      <c r="Y1576" s="154"/>
      <c r="Z1576" s="145"/>
      <c r="AA1576" s="145"/>
      <c r="AB1576" s="145"/>
      <c r="AC1576" s="145"/>
      <c r="AD1576" s="145"/>
      <c r="AE1576" s="145"/>
      <c r="AF1576" s="145"/>
      <c r="AG1576" s="145" t="s">
        <v>206</v>
      </c>
      <c r="AH1576" s="145">
        <v>0</v>
      </c>
      <c r="AI1576" s="145"/>
      <c r="AJ1576" s="145"/>
      <c r="AK1576" s="145"/>
      <c r="AL1576" s="145"/>
      <c r="AM1576" s="145"/>
      <c r="AN1576" s="145"/>
      <c r="AO1576" s="145"/>
      <c r="AP1576" s="145"/>
      <c r="AQ1576" s="145"/>
      <c r="AR1576" s="145"/>
      <c r="AS1576" s="145"/>
      <c r="AT1576" s="145"/>
      <c r="AU1576" s="145"/>
      <c r="AV1576" s="145"/>
      <c r="AW1576" s="145"/>
      <c r="AX1576" s="145"/>
      <c r="AY1576" s="145"/>
      <c r="AZ1576" s="145"/>
      <c r="BA1576" s="145"/>
      <c r="BB1576" s="145"/>
      <c r="BC1576" s="145"/>
      <c r="BD1576" s="145"/>
      <c r="BE1576" s="145"/>
      <c r="BF1576" s="145"/>
      <c r="BG1576" s="145"/>
      <c r="BH1576" s="145"/>
    </row>
    <row r="1577" spans="1:60" outlineLevel="3">
      <c r="A1577" s="151"/>
      <c r="B1577" s="152"/>
      <c r="C1577" s="172" t="s">
        <v>1953</v>
      </c>
      <c r="D1577" s="156"/>
      <c r="E1577" s="1215">
        <v>16.975999999999999</v>
      </c>
      <c r="F1577" s="1209"/>
      <c r="G1577" s="1209"/>
      <c r="H1577" s="154"/>
      <c r="I1577" s="154"/>
      <c r="J1577" s="154"/>
      <c r="K1577" s="154"/>
      <c r="L1577" s="154"/>
      <c r="M1577" s="154"/>
      <c r="N1577" s="153"/>
      <c r="O1577" s="153"/>
      <c r="P1577" s="153"/>
      <c r="Q1577" s="153"/>
      <c r="R1577" s="154"/>
      <c r="S1577" s="154"/>
      <c r="T1577" s="154"/>
      <c r="U1577" s="154"/>
      <c r="V1577" s="154"/>
      <c r="W1577" s="154"/>
      <c r="X1577" s="154"/>
      <c r="Y1577" s="154"/>
      <c r="Z1577" s="145"/>
      <c r="AA1577" s="145"/>
      <c r="AB1577" s="145"/>
      <c r="AC1577" s="145"/>
      <c r="AD1577" s="145"/>
      <c r="AE1577" s="145"/>
      <c r="AF1577" s="145"/>
      <c r="AG1577" s="145" t="s">
        <v>206</v>
      </c>
      <c r="AH1577" s="145">
        <v>0</v>
      </c>
      <c r="AI1577" s="145"/>
      <c r="AJ1577" s="145"/>
      <c r="AK1577" s="145"/>
      <c r="AL1577" s="145"/>
      <c r="AM1577" s="145"/>
      <c r="AN1577" s="145"/>
      <c r="AO1577" s="145"/>
      <c r="AP1577" s="145"/>
      <c r="AQ1577" s="145"/>
      <c r="AR1577" s="145"/>
      <c r="AS1577" s="145"/>
      <c r="AT1577" s="145"/>
      <c r="AU1577" s="145"/>
      <c r="AV1577" s="145"/>
      <c r="AW1577" s="145"/>
      <c r="AX1577" s="145"/>
      <c r="AY1577" s="145"/>
      <c r="AZ1577" s="145"/>
      <c r="BA1577" s="145"/>
      <c r="BB1577" s="145"/>
      <c r="BC1577" s="145"/>
      <c r="BD1577" s="145"/>
      <c r="BE1577" s="145"/>
      <c r="BF1577" s="145"/>
      <c r="BG1577" s="145"/>
      <c r="BH1577" s="145"/>
    </row>
    <row r="1578" spans="1:60" outlineLevel="3">
      <c r="A1578" s="151"/>
      <c r="B1578" s="152"/>
      <c r="C1578" s="172" t="s">
        <v>1954</v>
      </c>
      <c r="D1578" s="156"/>
      <c r="E1578" s="1215">
        <v>11</v>
      </c>
      <c r="F1578" s="1209"/>
      <c r="G1578" s="1209"/>
      <c r="H1578" s="154"/>
      <c r="I1578" s="154"/>
      <c r="J1578" s="154"/>
      <c r="K1578" s="154"/>
      <c r="L1578" s="154"/>
      <c r="M1578" s="154"/>
      <c r="N1578" s="153"/>
      <c r="O1578" s="153"/>
      <c r="P1578" s="153"/>
      <c r="Q1578" s="153"/>
      <c r="R1578" s="154"/>
      <c r="S1578" s="154"/>
      <c r="T1578" s="154"/>
      <c r="U1578" s="154"/>
      <c r="V1578" s="154"/>
      <c r="W1578" s="154"/>
      <c r="X1578" s="154"/>
      <c r="Y1578" s="154"/>
      <c r="Z1578" s="145"/>
      <c r="AA1578" s="145"/>
      <c r="AB1578" s="145"/>
      <c r="AC1578" s="145"/>
      <c r="AD1578" s="145"/>
      <c r="AE1578" s="145"/>
      <c r="AF1578" s="145"/>
      <c r="AG1578" s="145" t="s">
        <v>206</v>
      </c>
      <c r="AH1578" s="145">
        <v>0</v>
      </c>
      <c r="AI1578" s="145"/>
      <c r="AJ1578" s="145"/>
      <c r="AK1578" s="145"/>
      <c r="AL1578" s="145"/>
      <c r="AM1578" s="145"/>
      <c r="AN1578" s="145"/>
      <c r="AO1578" s="145"/>
      <c r="AP1578" s="145"/>
      <c r="AQ1578" s="145"/>
      <c r="AR1578" s="145"/>
      <c r="AS1578" s="145"/>
      <c r="AT1578" s="145"/>
      <c r="AU1578" s="145"/>
      <c r="AV1578" s="145"/>
      <c r="AW1578" s="145"/>
      <c r="AX1578" s="145"/>
      <c r="AY1578" s="145"/>
      <c r="AZ1578" s="145"/>
      <c r="BA1578" s="145"/>
      <c r="BB1578" s="145"/>
      <c r="BC1578" s="145"/>
      <c r="BD1578" s="145"/>
      <c r="BE1578" s="145"/>
      <c r="BF1578" s="145"/>
      <c r="BG1578" s="145"/>
      <c r="BH1578" s="145"/>
    </row>
    <row r="1579" spans="1:60" outlineLevel="3">
      <c r="A1579" s="151"/>
      <c r="B1579" s="152"/>
      <c r="C1579" s="172" t="s">
        <v>1955</v>
      </c>
      <c r="D1579" s="156"/>
      <c r="E1579" s="1215">
        <v>10.976000000000001</v>
      </c>
      <c r="F1579" s="1209"/>
      <c r="G1579" s="1209"/>
      <c r="H1579" s="154"/>
      <c r="I1579" s="154"/>
      <c r="J1579" s="154"/>
      <c r="K1579" s="154"/>
      <c r="L1579" s="154"/>
      <c r="M1579" s="154"/>
      <c r="N1579" s="153"/>
      <c r="O1579" s="153"/>
      <c r="P1579" s="153"/>
      <c r="Q1579" s="153"/>
      <c r="R1579" s="154"/>
      <c r="S1579" s="154"/>
      <c r="T1579" s="154"/>
      <c r="U1579" s="154"/>
      <c r="V1579" s="154"/>
      <c r="W1579" s="154"/>
      <c r="X1579" s="154"/>
      <c r="Y1579" s="154"/>
      <c r="Z1579" s="145"/>
      <c r="AA1579" s="145"/>
      <c r="AB1579" s="145"/>
      <c r="AC1579" s="145"/>
      <c r="AD1579" s="145"/>
      <c r="AE1579" s="145"/>
      <c r="AF1579" s="145"/>
      <c r="AG1579" s="145" t="s">
        <v>206</v>
      </c>
      <c r="AH1579" s="145">
        <v>0</v>
      </c>
      <c r="AI1579" s="145"/>
      <c r="AJ1579" s="145"/>
      <c r="AK1579" s="145"/>
      <c r="AL1579" s="145"/>
      <c r="AM1579" s="145"/>
      <c r="AN1579" s="145"/>
      <c r="AO1579" s="145"/>
      <c r="AP1579" s="145"/>
      <c r="AQ1579" s="145"/>
      <c r="AR1579" s="145"/>
      <c r="AS1579" s="145"/>
      <c r="AT1579" s="145"/>
      <c r="AU1579" s="145"/>
      <c r="AV1579" s="145"/>
      <c r="AW1579" s="145"/>
      <c r="AX1579" s="145"/>
      <c r="AY1579" s="145"/>
      <c r="AZ1579" s="145"/>
      <c r="BA1579" s="145"/>
      <c r="BB1579" s="145"/>
      <c r="BC1579" s="145"/>
      <c r="BD1579" s="145"/>
      <c r="BE1579" s="145"/>
      <c r="BF1579" s="145"/>
      <c r="BG1579" s="145"/>
      <c r="BH1579" s="145"/>
    </row>
    <row r="1580" spans="1:60" outlineLevel="3">
      <c r="A1580" s="151"/>
      <c r="B1580" s="152"/>
      <c r="C1580" s="172" t="s">
        <v>1956</v>
      </c>
      <c r="D1580" s="156"/>
      <c r="E1580" s="1215">
        <v>11</v>
      </c>
      <c r="F1580" s="1209"/>
      <c r="G1580" s="1209"/>
      <c r="H1580" s="154"/>
      <c r="I1580" s="154"/>
      <c r="J1580" s="154"/>
      <c r="K1580" s="154"/>
      <c r="L1580" s="154"/>
      <c r="M1580" s="154"/>
      <c r="N1580" s="153"/>
      <c r="O1580" s="153"/>
      <c r="P1580" s="153"/>
      <c r="Q1580" s="153"/>
      <c r="R1580" s="154"/>
      <c r="S1580" s="154"/>
      <c r="T1580" s="154"/>
      <c r="U1580" s="154"/>
      <c r="V1580" s="154"/>
      <c r="W1580" s="154"/>
      <c r="X1580" s="154"/>
      <c r="Y1580" s="154"/>
      <c r="Z1580" s="145"/>
      <c r="AA1580" s="145"/>
      <c r="AB1580" s="145"/>
      <c r="AC1580" s="145"/>
      <c r="AD1580" s="145"/>
      <c r="AE1580" s="145"/>
      <c r="AF1580" s="145"/>
      <c r="AG1580" s="145" t="s">
        <v>206</v>
      </c>
      <c r="AH1580" s="145">
        <v>0</v>
      </c>
      <c r="AI1580" s="145"/>
      <c r="AJ1580" s="145"/>
      <c r="AK1580" s="145"/>
      <c r="AL1580" s="145"/>
      <c r="AM1580" s="145"/>
      <c r="AN1580" s="145"/>
      <c r="AO1580" s="145"/>
      <c r="AP1580" s="145"/>
      <c r="AQ1580" s="145"/>
      <c r="AR1580" s="145"/>
      <c r="AS1580" s="145"/>
      <c r="AT1580" s="145"/>
      <c r="AU1580" s="145"/>
      <c r="AV1580" s="145"/>
      <c r="AW1580" s="145"/>
      <c r="AX1580" s="145"/>
      <c r="AY1580" s="145"/>
      <c r="AZ1580" s="145"/>
      <c r="BA1580" s="145"/>
      <c r="BB1580" s="145"/>
      <c r="BC1580" s="145"/>
      <c r="BD1580" s="145"/>
      <c r="BE1580" s="145"/>
      <c r="BF1580" s="145"/>
      <c r="BG1580" s="145"/>
      <c r="BH1580" s="145"/>
    </row>
    <row r="1581" spans="1:60" outlineLevel="3">
      <c r="A1581" s="151"/>
      <c r="B1581" s="152"/>
      <c r="C1581" s="172" t="s">
        <v>683</v>
      </c>
      <c r="D1581" s="156"/>
      <c r="E1581" s="1215">
        <v>3.1655000000000002</v>
      </c>
      <c r="F1581" s="1209"/>
      <c r="G1581" s="1209"/>
      <c r="H1581" s="154"/>
      <c r="I1581" s="154"/>
      <c r="J1581" s="154"/>
      <c r="K1581" s="154"/>
      <c r="L1581" s="154"/>
      <c r="M1581" s="154"/>
      <c r="N1581" s="153"/>
      <c r="O1581" s="153"/>
      <c r="P1581" s="153"/>
      <c r="Q1581" s="153"/>
      <c r="R1581" s="154"/>
      <c r="S1581" s="154"/>
      <c r="T1581" s="154"/>
      <c r="U1581" s="154"/>
      <c r="V1581" s="154"/>
      <c r="W1581" s="154"/>
      <c r="X1581" s="154"/>
      <c r="Y1581" s="154"/>
      <c r="Z1581" s="145"/>
      <c r="AA1581" s="145"/>
      <c r="AB1581" s="145"/>
      <c r="AC1581" s="145"/>
      <c r="AD1581" s="145"/>
      <c r="AE1581" s="145"/>
      <c r="AF1581" s="145"/>
      <c r="AG1581" s="145" t="s">
        <v>206</v>
      </c>
      <c r="AH1581" s="145">
        <v>0</v>
      </c>
      <c r="AI1581" s="145"/>
      <c r="AJ1581" s="145"/>
      <c r="AK1581" s="145"/>
      <c r="AL1581" s="145"/>
      <c r="AM1581" s="145"/>
      <c r="AN1581" s="145"/>
      <c r="AO1581" s="145"/>
      <c r="AP1581" s="145"/>
      <c r="AQ1581" s="145"/>
      <c r="AR1581" s="145"/>
      <c r="AS1581" s="145"/>
      <c r="AT1581" s="145"/>
      <c r="AU1581" s="145"/>
      <c r="AV1581" s="145"/>
      <c r="AW1581" s="145"/>
      <c r="AX1581" s="145"/>
      <c r="AY1581" s="145"/>
      <c r="AZ1581" s="145"/>
      <c r="BA1581" s="145"/>
      <c r="BB1581" s="145"/>
      <c r="BC1581" s="145"/>
      <c r="BD1581" s="145"/>
      <c r="BE1581" s="145"/>
      <c r="BF1581" s="145"/>
      <c r="BG1581" s="145"/>
      <c r="BH1581" s="145"/>
    </row>
    <row r="1582" spans="1:60" outlineLevel="1">
      <c r="A1582" s="164">
        <v>505</v>
      </c>
      <c r="B1582" s="165" t="s">
        <v>1957</v>
      </c>
      <c r="C1582" s="171" t="s">
        <v>1958</v>
      </c>
      <c r="D1582" s="166" t="s">
        <v>217</v>
      </c>
      <c r="E1582" s="1214">
        <v>310.31150000000002</v>
      </c>
      <c r="F1582" s="1207"/>
      <c r="G1582" s="1208">
        <f>ROUND(E1582*F1582,2)</f>
        <v>0</v>
      </c>
      <c r="H1582" s="155">
        <v>0</v>
      </c>
      <c r="I1582" s="154">
        <f>ROUND(E1582*H1582,2)</f>
        <v>0</v>
      </c>
      <c r="J1582" s="155">
        <v>76.13</v>
      </c>
      <c r="K1582" s="154">
        <f>ROUND(E1582*J1582,2)</f>
        <v>23624.01</v>
      </c>
      <c r="L1582" s="154">
        <v>21</v>
      </c>
      <c r="M1582" s="154">
        <f>G1582*(1+L1582/100)</f>
        <v>0</v>
      </c>
      <c r="N1582" s="153">
        <v>0</v>
      </c>
      <c r="O1582" s="153">
        <f>ROUND(E1582*N1582,2)</f>
        <v>0</v>
      </c>
      <c r="P1582" s="153">
        <v>0</v>
      </c>
      <c r="Q1582" s="153">
        <f>ROUND(E1582*P1582,2)</f>
        <v>0</v>
      </c>
      <c r="R1582" s="154"/>
      <c r="S1582" s="154" t="s">
        <v>200</v>
      </c>
      <c r="T1582" s="154" t="s">
        <v>201</v>
      </c>
      <c r="U1582" s="154">
        <v>0.13</v>
      </c>
      <c r="V1582" s="154">
        <f>ROUND(E1582*U1582,2)</f>
        <v>40.340000000000003</v>
      </c>
      <c r="W1582" s="154"/>
      <c r="X1582" s="154" t="s">
        <v>202</v>
      </c>
      <c r="Y1582" s="154" t="s">
        <v>203</v>
      </c>
      <c r="Z1582" s="145"/>
      <c r="AA1582" s="145"/>
      <c r="AB1582" s="145"/>
      <c r="AC1582" s="145"/>
      <c r="AD1582" s="145"/>
      <c r="AE1582" s="145"/>
      <c r="AF1582" s="145"/>
      <c r="AG1582" s="145" t="s">
        <v>204</v>
      </c>
      <c r="AH1582" s="145"/>
      <c r="AI1582" s="145"/>
      <c r="AJ1582" s="145"/>
      <c r="AK1582" s="145"/>
      <c r="AL1582" s="145"/>
      <c r="AM1582" s="145"/>
      <c r="AN1582" s="145"/>
      <c r="AO1582" s="145"/>
      <c r="AP1582" s="145"/>
      <c r="AQ1582" s="145"/>
      <c r="AR1582" s="145"/>
      <c r="AS1582" s="145"/>
      <c r="AT1582" s="145"/>
      <c r="AU1582" s="145"/>
      <c r="AV1582" s="145"/>
      <c r="AW1582" s="145"/>
      <c r="AX1582" s="145"/>
      <c r="AY1582" s="145"/>
      <c r="AZ1582" s="145"/>
      <c r="BA1582" s="145"/>
      <c r="BB1582" s="145"/>
      <c r="BC1582" s="145"/>
      <c r="BD1582" s="145"/>
      <c r="BE1582" s="145"/>
      <c r="BF1582" s="145"/>
      <c r="BG1582" s="145"/>
      <c r="BH1582" s="145"/>
    </row>
    <row r="1583" spans="1:60" outlineLevel="2">
      <c r="A1583" s="151"/>
      <c r="B1583" s="152"/>
      <c r="C1583" s="172" t="s">
        <v>1935</v>
      </c>
      <c r="D1583" s="156"/>
      <c r="E1583" s="1215">
        <v>13.936</v>
      </c>
      <c r="F1583" s="1209"/>
      <c r="G1583" s="1209"/>
      <c r="H1583" s="154"/>
      <c r="I1583" s="154"/>
      <c r="J1583" s="154"/>
      <c r="K1583" s="154"/>
      <c r="L1583" s="154"/>
      <c r="M1583" s="154"/>
      <c r="N1583" s="153"/>
      <c r="O1583" s="153"/>
      <c r="P1583" s="153"/>
      <c r="Q1583" s="153"/>
      <c r="R1583" s="154"/>
      <c r="S1583" s="154"/>
      <c r="T1583" s="154"/>
      <c r="U1583" s="154"/>
      <c r="V1583" s="154"/>
      <c r="W1583" s="154"/>
      <c r="X1583" s="154"/>
      <c r="Y1583" s="154"/>
      <c r="Z1583" s="145"/>
      <c r="AA1583" s="145"/>
      <c r="AB1583" s="145"/>
      <c r="AC1583" s="145"/>
      <c r="AD1583" s="145"/>
      <c r="AE1583" s="145"/>
      <c r="AF1583" s="145"/>
      <c r="AG1583" s="145" t="s">
        <v>206</v>
      </c>
      <c r="AH1583" s="145">
        <v>0</v>
      </c>
      <c r="AI1583" s="145"/>
      <c r="AJ1583" s="145"/>
      <c r="AK1583" s="145"/>
      <c r="AL1583" s="145"/>
      <c r="AM1583" s="145"/>
      <c r="AN1583" s="145"/>
      <c r="AO1583" s="145"/>
      <c r="AP1583" s="145"/>
      <c r="AQ1583" s="145"/>
      <c r="AR1583" s="145"/>
      <c r="AS1583" s="145"/>
      <c r="AT1583" s="145"/>
      <c r="AU1583" s="145"/>
      <c r="AV1583" s="145"/>
      <c r="AW1583" s="145"/>
      <c r="AX1583" s="145"/>
      <c r="AY1583" s="145"/>
      <c r="AZ1583" s="145"/>
      <c r="BA1583" s="145"/>
      <c r="BB1583" s="145"/>
      <c r="BC1583" s="145"/>
      <c r="BD1583" s="145"/>
      <c r="BE1583" s="145"/>
      <c r="BF1583" s="145"/>
      <c r="BG1583" s="145"/>
      <c r="BH1583" s="145"/>
    </row>
    <row r="1584" spans="1:60" outlineLevel="3">
      <c r="A1584" s="151"/>
      <c r="B1584" s="152"/>
      <c r="C1584" s="172" t="s">
        <v>1936</v>
      </c>
      <c r="D1584" s="156"/>
      <c r="E1584" s="1215">
        <v>13.968999999999999</v>
      </c>
      <c r="F1584" s="1209"/>
      <c r="G1584" s="1209"/>
      <c r="H1584" s="154"/>
      <c r="I1584" s="154"/>
      <c r="J1584" s="154"/>
      <c r="K1584" s="154"/>
      <c r="L1584" s="154"/>
      <c r="M1584" s="154"/>
      <c r="N1584" s="153"/>
      <c r="O1584" s="153"/>
      <c r="P1584" s="153"/>
      <c r="Q1584" s="153"/>
      <c r="R1584" s="154"/>
      <c r="S1584" s="154"/>
      <c r="T1584" s="154"/>
      <c r="U1584" s="154"/>
      <c r="V1584" s="154"/>
      <c r="W1584" s="154"/>
      <c r="X1584" s="154"/>
      <c r="Y1584" s="154"/>
      <c r="Z1584" s="145"/>
      <c r="AA1584" s="145"/>
      <c r="AB1584" s="145"/>
      <c r="AC1584" s="145"/>
      <c r="AD1584" s="145"/>
      <c r="AE1584" s="145"/>
      <c r="AF1584" s="145"/>
      <c r="AG1584" s="145" t="s">
        <v>206</v>
      </c>
      <c r="AH1584" s="145">
        <v>0</v>
      </c>
      <c r="AI1584" s="145"/>
      <c r="AJ1584" s="145"/>
      <c r="AK1584" s="145"/>
      <c r="AL1584" s="145"/>
      <c r="AM1584" s="145"/>
      <c r="AN1584" s="145"/>
      <c r="AO1584" s="145"/>
      <c r="AP1584" s="145"/>
      <c r="AQ1584" s="145"/>
      <c r="AR1584" s="145"/>
      <c r="AS1584" s="145"/>
      <c r="AT1584" s="145"/>
      <c r="AU1584" s="145"/>
      <c r="AV1584" s="145"/>
      <c r="AW1584" s="145"/>
      <c r="AX1584" s="145"/>
      <c r="AY1584" s="145"/>
      <c r="AZ1584" s="145"/>
      <c r="BA1584" s="145"/>
      <c r="BB1584" s="145"/>
      <c r="BC1584" s="145"/>
      <c r="BD1584" s="145"/>
      <c r="BE1584" s="145"/>
      <c r="BF1584" s="145"/>
      <c r="BG1584" s="145"/>
      <c r="BH1584" s="145"/>
    </row>
    <row r="1585" spans="1:60" outlineLevel="3">
      <c r="A1585" s="151"/>
      <c r="B1585" s="152"/>
      <c r="C1585" s="172" t="s">
        <v>642</v>
      </c>
      <c r="D1585" s="156"/>
      <c r="E1585" s="1215">
        <v>10.76</v>
      </c>
      <c r="F1585" s="1209"/>
      <c r="G1585" s="1209"/>
      <c r="H1585" s="154"/>
      <c r="I1585" s="154"/>
      <c r="J1585" s="154"/>
      <c r="K1585" s="154"/>
      <c r="L1585" s="154"/>
      <c r="M1585" s="154"/>
      <c r="N1585" s="153"/>
      <c r="O1585" s="153"/>
      <c r="P1585" s="153"/>
      <c r="Q1585" s="153"/>
      <c r="R1585" s="154"/>
      <c r="S1585" s="154"/>
      <c r="T1585" s="154"/>
      <c r="U1585" s="154"/>
      <c r="V1585" s="154"/>
      <c r="W1585" s="154"/>
      <c r="X1585" s="154"/>
      <c r="Y1585" s="154"/>
      <c r="Z1585" s="145"/>
      <c r="AA1585" s="145"/>
      <c r="AB1585" s="145"/>
      <c r="AC1585" s="145"/>
      <c r="AD1585" s="145"/>
      <c r="AE1585" s="145"/>
      <c r="AF1585" s="145"/>
      <c r="AG1585" s="145" t="s">
        <v>206</v>
      </c>
      <c r="AH1585" s="145">
        <v>0</v>
      </c>
      <c r="AI1585" s="145"/>
      <c r="AJ1585" s="145"/>
      <c r="AK1585" s="145"/>
      <c r="AL1585" s="145"/>
      <c r="AM1585" s="145"/>
      <c r="AN1585" s="145"/>
      <c r="AO1585" s="145"/>
      <c r="AP1585" s="145"/>
      <c r="AQ1585" s="145"/>
      <c r="AR1585" s="145"/>
      <c r="AS1585" s="145"/>
      <c r="AT1585" s="145"/>
      <c r="AU1585" s="145"/>
      <c r="AV1585" s="145"/>
      <c r="AW1585" s="145"/>
      <c r="AX1585" s="145"/>
      <c r="AY1585" s="145"/>
      <c r="AZ1585" s="145"/>
      <c r="BA1585" s="145"/>
      <c r="BB1585" s="145"/>
      <c r="BC1585" s="145"/>
      <c r="BD1585" s="145"/>
      <c r="BE1585" s="145"/>
      <c r="BF1585" s="145"/>
      <c r="BG1585" s="145"/>
      <c r="BH1585" s="145"/>
    </row>
    <row r="1586" spans="1:60" outlineLevel="3">
      <c r="A1586" s="151"/>
      <c r="B1586" s="152"/>
      <c r="C1586" s="172" t="s">
        <v>1937</v>
      </c>
      <c r="D1586" s="156"/>
      <c r="E1586" s="1215">
        <v>11.032</v>
      </c>
      <c r="F1586" s="1209"/>
      <c r="G1586" s="1209"/>
      <c r="H1586" s="154"/>
      <c r="I1586" s="154"/>
      <c r="J1586" s="154"/>
      <c r="K1586" s="154"/>
      <c r="L1586" s="154"/>
      <c r="M1586" s="154"/>
      <c r="N1586" s="153"/>
      <c r="O1586" s="153"/>
      <c r="P1586" s="153"/>
      <c r="Q1586" s="153"/>
      <c r="R1586" s="154"/>
      <c r="S1586" s="154"/>
      <c r="T1586" s="154"/>
      <c r="U1586" s="154"/>
      <c r="V1586" s="154"/>
      <c r="W1586" s="154"/>
      <c r="X1586" s="154"/>
      <c r="Y1586" s="154"/>
      <c r="Z1586" s="145"/>
      <c r="AA1586" s="145"/>
      <c r="AB1586" s="145"/>
      <c r="AC1586" s="145"/>
      <c r="AD1586" s="145"/>
      <c r="AE1586" s="145"/>
      <c r="AF1586" s="145"/>
      <c r="AG1586" s="145" t="s">
        <v>206</v>
      </c>
      <c r="AH1586" s="145">
        <v>0</v>
      </c>
      <c r="AI1586" s="145"/>
      <c r="AJ1586" s="145"/>
      <c r="AK1586" s="145"/>
      <c r="AL1586" s="145"/>
      <c r="AM1586" s="145"/>
      <c r="AN1586" s="145"/>
      <c r="AO1586" s="145"/>
      <c r="AP1586" s="145"/>
      <c r="AQ1586" s="145"/>
      <c r="AR1586" s="145"/>
      <c r="AS1586" s="145"/>
      <c r="AT1586" s="145"/>
      <c r="AU1586" s="145"/>
      <c r="AV1586" s="145"/>
      <c r="AW1586" s="145"/>
      <c r="AX1586" s="145"/>
      <c r="AY1586" s="145"/>
      <c r="AZ1586" s="145"/>
      <c r="BA1586" s="145"/>
      <c r="BB1586" s="145"/>
      <c r="BC1586" s="145"/>
      <c r="BD1586" s="145"/>
      <c r="BE1586" s="145"/>
      <c r="BF1586" s="145"/>
      <c r="BG1586" s="145"/>
      <c r="BH1586" s="145"/>
    </row>
    <row r="1587" spans="1:60" outlineLevel="3">
      <c r="A1587" s="151"/>
      <c r="B1587" s="152"/>
      <c r="C1587" s="172" t="s">
        <v>1959</v>
      </c>
      <c r="D1587" s="156"/>
      <c r="E1587" s="1215">
        <v>5</v>
      </c>
      <c r="F1587" s="1209"/>
      <c r="G1587" s="1209"/>
      <c r="H1587" s="154"/>
      <c r="I1587" s="154"/>
      <c r="J1587" s="154"/>
      <c r="K1587" s="154"/>
      <c r="L1587" s="154"/>
      <c r="M1587" s="154"/>
      <c r="N1587" s="153"/>
      <c r="O1587" s="153"/>
      <c r="P1587" s="153"/>
      <c r="Q1587" s="153"/>
      <c r="R1587" s="154"/>
      <c r="S1587" s="154"/>
      <c r="T1587" s="154"/>
      <c r="U1587" s="154"/>
      <c r="V1587" s="154"/>
      <c r="W1587" s="154"/>
      <c r="X1587" s="154"/>
      <c r="Y1587" s="154"/>
      <c r="Z1587" s="145"/>
      <c r="AA1587" s="145"/>
      <c r="AB1587" s="145"/>
      <c r="AC1587" s="145"/>
      <c r="AD1587" s="145"/>
      <c r="AE1587" s="145"/>
      <c r="AF1587" s="145"/>
      <c r="AG1587" s="145" t="s">
        <v>206</v>
      </c>
      <c r="AH1587" s="145">
        <v>0</v>
      </c>
      <c r="AI1587" s="145"/>
      <c r="AJ1587" s="145"/>
      <c r="AK1587" s="145"/>
      <c r="AL1587" s="145"/>
      <c r="AM1587" s="145"/>
      <c r="AN1587" s="145"/>
      <c r="AO1587" s="145"/>
      <c r="AP1587" s="145"/>
      <c r="AQ1587" s="145"/>
      <c r="AR1587" s="145"/>
      <c r="AS1587" s="145"/>
      <c r="AT1587" s="145"/>
      <c r="AU1587" s="145"/>
      <c r="AV1587" s="145"/>
      <c r="AW1587" s="145"/>
      <c r="AX1587" s="145"/>
      <c r="AY1587" s="145"/>
      <c r="AZ1587" s="145"/>
      <c r="BA1587" s="145"/>
      <c r="BB1587" s="145"/>
      <c r="BC1587" s="145"/>
      <c r="BD1587" s="145"/>
      <c r="BE1587" s="145"/>
      <c r="BF1587" s="145"/>
      <c r="BG1587" s="145"/>
      <c r="BH1587" s="145"/>
    </row>
    <row r="1588" spans="1:60" outlineLevel="3">
      <c r="A1588" s="151"/>
      <c r="B1588" s="152"/>
      <c r="C1588" s="172" t="s">
        <v>1939</v>
      </c>
      <c r="D1588" s="156"/>
      <c r="E1588" s="1215">
        <v>21.425000000000001</v>
      </c>
      <c r="F1588" s="1209"/>
      <c r="G1588" s="1209"/>
      <c r="H1588" s="154"/>
      <c r="I1588" s="154"/>
      <c r="J1588" s="154"/>
      <c r="K1588" s="154"/>
      <c r="L1588" s="154"/>
      <c r="M1588" s="154"/>
      <c r="N1588" s="153"/>
      <c r="O1588" s="153"/>
      <c r="P1588" s="153"/>
      <c r="Q1588" s="153"/>
      <c r="R1588" s="154"/>
      <c r="S1588" s="154"/>
      <c r="T1588" s="154"/>
      <c r="U1588" s="154"/>
      <c r="V1588" s="154"/>
      <c r="W1588" s="154"/>
      <c r="X1588" s="154"/>
      <c r="Y1588" s="154"/>
      <c r="Z1588" s="145"/>
      <c r="AA1588" s="145"/>
      <c r="AB1588" s="145"/>
      <c r="AC1588" s="145"/>
      <c r="AD1588" s="145"/>
      <c r="AE1588" s="145"/>
      <c r="AF1588" s="145"/>
      <c r="AG1588" s="145" t="s">
        <v>206</v>
      </c>
      <c r="AH1588" s="145">
        <v>0</v>
      </c>
      <c r="AI1588" s="145"/>
      <c r="AJ1588" s="145"/>
      <c r="AK1588" s="145"/>
      <c r="AL1588" s="145"/>
      <c r="AM1588" s="145"/>
      <c r="AN1588" s="145"/>
      <c r="AO1588" s="145"/>
      <c r="AP1588" s="145"/>
      <c r="AQ1588" s="145"/>
      <c r="AR1588" s="145"/>
      <c r="AS1588" s="145"/>
      <c r="AT1588" s="145"/>
      <c r="AU1588" s="145"/>
      <c r="AV1588" s="145"/>
      <c r="AW1588" s="145"/>
      <c r="AX1588" s="145"/>
      <c r="AY1588" s="145"/>
      <c r="AZ1588" s="145"/>
      <c r="BA1588" s="145"/>
      <c r="BB1588" s="145"/>
      <c r="BC1588" s="145"/>
      <c r="BD1588" s="145"/>
      <c r="BE1588" s="145"/>
      <c r="BF1588" s="145"/>
      <c r="BG1588" s="145"/>
      <c r="BH1588" s="145"/>
    </row>
    <row r="1589" spans="1:60" outlineLevel="3">
      <c r="A1589" s="151"/>
      <c r="B1589" s="152"/>
      <c r="C1589" s="172" t="s">
        <v>1940</v>
      </c>
      <c r="D1589" s="156"/>
      <c r="E1589" s="1215">
        <v>23.888000000000002</v>
      </c>
      <c r="F1589" s="1209"/>
      <c r="G1589" s="1209"/>
      <c r="H1589" s="154"/>
      <c r="I1589" s="154"/>
      <c r="J1589" s="154"/>
      <c r="K1589" s="154"/>
      <c r="L1589" s="154"/>
      <c r="M1589" s="154"/>
      <c r="N1589" s="153"/>
      <c r="O1589" s="153"/>
      <c r="P1589" s="153"/>
      <c r="Q1589" s="153"/>
      <c r="R1589" s="154"/>
      <c r="S1589" s="154"/>
      <c r="T1589" s="154"/>
      <c r="U1589" s="154"/>
      <c r="V1589" s="154"/>
      <c r="W1589" s="154"/>
      <c r="X1589" s="154"/>
      <c r="Y1589" s="154"/>
      <c r="Z1589" s="145"/>
      <c r="AA1589" s="145"/>
      <c r="AB1589" s="145"/>
      <c r="AC1589" s="145"/>
      <c r="AD1589" s="145"/>
      <c r="AE1589" s="145"/>
      <c r="AF1589" s="145"/>
      <c r="AG1589" s="145" t="s">
        <v>206</v>
      </c>
      <c r="AH1589" s="145">
        <v>0</v>
      </c>
      <c r="AI1589" s="145"/>
      <c r="AJ1589" s="145"/>
      <c r="AK1589" s="145"/>
      <c r="AL1589" s="145"/>
      <c r="AM1589" s="145"/>
      <c r="AN1589" s="145"/>
      <c r="AO1589" s="145"/>
      <c r="AP1589" s="145"/>
      <c r="AQ1589" s="145"/>
      <c r="AR1589" s="145"/>
      <c r="AS1589" s="145"/>
      <c r="AT1589" s="145"/>
      <c r="AU1589" s="145"/>
      <c r="AV1589" s="145"/>
      <c r="AW1589" s="145"/>
      <c r="AX1589" s="145"/>
      <c r="AY1589" s="145"/>
      <c r="AZ1589" s="145"/>
      <c r="BA1589" s="145"/>
      <c r="BB1589" s="145"/>
      <c r="BC1589" s="145"/>
      <c r="BD1589" s="145"/>
      <c r="BE1589" s="145"/>
      <c r="BF1589" s="145"/>
      <c r="BG1589" s="145"/>
      <c r="BH1589" s="145"/>
    </row>
    <row r="1590" spans="1:60" outlineLevel="3">
      <c r="A1590" s="151"/>
      <c r="B1590" s="152"/>
      <c r="C1590" s="172" t="s">
        <v>1941</v>
      </c>
      <c r="D1590" s="156"/>
      <c r="E1590" s="1215">
        <v>12.416</v>
      </c>
      <c r="F1590" s="1209"/>
      <c r="G1590" s="1209"/>
      <c r="H1590" s="154"/>
      <c r="I1590" s="154"/>
      <c r="J1590" s="154"/>
      <c r="K1590" s="154"/>
      <c r="L1590" s="154"/>
      <c r="M1590" s="154"/>
      <c r="N1590" s="153"/>
      <c r="O1590" s="153"/>
      <c r="P1590" s="153"/>
      <c r="Q1590" s="153"/>
      <c r="R1590" s="154"/>
      <c r="S1590" s="154"/>
      <c r="T1590" s="154"/>
      <c r="U1590" s="154"/>
      <c r="V1590" s="154"/>
      <c r="W1590" s="154"/>
      <c r="X1590" s="154"/>
      <c r="Y1590" s="154"/>
      <c r="Z1590" s="145"/>
      <c r="AA1590" s="145"/>
      <c r="AB1590" s="145"/>
      <c r="AC1590" s="145"/>
      <c r="AD1590" s="145"/>
      <c r="AE1590" s="145"/>
      <c r="AF1590" s="145"/>
      <c r="AG1590" s="145" t="s">
        <v>206</v>
      </c>
      <c r="AH1590" s="145">
        <v>0</v>
      </c>
      <c r="AI1590" s="145"/>
      <c r="AJ1590" s="145"/>
      <c r="AK1590" s="145"/>
      <c r="AL1590" s="145"/>
      <c r="AM1590" s="145"/>
      <c r="AN1590" s="145"/>
      <c r="AO1590" s="145"/>
      <c r="AP1590" s="145"/>
      <c r="AQ1590" s="145"/>
      <c r="AR1590" s="145"/>
      <c r="AS1590" s="145"/>
      <c r="AT1590" s="145"/>
      <c r="AU1590" s="145"/>
      <c r="AV1590" s="145"/>
      <c r="AW1590" s="145"/>
      <c r="AX1590" s="145"/>
      <c r="AY1590" s="145"/>
      <c r="AZ1590" s="145"/>
      <c r="BA1590" s="145"/>
      <c r="BB1590" s="145"/>
      <c r="BC1590" s="145"/>
      <c r="BD1590" s="145"/>
      <c r="BE1590" s="145"/>
      <c r="BF1590" s="145"/>
      <c r="BG1590" s="145"/>
      <c r="BH1590" s="145"/>
    </row>
    <row r="1591" spans="1:60" outlineLevel="3">
      <c r="A1591" s="151"/>
      <c r="B1591" s="152"/>
      <c r="C1591" s="172" t="s">
        <v>1942</v>
      </c>
      <c r="D1591" s="156"/>
      <c r="E1591" s="1215">
        <v>3.7320000000000002</v>
      </c>
      <c r="F1591" s="1209"/>
      <c r="G1591" s="1209"/>
      <c r="H1591" s="154"/>
      <c r="I1591" s="154"/>
      <c r="J1591" s="154"/>
      <c r="K1591" s="154"/>
      <c r="L1591" s="154"/>
      <c r="M1591" s="154"/>
      <c r="N1591" s="153"/>
      <c r="O1591" s="153"/>
      <c r="P1591" s="153"/>
      <c r="Q1591" s="153"/>
      <c r="R1591" s="154"/>
      <c r="S1591" s="154"/>
      <c r="T1591" s="154"/>
      <c r="U1591" s="154"/>
      <c r="V1591" s="154"/>
      <c r="W1591" s="154"/>
      <c r="X1591" s="154"/>
      <c r="Y1591" s="154"/>
      <c r="Z1591" s="145"/>
      <c r="AA1591" s="145"/>
      <c r="AB1591" s="145"/>
      <c r="AC1591" s="145"/>
      <c r="AD1591" s="145"/>
      <c r="AE1591" s="145"/>
      <c r="AF1591" s="145"/>
      <c r="AG1591" s="145" t="s">
        <v>206</v>
      </c>
      <c r="AH1591" s="145">
        <v>0</v>
      </c>
      <c r="AI1591" s="145"/>
      <c r="AJ1591" s="145"/>
      <c r="AK1591" s="145"/>
      <c r="AL1591" s="145"/>
      <c r="AM1591" s="145"/>
      <c r="AN1591" s="145"/>
      <c r="AO1591" s="145"/>
      <c r="AP1591" s="145"/>
      <c r="AQ1591" s="145"/>
      <c r="AR1591" s="145"/>
      <c r="AS1591" s="145"/>
      <c r="AT1591" s="145"/>
      <c r="AU1591" s="145"/>
      <c r="AV1591" s="145"/>
      <c r="AW1591" s="145"/>
      <c r="AX1591" s="145"/>
      <c r="AY1591" s="145"/>
      <c r="AZ1591" s="145"/>
      <c r="BA1591" s="145"/>
      <c r="BB1591" s="145"/>
      <c r="BC1591" s="145"/>
      <c r="BD1591" s="145"/>
      <c r="BE1591" s="145"/>
      <c r="BF1591" s="145"/>
      <c r="BG1591" s="145"/>
      <c r="BH1591" s="145"/>
    </row>
    <row r="1592" spans="1:60" outlineLevel="3">
      <c r="A1592" s="151"/>
      <c r="B1592" s="152"/>
      <c r="C1592" s="172" t="s">
        <v>1945</v>
      </c>
      <c r="D1592" s="156"/>
      <c r="E1592" s="1215">
        <v>12.112</v>
      </c>
      <c r="F1592" s="1209"/>
      <c r="G1592" s="1209"/>
      <c r="H1592" s="154"/>
      <c r="I1592" s="154"/>
      <c r="J1592" s="154"/>
      <c r="K1592" s="154"/>
      <c r="L1592" s="154"/>
      <c r="M1592" s="154"/>
      <c r="N1592" s="153"/>
      <c r="O1592" s="153"/>
      <c r="P1592" s="153"/>
      <c r="Q1592" s="153"/>
      <c r="R1592" s="154"/>
      <c r="S1592" s="154"/>
      <c r="T1592" s="154"/>
      <c r="U1592" s="154"/>
      <c r="V1592" s="154"/>
      <c r="W1592" s="154"/>
      <c r="X1592" s="154"/>
      <c r="Y1592" s="154"/>
      <c r="Z1592" s="145"/>
      <c r="AA1592" s="145"/>
      <c r="AB1592" s="145"/>
      <c r="AC1592" s="145"/>
      <c r="AD1592" s="145"/>
      <c r="AE1592" s="145"/>
      <c r="AF1592" s="145"/>
      <c r="AG1592" s="145" t="s">
        <v>206</v>
      </c>
      <c r="AH1592" s="145">
        <v>0</v>
      </c>
      <c r="AI1592" s="145"/>
      <c r="AJ1592" s="145"/>
      <c r="AK1592" s="145"/>
      <c r="AL1592" s="145"/>
      <c r="AM1592" s="145"/>
      <c r="AN1592" s="145"/>
      <c r="AO1592" s="145"/>
      <c r="AP1592" s="145"/>
      <c r="AQ1592" s="145"/>
      <c r="AR1592" s="145"/>
      <c r="AS1592" s="145"/>
      <c r="AT1592" s="145"/>
      <c r="AU1592" s="145"/>
      <c r="AV1592" s="145"/>
      <c r="AW1592" s="145"/>
      <c r="AX1592" s="145"/>
      <c r="AY1592" s="145"/>
      <c r="AZ1592" s="145"/>
      <c r="BA1592" s="145"/>
      <c r="BB1592" s="145"/>
      <c r="BC1592" s="145"/>
      <c r="BD1592" s="145"/>
      <c r="BE1592" s="145"/>
      <c r="BF1592" s="145"/>
      <c r="BG1592" s="145"/>
      <c r="BH1592" s="145"/>
    </row>
    <row r="1593" spans="1:60" outlineLevel="3">
      <c r="A1593" s="151"/>
      <c r="B1593" s="152"/>
      <c r="C1593" s="172" t="s">
        <v>1946</v>
      </c>
      <c r="D1593" s="156"/>
      <c r="E1593" s="1215">
        <v>11.68</v>
      </c>
      <c r="F1593" s="1209"/>
      <c r="G1593" s="1209"/>
      <c r="H1593" s="154"/>
      <c r="I1593" s="154"/>
      <c r="J1593" s="154"/>
      <c r="K1593" s="154"/>
      <c r="L1593" s="154"/>
      <c r="M1593" s="154"/>
      <c r="N1593" s="153"/>
      <c r="O1593" s="153"/>
      <c r="P1593" s="153"/>
      <c r="Q1593" s="153"/>
      <c r="R1593" s="154"/>
      <c r="S1593" s="154"/>
      <c r="T1593" s="154"/>
      <c r="U1593" s="154"/>
      <c r="V1593" s="154"/>
      <c r="W1593" s="154"/>
      <c r="X1593" s="154"/>
      <c r="Y1593" s="154"/>
      <c r="Z1593" s="145"/>
      <c r="AA1593" s="145"/>
      <c r="AB1593" s="145"/>
      <c r="AC1593" s="145"/>
      <c r="AD1593" s="145"/>
      <c r="AE1593" s="145"/>
      <c r="AF1593" s="145"/>
      <c r="AG1593" s="145" t="s">
        <v>206</v>
      </c>
      <c r="AH1593" s="145">
        <v>0</v>
      </c>
      <c r="AI1593" s="145"/>
      <c r="AJ1593" s="145"/>
      <c r="AK1593" s="145"/>
      <c r="AL1593" s="145"/>
      <c r="AM1593" s="145"/>
      <c r="AN1593" s="145"/>
      <c r="AO1593" s="145"/>
      <c r="AP1593" s="145"/>
      <c r="AQ1593" s="145"/>
      <c r="AR1593" s="145"/>
      <c r="AS1593" s="145"/>
      <c r="AT1593" s="145"/>
      <c r="AU1593" s="145"/>
      <c r="AV1593" s="145"/>
      <c r="AW1593" s="145"/>
      <c r="AX1593" s="145"/>
      <c r="AY1593" s="145"/>
      <c r="AZ1593" s="145"/>
      <c r="BA1593" s="145"/>
      <c r="BB1593" s="145"/>
      <c r="BC1593" s="145"/>
      <c r="BD1593" s="145"/>
      <c r="BE1593" s="145"/>
      <c r="BF1593" s="145"/>
      <c r="BG1593" s="145"/>
      <c r="BH1593" s="145"/>
    </row>
    <row r="1594" spans="1:60" outlineLevel="3">
      <c r="A1594" s="151"/>
      <c r="B1594" s="152"/>
      <c r="C1594" s="172" t="s">
        <v>1947</v>
      </c>
      <c r="D1594" s="156"/>
      <c r="E1594" s="1215">
        <v>11.632</v>
      </c>
      <c r="F1594" s="1209"/>
      <c r="G1594" s="1209"/>
      <c r="H1594" s="154"/>
      <c r="I1594" s="154"/>
      <c r="J1594" s="154"/>
      <c r="K1594" s="154"/>
      <c r="L1594" s="154"/>
      <c r="M1594" s="154"/>
      <c r="N1594" s="153"/>
      <c r="O1594" s="153"/>
      <c r="P1594" s="153"/>
      <c r="Q1594" s="153"/>
      <c r="R1594" s="154"/>
      <c r="S1594" s="154"/>
      <c r="T1594" s="154"/>
      <c r="U1594" s="154"/>
      <c r="V1594" s="154"/>
      <c r="W1594" s="154"/>
      <c r="X1594" s="154"/>
      <c r="Y1594" s="154"/>
      <c r="Z1594" s="145"/>
      <c r="AA1594" s="145"/>
      <c r="AB1594" s="145"/>
      <c r="AC1594" s="145"/>
      <c r="AD1594" s="145"/>
      <c r="AE1594" s="145"/>
      <c r="AF1594" s="145"/>
      <c r="AG1594" s="145" t="s">
        <v>206</v>
      </c>
      <c r="AH1594" s="145">
        <v>0</v>
      </c>
      <c r="AI1594" s="145"/>
      <c r="AJ1594" s="145"/>
      <c r="AK1594" s="145"/>
      <c r="AL1594" s="145"/>
      <c r="AM1594" s="145"/>
      <c r="AN1594" s="145"/>
      <c r="AO1594" s="145"/>
      <c r="AP1594" s="145"/>
      <c r="AQ1594" s="145"/>
      <c r="AR1594" s="145"/>
      <c r="AS1594" s="145"/>
      <c r="AT1594" s="145"/>
      <c r="AU1594" s="145"/>
      <c r="AV1594" s="145"/>
      <c r="AW1594" s="145"/>
      <c r="AX1594" s="145"/>
      <c r="AY1594" s="145"/>
      <c r="AZ1594" s="145"/>
      <c r="BA1594" s="145"/>
      <c r="BB1594" s="145"/>
      <c r="BC1594" s="145"/>
      <c r="BD1594" s="145"/>
      <c r="BE1594" s="145"/>
      <c r="BF1594" s="145"/>
      <c r="BG1594" s="145"/>
      <c r="BH1594" s="145"/>
    </row>
    <row r="1595" spans="1:60" outlineLevel="3">
      <c r="A1595" s="151"/>
      <c r="B1595" s="152"/>
      <c r="C1595" s="172" t="s">
        <v>1948</v>
      </c>
      <c r="D1595" s="156"/>
      <c r="E1595" s="1215">
        <v>12.032</v>
      </c>
      <c r="F1595" s="1209"/>
      <c r="G1595" s="1209"/>
      <c r="H1595" s="154"/>
      <c r="I1595" s="154"/>
      <c r="J1595" s="154"/>
      <c r="K1595" s="154"/>
      <c r="L1595" s="154"/>
      <c r="M1595" s="154"/>
      <c r="N1595" s="153"/>
      <c r="O1595" s="153"/>
      <c r="P1595" s="153"/>
      <c r="Q1595" s="153"/>
      <c r="R1595" s="154"/>
      <c r="S1595" s="154"/>
      <c r="T1595" s="154"/>
      <c r="U1595" s="154"/>
      <c r="V1595" s="154"/>
      <c r="W1595" s="154"/>
      <c r="X1595" s="154"/>
      <c r="Y1595" s="154"/>
      <c r="Z1595" s="145"/>
      <c r="AA1595" s="145"/>
      <c r="AB1595" s="145"/>
      <c r="AC1595" s="145"/>
      <c r="AD1595" s="145"/>
      <c r="AE1595" s="145"/>
      <c r="AF1595" s="145"/>
      <c r="AG1595" s="145" t="s">
        <v>206</v>
      </c>
      <c r="AH1595" s="145">
        <v>0</v>
      </c>
      <c r="AI1595" s="145"/>
      <c r="AJ1595" s="145"/>
      <c r="AK1595" s="145"/>
      <c r="AL1595" s="145"/>
      <c r="AM1595" s="145"/>
      <c r="AN1595" s="145"/>
      <c r="AO1595" s="145"/>
      <c r="AP1595" s="145"/>
      <c r="AQ1595" s="145"/>
      <c r="AR1595" s="145"/>
      <c r="AS1595" s="145"/>
      <c r="AT1595" s="145"/>
      <c r="AU1595" s="145"/>
      <c r="AV1595" s="145"/>
      <c r="AW1595" s="145"/>
      <c r="AX1595" s="145"/>
      <c r="AY1595" s="145"/>
      <c r="AZ1595" s="145"/>
      <c r="BA1595" s="145"/>
      <c r="BB1595" s="145"/>
      <c r="BC1595" s="145"/>
      <c r="BD1595" s="145"/>
      <c r="BE1595" s="145"/>
      <c r="BF1595" s="145"/>
      <c r="BG1595" s="145"/>
      <c r="BH1595" s="145"/>
    </row>
    <row r="1596" spans="1:60" outlineLevel="3">
      <c r="A1596" s="151"/>
      <c r="B1596" s="152"/>
      <c r="C1596" s="172" t="s">
        <v>1949</v>
      </c>
      <c r="D1596" s="156"/>
      <c r="E1596" s="1215">
        <v>29.713000000000001</v>
      </c>
      <c r="F1596" s="1209"/>
      <c r="G1596" s="1209"/>
      <c r="H1596" s="154"/>
      <c r="I1596" s="154"/>
      <c r="J1596" s="154"/>
      <c r="K1596" s="154"/>
      <c r="L1596" s="154"/>
      <c r="M1596" s="154"/>
      <c r="N1596" s="153"/>
      <c r="O1596" s="153"/>
      <c r="P1596" s="153"/>
      <c r="Q1596" s="153"/>
      <c r="R1596" s="154"/>
      <c r="S1596" s="154"/>
      <c r="T1596" s="154"/>
      <c r="U1596" s="154"/>
      <c r="V1596" s="154"/>
      <c r="W1596" s="154"/>
      <c r="X1596" s="154"/>
      <c r="Y1596" s="154"/>
      <c r="Z1596" s="145"/>
      <c r="AA1596" s="145"/>
      <c r="AB1596" s="145"/>
      <c r="AC1596" s="145"/>
      <c r="AD1596" s="145"/>
      <c r="AE1596" s="145"/>
      <c r="AF1596" s="145"/>
      <c r="AG1596" s="145" t="s">
        <v>206</v>
      </c>
      <c r="AH1596" s="145">
        <v>0</v>
      </c>
      <c r="AI1596" s="145"/>
      <c r="AJ1596" s="145"/>
      <c r="AK1596" s="145"/>
      <c r="AL1596" s="145"/>
      <c r="AM1596" s="145"/>
      <c r="AN1596" s="145"/>
      <c r="AO1596" s="145"/>
      <c r="AP1596" s="145"/>
      <c r="AQ1596" s="145"/>
      <c r="AR1596" s="145"/>
      <c r="AS1596" s="145"/>
      <c r="AT1596" s="145"/>
      <c r="AU1596" s="145"/>
      <c r="AV1596" s="145"/>
      <c r="AW1596" s="145"/>
      <c r="AX1596" s="145"/>
      <c r="AY1596" s="145"/>
      <c r="AZ1596" s="145"/>
      <c r="BA1596" s="145"/>
      <c r="BB1596" s="145"/>
      <c r="BC1596" s="145"/>
      <c r="BD1596" s="145"/>
      <c r="BE1596" s="145"/>
      <c r="BF1596" s="145"/>
      <c r="BG1596" s="145"/>
      <c r="BH1596" s="145"/>
    </row>
    <row r="1597" spans="1:60" outlineLevel="3">
      <c r="A1597" s="151"/>
      <c r="B1597" s="152"/>
      <c r="C1597" s="172" t="s">
        <v>1950</v>
      </c>
      <c r="D1597" s="156"/>
      <c r="E1597" s="1215">
        <v>9.9920000000000009</v>
      </c>
      <c r="F1597" s="1209"/>
      <c r="G1597" s="1209"/>
      <c r="H1597" s="154"/>
      <c r="I1597" s="154"/>
      <c r="J1597" s="154"/>
      <c r="K1597" s="154"/>
      <c r="L1597" s="154"/>
      <c r="M1597" s="154"/>
      <c r="N1597" s="153"/>
      <c r="O1597" s="153"/>
      <c r="P1597" s="153"/>
      <c r="Q1597" s="153"/>
      <c r="R1597" s="154"/>
      <c r="S1597" s="154"/>
      <c r="T1597" s="154"/>
      <c r="U1597" s="154"/>
      <c r="V1597" s="154"/>
      <c r="W1597" s="154"/>
      <c r="X1597" s="154"/>
      <c r="Y1597" s="154"/>
      <c r="Z1597" s="145"/>
      <c r="AA1597" s="145"/>
      <c r="AB1597" s="145"/>
      <c r="AC1597" s="145"/>
      <c r="AD1597" s="145"/>
      <c r="AE1597" s="145"/>
      <c r="AF1597" s="145"/>
      <c r="AG1597" s="145" t="s">
        <v>206</v>
      </c>
      <c r="AH1597" s="145">
        <v>0</v>
      </c>
      <c r="AI1597" s="145"/>
      <c r="AJ1597" s="145"/>
      <c r="AK1597" s="145"/>
      <c r="AL1597" s="145"/>
      <c r="AM1597" s="145"/>
      <c r="AN1597" s="145"/>
      <c r="AO1597" s="145"/>
      <c r="AP1597" s="145"/>
      <c r="AQ1597" s="145"/>
      <c r="AR1597" s="145"/>
      <c r="AS1597" s="145"/>
      <c r="AT1597" s="145"/>
      <c r="AU1597" s="145"/>
      <c r="AV1597" s="145"/>
      <c r="AW1597" s="145"/>
      <c r="AX1597" s="145"/>
      <c r="AY1597" s="145"/>
      <c r="AZ1597" s="145"/>
      <c r="BA1597" s="145"/>
      <c r="BB1597" s="145"/>
      <c r="BC1597" s="145"/>
      <c r="BD1597" s="145"/>
      <c r="BE1597" s="145"/>
      <c r="BF1597" s="145"/>
      <c r="BG1597" s="145"/>
      <c r="BH1597" s="145"/>
    </row>
    <row r="1598" spans="1:60" outlineLevel="3">
      <c r="A1598" s="151"/>
      <c r="B1598" s="152"/>
      <c r="C1598" s="172" t="s">
        <v>1951</v>
      </c>
      <c r="D1598" s="156"/>
      <c r="E1598" s="1215">
        <v>9.968</v>
      </c>
      <c r="F1598" s="1209"/>
      <c r="G1598" s="1209"/>
      <c r="H1598" s="154"/>
      <c r="I1598" s="154"/>
      <c r="J1598" s="154"/>
      <c r="K1598" s="154"/>
      <c r="L1598" s="154"/>
      <c r="M1598" s="154"/>
      <c r="N1598" s="153"/>
      <c r="O1598" s="153"/>
      <c r="P1598" s="153"/>
      <c r="Q1598" s="153"/>
      <c r="R1598" s="154"/>
      <c r="S1598" s="154"/>
      <c r="T1598" s="154"/>
      <c r="U1598" s="154"/>
      <c r="V1598" s="154"/>
      <c r="W1598" s="154"/>
      <c r="X1598" s="154"/>
      <c r="Y1598" s="154"/>
      <c r="Z1598" s="145"/>
      <c r="AA1598" s="145"/>
      <c r="AB1598" s="145"/>
      <c r="AC1598" s="145"/>
      <c r="AD1598" s="145"/>
      <c r="AE1598" s="145"/>
      <c r="AF1598" s="145"/>
      <c r="AG1598" s="145" t="s">
        <v>206</v>
      </c>
      <c r="AH1598" s="145">
        <v>0</v>
      </c>
      <c r="AI1598" s="145"/>
      <c r="AJ1598" s="145"/>
      <c r="AK1598" s="145"/>
      <c r="AL1598" s="145"/>
      <c r="AM1598" s="145"/>
      <c r="AN1598" s="145"/>
      <c r="AO1598" s="145"/>
      <c r="AP1598" s="145"/>
      <c r="AQ1598" s="145"/>
      <c r="AR1598" s="145"/>
      <c r="AS1598" s="145"/>
      <c r="AT1598" s="145"/>
      <c r="AU1598" s="145"/>
      <c r="AV1598" s="145"/>
      <c r="AW1598" s="145"/>
      <c r="AX1598" s="145"/>
      <c r="AY1598" s="145"/>
      <c r="AZ1598" s="145"/>
      <c r="BA1598" s="145"/>
      <c r="BB1598" s="145"/>
      <c r="BC1598" s="145"/>
      <c r="BD1598" s="145"/>
      <c r="BE1598" s="145"/>
      <c r="BF1598" s="145"/>
      <c r="BG1598" s="145"/>
      <c r="BH1598" s="145"/>
    </row>
    <row r="1599" spans="1:60" ht="22.5" outlineLevel="3">
      <c r="A1599" s="151"/>
      <c r="B1599" s="152"/>
      <c r="C1599" s="172" t="s">
        <v>1303</v>
      </c>
      <c r="D1599" s="156"/>
      <c r="E1599" s="1215">
        <v>23.234000000000002</v>
      </c>
      <c r="F1599" s="1209"/>
      <c r="G1599" s="1209"/>
      <c r="H1599" s="154"/>
      <c r="I1599" s="154"/>
      <c r="J1599" s="154"/>
      <c r="K1599" s="154"/>
      <c r="L1599" s="154"/>
      <c r="M1599" s="154"/>
      <c r="N1599" s="153"/>
      <c r="O1599" s="153"/>
      <c r="P1599" s="153"/>
      <c r="Q1599" s="153"/>
      <c r="R1599" s="154"/>
      <c r="S1599" s="154"/>
      <c r="T1599" s="154"/>
      <c r="U1599" s="154"/>
      <c r="V1599" s="154"/>
      <c r="W1599" s="154"/>
      <c r="X1599" s="154"/>
      <c r="Y1599" s="154"/>
      <c r="Z1599" s="145"/>
      <c r="AA1599" s="145"/>
      <c r="AB1599" s="145"/>
      <c r="AC1599" s="145"/>
      <c r="AD1599" s="145"/>
      <c r="AE1599" s="145"/>
      <c r="AF1599" s="145"/>
      <c r="AG1599" s="145" t="s">
        <v>206</v>
      </c>
      <c r="AH1599" s="145">
        <v>0</v>
      </c>
      <c r="AI1599" s="145"/>
      <c r="AJ1599" s="145"/>
      <c r="AK1599" s="145"/>
      <c r="AL1599" s="145"/>
      <c r="AM1599" s="145"/>
      <c r="AN1599" s="145"/>
      <c r="AO1599" s="145"/>
      <c r="AP1599" s="145"/>
      <c r="AQ1599" s="145"/>
      <c r="AR1599" s="145"/>
      <c r="AS1599" s="145"/>
      <c r="AT1599" s="145"/>
      <c r="AU1599" s="145"/>
      <c r="AV1599" s="145"/>
      <c r="AW1599" s="145"/>
      <c r="AX1599" s="145"/>
      <c r="AY1599" s="145"/>
      <c r="AZ1599" s="145"/>
      <c r="BA1599" s="145"/>
      <c r="BB1599" s="145"/>
      <c r="BC1599" s="145"/>
      <c r="BD1599" s="145"/>
      <c r="BE1599" s="145"/>
      <c r="BF1599" s="145"/>
      <c r="BG1599" s="145"/>
      <c r="BH1599" s="145"/>
    </row>
    <row r="1600" spans="1:60" outlineLevel="3">
      <c r="A1600" s="151"/>
      <c r="B1600" s="152"/>
      <c r="C1600" s="172" t="s">
        <v>1952</v>
      </c>
      <c r="D1600" s="156"/>
      <c r="E1600" s="1215">
        <v>20.672999999999998</v>
      </c>
      <c r="F1600" s="1209"/>
      <c r="G1600" s="1209"/>
      <c r="H1600" s="154"/>
      <c r="I1600" s="154"/>
      <c r="J1600" s="154"/>
      <c r="K1600" s="154"/>
      <c r="L1600" s="154"/>
      <c r="M1600" s="154"/>
      <c r="N1600" s="153"/>
      <c r="O1600" s="153"/>
      <c r="P1600" s="153"/>
      <c r="Q1600" s="153"/>
      <c r="R1600" s="154"/>
      <c r="S1600" s="154"/>
      <c r="T1600" s="154"/>
      <c r="U1600" s="154"/>
      <c r="V1600" s="154"/>
      <c r="W1600" s="154"/>
      <c r="X1600" s="154"/>
      <c r="Y1600" s="154"/>
      <c r="Z1600" s="145"/>
      <c r="AA1600" s="145"/>
      <c r="AB1600" s="145"/>
      <c r="AC1600" s="145"/>
      <c r="AD1600" s="145"/>
      <c r="AE1600" s="145"/>
      <c r="AF1600" s="145"/>
      <c r="AG1600" s="145" t="s">
        <v>206</v>
      </c>
      <c r="AH1600" s="145">
        <v>0</v>
      </c>
      <c r="AI1600" s="145"/>
      <c r="AJ1600" s="145"/>
      <c r="AK1600" s="145"/>
      <c r="AL1600" s="145"/>
      <c r="AM1600" s="145"/>
      <c r="AN1600" s="145"/>
      <c r="AO1600" s="145"/>
      <c r="AP1600" s="145"/>
      <c r="AQ1600" s="145"/>
      <c r="AR1600" s="145"/>
      <c r="AS1600" s="145"/>
      <c r="AT1600" s="145"/>
      <c r="AU1600" s="145"/>
      <c r="AV1600" s="145"/>
      <c r="AW1600" s="145"/>
      <c r="AX1600" s="145"/>
      <c r="AY1600" s="145"/>
      <c r="AZ1600" s="145"/>
      <c r="BA1600" s="145"/>
      <c r="BB1600" s="145"/>
      <c r="BC1600" s="145"/>
      <c r="BD1600" s="145"/>
      <c r="BE1600" s="145"/>
      <c r="BF1600" s="145"/>
      <c r="BG1600" s="145"/>
      <c r="BH1600" s="145"/>
    </row>
    <row r="1601" spans="1:60" outlineLevel="3">
      <c r="A1601" s="151"/>
      <c r="B1601" s="152"/>
      <c r="C1601" s="172" t="s">
        <v>1953</v>
      </c>
      <c r="D1601" s="156"/>
      <c r="E1601" s="1215">
        <v>16.975999999999999</v>
      </c>
      <c r="F1601" s="1209"/>
      <c r="G1601" s="1209"/>
      <c r="H1601" s="154"/>
      <c r="I1601" s="154"/>
      <c r="J1601" s="154"/>
      <c r="K1601" s="154"/>
      <c r="L1601" s="154"/>
      <c r="M1601" s="154"/>
      <c r="N1601" s="153"/>
      <c r="O1601" s="153"/>
      <c r="P1601" s="153"/>
      <c r="Q1601" s="153"/>
      <c r="R1601" s="154"/>
      <c r="S1601" s="154"/>
      <c r="T1601" s="154"/>
      <c r="U1601" s="154"/>
      <c r="V1601" s="154"/>
      <c r="W1601" s="154"/>
      <c r="X1601" s="154"/>
      <c r="Y1601" s="154"/>
      <c r="Z1601" s="145"/>
      <c r="AA1601" s="145"/>
      <c r="AB1601" s="145"/>
      <c r="AC1601" s="145"/>
      <c r="AD1601" s="145"/>
      <c r="AE1601" s="145"/>
      <c r="AF1601" s="145"/>
      <c r="AG1601" s="145" t="s">
        <v>206</v>
      </c>
      <c r="AH1601" s="145">
        <v>0</v>
      </c>
      <c r="AI1601" s="145"/>
      <c r="AJ1601" s="145"/>
      <c r="AK1601" s="145"/>
      <c r="AL1601" s="145"/>
      <c r="AM1601" s="145"/>
      <c r="AN1601" s="145"/>
      <c r="AO1601" s="145"/>
      <c r="AP1601" s="145"/>
      <c r="AQ1601" s="145"/>
      <c r="AR1601" s="145"/>
      <c r="AS1601" s="145"/>
      <c r="AT1601" s="145"/>
      <c r="AU1601" s="145"/>
      <c r="AV1601" s="145"/>
      <c r="AW1601" s="145"/>
      <c r="AX1601" s="145"/>
      <c r="AY1601" s="145"/>
      <c r="AZ1601" s="145"/>
      <c r="BA1601" s="145"/>
      <c r="BB1601" s="145"/>
      <c r="BC1601" s="145"/>
      <c r="BD1601" s="145"/>
      <c r="BE1601" s="145"/>
      <c r="BF1601" s="145"/>
      <c r="BG1601" s="145"/>
      <c r="BH1601" s="145"/>
    </row>
    <row r="1602" spans="1:60" outlineLevel="3">
      <c r="A1602" s="151"/>
      <c r="B1602" s="152"/>
      <c r="C1602" s="172" t="s">
        <v>1954</v>
      </c>
      <c r="D1602" s="156"/>
      <c r="E1602" s="1215">
        <v>11</v>
      </c>
      <c r="F1602" s="1209"/>
      <c r="G1602" s="1209"/>
      <c r="H1602" s="154"/>
      <c r="I1602" s="154"/>
      <c r="J1602" s="154"/>
      <c r="K1602" s="154"/>
      <c r="L1602" s="154"/>
      <c r="M1602" s="154"/>
      <c r="N1602" s="153"/>
      <c r="O1602" s="153"/>
      <c r="P1602" s="153"/>
      <c r="Q1602" s="153"/>
      <c r="R1602" s="154"/>
      <c r="S1602" s="154"/>
      <c r="T1602" s="154"/>
      <c r="U1602" s="154"/>
      <c r="V1602" s="154"/>
      <c r="W1602" s="154"/>
      <c r="X1602" s="154"/>
      <c r="Y1602" s="154"/>
      <c r="Z1602" s="145"/>
      <c r="AA1602" s="145"/>
      <c r="AB1602" s="145"/>
      <c r="AC1602" s="145"/>
      <c r="AD1602" s="145"/>
      <c r="AE1602" s="145"/>
      <c r="AF1602" s="145"/>
      <c r="AG1602" s="145" t="s">
        <v>206</v>
      </c>
      <c r="AH1602" s="145">
        <v>0</v>
      </c>
      <c r="AI1602" s="145"/>
      <c r="AJ1602" s="145"/>
      <c r="AK1602" s="145"/>
      <c r="AL1602" s="145"/>
      <c r="AM1602" s="145"/>
      <c r="AN1602" s="145"/>
      <c r="AO1602" s="145"/>
      <c r="AP1602" s="145"/>
      <c r="AQ1602" s="145"/>
      <c r="AR1602" s="145"/>
      <c r="AS1602" s="145"/>
      <c r="AT1602" s="145"/>
      <c r="AU1602" s="145"/>
      <c r="AV1602" s="145"/>
      <c r="AW1602" s="145"/>
      <c r="AX1602" s="145"/>
      <c r="AY1602" s="145"/>
      <c r="AZ1602" s="145"/>
      <c r="BA1602" s="145"/>
      <c r="BB1602" s="145"/>
      <c r="BC1602" s="145"/>
      <c r="BD1602" s="145"/>
      <c r="BE1602" s="145"/>
      <c r="BF1602" s="145"/>
      <c r="BG1602" s="145"/>
      <c r="BH1602" s="145"/>
    </row>
    <row r="1603" spans="1:60" outlineLevel="3">
      <c r="A1603" s="151"/>
      <c r="B1603" s="152"/>
      <c r="C1603" s="172" t="s">
        <v>1955</v>
      </c>
      <c r="D1603" s="156"/>
      <c r="E1603" s="1215">
        <v>10.976000000000001</v>
      </c>
      <c r="F1603" s="1209"/>
      <c r="G1603" s="1209"/>
      <c r="H1603" s="154"/>
      <c r="I1603" s="154"/>
      <c r="J1603" s="154"/>
      <c r="K1603" s="154"/>
      <c r="L1603" s="154"/>
      <c r="M1603" s="154"/>
      <c r="N1603" s="153"/>
      <c r="O1603" s="153"/>
      <c r="P1603" s="153"/>
      <c r="Q1603" s="153"/>
      <c r="R1603" s="154"/>
      <c r="S1603" s="154"/>
      <c r="T1603" s="154"/>
      <c r="U1603" s="154"/>
      <c r="V1603" s="154"/>
      <c r="W1603" s="154"/>
      <c r="X1603" s="154"/>
      <c r="Y1603" s="154"/>
      <c r="Z1603" s="145"/>
      <c r="AA1603" s="145"/>
      <c r="AB1603" s="145"/>
      <c r="AC1603" s="145"/>
      <c r="AD1603" s="145"/>
      <c r="AE1603" s="145"/>
      <c r="AF1603" s="145"/>
      <c r="AG1603" s="145" t="s">
        <v>206</v>
      </c>
      <c r="AH1603" s="145">
        <v>0</v>
      </c>
      <c r="AI1603" s="145"/>
      <c r="AJ1603" s="145"/>
      <c r="AK1603" s="145"/>
      <c r="AL1603" s="145"/>
      <c r="AM1603" s="145"/>
      <c r="AN1603" s="145"/>
      <c r="AO1603" s="145"/>
      <c r="AP1603" s="145"/>
      <c r="AQ1603" s="145"/>
      <c r="AR1603" s="145"/>
      <c r="AS1603" s="145"/>
      <c r="AT1603" s="145"/>
      <c r="AU1603" s="145"/>
      <c r="AV1603" s="145"/>
      <c r="AW1603" s="145"/>
      <c r="AX1603" s="145"/>
      <c r="AY1603" s="145"/>
      <c r="AZ1603" s="145"/>
      <c r="BA1603" s="145"/>
      <c r="BB1603" s="145"/>
      <c r="BC1603" s="145"/>
      <c r="BD1603" s="145"/>
      <c r="BE1603" s="145"/>
      <c r="BF1603" s="145"/>
      <c r="BG1603" s="145"/>
      <c r="BH1603" s="145"/>
    </row>
    <row r="1604" spans="1:60" outlineLevel="3">
      <c r="A1604" s="151"/>
      <c r="B1604" s="152"/>
      <c r="C1604" s="172" t="s">
        <v>1956</v>
      </c>
      <c r="D1604" s="156"/>
      <c r="E1604" s="1215">
        <v>11</v>
      </c>
      <c r="F1604" s="1209"/>
      <c r="G1604" s="1209"/>
      <c r="H1604" s="154"/>
      <c r="I1604" s="154"/>
      <c r="J1604" s="154"/>
      <c r="K1604" s="154"/>
      <c r="L1604" s="154"/>
      <c r="M1604" s="154"/>
      <c r="N1604" s="153"/>
      <c r="O1604" s="153"/>
      <c r="P1604" s="153"/>
      <c r="Q1604" s="153"/>
      <c r="R1604" s="154"/>
      <c r="S1604" s="154"/>
      <c r="T1604" s="154"/>
      <c r="U1604" s="154"/>
      <c r="V1604" s="154"/>
      <c r="W1604" s="154"/>
      <c r="X1604" s="154"/>
      <c r="Y1604" s="154"/>
      <c r="Z1604" s="145"/>
      <c r="AA1604" s="145"/>
      <c r="AB1604" s="145"/>
      <c r="AC1604" s="145"/>
      <c r="AD1604" s="145"/>
      <c r="AE1604" s="145"/>
      <c r="AF1604" s="145"/>
      <c r="AG1604" s="145" t="s">
        <v>206</v>
      </c>
      <c r="AH1604" s="145">
        <v>0</v>
      </c>
      <c r="AI1604" s="145"/>
      <c r="AJ1604" s="145"/>
      <c r="AK1604" s="145"/>
      <c r="AL1604" s="145"/>
      <c r="AM1604" s="145"/>
      <c r="AN1604" s="145"/>
      <c r="AO1604" s="145"/>
      <c r="AP1604" s="145"/>
      <c r="AQ1604" s="145"/>
      <c r="AR1604" s="145"/>
      <c r="AS1604" s="145"/>
      <c r="AT1604" s="145"/>
      <c r="AU1604" s="145"/>
      <c r="AV1604" s="145"/>
      <c r="AW1604" s="145"/>
      <c r="AX1604" s="145"/>
      <c r="AY1604" s="145"/>
      <c r="AZ1604" s="145"/>
      <c r="BA1604" s="145"/>
      <c r="BB1604" s="145"/>
      <c r="BC1604" s="145"/>
      <c r="BD1604" s="145"/>
      <c r="BE1604" s="145"/>
      <c r="BF1604" s="145"/>
      <c r="BG1604" s="145"/>
      <c r="BH1604" s="145"/>
    </row>
    <row r="1605" spans="1:60" outlineLevel="3">
      <c r="A1605" s="151"/>
      <c r="B1605" s="152"/>
      <c r="C1605" s="172" t="s">
        <v>683</v>
      </c>
      <c r="D1605" s="156"/>
      <c r="E1605" s="1215">
        <v>3.1655000000000002</v>
      </c>
      <c r="F1605" s="1209"/>
      <c r="G1605" s="1209"/>
      <c r="H1605" s="154"/>
      <c r="I1605" s="154"/>
      <c r="J1605" s="154"/>
      <c r="K1605" s="154"/>
      <c r="L1605" s="154"/>
      <c r="M1605" s="154"/>
      <c r="N1605" s="153"/>
      <c r="O1605" s="153"/>
      <c r="P1605" s="153"/>
      <c r="Q1605" s="153"/>
      <c r="R1605" s="154"/>
      <c r="S1605" s="154"/>
      <c r="T1605" s="154"/>
      <c r="U1605" s="154"/>
      <c r="V1605" s="154"/>
      <c r="W1605" s="154"/>
      <c r="X1605" s="154"/>
      <c r="Y1605" s="154"/>
      <c r="Z1605" s="145"/>
      <c r="AA1605" s="145"/>
      <c r="AB1605" s="145"/>
      <c r="AC1605" s="145"/>
      <c r="AD1605" s="145"/>
      <c r="AE1605" s="145"/>
      <c r="AF1605" s="145"/>
      <c r="AG1605" s="145" t="s">
        <v>206</v>
      </c>
      <c r="AH1605" s="145">
        <v>0</v>
      </c>
      <c r="AI1605" s="145"/>
      <c r="AJ1605" s="145"/>
      <c r="AK1605" s="145"/>
      <c r="AL1605" s="145"/>
      <c r="AM1605" s="145"/>
      <c r="AN1605" s="145"/>
      <c r="AO1605" s="145"/>
      <c r="AP1605" s="145"/>
      <c r="AQ1605" s="145"/>
      <c r="AR1605" s="145"/>
      <c r="AS1605" s="145"/>
      <c r="AT1605" s="145"/>
      <c r="AU1605" s="145"/>
      <c r="AV1605" s="145"/>
      <c r="AW1605" s="145"/>
      <c r="AX1605" s="145"/>
      <c r="AY1605" s="145"/>
      <c r="AZ1605" s="145"/>
      <c r="BA1605" s="145"/>
      <c r="BB1605" s="145"/>
      <c r="BC1605" s="145"/>
      <c r="BD1605" s="145"/>
      <c r="BE1605" s="145"/>
      <c r="BF1605" s="145"/>
      <c r="BG1605" s="145"/>
      <c r="BH1605" s="145"/>
    </row>
    <row r="1606" spans="1:60" outlineLevel="1">
      <c r="A1606" s="164">
        <v>506</v>
      </c>
      <c r="B1606" s="165" t="s">
        <v>1960</v>
      </c>
      <c r="C1606" s="171" t="s">
        <v>1961</v>
      </c>
      <c r="D1606" s="166" t="s">
        <v>241</v>
      </c>
      <c r="E1606" s="1214">
        <v>35.4</v>
      </c>
      <c r="F1606" s="1207"/>
      <c r="G1606" s="1208">
        <f>ROUND(E1606*F1606,2)</f>
        <v>0</v>
      </c>
      <c r="H1606" s="155">
        <v>882.39</v>
      </c>
      <c r="I1606" s="154">
        <f>ROUND(E1606*H1606,2)</f>
        <v>31236.61</v>
      </c>
      <c r="J1606" s="155">
        <v>70.27</v>
      </c>
      <c r="K1606" s="154">
        <f>ROUND(E1606*J1606,2)</f>
        <v>2487.56</v>
      </c>
      <c r="L1606" s="154">
        <v>21</v>
      </c>
      <c r="M1606" s="154">
        <f>G1606*(1+L1606/100)</f>
        <v>0</v>
      </c>
      <c r="N1606" s="153">
        <v>4.2999999999999999E-4</v>
      </c>
      <c r="O1606" s="153">
        <f>ROUND(E1606*N1606,2)</f>
        <v>0.02</v>
      </c>
      <c r="P1606" s="153">
        <v>0</v>
      </c>
      <c r="Q1606" s="153">
        <f>ROUND(E1606*P1606,2)</f>
        <v>0</v>
      </c>
      <c r="R1606" s="154"/>
      <c r="S1606" s="154" t="s">
        <v>200</v>
      </c>
      <c r="T1606" s="154" t="s">
        <v>201</v>
      </c>
      <c r="U1606" s="154">
        <v>0.12</v>
      </c>
      <c r="V1606" s="154">
        <f>ROUND(E1606*U1606,2)</f>
        <v>4.25</v>
      </c>
      <c r="W1606" s="154"/>
      <c r="X1606" s="154" t="s">
        <v>202</v>
      </c>
      <c r="Y1606" s="154" t="s">
        <v>203</v>
      </c>
      <c r="Z1606" s="145"/>
      <c r="AA1606" s="145"/>
      <c r="AB1606" s="145"/>
      <c r="AC1606" s="145"/>
      <c r="AD1606" s="145"/>
      <c r="AE1606" s="145"/>
      <c r="AF1606" s="145"/>
      <c r="AG1606" s="145" t="s">
        <v>204</v>
      </c>
      <c r="AH1606" s="145"/>
      <c r="AI1606" s="145"/>
      <c r="AJ1606" s="145"/>
      <c r="AK1606" s="145"/>
      <c r="AL1606" s="145"/>
      <c r="AM1606" s="145"/>
      <c r="AN1606" s="145"/>
      <c r="AO1606" s="145"/>
      <c r="AP1606" s="145"/>
      <c r="AQ1606" s="145"/>
      <c r="AR1606" s="145"/>
      <c r="AS1606" s="145"/>
      <c r="AT1606" s="145"/>
      <c r="AU1606" s="145"/>
      <c r="AV1606" s="145"/>
      <c r="AW1606" s="145"/>
      <c r="AX1606" s="145"/>
      <c r="AY1606" s="145"/>
      <c r="AZ1606" s="145"/>
      <c r="BA1606" s="145"/>
      <c r="BB1606" s="145"/>
      <c r="BC1606" s="145"/>
      <c r="BD1606" s="145"/>
      <c r="BE1606" s="145"/>
      <c r="BF1606" s="145"/>
      <c r="BG1606" s="145"/>
      <c r="BH1606" s="145"/>
    </row>
    <row r="1607" spans="1:60" ht="33.75" outlineLevel="2">
      <c r="A1607" s="151"/>
      <c r="B1607" s="152"/>
      <c r="C1607" s="172" t="s">
        <v>1962</v>
      </c>
      <c r="D1607" s="156"/>
      <c r="E1607" s="1215">
        <v>35.4</v>
      </c>
      <c r="F1607" s="1209"/>
      <c r="G1607" s="1209"/>
      <c r="H1607" s="154"/>
      <c r="I1607" s="154"/>
      <c r="J1607" s="154"/>
      <c r="K1607" s="154"/>
      <c r="L1607" s="154"/>
      <c r="M1607" s="154"/>
      <c r="N1607" s="153"/>
      <c r="O1607" s="153"/>
      <c r="P1607" s="153"/>
      <c r="Q1607" s="153"/>
      <c r="R1607" s="154"/>
      <c r="S1607" s="154"/>
      <c r="T1607" s="154"/>
      <c r="U1607" s="154"/>
      <c r="V1607" s="154"/>
      <c r="W1607" s="154"/>
      <c r="X1607" s="154"/>
      <c r="Y1607" s="154"/>
      <c r="Z1607" s="145"/>
      <c r="AA1607" s="145"/>
      <c r="AB1607" s="145"/>
      <c r="AC1607" s="145"/>
      <c r="AD1607" s="145"/>
      <c r="AE1607" s="145"/>
      <c r="AF1607" s="145"/>
      <c r="AG1607" s="145" t="s">
        <v>206</v>
      </c>
      <c r="AH1607" s="145">
        <v>0</v>
      </c>
      <c r="AI1607" s="145"/>
      <c r="AJ1607" s="145"/>
      <c r="AK1607" s="145"/>
      <c r="AL1607" s="145"/>
      <c r="AM1607" s="145"/>
      <c r="AN1607" s="145"/>
      <c r="AO1607" s="145"/>
      <c r="AP1607" s="145"/>
      <c r="AQ1607" s="145"/>
      <c r="AR1607" s="145"/>
      <c r="AS1607" s="145"/>
      <c r="AT1607" s="145"/>
      <c r="AU1607" s="145"/>
      <c r="AV1607" s="145"/>
      <c r="AW1607" s="145"/>
      <c r="AX1607" s="145"/>
      <c r="AY1607" s="145"/>
      <c r="AZ1607" s="145"/>
      <c r="BA1607" s="145"/>
      <c r="BB1607" s="145"/>
      <c r="BC1607" s="145"/>
      <c r="BD1607" s="145"/>
      <c r="BE1607" s="145"/>
      <c r="BF1607" s="145"/>
      <c r="BG1607" s="145"/>
      <c r="BH1607" s="145"/>
    </row>
    <row r="1608" spans="1:60" outlineLevel="1">
      <c r="A1608" s="164">
        <v>507</v>
      </c>
      <c r="B1608" s="165" t="s">
        <v>1963</v>
      </c>
      <c r="C1608" s="171" t="s">
        <v>1964</v>
      </c>
      <c r="D1608" s="166" t="s">
        <v>217</v>
      </c>
      <c r="E1608" s="1214">
        <v>141.88650000000001</v>
      </c>
      <c r="F1608" s="1207"/>
      <c r="G1608" s="1208">
        <f>ROUND(E1608*F1608,2)</f>
        <v>0</v>
      </c>
      <c r="H1608" s="155">
        <v>268.5</v>
      </c>
      <c r="I1608" s="154">
        <f>ROUND(E1608*H1608,2)</f>
        <v>38096.53</v>
      </c>
      <c r="J1608" s="155">
        <v>0</v>
      </c>
      <c r="K1608" s="154">
        <f>ROUND(E1608*J1608,2)</f>
        <v>0</v>
      </c>
      <c r="L1608" s="154">
        <v>21</v>
      </c>
      <c r="M1608" s="154">
        <f>G1608*(1+L1608/100)</f>
        <v>0</v>
      </c>
      <c r="N1608" s="153">
        <v>1.8499999999999999E-2</v>
      </c>
      <c r="O1608" s="153">
        <f>ROUND(E1608*N1608,2)</f>
        <v>2.62</v>
      </c>
      <c r="P1608" s="153">
        <v>0</v>
      </c>
      <c r="Q1608" s="153">
        <f>ROUND(E1608*P1608,2)</f>
        <v>0</v>
      </c>
      <c r="R1608" s="154"/>
      <c r="S1608" s="154" t="s">
        <v>623</v>
      </c>
      <c r="T1608" s="154" t="s">
        <v>201</v>
      </c>
      <c r="U1608" s="154">
        <v>0</v>
      </c>
      <c r="V1608" s="154">
        <f>ROUND(E1608*U1608,2)</f>
        <v>0</v>
      </c>
      <c r="W1608" s="154"/>
      <c r="X1608" s="154" t="s">
        <v>463</v>
      </c>
      <c r="Y1608" s="154" t="s">
        <v>203</v>
      </c>
      <c r="Z1608" s="145"/>
      <c r="AA1608" s="145"/>
      <c r="AB1608" s="145"/>
      <c r="AC1608" s="145"/>
      <c r="AD1608" s="145"/>
      <c r="AE1608" s="145"/>
      <c r="AF1608" s="145"/>
      <c r="AG1608" s="145" t="s">
        <v>464</v>
      </c>
      <c r="AH1608" s="145"/>
      <c r="AI1608" s="145"/>
      <c r="AJ1608" s="145"/>
      <c r="AK1608" s="145"/>
      <c r="AL1608" s="145"/>
      <c r="AM1608" s="145"/>
      <c r="AN1608" s="145"/>
      <c r="AO1608" s="145"/>
      <c r="AP1608" s="145"/>
      <c r="AQ1608" s="145"/>
      <c r="AR1608" s="145"/>
      <c r="AS1608" s="145"/>
      <c r="AT1608" s="145"/>
      <c r="AU1608" s="145"/>
      <c r="AV1608" s="145"/>
      <c r="AW1608" s="145"/>
      <c r="AX1608" s="145"/>
      <c r="AY1608" s="145"/>
      <c r="AZ1608" s="145"/>
      <c r="BA1608" s="145"/>
      <c r="BB1608" s="145"/>
      <c r="BC1608" s="145"/>
      <c r="BD1608" s="145"/>
      <c r="BE1608" s="145"/>
      <c r="BF1608" s="145"/>
      <c r="BG1608" s="145"/>
      <c r="BH1608" s="145"/>
    </row>
    <row r="1609" spans="1:60" outlineLevel="2">
      <c r="A1609" s="151"/>
      <c r="B1609" s="152"/>
      <c r="C1609" s="172" t="s">
        <v>1965</v>
      </c>
      <c r="D1609" s="156"/>
      <c r="E1609" s="1215">
        <v>14.6328</v>
      </c>
      <c r="F1609" s="1209"/>
      <c r="G1609" s="1209"/>
      <c r="H1609" s="154"/>
      <c r="I1609" s="154"/>
      <c r="J1609" s="154"/>
      <c r="K1609" s="154"/>
      <c r="L1609" s="154"/>
      <c r="M1609" s="154"/>
      <c r="N1609" s="153"/>
      <c r="O1609" s="153"/>
      <c r="P1609" s="153"/>
      <c r="Q1609" s="153"/>
      <c r="R1609" s="154"/>
      <c r="S1609" s="154"/>
      <c r="T1609" s="154"/>
      <c r="U1609" s="154"/>
      <c r="V1609" s="154"/>
      <c r="W1609" s="154"/>
      <c r="X1609" s="154"/>
      <c r="Y1609" s="154"/>
      <c r="Z1609" s="145"/>
      <c r="AA1609" s="145"/>
      <c r="AB1609" s="145"/>
      <c r="AC1609" s="145"/>
      <c r="AD1609" s="145"/>
      <c r="AE1609" s="145"/>
      <c r="AF1609" s="145"/>
      <c r="AG1609" s="145" t="s">
        <v>206</v>
      </c>
      <c r="AH1609" s="145">
        <v>0</v>
      </c>
      <c r="AI1609" s="145"/>
      <c r="AJ1609" s="145"/>
      <c r="AK1609" s="145"/>
      <c r="AL1609" s="145"/>
      <c r="AM1609" s="145"/>
      <c r="AN1609" s="145"/>
      <c r="AO1609" s="145"/>
      <c r="AP1609" s="145"/>
      <c r="AQ1609" s="145"/>
      <c r="AR1609" s="145"/>
      <c r="AS1609" s="145"/>
      <c r="AT1609" s="145"/>
      <c r="AU1609" s="145"/>
      <c r="AV1609" s="145"/>
      <c r="AW1609" s="145"/>
      <c r="AX1609" s="145"/>
      <c r="AY1609" s="145"/>
      <c r="AZ1609" s="145"/>
      <c r="BA1609" s="145"/>
      <c r="BB1609" s="145"/>
      <c r="BC1609" s="145"/>
      <c r="BD1609" s="145"/>
      <c r="BE1609" s="145"/>
      <c r="BF1609" s="145"/>
      <c r="BG1609" s="145"/>
      <c r="BH1609" s="145"/>
    </row>
    <row r="1610" spans="1:60" outlineLevel="3">
      <c r="A1610" s="151"/>
      <c r="B1610" s="152"/>
      <c r="C1610" s="172" t="s">
        <v>1966</v>
      </c>
      <c r="D1610" s="156"/>
      <c r="E1610" s="1215">
        <v>9.8416499999999996</v>
      </c>
      <c r="F1610" s="1209"/>
      <c r="G1610" s="1209"/>
      <c r="H1610" s="154"/>
      <c r="I1610" s="154"/>
      <c r="J1610" s="154"/>
      <c r="K1610" s="154"/>
      <c r="L1610" s="154"/>
      <c r="M1610" s="154"/>
      <c r="N1610" s="153"/>
      <c r="O1610" s="153"/>
      <c r="P1610" s="153"/>
      <c r="Q1610" s="153"/>
      <c r="R1610" s="154"/>
      <c r="S1610" s="154"/>
      <c r="T1610" s="154"/>
      <c r="U1610" s="154"/>
      <c r="V1610" s="154"/>
      <c r="W1610" s="154"/>
      <c r="X1610" s="154"/>
      <c r="Y1610" s="154"/>
      <c r="Z1610" s="145"/>
      <c r="AA1610" s="145"/>
      <c r="AB1610" s="145"/>
      <c r="AC1610" s="145"/>
      <c r="AD1610" s="145"/>
      <c r="AE1610" s="145"/>
      <c r="AF1610" s="145"/>
      <c r="AG1610" s="145" t="s">
        <v>206</v>
      </c>
      <c r="AH1610" s="145">
        <v>0</v>
      </c>
      <c r="AI1610" s="145"/>
      <c r="AJ1610" s="145"/>
      <c r="AK1610" s="145"/>
      <c r="AL1610" s="145"/>
      <c r="AM1610" s="145"/>
      <c r="AN1610" s="145"/>
      <c r="AO1610" s="145"/>
      <c r="AP1610" s="145"/>
      <c r="AQ1610" s="145"/>
      <c r="AR1610" s="145"/>
      <c r="AS1610" s="145"/>
      <c r="AT1610" s="145"/>
      <c r="AU1610" s="145"/>
      <c r="AV1610" s="145"/>
      <c r="AW1610" s="145"/>
      <c r="AX1610" s="145"/>
      <c r="AY1610" s="145"/>
      <c r="AZ1610" s="145"/>
      <c r="BA1610" s="145"/>
      <c r="BB1610" s="145"/>
      <c r="BC1610" s="145"/>
      <c r="BD1610" s="145"/>
      <c r="BE1610" s="145"/>
      <c r="BF1610" s="145"/>
      <c r="BG1610" s="145"/>
      <c r="BH1610" s="145"/>
    </row>
    <row r="1611" spans="1:60" outlineLevel="3">
      <c r="A1611" s="151"/>
      <c r="B1611" s="152"/>
      <c r="C1611" s="172" t="s">
        <v>1967</v>
      </c>
      <c r="D1611" s="156"/>
      <c r="E1611" s="1215">
        <v>11.298</v>
      </c>
      <c r="F1611" s="1209"/>
      <c r="G1611" s="1209"/>
      <c r="H1611" s="154"/>
      <c r="I1611" s="154"/>
      <c r="J1611" s="154"/>
      <c r="K1611" s="154"/>
      <c r="L1611" s="154"/>
      <c r="M1611" s="154"/>
      <c r="N1611" s="153"/>
      <c r="O1611" s="153"/>
      <c r="P1611" s="153"/>
      <c r="Q1611" s="153"/>
      <c r="R1611" s="154"/>
      <c r="S1611" s="154"/>
      <c r="T1611" s="154"/>
      <c r="U1611" s="154"/>
      <c r="V1611" s="154"/>
      <c r="W1611" s="154"/>
      <c r="X1611" s="154"/>
      <c r="Y1611" s="154"/>
      <c r="Z1611" s="145"/>
      <c r="AA1611" s="145"/>
      <c r="AB1611" s="145"/>
      <c r="AC1611" s="145"/>
      <c r="AD1611" s="145"/>
      <c r="AE1611" s="145"/>
      <c r="AF1611" s="145"/>
      <c r="AG1611" s="145" t="s">
        <v>206</v>
      </c>
      <c r="AH1611" s="145">
        <v>0</v>
      </c>
      <c r="AI1611" s="145"/>
      <c r="AJ1611" s="145"/>
      <c r="AK1611" s="145"/>
      <c r="AL1611" s="145"/>
      <c r="AM1611" s="145"/>
      <c r="AN1611" s="145"/>
      <c r="AO1611" s="145"/>
      <c r="AP1611" s="145"/>
      <c r="AQ1611" s="145"/>
      <c r="AR1611" s="145"/>
      <c r="AS1611" s="145"/>
      <c r="AT1611" s="145"/>
      <c r="AU1611" s="145"/>
      <c r="AV1611" s="145"/>
      <c r="AW1611" s="145"/>
      <c r="AX1611" s="145"/>
      <c r="AY1611" s="145"/>
      <c r="AZ1611" s="145"/>
      <c r="BA1611" s="145"/>
      <c r="BB1611" s="145"/>
      <c r="BC1611" s="145"/>
      <c r="BD1611" s="145"/>
      <c r="BE1611" s="145"/>
      <c r="BF1611" s="145"/>
      <c r="BG1611" s="145"/>
      <c r="BH1611" s="145"/>
    </row>
    <row r="1612" spans="1:60" outlineLevel="3">
      <c r="A1612" s="151"/>
      <c r="B1612" s="152"/>
      <c r="C1612" s="172" t="s">
        <v>1968</v>
      </c>
      <c r="D1612" s="156"/>
      <c r="E1612" s="1215">
        <v>11.583600000000001</v>
      </c>
      <c r="F1612" s="1209"/>
      <c r="G1612" s="1209"/>
      <c r="H1612" s="154"/>
      <c r="I1612" s="154"/>
      <c r="J1612" s="154"/>
      <c r="K1612" s="154"/>
      <c r="L1612" s="154"/>
      <c r="M1612" s="154"/>
      <c r="N1612" s="153"/>
      <c r="O1612" s="153"/>
      <c r="P1612" s="153"/>
      <c r="Q1612" s="153"/>
      <c r="R1612" s="154"/>
      <c r="S1612" s="154"/>
      <c r="T1612" s="154"/>
      <c r="U1612" s="154"/>
      <c r="V1612" s="154"/>
      <c r="W1612" s="154"/>
      <c r="X1612" s="154"/>
      <c r="Y1612" s="154"/>
      <c r="Z1612" s="145"/>
      <c r="AA1612" s="145"/>
      <c r="AB1612" s="145"/>
      <c r="AC1612" s="145"/>
      <c r="AD1612" s="145"/>
      <c r="AE1612" s="145"/>
      <c r="AF1612" s="145"/>
      <c r="AG1612" s="145" t="s">
        <v>206</v>
      </c>
      <c r="AH1612" s="145">
        <v>0</v>
      </c>
      <c r="AI1612" s="145"/>
      <c r="AJ1612" s="145"/>
      <c r="AK1612" s="145"/>
      <c r="AL1612" s="145"/>
      <c r="AM1612" s="145"/>
      <c r="AN1612" s="145"/>
      <c r="AO1612" s="145"/>
      <c r="AP1612" s="145"/>
      <c r="AQ1612" s="145"/>
      <c r="AR1612" s="145"/>
      <c r="AS1612" s="145"/>
      <c r="AT1612" s="145"/>
      <c r="AU1612" s="145"/>
      <c r="AV1612" s="145"/>
      <c r="AW1612" s="145"/>
      <c r="AX1612" s="145"/>
      <c r="AY1612" s="145"/>
      <c r="AZ1612" s="145"/>
      <c r="BA1612" s="145"/>
      <c r="BB1612" s="145"/>
      <c r="BC1612" s="145"/>
      <c r="BD1612" s="145"/>
      <c r="BE1612" s="145"/>
      <c r="BF1612" s="145"/>
      <c r="BG1612" s="145"/>
      <c r="BH1612" s="145"/>
    </row>
    <row r="1613" spans="1:60" outlineLevel="3">
      <c r="A1613" s="151"/>
      <c r="B1613" s="152"/>
      <c r="C1613" s="172" t="s">
        <v>1969</v>
      </c>
      <c r="D1613" s="156"/>
      <c r="E1613" s="1215">
        <v>29.996400000000001</v>
      </c>
      <c r="F1613" s="1209"/>
      <c r="G1613" s="1209"/>
      <c r="H1613" s="154"/>
      <c r="I1613" s="154"/>
      <c r="J1613" s="154"/>
      <c r="K1613" s="154"/>
      <c r="L1613" s="154"/>
      <c r="M1613" s="154"/>
      <c r="N1613" s="153"/>
      <c r="O1613" s="153"/>
      <c r="P1613" s="153"/>
      <c r="Q1613" s="153"/>
      <c r="R1613" s="154"/>
      <c r="S1613" s="154"/>
      <c r="T1613" s="154"/>
      <c r="U1613" s="154"/>
      <c r="V1613" s="154"/>
      <c r="W1613" s="154"/>
      <c r="X1613" s="154"/>
      <c r="Y1613" s="154"/>
      <c r="Z1613" s="145"/>
      <c r="AA1613" s="145"/>
      <c r="AB1613" s="145"/>
      <c r="AC1613" s="145"/>
      <c r="AD1613" s="145"/>
      <c r="AE1613" s="145"/>
      <c r="AF1613" s="145"/>
      <c r="AG1613" s="145" t="s">
        <v>206</v>
      </c>
      <c r="AH1613" s="145">
        <v>0</v>
      </c>
      <c r="AI1613" s="145"/>
      <c r="AJ1613" s="145"/>
      <c r="AK1613" s="145"/>
      <c r="AL1613" s="145"/>
      <c r="AM1613" s="145"/>
      <c r="AN1613" s="145"/>
      <c r="AO1613" s="145"/>
      <c r="AP1613" s="145"/>
      <c r="AQ1613" s="145"/>
      <c r="AR1613" s="145"/>
      <c r="AS1613" s="145"/>
      <c r="AT1613" s="145"/>
      <c r="AU1613" s="145"/>
      <c r="AV1613" s="145"/>
      <c r="AW1613" s="145"/>
      <c r="AX1613" s="145"/>
      <c r="AY1613" s="145"/>
      <c r="AZ1613" s="145"/>
      <c r="BA1613" s="145"/>
      <c r="BB1613" s="145"/>
      <c r="BC1613" s="145"/>
      <c r="BD1613" s="145"/>
      <c r="BE1613" s="145"/>
      <c r="BF1613" s="145"/>
      <c r="BG1613" s="145"/>
      <c r="BH1613" s="145"/>
    </row>
    <row r="1614" spans="1:60" outlineLevel="3">
      <c r="A1614" s="151"/>
      <c r="B1614" s="152"/>
      <c r="C1614" s="172" t="s">
        <v>1970</v>
      </c>
      <c r="D1614" s="156"/>
      <c r="E1614" s="1215">
        <v>22.49625</v>
      </c>
      <c r="F1614" s="1209"/>
      <c r="G1614" s="1209"/>
      <c r="H1614" s="154"/>
      <c r="I1614" s="154"/>
      <c r="J1614" s="154"/>
      <c r="K1614" s="154"/>
      <c r="L1614" s="154"/>
      <c r="M1614" s="154"/>
      <c r="N1614" s="153"/>
      <c r="O1614" s="153"/>
      <c r="P1614" s="153"/>
      <c r="Q1614" s="153"/>
      <c r="R1614" s="154"/>
      <c r="S1614" s="154"/>
      <c r="T1614" s="154"/>
      <c r="U1614" s="154"/>
      <c r="V1614" s="154"/>
      <c r="W1614" s="154"/>
      <c r="X1614" s="154"/>
      <c r="Y1614" s="154"/>
      <c r="Z1614" s="145"/>
      <c r="AA1614" s="145"/>
      <c r="AB1614" s="145"/>
      <c r="AC1614" s="145"/>
      <c r="AD1614" s="145"/>
      <c r="AE1614" s="145"/>
      <c r="AF1614" s="145"/>
      <c r="AG1614" s="145" t="s">
        <v>206</v>
      </c>
      <c r="AH1614" s="145">
        <v>0</v>
      </c>
      <c r="AI1614" s="145"/>
      <c r="AJ1614" s="145"/>
      <c r="AK1614" s="145"/>
      <c r="AL1614" s="145"/>
      <c r="AM1614" s="145"/>
      <c r="AN1614" s="145"/>
      <c r="AO1614" s="145"/>
      <c r="AP1614" s="145"/>
      <c r="AQ1614" s="145"/>
      <c r="AR1614" s="145"/>
      <c r="AS1614" s="145"/>
      <c r="AT1614" s="145"/>
      <c r="AU1614" s="145"/>
      <c r="AV1614" s="145"/>
      <c r="AW1614" s="145"/>
      <c r="AX1614" s="145"/>
      <c r="AY1614" s="145"/>
      <c r="AZ1614" s="145"/>
      <c r="BA1614" s="145"/>
      <c r="BB1614" s="145"/>
      <c r="BC1614" s="145"/>
      <c r="BD1614" s="145"/>
      <c r="BE1614" s="145"/>
      <c r="BF1614" s="145"/>
      <c r="BG1614" s="145"/>
      <c r="BH1614" s="145"/>
    </row>
    <row r="1615" spans="1:60" outlineLevel="3">
      <c r="A1615" s="151"/>
      <c r="B1615" s="152"/>
      <c r="C1615" s="172" t="s">
        <v>1971</v>
      </c>
      <c r="D1615" s="156"/>
      <c r="E1615" s="1215">
        <v>25.0824</v>
      </c>
      <c r="F1615" s="1209"/>
      <c r="G1615" s="1209"/>
      <c r="H1615" s="154"/>
      <c r="I1615" s="154"/>
      <c r="J1615" s="154"/>
      <c r="K1615" s="154"/>
      <c r="L1615" s="154"/>
      <c r="M1615" s="154"/>
      <c r="N1615" s="153"/>
      <c r="O1615" s="153"/>
      <c r="P1615" s="153"/>
      <c r="Q1615" s="153"/>
      <c r="R1615" s="154"/>
      <c r="S1615" s="154"/>
      <c r="T1615" s="154"/>
      <c r="U1615" s="154"/>
      <c r="V1615" s="154"/>
      <c r="W1615" s="154"/>
      <c r="X1615" s="154"/>
      <c r="Y1615" s="154"/>
      <c r="Z1615" s="145"/>
      <c r="AA1615" s="145"/>
      <c r="AB1615" s="145"/>
      <c r="AC1615" s="145"/>
      <c r="AD1615" s="145"/>
      <c r="AE1615" s="145"/>
      <c r="AF1615" s="145"/>
      <c r="AG1615" s="145" t="s">
        <v>206</v>
      </c>
      <c r="AH1615" s="145">
        <v>0</v>
      </c>
      <c r="AI1615" s="145"/>
      <c r="AJ1615" s="145"/>
      <c r="AK1615" s="145"/>
      <c r="AL1615" s="145"/>
      <c r="AM1615" s="145"/>
      <c r="AN1615" s="145"/>
      <c r="AO1615" s="145"/>
      <c r="AP1615" s="145"/>
      <c r="AQ1615" s="145"/>
      <c r="AR1615" s="145"/>
      <c r="AS1615" s="145"/>
      <c r="AT1615" s="145"/>
      <c r="AU1615" s="145"/>
      <c r="AV1615" s="145"/>
      <c r="AW1615" s="145"/>
      <c r="AX1615" s="145"/>
      <c r="AY1615" s="145"/>
      <c r="AZ1615" s="145"/>
      <c r="BA1615" s="145"/>
      <c r="BB1615" s="145"/>
      <c r="BC1615" s="145"/>
      <c r="BD1615" s="145"/>
      <c r="BE1615" s="145"/>
      <c r="BF1615" s="145"/>
      <c r="BG1615" s="145"/>
      <c r="BH1615" s="145"/>
    </row>
    <row r="1616" spans="1:60" outlineLevel="3">
      <c r="A1616" s="151"/>
      <c r="B1616" s="152"/>
      <c r="C1616" s="172" t="s">
        <v>1972</v>
      </c>
      <c r="D1616" s="156"/>
      <c r="E1616" s="1215">
        <v>13.036799999999999</v>
      </c>
      <c r="F1616" s="1209"/>
      <c r="G1616" s="1209"/>
      <c r="H1616" s="154"/>
      <c r="I1616" s="154"/>
      <c r="J1616" s="154"/>
      <c r="K1616" s="154"/>
      <c r="L1616" s="154"/>
      <c r="M1616" s="154"/>
      <c r="N1616" s="153"/>
      <c r="O1616" s="153"/>
      <c r="P1616" s="153"/>
      <c r="Q1616" s="153"/>
      <c r="R1616" s="154"/>
      <c r="S1616" s="154"/>
      <c r="T1616" s="154"/>
      <c r="U1616" s="154"/>
      <c r="V1616" s="154"/>
      <c r="W1616" s="154"/>
      <c r="X1616" s="154"/>
      <c r="Y1616" s="154"/>
      <c r="Z1616" s="145"/>
      <c r="AA1616" s="145"/>
      <c r="AB1616" s="145"/>
      <c r="AC1616" s="145"/>
      <c r="AD1616" s="145"/>
      <c r="AE1616" s="145"/>
      <c r="AF1616" s="145"/>
      <c r="AG1616" s="145" t="s">
        <v>206</v>
      </c>
      <c r="AH1616" s="145">
        <v>0</v>
      </c>
      <c r="AI1616" s="145"/>
      <c r="AJ1616" s="145"/>
      <c r="AK1616" s="145"/>
      <c r="AL1616" s="145"/>
      <c r="AM1616" s="145"/>
      <c r="AN1616" s="145"/>
      <c r="AO1616" s="145"/>
      <c r="AP1616" s="145"/>
      <c r="AQ1616" s="145"/>
      <c r="AR1616" s="145"/>
      <c r="AS1616" s="145"/>
      <c r="AT1616" s="145"/>
      <c r="AU1616" s="145"/>
      <c r="AV1616" s="145"/>
      <c r="AW1616" s="145"/>
      <c r="AX1616" s="145"/>
      <c r="AY1616" s="145"/>
      <c r="AZ1616" s="145"/>
      <c r="BA1616" s="145"/>
      <c r="BB1616" s="145"/>
      <c r="BC1616" s="145"/>
      <c r="BD1616" s="145"/>
      <c r="BE1616" s="145"/>
      <c r="BF1616" s="145"/>
      <c r="BG1616" s="145"/>
      <c r="BH1616" s="145"/>
    </row>
    <row r="1617" spans="1:60" outlineLevel="3">
      <c r="A1617" s="151"/>
      <c r="B1617" s="152"/>
      <c r="C1617" s="172" t="s">
        <v>1973</v>
      </c>
      <c r="D1617" s="156"/>
      <c r="E1617" s="1215">
        <v>3.9186000000000001</v>
      </c>
      <c r="F1617" s="1209"/>
      <c r="G1617" s="1209"/>
      <c r="H1617" s="154"/>
      <c r="I1617" s="154"/>
      <c r="J1617" s="154"/>
      <c r="K1617" s="154"/>
      <c r="L1617" s="154"/>
      <c r="M1617" s="154"/>
      <c r="N1617" s="153"/>
      <c r="O1617" s="153"/>
      <c r="P1617" s="153"/>
      <c r="Q1617" s="153"/>
      <c r="R1617" s="154"/>
      <c r="S1617" s="154"/>
      <c r="T1617" s="154"/>
      <c r="U1617" s="154"/>
      <c r="V1617" s="154"/>
      <c r="W1617" s="154"/>
      <c r="X1617" s="154"/>
      <c r="Y1617" s="154"/>
      <c r="Z1617" s="145"/>
      <c r="AA1617" s="145"/>
      <c r="AB1617" s="145"/>
      <c r="AC1617" s="145"/>
      <c r="AD1617" s="145"/>
      <c r="AE1617" s="145"/>
      <c r="AF1617" s="145"/>
      <c r="AG1617" s="145" t="s">
        <v>206</v>
      </c>
      <c r="AH1617" s="145">
        <v>0</v>
      </c>
      <c r="AI1617" s="145"/>
      <c r="AJ1617" s="145"/>
      <c r="AK1617" s="145"/>
      <c r="AL1617" s="145"/>
      <c r="AM1617" s="145"/>
      <c r="AN1617" s="145"/>
      <c r="AO1617" s="145"/>
      <c r="AP1617" s="145"/>
      <c r="AQ1617" s="145"/>
      <c r="AR1617" s="145"/>
      <c r="AS1617" s="145"/>
      <c r="AT1617" s="145"/>
      <c r="AU1617" s="145"/>
      <c r="AV1617" s="145"/>
      <c r="AW1617" s="145"/>
      <c r="AX1617" s="145"/>
      <c r="AY1617" s="145"/>
      <c r="AZ1617" s="145"/>
      <c r="BA1617" s="145"/>
      <c r="BB1617" s="145"/>
      <c r="BC1617" s="145"/>
      <c r="BD1617" s="145"/>
      <c r="BE1617" s="145"/>
      <c r="BF1617" s="145"/>
      <c r="BG1617" s="145"/>
      <c r="BH1617" s="145"/>
    </row>
    <row r="1618" spans="1:60" outlineLevel="1">
      <c r="A1618" s="164">
        <v>508</v>
      </c>
      <c r="B1618" s="165" t="s">
        <v>1974</v>
      </c>
      <c r="C1618" s="171" t="s">
        <v>1975</v>
      </c>
      <c r="D1618" s="166" t="s">
        <v>217</v>
      </c>
      <c r="E1618" s="1214">
        <v>203.86117999999999</v>
      </c>
      <c r="F1618" s="1207"/>
      <c r="G1618" s="1208">
        <f>ROUND(E1618*F1618,2)</f>
        <v>0</v>
      </c>
      <c r="H1618" s="155">
        <v>644.4</v>
      </c>
      <c r="I1618" s="154">
        <f>ROUND(E1618*H1618,2)</f>
        <v>131368.14000000001</v>
      </c>
      <c r="J1618" s="155">
        <v>0</v>
      </c>
      <c r="K1618" s="154">
        <f>ROUND(E1618*J1618,2)</f>
        <v>0</v>
      </c>
      <c r="L1618" s="154">
        <v>21</v>
      </c>
      <c r="M1618" s="154">
        <f>G1618*(1+L1618/100)</f>
        <v>0</v>
      </c>
      <c r="N1618" s="153">
        <v>1.8499999999999999E-2</v>
      </c>
      <c r="O1618" s="153">
        <f>ROUND(E1618*N1618,2)</f>
        <v>3.77</v>
      </c>
      <c r="P1618" s="153">
        <v>0</v>
      </c>
      <c r="Q1618" s="153">
        <f>ROUND(E1618*P1618,2)</f>
        <v>0</v>
      </c>
      <c r="R1618" s="154"/>
      <c r="S1618" s="154" t="s">
        <v>623</v>
      </c>
      <c r="T1618" s="154" t="s">
        <v>201</v>
      </c>
      <c r="U1618" s="154">
        <v>0</v>
      </c>
      <c r="V1618" s="154">
        <f>ROUND(E1618*U1618,2)</f>
        <v>0</v>
      </c>
      <c r="W1618" s="154"/>
      <c r="X1618" s="154" t="s">
        <v>463</v>
      </c>
      <c r="Y1618" s="154" t="s">
        <v>203</v>
      </c>
      <c r="Z1618" s="145"/>
      <c r="AA1618" s="145"/>
      <c r="AB1618" s="145"/>
      <c r="AC1618" s="145"/>
      <c r="AD1618" s="145"/>
      <c r="AE1618" s="145"/>
      <c r="AF1618" s="145"/>
      <c r="AG1618" s="145" t="s">
        <v>464</v>
      </c>
      <c r="AH1618" s="145"/>
      <c r="AI1618" s="145"/>
      <c r="AJ1618" s="145"/>
      <c r="AK1618" s="145"/>
      <c r="AL1618" s="145"/>
      <c r="AM1618" s="145"/>
      <c r="AN1618" s="145"/>
      <c r="AO1618" s="145"/>
      <c r="AP1618" s="145"/>
      <c r="AQ1618" s="145"/>
      <c r="AR1618" s="145"/>
      <c r="AS1618" s="145"/>
      <c r="AT1618" s="145"/>
      <c r="AU1618" s="145"/>
      <c r="AV1618" s="145"/>
      <c r="AW1618" s="145"/>
      <c r="AX1618" s="145"/>
      <c r="AY1618" s="145"/>
      <c r="AZ1618" s="145"/>
      <c r="BA1618" s="145"/>
      <c r="BB1618" s="145"/>
      <c r="BC1618" s="145"/>
      <c r="BD1618" s="145"/>
      <c r="BE1618" s="145"/>
      <c r="BF1618" s="145"/>
      <c r="BG1618" s="145"/>
      <c r="BH1618" s="145"/>
    </row>
    <row r="1619" spans="1:60" outlineLevel="2">
      <c r="A1619" s="151"/>
      <c r="B1619" s="152"/>
      <c r="C1619" s="172" t="s">
        <v>1976</v>
      </c>
      <c r="D1619" s="156"/>
      <c r="E1619" s="1215">
        <v>12.717599999999999</v>
      </c>
      <c r="F1619" s="1209"/>
      <c r="G1619" s="1209"/>
      <c r="H1619" s="154"/>
      <c r="I1619" s="154"/>
      <c r="J1619" s="154"/>
      <c r="K1619" s="154"/>
      <c r="L1619" s="154"/>
      <c r="M1619" s="154"/>
      <c r="N1619" s="153"/>
      <c r="O1619" s="153"/>
      <c r="P1619" s="153"/>
      <c r="Q1619" s="153"/>
      <c r="R1619" s="154"/>
      <c r="S1619" s="154"/>
      <c r="T1619" s="154"/>
      <c r="U1619" s="154"/>
      <c r="V1619" s="154"/>
      <c r="W1619" s="154"/>
      <c r="X1619" s="154"/>
      <c r="Y1619" s="154"/>
      <c r="Z1619" s="145"/>
      <c r="AA1619" s="145"/>
      <c r="AB1619" s="145"/>
      <c r="AC1619" s="145"/>
      <c r="AD1619" s="145"/>
      <c r="AE1619" s="145"/>
      <c r="AF1619" s="145"/>
      <c r="AG1619" s="145" t="s">
        <v>206</v>
      </c>
      <c r="AH1619" s="145">
        <v>0</v>
      </c>
      <c r="AI1619" s="145"/>
      <c r="AJ1619" s="145"/>
      <c r="AK1619" s="145"/>
      <c r="AL1619" s="145"/>
      <c r="AM1619" s="145"/>
      <c r="AN1619" s="145"/>
      <c r="AO1619" s="145"/>
      <c r="AP1619" s="145"/>
      <c r="AQ1619" s="145"/>
      <c r="AR1619" s="145"/>
      <c r="AS1619" s="145"/>
      <c r="AT1619" s="145"/>
      <c r="AU1619" s="145"/>
      <c r="AV1619" s="145"/>
      <c r="AW1619" s="145"/>
      <c r="AX1619" s="145"/>
      <c r="AY1619" s="145"/>
      <c r="AZ1619" s="145"/>
      <c r="BA1619" s="145"/>
      <c r="BB1619" s="145"/>
      <c r="BC1619" s="145"/>
      <c r="BD1619" s="145"/>
      <c r="BE1619" s="145"/>
      <c r="BF1619" s="145"/>
      <c r="BG1619" s="145"/>
      <c r="BH1619" s="145"/>
    </row>
    <row r="1620" spans="1:60" outlineLevel="3">
      <c r="A1620" s="151"/>
      <c r="B1620" s="152"/>
      <c r="C1620" s="172" t="s">
        <v>1977</v>
      </c>
      <c r="D1620" s="156"/>
      <c r="E1620" s="1215">
        <v>12.263999999999999</v>
      </c>
      <c r="F1620" s="1209"/>
      <c r="G1620" s="1209"/>
      <c r="H1620" s="154"/>
      <c r="I1620" s="154"/>
      <c r="J1620" s="154"/>
      <c r="K1620" s="154"/>
      <c r="L1620" s="154"/>
      <c r="M1620" s="154"/>
      <c r="N1620" s="153"/>
      <c r="O1620" s="153"/>
      <c r="P1620" s="153"/>
      <c r="Q1620" s="153"/>
      <c r="R1620" s="154"/>
      <c r="S1620" s="154"/>
      <c r="T1620" s="154"/>
      <c r="U1620" s="154"/>
      <c r="V1620" s="154"/>
      <c r="W1620" s="154"/>
      <c r="X1620" s="154"/>
      <c r="Y1620" s="154"/>
      <c r="Z1620" s="145"/>
      <c r="AA1620" s="145"/>
      <c r="AB1620" s="145"/>
      <c r="AC1620" s="145"/>
      <c r="AD1620" s="145"/>
      <c r="AE1620" s="145"/>
      <c r="AF1620" s="145"/>
      <c r="AG1620" s="145" t="s">
        <v>206</v>
      </c>
      <c r="AH1620" s="145">
        <v>0</v>
      </c>
      <c r="AI1620" s="145"/>
      <c r="AJ1620" s="145"/>
      <c r="AK1620" s="145"/>
      <c r="AL1620" s="145"/>
      <c r="AM1620" s="145"/>
      <c r="AN1620" s="145"/>
      <c r="AO1620" s="145"/>
      <c r="AP1620" s="145"/>
      <c r="AQ1620" s="145"/>
      <c r="AR1620" s="145"/>
      <c r="AS1620" s="145"/>
      <c r="AT1620" s="145"/>
      <c r="AU1620" s="145"/>
      <c r="AV1620" s="145"/>
      <c r="AW1620" s="145"/>
      <c r="AX1620" s="145"/>
      <c r="AY1620" s="145"/>
      <c r="AZ1620" s="145"/>
      <c r="BA1620" s="145"/>
      <c r="BB1620" s="145"/>
      <c r="BC1620" s="145"/>
      <c r="BD1620" s="145"/>
      <c r="BE1620" s="145"/>
      <c r="BF1620" s="145"/>
      <c r="BG1620" s="145"/>
      <c r="BH1620" s="145"/>
    </row>
    <row r="1621" spans="1:60" outlineLevel="3">
      <c r="A1621" s="151"/>
      <c r="B1621" s="152"/>
      <c r="C1621" s="172" t="s">
        <v>1978</v>
      </c>
      <c r="D1621" s="156"/>
      <c r="E1621" s="1215">
        <v>12.2136</v>
      </c>
      <c r="F1621" s="1209"/>
      <c r="G1621" s="1209"/>
      <c r="H1621" s="154"/>
      <c r="I1621" s="154"/>
      <c r="J1621" s="154"/>
      <c r="K1621" s="154"/>
      <c r="L1621" s="154"/>
      <c r="M1621" s="154"/>
      <c r="N1621" s="153"/>
      <c r="O1621" s="153"/>
      <c r="P1621" s="153"/>
      <c r="Q1621" s="153"/>
      <c r="R1621" s="154"/>
      <c r="S1621" s="154"/>
      <c r="T1621" s="154"/>
      <c r="U1621" s="154"/>
      <c r="V1621" s="154"/>
      <c r="W1621" s="154"/>
      <c r="X1621" s="154"/>
      <c r="Y1621" s="154"/>
      <c r="Z1621" s="145"/>
      <c r="AA1621" s="145"/>
      <c r="AB1621" s="145"/>
      <c r="AC1621" s="145"/>
      <c r="AD1621" s="145"/>
      <c r="AE1621" s="145"/>
      <c r="AF1621" s="145"/>
      <c r="AG1621" s="145" t="s">
        <v>206</v>
      </c>
      <c r="AH1621" s="145">
        <v>0</v>
      </c>
      <c r="AI1621" s="145"/>
      <c r="AJ1621" s="145"/>
      <c r="AK1621" s="145"/>
      <c r="AL1621" s="145"/>
      <c r="AM1621" s="145"/>
      <c r="AN1621" s="145"/>
      <c r="AO1621" s="145"/>
      <c r="AP1621" s="145"/>
      <c r="AQ1621" s="145"/>
      <c r="AR1621" s="145"/>
      <c r="AS1621" s="145"/>
      <c r="AT1621" s="145"/>
      <c r="AU1621" s="145"/>
      <c r="AV1621" s="145"/>
      <c r="AW1621" s="145"/>
      <c r="AX1621" s="145"/>
      <c r="AY1621" s="145"/>
      <c r="AZ1621" s="145"/>
      <c r="BA1621" s="145"/>
      <c r="BB1621" s="145"/>
      <c r="BC1621" s="145"/>
      <c r="BD1621" s="145"/>
      <c r="BE1621" s="145"/>
      <c r="BF1621" s="145"/>
      <c r="BG1621" s="145"/>
      <c r="BH1621" s="145"/>
    </row>
    <row r="1622" spans="1:60" outlineLevel="3">
      <c r="A1622" s="151"/>
      <c r="B1622" s="152"/>
      <c r="C1622" s="172" t="s">
        <v>1979</v>
      </c>
      <c r="D1622" s="156"/>
      <c r="E1622" s="1215">
        <v>12.633599999999999</v>
      </c>
      <c r="F1622" s="1209"/>
      <c r="G1622" s="1209"/>
      <c r="H1622" s="154"/>
      <c r="I1622" s="154"/>
      <c r="J1622" s="154"/>
      <c r="K1622" s="154"/>
      <c r="L1622" s="154"/>
      <c r="M1622" s="154"/>
      <c r="N1622" s="153"/>
      <c r="O1622" s="153"/>
      <c r="P1622" s="153"/>
      <c r="Q1622" s="153"/>
      <c r="R1622" s="154"/>
      <c r="S1622" s="154"/>
      <c r="T1622" s="154"/>
      <c r="U1622" s="154"/>
      <c r="V1622" s="154"/>
      <c r="W1622" s="154"/>
      <c r="X1622" s="154"/>
      <c r="Y1622" s="154"/>
      <c r="Z1622" s="145"/>
      <c r="AA1622" s="145"/>
      <c r="AB1622" s="145"/>
      <c r="AC1622" s="145"/>
      <c r="AD1622" s="145"/>
      <c r="AE1622" s="145"/>
      <c r="AF1622" s="145"/>
      <c r="AG1622" s="145" t="s">
        <v>206</v>
      </c>
      <c r="AH1622" s="145">
        <v>0</v>
      </c>
      <c r="AI1622" s="145"/>
      <c r="AJ1622" s="145"/>
      <c r="AK1622" s="145"/>
      <c r="AL1622" s="145"/>
      <c r="AM1622" s="145"/>
      <c r="AN1622" s="145"/>
      <c r="AO1622" s="145"/>
      <c r="AP1622" s="145"/>
      <c r="AQ1622" s="145"/>
      <c r="AR1622" s="145"/>
      <c r="AS1622" s="145"/>
      <c r="AT1622" s="145"/>
      <c r="AU1622" s="145"/>
      <c r="AV1622" s="145"/>
      <c r="AW1622" s="145"/>
      <c r="AX1622" s="145"/>
      <c r="AY1622" s="145"/>
      <c r="AZ1622" s="145"/>
      <c r="BA1622" s="145"/>
      <c r="BB1622" s="145"/>
      <c r="BC1622" s="145"/>
      <c r="BD1622" s="145"/>
      <c r="BE1622" s="145"/>
      <c r="BF1622" s="145"/>
      <c r="BG1622" s="145"/>
      <c r="BH1622" s="145"/>
    </row>
    <row r="1623" spans="1:60" ht="22.5" outlineLevel="3">
      <c r="A1623" s="151"/>
      <c r="B1623" s="152"/>
      <c r="C1623" s="172" t="s">
        <v>1980</v>
      </c>
      <c r="D1623" s="156"/>
      <c r="E1623" s="1215">
        <v>31.198650000000001</v>
      </c>
      <c r="F1623" s="1209"/>
      <c r="G1623" s="1209"/>
      <c r="H1623" s="154"/>
      <c r="I1623" s="154"/>
      <c r="J1623" s="154"/>
      <c r="K1623" s="154"/>
      <c r="L1623" s="154"/>
      <c r="M1623" s="154"/>
      <c r="N1623" s="153"/>
      <c r="O1623" s="153"/>
      <c r="P1623" s="153"/>
      <c r="Q1623" s="153"/>
      <c r="R1623" s="154"/>
      <c r="S1623" s="154"/>
      <c r="T1623" s="154"/>
      <c r="U1623" s="154"/>
      <c r="V1623" s="154"/>
      <c r="W1623" s="154"/>
      <c r="X1623" s="154"/>
      <c r="Y1623" s="154"/>
      <c r="Z1623" s="145"/>
      <c r="AA1623" s="145"/>
      <c r="AB1623" s="145"/>
      <c r="AC1623" s="145"/>
      <c r="AD1623" s="145"/>
      <c r="AE1623" s="145"/>
      <c r="AF1623" s="145"/>
      <c r="AG1623" s="145" t="s">
        <v>206</v>
      </c>
      <c r="AH1623" s="145">
        <v>0</v>
      </c>
      <c r="AI1623" s="145"/>
      <c r="AJ1623" s="145"/>
      <c r="AK1623" s="145"/>
      <c r="AL1623" s="145"/>
      <c r="AM1623" s="145"/>
      <c r="AN1623" s="145"/>
      <c r="AO1623" s="145"/>
      <c r="AP1623" s="145"/>
      <c r="AQ1623" s="145"/>
      <c r="AR1623" s="145"/>
      <c r="AS1623" s="145"/>
      <c r="AT1623" s="145"/>
      <c r="AU1623" s="145"/>
      <c r="AV1623" s="145"/>
      <c r="AW1623" s="145"/>
      <c r="AX1623" s="145"/>
      <c r="AY1623" s="145"/>
      <c r="AZ1623" s="145"/>
      <c r="BA1623" s="145"/>
      <c r="BB1623" s="145"/>
      <c r="BC1623" s="145"/>
      <c r="BD1623" s="145"/>
      <c r="BE1623" s="145"/>
      <c r="BF1623" s="145"/>
      <c r="BG1623" s="145"/>
      <c r="BH1623" s="145"/>
    </row>
    <row r="1624" spans="1:60" outlineLevel="3">
      <c r="A1624" s="151"/>
      <c r="B1624" s="152"/>
      <c r="C1624" s="172" t="s">
        <v>1981</v>
      </c>
      <c r="D1624" s="156"/>
      <c r="E1624" s="1215">
        <v>10.4916</v>
      </c>
      <c r="F1624" s="1209"/>
      <c r="G1624" s="1209"/>
      <c r="H1624" s="154"/>
      <c r="I1624" s="154"/>
      <c r="J1624" s="154"/>
      <c r="K1624" s="154"/>
      <c r="L1624" s="154"/>
      <c r="M1624" s="154"/>
      <c r="N1624" s="153"/>
      <c r="O1624" s="153"/>
      <c r="P1624" s="153"/>
      <c r="Q1624" s="153"/>
      <c r="R1624" s="154"/>
      <c r="S1624" s="154"/>
      <c r="T1624" s="154"/>
      <c r="U1624" s="154"/>
      <c r="V1624" s="154"/>
      <c r="W1624" s="154"/>
      <c r="X1624" s="154"/>
      <c r="Y1624" s="154"/>
      <c r="Z1624" s="145"/>
      <c r="AA1624" s="145"/>
      <c r="AB1624" s="145"/>
      <c r="AC1624" s="145"/>
      <c r="AD1624" s="145"/>
      <c r="AE1624" s="145"/>
      <c r="AF1624" s="145"/>
      <c r="AG1624" s="145" t="s">
        <v>206</v>
      </c>
      <c r="AH1624" s="145">
        <v>0</v>
      </c>
      <c r="AI1624" s="145"/>
      <c r="AJ1624" s="145"/>
      <c r="AK1624" s="145"/>
      <c r="AL1624" s="145"/>
      <c r="AM1624" s="145"/>
      <c r="AN1624" s="145"/>
      <c r="AO1624" s="145"/>
      <c r="AP1624" s="145"/>
      <c r="AQ1624" s="145"/>
      <c r="AR1624" s="145"/>
      <c r="AS1624" s="145"/>
      <c r="AT1624" s="145"/>
      <c r="AU1624" s="145"/>
      <c r="AV1624" s="145"/>
      <c r="AW1624" s="145"/>
      <c r="AX1624" s="145"/>
      <c r="AY1624" s="145"/>
      <c r="AZ1624" s="145"/>
      <c r="BA1624" s="145"/>
      <c r="BB1624" s="145"/>
      <c r="BC1624" s="145"/>
      <c r="BD1624" s="145"/>
      <c r="BE1624" s="145"/>
      <c r="BF1624" s="145"/>
      <c r="BG1624" s="145"/>
      <c r="BH1624" s="145"/>
    </row>
    <row r="1625" spans="1:60" outlineLevel="3">
      <c r="A1625" s="151"/>
      <c r="B1625" s="152"/>
      <c r="C1625" s="172" t="s">
        <v>1982</v>
      </c>
      <c r="D1625" s="156"/>
      <c r="E1625" s="1215">
        <v>10.4664</v>
      </c>
      <c r="F1625" s="1209"/>
      <c r="G1625" s="1209"/>
      <c r="H1625" s="154"/>
      <c r="I1625" s="154"/>
      <c r="J1625" s="154"/>
      <c r="K1625" s="154"/>
      <c r="L1625" s="154"/>
      <c r="M1625" s="154"/>
      <c r="N1625" s="153"/>
      <c r="O1625" s="153"/>
      <c r="P1625" s="153"/>
      <c r="Q1625" s="153"/>
      <c r="R1625" s="154"/>
      <c r="S1625" s="154"/>
      <c r="T1625" s="154"/>
      <c r="U1625" s="154"/>
      <c r="V1625" s="154"/>
      <c r="W1625" s="154"/>
      <c r="X1625" s="154"/>
      <c r="Y1625" s="154"/>
      <c r="Z1625" s="145"/>
      <c r="AA1625" s="145"/>
      <c r="AB1625" s="145"/>
      <c r="AC1625" s="145"/>
      <c r="AD1625" s="145"/>
      <c r="AE1625" s="145"/>
      <c r="AF1625" s="145"/>
      <c r="AG1625" s="145" t="s">
        <v>206</v>
      </c>
      <c r="AH1625" s="145">
        <v>0</v>
      </c>
      <c r="AI1625" s="145"/>
      <c r="AJ1625" s="145"/>
      <c r="AK1625" s="145"/>
      <c r="AL1625" s="145"/>
      <c r="AM1625" s="145"/>
      <c r="AN1625" s="145"/>
      <c r="AO1625" s="145"/>
      <c r="AP1625" s="145"/>
      <c r="AQ1625" s="145"/>
      <c r="AR1625" s="145"/>
      <c r="AS1625" s="145"/>
      <c r="AT1625" s="145"/>
      <c r="AU1625" s="145"/>
      <c r="AV1625" s="145"/>
      <c r="AW1625" s="145"/>
      <c r="AX1625" s="145"/>
      <c r="AY1625" s="145"/>
      <c r="AZ1625" s="145"/>
      <c r="BA1625" s="145"/>
      <c r="BB1625" s="145"/>
      <c r="BC1625" s="145"/>
      <c r="BD1625" s="145"/>
      <c r="BE1625" s="145"/>
      <c r="BF1625" s="145"/>
      <c r="BG1625" s="145"/>
      <c r="BH1625" s="145"/>
    </row>
    <row r="1626" spans="1:60" ht="22.5" outlineLevel="3">
      <c r="A1626" s="151"/>
      <c r="B1626" s="152"/>
      <c r="C1626" s="172" t="s">
        <v>1983</v>
      </c>
      <c r="D1626" s="156"/>
      <c r="E1626" s="1215">
        <v>24.395700000000001</v>
      </c>
      <c r="F1626" s="1209"/>
      <c r="G1626" s="1209"/>
      <c r="H1626" s="154"/>
      <c r="I1626" s="154"/>
      <c r="J1626" s="154"/>
      <c r="K1626" s="154"/>
      <c r="L1626" s="154"/>
      <c r="M1626" s="154"/>
      <c r="N1626" s="153"/>
      <c r="O1626" s="153"/>
      <c r="P1626" s="153"/>
      <c r="Q1626" s="153"/>
      <c r="R1626" s="154"/>
      <c r="S1626" s="154"/>
      <c r="T1626" s="154"/>
      <c r="U1626" s="154"/>
      <c r="V1626" s="154"/>
      <c r="W1626" s="154"/>
      <c r="X1626" s="154"/>
      <c r="Y1626" s="154"/>
      <c r="Z1626" s="145"/>
      <c r="AA1626" s="145"/>
      <c r="AB1626" s="145"/>
      <c r="AC1626" s="145"/>
      <c r="AD1626" s="145"/>
      <c r="AE1626" s="145"/>
      <c r="AF1626" s="145"/>
      <c r="AG1626" s="145" t="s">
        <v>206</v>
      </c>
      <c r="AH1626" s="145">
        <v>0</v>
      </c>
      <c r="AI1626" s="145"/>
      <c r="AJ1626" s="145"/>
      <c r="AK1626" s="145"/>
      <c r="AL1626" s="145"/>
      <c r="AM1626" s="145"/>
      <c r="AN1626" s="145"/>
      <c r="AO1626" s="145"/>
      <c r="AP1626" s="145"/>
      <c r="AQ1626" s="145"/>
      <c r="AR1626" s="145"/>
      <c r="AS1626" s="145"/>
      <c r="AT1626" s="145"/>
      <c r="AU1626" s="145"/>
      <c r="AV1626" s="145"/>
      <c r="AW1626" s="145"/>
      <c r="AX1626" s="145"/>
      <c r="AY1626" s="145"/>
      <c r="AZ1626" s="145"/>
      <c r="BA1626" s="145"/>
      <c r="BB1626" s="145"/>
      <c r="BC1626" s="145"/>
      <c r="BD1626" s="145"/>
      <c r="BE1626" s="145"/>
      <c r="BF1626" s="145"/>
      <c r="BG1626" s="145"/>
      <c r="BH1626" s="145"/>
    </row>
    <row r="1627" spans="1:60" outlineLevel="3">
      <c r="A1627" s="151"/>
      <c r="B1627" s="152"/>
      <c r="C1627" s="172" t="s">
        <v>1984</v>
      </c>
      <c r="D1627" s="156"/>
      <c r="E1627" s="1215">
        <v>21.70665</v>
      </c>
      <c r="F1627" s="1209"/>
      <c r="G1627" s="1209"/>
      <c r="H1627" s="154"/>
      <c r="I1627" s="154"/>
      <c r="J1627" s="154"/>
      <c r="K1627" s="154"/>
      <c r="L1627" s="154"/>
      <c r="M1627" s="154"/>
      <c r="N1627" s="153"/>
      <c r="O1627" s="153"/>
      <c r="P1627" s="153"/>
      <c r="Q1627" s="153"/>
      <c r="R1627" s="154"/>
      <c r="S1627" s="154"/>
      <c r="T1627" s="154"/>
      <c r="U1627" s="154"/>
      <c r="V1627" s="154"/>
      <c r="W1627" s="154"/>
      <c r="X1627" s="154"/>
      <c r="Y1627" s="154"/>
      <c r="Z1627" s="145"/>
      <c r="AA1627" s="145"/>
      <c r="AB1627" s="145"/>
      <c r="AC1627" s="145"/>
      <c r="AD1627" s="145"/>
      <c r="AE1627" s="145"/>
      <c r="AF1627" s="145"/>
      <c r="AG1627" s="145" t="s">
        <v>206</v>
      </c>
      <c r="AH1627" s="145">
        <v>0</v>
      </c>
      <c r="AI1627" s="145"/>
      <c r="AJ1627" s="145"/>
      <c r="AK1627" s="145"/>
      <c r="AL1627" s="145"/>
      <c r="AM1627" s="145"/>
      <c r="AN1627" s="145"/>
      <c r="AO1627" s="145"/>
      <c r="AP1627" s="145"/>
      <c r="AQ1627" s="145"/>
      <c r="AR1627" s="145"/>
      <c r="AS1627" s="145"/>
      <c r="AT1627" s="145"/>
      <c r="AU1627" s="145"/>
      <c r="AV1627" s="145"/>
      <c r="AW1627" s="145"/>
      <c r="AX1627" s="145"/>
      <c r="AY1627" s="145"/>
      <c r="AZ1627" s="145"/>
      <c r="BA1627" s="145"/>
      <c r="BB1627" s="145"/>
      <c r="BC1627" s="145"/>
      <c r="BD1627" s="145"/>
      <c r="BE1627" s="145"/>
      <c r="BF1627" s="145"/>
      <c r="BG1627" s="145"/>
      <c r="BH1627" s="145"/>
    </row>
    <row r="1628" spans="1:60" outlineLevel="3">
      <c r="A1628" s="151"/>
      <c r="B1628" s="152"/>
      <c r="C1628" s="172" t="s">
        <v>1985</v>
      </c>
      <c r="D1628" s="156"/>
      <c r="E1628" s="1215">
        <v>17.8248</v>
      </c>
      <c r="F1628" s="1209"/>
      <c r="G1628" s="1209"/>
      <c r="H1628" s="154"/>
      <c r="I1628" s="154"/>
      <c r="J1628" s="154"/>
      <c r="K1628" s="154"/>
      <c r="L1628" s="154"/>
      <c r="M1628" s="154"/>
      <c r="N1628" s="153"/>
      <c r="O1628" s="153"/>
      <c r="P1628" s="153"/>
      <c r="Q1628" s="153"/>
      <c r="R1628" s="154"/>
      <c r="S1628" s="154"/>
      <c r="T1628" s="154"/>
      <c r="U1628" s="154"/>
      <c r="V1628" s="154"/>
      <c r="W1628" s="154"/>
      <c r="X1628" s="154"/>
      <c r="Y1628" s="154"/>
      <c r="Z1628" s="145"/>
      <c r="AA1628" s="145"/>
      <c r="AB1628" s="145"/>
      <c r="AC1628" s="145"/>
      <c r="AD1628" s="145"/>
      <c r="AE1628" s="145"/>
      <c r="AF1628" s="145"/>
      <c r="AG1628" s="145" t="s">
        <v>206</v>
      </c>
      <c r="AH1628" s="145">
        <v>0</v>
      </c>
      <c r="AI1628" s="145"/>
      <c r="AJ1628" s="145"/>
      <c r="AK1628" s="145"/>
      <c r="AL1628" s="145"/>
      <c r="AM1628" s="145"/>
      <c r="AN1628" s="145"/>
      <c r="AO1628" s="145"/>
      <c r="AP1628" s="145"/>
      <c r="AQ1628" s="145"/>
      <c r="AR1628" s="145"/>
      <c r="AS1628" s="145"/>
      <c r="AT1628" s="145"/>
      <c r="AU1628" s="145"/>
      <c r="AV1628" s="145"/>
      <c r="AW1628" s="145"/>
      <c r="AX1628" s="145"/>
      <c r="AY1628" s="145"/>
      <c r="AZ1628" s="145"/>
      <c r="BA1628" s="145"/>
      <c r="BB1628" s="145"/>
      <c r="BC1628" s="145"/>
      <c r="BD1628" s="145"/>
      <c r="BE1628" s="145"/>
      <c r="BF1628" s="145"/>
      <c r="BG1628" s="145"/>
      <c r="BH1628" s="145"/>
    </row>
    <row r="1629" spans="1:60" outlineLevel="3">
      <c r="A1629" s="151"/>
      <c r="B1629" s="152"/>
      <c r="C1629" s="172" t="s">
        <v>1986</v>
      </c>
      <c r="D1629" s="156"/>
      <c r="E1629" s="1215">
        <v>11.55</v>
      </c>
      <c r="F1629" s="1209"/>
      <c r="G1629" s="1209"/>
      <c r="H1629" s="154"/>
      <c r="I1629" s="154"/>
      <c r="J1629" s="154"/>
      <c r="K1629" s="154"/>
      <c r="L1629" s="154"/>
      <c r="M1629" s="154"/>
      <c r="N1629" s="153"/>
      <c r="O1629" s="153"/>
      <c r="P1629" s="153"/>
      <c r="Q1629" s="153"/>
      <c r="R1629" s="154"/>
      <c r="S1629" s="154"/>
      <c r="T1629" s="154"/>
      <c r="U1629" s="154"/>
      <c r="V1629" s="154"/>
      <c r="W1629" s="154"/>
      <c r="X1629" s="154"/>
      <c r="Y1629" s="154"/>
      <c r="Z1629" s="145"/>
      <c r="AA1629" s="145"/>
      <c r="AB1629" s="145"/>
      <c r="AC1629" s="145"/>
      <c r="AD1629" s="145"/>
      <c r="AE1629" s="145"/>
      <c r="AF1629" s="145"/>
      <c r="AG1629" s="145" t="s">
        <v>206</v>
      </c>
      <c r="AH1629" s="145">
        <v>0</v>
      </c>
      <c r="AI1629" s="145"/>
      <c r="AJ1629" s="145"/>
      <c r="AK1629" s="145"/>
      <c r="AL1629" s="145"/>
      <c r="AM1629" s="145"/>
      <c r="AN1629" s="145"/>
      <c r="AO1629" s="145"/>
      <c r="AP1629" s="145"/>
      <c r="AQ1629" s="145"/>
      <c r="AR1629" s="145"/>
      <c r="AS1629" s="145"/>
      <c r="AT1629" s="145"/>
      <c r="AU1629" s="145"/>
      <c r="AV1629" s="145"/>
      <c r="AW1629" s="145"/>
      <c r="AX1629" s="145"/>
      <c r="AY1629" s="145"/>
      <c r="AZ1629" s="145"/>
      <c r="BA1629" s="145"/>
      <c r="BB1629" s="145"/>
      <c r="BC1629" s="145"/>
      <c r="BD1629" s="145"/>
      <c r="BE1629" s="145"/>
      <c r="BF1629" s="145"/>
      <c r="BG1629" s="145"/>
      <c r="BH1629" s="145"/>
    </row>
    <row r="1630" spans="1:60" outlineLevel="3">
      <c r="A1630" s="151"/>
      <c r="B1630" s="152"/>
      <c r="C1630" s="172" t="s">
        <v>1987</v>
      </c>
      <c r="D1630" s="156"/>
      <c r="E1630" s="1215">
        <v>11.524800000000001</v>
      </c>
      <c r="F1630" s="1209"/>
      <c r="G1630" s="1209"/>
      <c r="H1630" s="154"/>
      <c r="I1630" s="154"/>
      <c r="J1630" s="154"/>
      <c r="K1630" s="154"/>
      <c r="L1630" s="154"/>
      <c r="M1630" s="154"/>
      <c r="N1630" s="153"/>
      <c r="O1630" s="153"/>
      <c r="P1630" s="153"/>
      <c r="Q1630" s="153"/>
      <c r="R1630" s="154"/>
      <c r="S1630" s="154"/>
      <c r="T1630" s="154"/>
      <c r="U1630" s="154"/>
      <c r="V1630" s="154"/>
      <c r="W1630" s="154"/>
      <c r="X1630" s="154"/>
      <c r="Y1630" s="154"/>
      <c r="Z1630" s="145"/>
      <c r="AA1630" s="145"/>
      <c r="AB1630" s="145"/>
      <c r="AC1630" s="145"/>
      <c r="AD1630" s="145"/>
      <c r="AE1630" s="145"/>
      <c r="AF1630" s="145"/>
      <c r="AG1630" s="145" t="s">
        <v>206</v>
      </c>
      <c r="AH1630" s="145">
        <v>0</v>
      </c>
      <c r="AI1630" s="145"/>
      <c r="AJ1630" s="145"/>
      <c r="AK1630" s="145"/>
      <c r="AL1630" s="145"/>
      <c r="AM1630" s="145"/>
      <c r="AN1630" s="145"/>
      <c r="AO1630" s="145"/>
      <c r="AP1630" s="145"/>
      <c r="AQ1630" s="145"/>
      <c r="AR1630" s="145"/>
      <c r="AS1630" s="145"/>
      <c r="AT1630" s="145"/>
      <c r="AU1630" s="145"/>
      <c r="AV1630" s="145"/>
      <c r="AW1630" s="145"/>
      <c r="AX1630" s="145"/>
      <c r="AY1630" s="145"/>
      <c r="AZ1630" s="145"/>
      <c r="BA1630" s="145"/>
      <c r="BB1630" s="145"/>
      <c r="BC1630" s="145"/>
      <c r="BD1630" s="145"/>
      <c r="BE1630" s="145"/>
      <c r="BF1630" s="145"/>
      <c r="BG1630" s="145"/>
      <c r="BH1630" s="145"/>
    </row>
    <row r="1631" spans="1:60" outlineLevel="3">
      <c r="A1631" s="151"/>
      <c r="B1631" s="152"/>
      <c r="C1631" s="172" t="s">
        <v>1988</v>
      </c>
      <c r="D1631" s="156"/>
      <c r="E1631" s="1215">
        <v>11.55</v>
      </c>
      <c r="F1631" s="1209"/>
      <c r="G1631" s="1209"/>
      <c r="H1631" s="154"/>
      <c r="I1631" s="154"/>
      <c r="J1631" s="154"/>
      <c r="K1631" s="154"/>
      <c r="L1631" s="154"/>
      <c r="M1631" s="154"/>
      <c r="N1631" s="153"/>
      <c r="O1631" s="153"/>
      <c r="P1631" s="153"/>
      <c r="Q1631" s="153"/>
      <c r="R1631" s="154"/>
      <c r="S1631" s="154"/>
      <c r="T1631" s="154"/>
      <c r="U1631" s="154"/>
      <c r="V1631" s="154"/>
      <c r="W1631" s="154"/>
      <c r="X1631" s="154"/>
      <c r="Y1631" s="154"/>
      <c r="Z1631" s="145"/>
      <c r="AA1631" s="145"/>
      <c r="AB1631" s="145"/>
      <c r="AC1631" s="145"/>
      <c r="AD1631" s="145"/>
      <c r="AE1631" s="145"/>
      <c r="AF1631" s="145"/>
      <c r="AG1631" s="145" t="s">
        <v>206</v>
      </c>
      <c r="AH1631" s="145">
        <v>0</v>
      </c>
      <c r="AI1631" s="145"/>
      <c r="AJ1631" s="145"/>
      <c r="AK1631" s="145"/>
      <c r="AL1631" s="145"/>
      <c r="AM1631" s="145"/>
      <c r="AN1631" s="145"/>
      <c r="AO1631" s="145"/>
      <c r="AP1631" s="145"/>
      <c r="AQ1631" s="145"/>
      <c r="AR1631" s="145"/>
      <c r="AS1631" s="145"/>
      <c r="AT1631" s="145"/>
      <c r="AU1631" s="145"/>
      <c r="AV1631" s="145"/>
      <c r="AW1631" s="145"/>
      <c r="AX1631" s="145"/>
      <c r="AY1631" s="145"/>
      <c r="AZ1631" s="145"/>
      <c r="BA1631" s="145"/>
      <c r="BB1631" s="145"/>
      <c r="BC1631" s="145"/>
      <c r="BD1631" s="145"/>
      <c r="BE1631" s="145"/>
      <c r="BF1631" s="145"/>
      <c r="BG1631" s="145"/>
      <c r="BH1631" s="145"/>
    </row>
    <row r="1632" spans="1:60" outlineLevel="3">
      <c r="A1632" s="151"/>
      <c r="B1632" s="152"/>
      <c r="C1632" s="172" t="s">
        <v>1989</v>
      </c>
      <c r="D1632" s="156"/>
      <c r="E1632" s="1215">
        <v>3.3237800000000002</v>
      </c>
      <c r="F1632" s="1209"/>
      <c r="G1632" s="1209"/>
      <c r="H1632" s="154"/>
      <c r="I1632" s="154"/>
      <c r="J1632" s="154"/>
      <c r="K1632" s="154"/>
      <c r="L1632" s="154"/>
      <c r="M1632" s="154"/>
      <c r="N1632" s="153"/>
      <c r="O1632" s="153"/>
      <c r="P1632" s="153"/>
      <c r="Q1632" s="153"/>
      <c r="R1632" s="154"/>
      <c r="S1632" s="154"/>
      <c r="T1632" s="154"/>
      <c r="U1632" s="154"/>
      <c r="V1632" s="154"/>
      <c r="W1632" s="154"/>
      <c r="X1632" s="154"/>
      <c r="Y1632" s="154"/>
      <c r="Z1632" s="145"/>
      <c r="AA1632" s="145"/>
      <c r="AB1632" s="145"/>
      <c r="AC1632" s="145"/>
      <c r="AD1632" s="145"/>
      <c r="AE1632" s="145"/>
      <c r="AF1632" s="145"/>
      <c r="AG1632" s="145" t="s">
        <v>206</v>
      </c>
      <c r="AH1632" s="145">
        <v>0</v>
      </c>
      <c r="AI1632" s="145"/>
      <c r="AJ1632" s="145"/>
      <c r="AK1632" s="145"/>
      <c r="AL1632" s="145"/>
      <c r="AM1632" s="145"/>
      <c r="AN1632" s="145"/>
      <c r="AO1632" s="145"/>
      <c r="AP1632" s="145"/>
      <c r="AQ1632" s="145"/>
      <c r="AR1632" s="145"/>
      <c r="AS1632" s="145"/>
      <c r="AT1632" s="145"/>
      <c r="AU1632" s="145"/>
      <c r="AV1632" s="145"/>
      <c r="AW1632" s="145"/>
      <c r="AX1632" s="145"/>
      <c r="AY1632" s="145"/>
      <c r="AZ1632" s="145"/>
      <c r="BA1632" s="145"/>
      <c r="BB1632" s="145"/>
      <c r="BC1632" s="145"/>
      <c r="BD1632" s="145"/>
      <c r="BE1632" s="145"/>
      <c r="BF1632" s="145"/>
      <c r="BG1632" s="145"/>
      <c r="BH1632" s="145"/>
    </row>
    <row r="1633" spans="1:60" outlineLevel="1">
      <c r="A1633" s="167">
        <v>509</v>
      </c>
      <c r="B1633" s="168" t="s">
        <v>1990</v>
      </c>
      <c r="C1633" s="173" t="s">
        <v>1991</v>
      </c>
      <c r="D1633" s="169" t="s">
        <v>275</v>
      </c>
      <c r="E1633" s="1216">
        <v>7.8318700000000003</v>
      </c>
      <c r="F1633" s="1200"/>
      <c r="G1633" s="1210">
        <f>ROUND(E1633*F1633,2)</f>
        <v>0</v>
      </c>
      <c r="H1633" s="155">
        <v>0</v>
      </c>
      <c r="I1633" s="154">
        <f>ROUND(E1633*H1633,2)</f>
        <v>0</v>
      </c>
      <c r="J1633" s="155">
        <v>757.57</v>
      </c>
      <c r="K1633" s="154">
        <f>ROUND(E1633*J1633,2)</f>
        <v>5933.19</v>
      </c>
      <c r="L1633" s="154">
        <v>21</v>
      </c>
      <c r="M1633" s="154">
        <f>G1633*(1+L1633/100)</f>
        <v>0</v>
      </c>
      <c r="N1633" s="153">
        <v>0</v>
      </c>
      <c r="O1633" s="153">
        <f>ROUND(E1633*N1633,2)</f>
        <v>0</v>
      </c>
      <c r="P1633" s="153">
        <v>0</v>
      </c>
      <c r="Q1633" s="153">
        <f>ROUND(E1633*P1633,2)</f>
        <v>0</v>
      </c>
      <c r="R1633" s="154"/>
      <c r="S1633" s="154" t="s">
        <v>200</v>
      </c>
      <c r="T1633" s="154" t="s">
        <v>201</v>
      </c>
      <c r="U1633" s="154">
        <v>1.2649999999999999</v>
      </c>
      <c r="V1633" s="154">
        <f>ROUND(E1633*U1633,2)</f>
        <v>9.91</v>
      </c>
      <c r="W1633" s="154"/>
      <c r="X1633" s="154" t="s">
        <v>1271</v>
      </c>
      <c r="Y1633" s="154" t="s">
        <v>203</v>
      </c>
      <c r="Z1633" s="145"/>
      <c r="AA1633" s="145"/>
      <c r="AB1633" s="145"/>
      <c r="AC1633" s="145"/>
      <c r="AD1633" s="145"/>
      <c r="AE1633" s="145"/>
      <c r="AF1633" s="145"/>
      <c r="AG1633" s="145" t="s">
        <v>1272</v>
      </c>
      <c r="AH1633" s="145"/>
      <c r="AI1633" s="145"/>
      <c r="AJ1633" s="145"/>
      <c r="AK1633" s="145"/>
      <c r="AL1633" s="145"/>
      <c r="AM1633" s="145"/>
      <c r="AN1633" s="145"/>
      <c r="AO1633" s="145"/>
      <c r="AP1633" s="145"/>
      <c r="AQ1633" s="145"/>
      <c r="AR1633" s="145"/>
      <c r="AS1633" s="145"/>
      <c r="AT1633" s="145"/>
      <c r="AU1633" s="145"/>
      <c r="AV1633" s="145"/>
      <c r="AW1633" s="145"/>
      <c r="AX1633" s="145"/>
      <c r="AY1633" s="145"/>
      <c r="AZ1633" s="145"/>
      <c r="BA1633" s="145"/>
      <c r="BB1633" s="145"/>
      <c r="BC1633" s="145"/>
      <c r="BD1633" s="145"/>
      <c r="BE1633" s="145"/>
      <c r="BF1633" s="145"/>
      <c r="BG1633" s="145"/>
      <c r="BH1633" s="145"/>
    </row>
    <row r="1634" spans="1:60">
      <c r="A1634" s="161" t="s">
        <v>195</v>
      </c>
      <c r="B1634" s="162" t="s">
        <v>149</v>
      </c>
      <c r="C1634" s="170" t="s">
        <v>150</v>
      </c>
      <c r="D1634" s="163"/>
      <c r="E1634" s="1213"/>
      <c r="F1634" s="1201"/>
      <c r="G1634" s="1206">
        <f>SUMIF(AG1635:AG1639,"&lt;&gt;NOR",G1635:G1639)</f>
        <v>0</v>
      </c>
      <c r="H1634" s="160"/>
      <c r="I1634" s="160">
        <f>SUM(I1635:I1639)</f>
        <v>19212.88</v>
      </c>
      <c r="J1634" s="160"/>
      <c r="K1634" s="160">
        <f>SUM(K1635:K1639)</f>
        <v>12869.460000000001</v>
      </c>
      <c r="L1634" s="160"/>
      <c r="M1634" s="160">
        <f>SUM(M1635:M1639)</f>
        <v>0</v>
      </c>
      <c r="N1634" s="159"/>
      <c r="O1634" s="159">
        <f>SUM(O1635:O1639)</f>
        <v>2.8</v>
      </c>
      <c r="P1634" s="159"/>
      <c r="Q1634" s="159">
        <f>SUM(Q1635:Q1639)</f>
        <v>0</v>
      </c>
      <c r="R1634" s="160"/>
      <c r="S1634" s="160"/>
      <c r="T1634" s="160"/>
      <c r="U1634" s="160"/>
      <c r="V1634" s="160">
        <f>SUM(V1635:V1639)</f>
        <v>21.6</v>
      </c>
      <c r="W1634" s="160"/>
      <c r="X1634" s="160"/>
      <c r="Y1634" s="160"/>
      <c r="AG1634" t="s">
        <v>196</v>
      </c>
    </row>
    <row r="1635" spans="1:60" ht="22.5" outlineLevel="1">
      <c r="A1635" s="164">
        <v>510</v>
      </c>
      <c r="B1635" s="165" t="s">
        <v>1992</v>
      </c>
      <c r="C1635" s="171" t="s">
        <v>1993</v>
      </c>
      <c r="D1635" s="166" t="s">
        <v>217</v>
      </c>
      <c r="E1635" s="1214">
        <v>6.7652000000000001</v>
      </c>
      <c r="F1635" s="1207"/>
      <c r="G1635" s="1208">
        <f>ROUND(E1635*F1635,2)</f>
        <v>0</v>
      </c>
      <c r="H1635" s="155">
        <v>490</v>
      </c>
      <c r="I1635" s="154">
        <f>ROUND(E1635*H1635,2)</f>
        <v>3314.95</v>
      </c>
      <c r="J1635" s="155">
        <v>1571.55</v>
      </c>
      <c r="K1635" s="154">
        <f>ROUND(E1635*J1635,2)</f>
        <v>10631.85</v>
      </c>
      <c r="L1635" s="154">
        <v>21</v>
      </c>
      <c r="M1635" s="154">
        <f>G1635*(1+L1635/100)</f>
        <v>0</v>
      </c>
      <c r="N1635" s="153">
        <v>3.517E-2</v>
      </c>
      <c r="O1635" s="153">
        <f>ROUND(E1635*N1635,2)</f>
        <v>0.24</v>
      </c>
      <c r="P1635" s="153">
        <v>0</v>
      </c>
      <c r="Q1635" s="153">
        <f>ROUND(E1635*P1635,2)</f>
        <v>0</v>
      </c>
      <c r="R1635" s="154"/>
      <c r="S1635" s="154" t="s">
        <v>200</v>
      </c>
      <c r="T1635" s="154" t="s">
        <v>201</v>
      </c>
      <c r="U1635" s="154">
        <v>2.5019999999999998</v>
      </c>
      <c r="V1635" s="154">
        <f>ROUND(E1635*U1635,2)</f>
        <v>16.93</v>
      </c>
      <c r="W1635" s="154"/>
      <c r="X1635" s="154" t="s">
        <v>202</v>
      </c>
      <c r="Y1635" s="154" t="s">
        <v>203</v>
      </c>
      <c r="Z1635" s="145"/>
      <c r="AA1635" s="145"/>
      <c r="AB1635" s="145"/>
      <c r="AC1635" s="145"/>
      <c r="AD1635" s="145"/>
      <c r="AE1635" s="145"/>
      <c r="AF1635" s="145"/>
      <c r="AG1635" s="145" t="s">
        <v>204</v>
      </c>
      <c r="AH1635" s="145"/>
      <c r="AI1635" s="145"/>
      <c r="AJ1635" s="145"/>
      <c r="AK1635" s="145"/>
      <c r="AL1635" s="145"/>
      <c r="AM1635" s="145"/>
      <c r="AN1635" s="145"/>
      <c r="AO1635" s="145"/>
      <c r="AP1635" s="145"/>
      <c r="AQ1635" s="145"/>
      <c r="AR1635" s="145"/>
      <c r="AS1635" s="145"/>
      <c r="AT1635" s="145"/>
      <c r="AU1635" s="145"/>
      <c r="AV1635" s="145"/>
      <c r="AW1635" s="145"/>
      <c r="AX1635" s="145"/>
      <c r="AY1635" s="145"/>
      <c r="AZ1635" s="145"/>
      <c r="BA1635" s="145"/>
      <c r="BB1635" s="145"/>
      <c r="BC1635" s="145"/>
      <c r="BD1635" s="145"/>
      <c r="BE1635" s="145"/>
      <c r="BF1635" s="145"/>
      <c r="BG1635" s="145"/>
      <c r="BH1635" s="145"/>
    </row>
    <row r="1636" spans="1:60" outlineLevel="2">
      <c r="A1636" s="151"/>
      <c r="B1636" s="152"/>
      <c r="C1636" s="172" t="s">
        <v>1994</v>
      </c>
      <c r="D1636" s="156"/>
      <c r="E1636" s="1215">
        <v>6.7652000000000001</v>
      </c>
      <c r="F1636" s="1209"/>
      <c r="G1636" s="1209"/>
      <c r="H1636" s="154"/>
      <c r="I1636" s="154"/>
      <c r="J1636" s="154"/>
      <c r="K1636" s="154"/>
      <c r="L1636" s="154"/>
      <c r="M1636" s="154"/>
      <c r="N1636" s="153"/>
      <c r="O1636" s="153"/>
      <c r="P1636" s="153"/>
      <c r="Q1636" s="153"/>
      <c r="R1636" s="154"/>
      <c r="S1636" s="154"/>
      <c r="T1636" s="154"/>
      <c r="U1636" s="154"/>
      <c r="V1636" s="154"/>
      <c r="W1636" s="154"/>
      <c r="X1636" s="154"/>
      <c r="Y1636" s="154"/>
      <c r="Z1636" s="145"/>
      <c r="AA1636" s="145"/>
      <c r="AB1636" s="145"/>
      <c r="AC1636" s="145"/>
      <c r="AD1636" s="145"/>
      <c r="AE1636" s="145"/>
      <c r="AF1636" s="145"/>
      <c r="AG1636" s="145" t="s">
        <v>206</v>
      </c>
      <c r="AH1636" s="145">
        <v>0</v>
      </c>
      <c r="AI1636" s="145"/>
      <c r="AJ1636" s="145"/>
      <c r="AK1636" s="145"/>
      <c r="AL1636" s="145"/>
      <c r="AM1636" s="145"/>
      <c r="AN1636" s="145"/>
      <c r="AO1636" s="145"/>
      <c r="AP1636" s="145"/>
      <c r="AQ1636" s="145"/>
      <c r="AR1636" s="145"/>
      <c r="AS1636" s="145"/>
      <c r="AT1636" s="145"/>
      <c r="AU1636" s="145"/>
      <c r="AV1636" s="145"/>
      <c r="AW1636" s="145"/>
      <c r="AX1636" s="145"/>
      <c r="AY1636" s="145"/>
      <c r="AZ1636" s="145"/>
      <c r="BA1636" s="145"/>
      <c r="BB1636" s="145"/>
      <c r="BC1636" s="145"/>
      <c r="BD1636" s="145"/>
      <c r="BE1636" s="145"/>
      <c r="BF1636" s="145"/>
      <c r="BG1636" s="145"/>
      <c r="BH1636" s="145"/>
    </row>
    <row r="1637" spans="1:60" outlineLevel="1">
      <c r="A1637" s="164">
        <v>511</v>
      </c>
      <c r="B1637" s="165" t="s">
        <v>1995</v>
      </c>
      <c r="C1637" s="171" t="s">
        <v>1996</v>
      </c>
      <c r="D1637" s="166" t="s">
        <v>217</v>
      </c>
      <c r="E1637" s="1214">
        <v>6.9077599999999997</v>
      </c>
      <c r="F1637" s="1207"/>
      <c r="G1637" s="1208">
        <f>ROUND(E1637*F1637,2)</f>
        <v>0</v>
      </c>
      <c r="H1637" s="155">
        <v>2301.46</v>
      </c>
      <c r="I1637" s="154">
        <f>ROUND(E1637*H1637,2)</f>
        <v>15897.93</v>
      </c>
      <c r="J1637" s="155">
        <v>0</v>
      </c>
      <c r="K1637" s="154">
        <f>ROUND(E1637*J1637,2)</f>
        <v>0</v>
      </c>
      <c r="L1637" s="154">
        <v>21</v>
      </c>
      <c r="M1637" s="154">
        <f>G1637*(1+L1637/100)</f>
        <v>0</v>
      </c>
      <c r="N1637" s="153">
        <v>0.37</v>
      </c>
      <c r="O1637" s="153">
        <f>ROUND(E1637*N1637,2)</f>
        <v>2.56</v>
      </c>
      <c r="P1637" s="153">
        <v>0</v>
      </c>
      <c r="Q1637" s="153">
        <f>ROUND(E1637*P1637,2)</f>
        <v>0</v>
      </c>
      <c r="R1637" s="154" t="s">
        <v>462</v>
      </c>
      <c r="S1637" s="154" t="s">
        <v>200</v>
      </c>
      <c r="T1637" s="154" t="s">
        <v>201</v>
      </c>
      <c r="U1637" s="154">
        <v>0</v>
      </c>
      <c r="V1637" s="154">
        <f>ROUND(E1637*U1637,2)</f>
        <v>0</v>
      </c>
      <c r="W1637" s="154"/>
      <c r="X1637" s="154" t="s">
        <v>463</v>
      </c>
      <c r="Y1637" s="154" t="s">
        <v>203</v>
      </c>
      <c r="Z1637" s="145"/>
      <c r="AA1637" s="145"/>
      <c r="AB1637" s="145"/>
      <c r="AC1637" s="145"/>
      <c r="AD1637" s="145"/>
      <c r="AE1637" s="145"/>
      <c r="AF1637" s="145"/>
      <c r="AG1637" s="145" t="s">
        <v>464</v>
      </c>
      <c r="AH1637" s="145"/>
      <c r="AI1637" s="145"/>
      <c r="AJ1637" s="145"/>
      <c r="AK1637" s="145"/>
      <c r="AL1637" s="145"/>
      <c r="AM1637" s="145"/>
      <c r="AN1637" s="145"/>
      <c r="AO1637" s="145"/>
      <c r="AP1637" s="145"/>
      <c r="AQ1637" s="145"/>
      <c r="AR1637" s="145"/>
      <c r="AS1637" s="145"/>
      <c r="AT1637" s="145"/>
      <c r="AU1637" s="145"/>
      <c r="AV1637" s="145"/>
      <c r="AW1637" s="145"/>
      <c r="AX1637" s="145"/>
      <c r="AY1637" s="145"/>
      <c r="AZ1637" s="145"/>
      <c r="BA1637" s="145"/>
      <c r="BB1637" s="145"/>
      <c r="BC1637" s="145"/>
      <c r="BD1637" s="145"/>
      <c r="BE1637" s="145"/>
      <c r="BF1637" s="145"/>
      <c r="BG1637" s="145"/>
      <c r="BH1637" s="145"/>
    </row>
    <row r="1638" spans="1:60" outlineLevel="2">
      <c r="A1638" s="151"/>
      <c r="B1638" s="152"/>
      <c r="C1638" s="172" t="s">
        <v>1997</v>
      </c>
      <c r="D1638" s="156"/>
      <c r="E1638" s="1215">
        <v>6.9077599999999997</v>
      </c>
      <c r="F1638" s="1209"/>
      <c r="G1638" s="1209"/>
      <c r="H1638" s="154"/>
      <c r="I1638" s="154"/>
      <c r="J1638" s="154"/>
      <c r="K1638" s="154"/>
      <c r="L1638" s="154"/>
      <c r="M1638" s="154"/>
      <c r="N1638" s="153"/>
      <c r="O1638" s="153"/>
      <c r="P1638" s="153"/>
      <c r="Q1638" s="153"/>
      <c r="R1638" s="154"/>
      <c r="S1638" s="154"/>
      <c r="T1638" s="154"/>
      <c r="U1638" s="154"/>
      <c r="V1638" s="154"/>
      <c r="W1638" s="154"/>
      <c r="X1638" s="154"/>
      <c r="Y1638" s="154"/>
      <c r="Z1638" s="145"/>
      <c r="AA1638" s="145"/>
      <c r="AB1638" s="145"/>
      <c r="AC1638" s="145"/>
      <c r="AD1638" s="145"/>
      <c r="AE1638" s="145"/>
      <c r="AF1638" s="145"/>
      <c r="AG1638" s="145" t="s">
        <v>206</v>
      </c>
      <c r="AH1638" s="145">
        <v>0</v>
      </c>
      <c r="AI1638" s="145"/>
      <c r="AJ1638" s="145"/>
      <c r="AK1638" s="145"/>
      <c r="AL1638" s="145"/>
      <c r="AM1638" s="145"/>
      <c r="AN1638" s="145"/>
      <c r="AO1638" s="145"/>
      <c r="AP1638" s="145"/>
      <c r="AQ1638" s="145"/>
      <c r="AR1638" s="145"/>
      <c r="AS1638" s="145"/>
      <c r="AT1638" s="145"/>
      <c r="AU1638" s="145"/>
      <c r="AV1638" s="145"/>
      <c r="AW1638" s="145"/>
      <c r="AX1638" s="145"/>
      <c r="AY1638" s="145"/>
      <c r="AZ1638" s="145"/>
      <c r="BA1638" s="145"/>
      <c r="BB1638" s="145"/>
      <c r="BC1638" s="145"/>
      <c r="BD1638" s="145"/>
      <c r="BE1638" s="145"/>
      <c r="BF1638" s="145"/>
      <c r="BG1638" s="145"/>
      <c r="BH1638" s="145"/>
    </row>
    <row r="1639" spans="1:60" outlineLevel="1">
      <c r="A1639" s="167">
        <v>512</v>
      </c>
      <c r="B1639" s="168" t="s">
        <v>1998</v>
      </c>
      <c r="C1639" s="173" t="s">
        <v>1999</v>
      </c>
      <c r="D1639" s="169" t="s">
        <v>275</v>
      </c>
      <c r="E1639" s="1216">
        <v>2.7938000000000001</v>
      </c>
      <c r="F1639" s="1200"/>
      <c r="G1639" s="1210">
        <f>ROUND(E1639*F1639,2)</f>
        <v>0</v>
      </c>
      <c r="H1639" s="155">
        <v>0</v>
      </c>
      <c r="I1639" s="154">
        <f>ROUND(E1639*H1639,2)</f>
        <v>0</v>
      </c>
      <c r="J1639" s="155">
        <v>800.92</v>
      </c>
      <c r="K1639" s="154">
        <f>ROUND(E1639*J1639,2)</f>
        <v>2237.61</v>
      </c>
      <c r="L1639" s="154">
        <v>21</v>
      </c>
      <c r="M1639" s="154">
        <f>G1639*(1+L1639/100)</f>
        <v>0</v>
      </c>
      <c r="N1639" s="153">
        <v>0</v>
      </c>
      <c r="O1639" s="153">
        <f>ROUND(E1639*N1639,2)</f>
        <v>0</v>
      </c>
      <c r="P1639" s="153">
        <v>0</v>
      </c>
      <c r="Q1639" s="153">
        <f>ROUND(E1639*P1639,2)</f>
        <v>0</v>
      </c>
      <c r="R1639" s="154"/>
      <c r="S1639" s="154" t="s">
        <v>200</v>
      </c>
      <c r="T1639" s="154" t="s">
        <v>201</v>
      </c>
      <c r="U1639" s="154">
        <v>1.67</v>
      </c>
      <c r="V1639" s="154">
        <f>ROUND(E1639*U1639,2)</f>
        <v>4.67</v>
      </c>
      <c r="W1639" s="154"/>
      <c r="X1639" s="154" t="s">
        <v>1271</v>
      </c>
      <c r="Y1639" s="154" t="s">
        <v>203</v>
      </c>
      <c r="Z1639" s="145"/>
      <c r="AA1639" s="145"/>
      <c r="AB1639" s="145"/>
      <c r="AC1639" s="145"/>
      <c r="AD1639" s="145"/>
      <c r="AE1639" s="145"/>
      <c r="AF1639" s="145"/>
      <c r="AG1639" s="145" t="s">
        <v>1272</v>
      </c>
      <c r="AH1639" s="145"/>
      <c r="AI1639" s="145"/>
      <c r="AJ1639" s="145"/>
      <c r="AK1639" s="145"/>
      <c r="AL1639" s="145"/>
      <c r="AM1639" s="145"/>
      <c r="AN1639" s="145"/>
      <c r="AO1639" s="145"/>
      <c r="AP1639" s="145"/>
      <c r="AQ1639" s="145"/>
      <c r="AR1639" s="145"/>
      <c r="AS1639" s="145"/>
      <c r="AT1639" s="145"/>
      <c r="AU1639" s="145"/>
      <c r="AV1639" s="145"/>
      <c r="AW1639" s="145"/>
      <c r="AX1639" s="145"/>
      <c r="AY1639" s="145"/>
      <c r="AZ1639" s="145"/>
      <c r="BA1639" s="145"/>
      <c r="BB1639" s="145"/>
      <c r="BC1639" s="145"/>
      <c r="BD1639" s="145"/>
      <c r="BE1639" s="145"/>
      <c r="BF1639" s="145"/>
      <c r="BG1639" s="145"/>
      <c r="BH1639" s="145"/>
    </row>
    <row r="1640" spans="1:60">
      <c r="A1640" s="161" t="s">
        <v>195</v>
      </c>
      <c r="B1640" s="162" t="s">
        <v>151</v>
      </c>
      <c r="C1640" s="170" t="s">
        <v>152</v>
      </c>
      <c r="D1640" s="163"/>
      <c r="E1640" s="1213"/>
      <c r="F1640" s="1201"/>
      <c r="G1640" s="1206">
        <f>SUMIF(AG1641:AG1676,"&lt;&gt;NOR",G1641:G1676)</f>
        <v>0</v>
      </c>
      <c r="H1640" s="160"/>
      <c r="I1640" s="160">
        <f>SUM(I1641:I1676)</f>
        <v>3505.54</v>
      </c>
      <c r="J1640" s="160"/>
      <c r="K1640" s="160">
        <f>SUM(K1641:K1676)</f>
        <v>23375.66</v>
      </c>
      <c r="L1640" s="160"/>
      <c r="M1640" s="160">
        <f>SUM(M1641:M1676)</f>
        <v>0</v>
      </c>
      <c r="N1640" s="159"/>
      <c r="O1640" s="159">
        <f>SUM(O1641:O1676)</f>
        <v>0.03</v>
      </c>
      <c r="P1640" s="159"/>
      <c r="Q1640" s="159">
        <f>SUM(Q1641:Q1676)</f>
        <v>0</v>
      </c>
      <c r="R1640" s="160"/>
      <c r="S1640" s="160"/>
      <c r="T1640" s="160"/>
      <c r="U1640" s="160"/>
      <c r="V1640" s="160">
        <f>SUM(V1641:V1676)</f>
        <v>50.54</v>
      </c>
      <c r="W1640" s="160"/>
      <c r="X1640" s="160"/>
      <c r="Y1640" s="160"/>
      <c r="AG1640" t="s">
        <v>196</v>
      </c>
    </row>
    <row r="1641" spans="1:60" outlineLevel="1">
      <c r="A1641" s="164">
        <v>513</v>
      </c>
      <c r="B1641" s="165" t="s">
        <v>2000</v>
      </c>
      <c r="C1641" s="171" t="s">
        <v>2001</v>
      </c>
      <c r="D1641" s="166" t="s">
        <v>217</v>
      </c>
      <c r="E1641" s="1214">
        <v>323.98692</v>
      </c>
      <c r="F1641" s="1207"/>
      <c r="G1641" s="1208">
        <f>ROUND(E1641*F1641,2)</f>
        <v>0</v>
      </c>
      <c r="H1641" s="155">
        <v>10.82</v>
      </c>
      <c r="I1641" s="154">
        <f>ROUND(E1641*H1641,2)</f>
        <v>3505.54</v>
      </c>
      <c r="J1641" s="155">
        <v>72.150000000000006</v>
      </c>
      <c r="K1641" s="154">
        <f>ROUND(E1641*J1641,2)</f>
        <v>23375.66</v>
      </c>
      <c r="L1641" s="154">
        <v>21</v>
      </c>
      <c r="M1641" s="154">
        <f>G1641*(1+L1641/100)</f>
        <v>0</v>
      </c>
      <c r="N1641" s="153">
        <v>8.0000000000000007E-5</v>
      </c>
      <c r="O1641" s="153">
        <f>ROUND(E1641*N1641,2)</f>
        <v>0.03</v>
      </c>
      <c r="P1641" s="153">
        <v>0</v>
      </c>
      <c r="Q1641" s="153">
        <f>ROUND(E1641*P1641,2)</f>
        <v>0</v>
      </c>
      <c r="R1641" s="154"/>
      <c r="S1641" s="154" t="s">
        <v>200</v>
      </c>
      <c r="T1641" s="154" t="s">
        <v>201</v>
      </c>
      <c r="U1641" s="154">
        <v>0.156</v>
      </c>
      <c r="V1641" s="154">
        <f>ROUND(E1641*U1641,2)</f>
        <v>50.54</v>
      </c>
      <c r="W1641" s="154"/>
      <c r="X1641" s="154" t="s">
        <v>202</v>
      </c>
      <c r="Y1641" s="154" t="s">
        <v>203</v>
      </c>
      <c r="Z1641" s="145"/>
      <c r="AA1641" s="145"/>
      <c r="AB1641" s="145"/>
      <c r="AC1641" s="145"/>
      <c r="AD1641" s="145"/>
      <c r="AE1641" s="145"/>
      <c r="AF1641" s="145"/>
      <c r="AG1641" s="145" t="s">
        <v>204</v>
      </c>
      <c r="AH1641" s="145"/>
      <c r="AI1641" s="145"/>
      <c r="AJ1641" s="145"/>
      <c r="AK1641" s="145"/>
      <c r="AL1641" s="145"/>
      <c r="AM1641" s="145"/>
      <c r="AN1641" s="145"/>
      <c r="AO1641" s="145"/>
      <c r="AP1641" s="145"/>
      <c r="AQ1641" s="145"/>
      <c r="AR1641" s="145"/>
      <c r="AS1641" s="145"/>
      <c r="AT1641" s="145"/>
      <c r="AU1641" s="145"/>
      <c r="AV1641" s="145"/>
      <c r="AW1641" s="145"/>
      <c r="AX1641" s="145"/>
      <c r="AY1641" s="145"/>
      <c r="AZ1641" s="145"/>
      <c r="BA1641" s="145"/>
      <c r="BB1641" s="145"/>
      <c r="BC1641" s="145"/>
      <c r="BD1641" s="145"/>
      <c r="BE1641" s="145"/>
      <c r="BF1641" s="145"/>
      <c r="BG1641" s="145"/>
      <c r="BH1641" s="145"/>
    </row>
    <row r="1642" spans="1:60" outlineLevel="2">
      <c r="A1642" s="151"/>
      <c r="B1642" s="152"/>
      <c r="C1642" s="172" t="s">
        <v>2002</v>
      </c>
      <c r="D1642" s="156"/>
      <c r="E1642" s="1215">
        <v>44.227200000000003</v>
      </c>
      <c r="F1642" s="1209"/>
      <c r="G1642" s="1209"/>
      <c r="H1642" s="154"/>
      <c r="I1642" s="154"/>
      <c r="J1642" s="154"/>
      <c r="K1642" s="154"/>
      <c r="L1642" s="154"/>
      <c r="M1642" s="154"/>
      <c r="N1642" s="153"/>
      <c r="O1642" s="153"/>
      <c r="P1642" s="153"/>
      <c r="Q1642" s="153"/>
      <c r="R1642" s="154"/>
      <c r="S1642" s="154"/>
      <c r="T1642" s="154"/>
      <c r="U1642" s="154"/>
      <c r="V1642" s="154"/>
      <c r="W1642" s="154"/>
      <c r="X1642" s="154"/>
      <c r="Y1642" s="154"/>
      <c r="Z1642" s="145"/>
      <c r="AA1642" s="145"/>
      <c r="AB1642" s="145"/>
      <c r="AC1642" s="145"/>
      <c r="AD1642" s="145"/>
      <c r="AE1642" s="145"/>
      <c r="AF1642" s="145"/>
      <c r="AG1642" s="145" t="s">
        <v>206</v>
      </c>
      <c r="AH1642" s="145">
        <v>0</v>
      </c>
      <c r="AI1642" s="145"/>
      <c r="AJ1642" s="145"/>
      <c r="AK1642" s="145"/>
      <c r="AL1642" s="145"/>
      <c r="AM1642" s="145"/>
      <c r="AN1642" s="145"/>
      <c r="AO1642" s="145"/>
      <c r="AP1642" s="145"/>
      <c r="AQ1642" s="145"/>
      <c r="AR1642" s="145"/>
      <c r="AS1642" s="145"/>
      <c r="AT1642" s="145"/>
      <c r="AU1642" s="145"/>
      <c r="AV1642" s="145"/>
      <c r="AW1642" s="145"/>
      <c r="AX1642" s="145"/>
      <c r="AY1642" s="145"/>
      <c r="AZ1642" s="145"/>
      <c r="BA1642" s="145"/>
      <c r="BB1642" s="145"/>
      <c r="BC1642" s="145"/>
      <c r="BD1642" s="145"/>
      <c r="BE1642" s="145"/>
      <c r="BF1642" s="145"/>
      <c r="BG1642" s="145"/>
      <c r="BH1642" s="145"/>
    </row>
    <row r="1643" spans="1:60" outlineLevel="3">
      <c r="A1643" s="151"/>
      <c r="B1643" s="152"/>
      <c r="C1643" s="172" t="s">
        <v>2003</v>
      </c>
      <c r="D1643" s="156"/>
      <c r="E1643" s="1215">
        <v>47.08896</v>
      </c>
      <c r="F1643" s="1209"/>
      <c r="G1643" s="1209"/>
      <c r="H1643" s="154"/>
      <c r="I1643" s="154"/>
      <c r="J1643" s="154"/>
      <c r="K1643" s="154"/>
      <c r="L1643" s="154"/>
      <c r="M1643" s="154"/>
      <c r="N1643" s="153"/>
      <c r="O1643" s="153"/>
      <c r="P1643" s="153"/>
      <c r="Q1643" s="153"/>
      <c r="R1643" s="154"/>
      <c r="S1643" s="154"/>
      <c r="T1643" s="154"/>
      <c r="U1643" s="154"/>
      <c r="V1643" s="154"/>
      <c r="W1643" s="154"/>
      <c r="X1643" s="154"/>
      <c r="Y1643" s="154"/>
      <c r="Z1643" s="145"/>
      <c r="AA1643" s="145"/>
      <c r="AB1643" s="145"/>
      <c r="AC1643" s="145"/>
      <c r="AD1643" s="145"/>
      <c r="AE1643" s="145"/>
      <c r="AF1643" s="145"/>
      <c r="AG1643" s="145" t="s">
        <v>206</v>
      </c>
      <c r="AH1643" s="145">
        <v>0</v>
      </c>
      <c r="AI1643" s="145"/>
      <c r="AJ1643" s="145"/>
      <c r="AK1643" s="145"/>
      <c r="AL1643" s="145"/>
      <c r="AM1643" s="145"/>
      <c r="AN1643" s="145"/>
      <c r="AO1643" s="145"/>
      <c r="AP1643" s="145"/>
      <c r="AQ1643" s="145"/>
      <c r="AR1643" s="145"/>
      <c r="AS1643" s="145"/>
      <c r="AT1643" s="145"/>
      <c r="AU1643" s="145"/>
      <c r="AV1643" s="145"/>
      <c r="AW1643" s="145"/>
      <c r="AX1643" s="145"/>
      <c r="AY1643" s="145"/>
      <c r="AZ1643" s="145"/>
      <c r="BA1643" s="145"/>
      <c r="BB1643" s="145"/>
      <c r="BC1643" s="145"/>
      <c r="BD1643" s="145"/>
      <c r="BE1643" s="145"/>
      <c r="BF1643" s="145"/>
      <c r="BG1643" s="145"/>
      <c r="BH1643" s="145"/>
    </row>
    <row r="1644" spans="1:60" outlineLevel="3">
      <c r="A1644" s="151"/>
      <c r="B1644" s="152"/>
      <c r="C1644" s="172" t="s">
        <v>2004</v>
      </c>
      <c r="D1644" s="156"/>
      <c r="E1644" s="1215">
        <v>47.08896</v>
      </c>
      <c r="F1644" s="1209"/>
      <c r="G1644" s="1209"/>
      <c r="H1644" s="154"/>
      <c r="I1644" s="154"/>
      <c r="J1644" s="154"/>
      <c r="K1644" s="154"/>
      <c r="L1644" s="154"/>
      <c r="M1644" s="154"/>
      <c r="N1644" s="153"/>
      <c r="O1644" s="153"/>
      <c r="P1644" s="153"/>
      <c r="Q1644" s="153"/>
      <c r="R1644" s="154"/>
      <c r="S1644" s="154"/>
      <c r="T1644" s="154"/>
      <c r="U1644" s="154"/>
      <c r="V1644" s="154"/>
      <c r="W1644" s="154"/>
      <c r="X1644" s="154"/>
      <c r="Y1644" s="154"/>
      <c r="Z1644" s="145"/>
      <c r="AA1644" s="145"/>
      <c r="AB1644" s="145"/>
      <c r="AC1644" s="145"/>
      <c r="AD1644" s="145"/>
      <c r="AE1644" s="145"/>
      <c r="AF1644" s="145"/>
      <c r="AG1644" s="145" t="s">
        <v>206</v>
      </c>
      <c r="AH1644" s="145">
        <v>0</v>
      </c>
      <c r="AI1644" s="145"/>
      <c r="AJ1644" s="145"/>
      <c r="AK1644" s="145"/>
      <c r="AL1644" s="145"/>
      <c r="AM1644" s="145"/>
      <c r="AN1644" s="145"/>
      <c r="AO1644" s="145"/>
      <c r="AP1644" s="145"/>
      <c r="AQ1644" s="145"/>
      <c r="AR1644" s="145"/>
      <c r="AS1644" s="145"/>
      <c r="AT1644" s="145"/>
      <c r="AU1644" s="145"/>
      <c r="AV1644" s="145"/>
      <c r="AW1644" s="145"/>
      <c r="AX1644" s="145"/>
      <c r="AY1644" s="145"/>
      <c r="AZ1644" s="145"/>
      <c r="BA1644" s="145"/>
      <c r="BB1644" s="145"/>
      <c r="BC1644" s="145"/>
      <c r="BD1644" s="145"/>
      <c r="BE1644" s="145"/>
      <c r="BF1644" s="145"/>
      <c r="BG1644" s="145"/>
      <c r="BH1644" s="145"/>
    </row>
    <row r="1645" spans="1:60" ht="22.5" outlineLevel="3">
      <c r="A1645" s="151"/>
      <c r="B1645" s="152"/>
      <c r="C1645" s="172" t="s">
        <v>2005</v>
      </c>
      <c r="D1645" s="156"/>
      <c r="E1645" s="1215">
        <v>12.097440000000001</v>
      </c>
      <c r="F1645" s="1209"/>
      <c r="G1645" s="1209"/>
      <c r="H1645" s="154"/>
      <c r="I1645" s="154"/>
      <c r="J1645" s="154"/>
      <c r="K1645" s="154"/>
      <c r="L1645" s="154"/>
      <c r="M1645" s="154"/>
      <c r="N1645" s="153"/>
      <c r="O1645" s="153"/>
      <c r="P1645" s="153"/>
      <c r="Q1645" s="153"/>
      <c r="R1645" s="154"/>
      <c r="S1645" s="154"/>
      <c r="T1645" s="154"/>
      <c r="U1645" s="154"/>
      <c r="V1645" s="154"/>
      <c r="W1645" s="154"/>
      <c r="X1645" s="154"/>
      <c r="Y1645" s="154"/>
      <c r="Z1645" s="145"/>
      <c r="AA1645" s="145"/>
      <c r="AB1645" s="145"/>
      <c r="AC1645" s="145"/>
      <c r="AD1645" s="145"/>
      <c r="AE1645" s="145"/>
      <c r="AF1645" s="145"/>
      <c r="AG1645" s="145" t="s">
        <v>206</v>
      </c>
      <c r="AH1645" s="145">
        <v>0</v>
      </c>
      <c r="AI1645" s="145"/>
      <c r="AJ1645" s="145"/>
      <c r="AK1645" s="145"/>
      <c r="AL1645" s="145"/>
      <c r="AM1645" s="145"/>
      <c r="AN1645" s="145"/>
      <c r="AO1645" s="145"/>
      <c r="AP1645" s="145"/>
      <c r="AQ1645" s="145"/>
      <c r="AR1645" s="145"/>
      <c r="AS1645" s="145"/>
      <c r="AT1645" s="145"/>
      <c r="AU1645" s="145"/>
      <c r="AV1645" s="145"/>
      <c r="AW1645" s="145"/>
      <c r="AX1645" s="145"/>
      <c r="AY1645" s="145"/>
      <c r="AZ1645" s="145"/>
      <c r="BA1645" s="145"/>
      <c r="BB1645" s="145"/>
      <c r="BC1645" s="145"/>
      <c r="BD1645" s="145"/>
      <c r="BE1645" s="145"/>
      <c r="BF1645" s="145"/>
      <c r="BG1645" s="145"/>
      <c r="BH1645" s="145"/>
    </row>
    <row r="1646" spans="1:60" outlineLevel="3">
      <c r="A1646" s="151"/>
      <c r="B1646" s="152"/>
      <c r="C1646" s="172" t="s">
        <v>2006</v>
      </c>
      <c r="D1646" s="156"/>
      <c r="E1646" s="1215">
        <v>5.6543999999999999</v>
      </c>
      <c r="F1646" s="1209"/>
      <c r="G1646" s="1209"/>
      <c r="H1646" s="154"/>
      <c r="I1646" s="154"/>
      <c r="J1646" s="154"/>
      <c r="K1646" s="154"/>
      <c r="L1646" s="154"/>
      <c r="M1646" s="154"/>
      <c r="N1646" s="153"/>
      <c r="O1646" s="153"/>
      <c r="P1646" s="153"/>
      <c r="Q1646" s="153"/>
      <c r="R1646" s="154"/>
      <c r="S1646" s="154"/>
      <c r="T1646" s="154"/>
      <c r="U1646" s="154"/>
      <c r="V1646" s="154"/>
      <c r="W1646" s="154"/>
      <c r="X1646" s="154"/>
      <c r="Y1646" s="154"/>
      <c r="Z1646" s="145"/>
      <c r="AA1646" s="145"/>
      <c r="AB1646" s="145"/>
      <c r="AC1646" s="145"/>
      <c r="AD1646" s="145"/>
      <c r="AE1646" s="145"/>
      <c r="AF1646" s="145"/>
      <c r="AG1646" s="145" t="s">
        <v>206</v>
      </c>
      <c r="AH1646" s="145">
        <v>0</v>
      </c>
      <c r="AI1646" s="145"/>
      <c r="AJ1646" s="145"/>
      <c r="AK1646" s="145"/>
      <c r="AL1646" s="145"/>
      <c r="AM1646" s="145"/>
      <c r="AN1646" s="145"/>
      <c r="AO1646" s="145"/>
      <c r="AP1646" s="145"/>
      <c r="AQ1646" s="145"/>
      <c r="AR1646" s="145"/>
      <c r="AS1646" s="145"/>
      <c r="AT1646" s="145"/>
      <c r="AU1646" s="145"/>
      <c r="AV1646" s="145"/>
      <c r="AW1646" s="145"/>
      <c r="AX1646" s="145"/>
      <c r="AY1646" s="145"/>
      <c r="AZ1646" s="145"/>
      <c r="BA1646" s="145"/>
      <c r="BB1646" s="145"/>
      <c r="BC1646" s="145"/>
      <c r="BD1646" s="145"/>
      <c r="BE1646" s="145"/>
      <c r="BF1646" s="145"/>
      <c r="BG1646" s="145"/>
      <c r="BH1646" s="145"/>
    </row>
    <row r="1647" spans="1:60" outlineLevel="3">
      <c r="A1647" s="151"/>
      <c r="B1647" s="152"/>
      <c r="C1647" s="172" t="s">
        <v>2007</v>
      </c>
      <c r="D1647" s="156"/>
      <c r="E1647" s="1215">
        <v>5.7023999999999999</v>
      </c>
      <c r="F1647" s="1209"/>
      <c r="G1647" s="1209"/>
      <c r="H1647" s="154"/>
      <c r="I1647" s="154"/>
      <c r="J1647" s="154"/>
      <c r="K1647" s="154"/>
      <c r="L1647" s="154"/>
      <c r="M1647" s="154"/>
      <c r="N1647" s="153"/>
      <c r="O1647" s="153"/>
      <c r="P1647" s="153"/>
      <c r="Q1647" s="153"/>
      <c r="R1647" s="154"/>
      <c r="S1647" s="154"/>
      <c r="T1647" s="154"/>
      <c r="U1647" s="154"/>
      <c r="V1647" s="154"/>
      <c r="W1647" s="154"/>
      <c r="X1647" s="154"/>
      <c r="Y1647" s="154"/>
      <c r="Z1647" s="145"/>
      <c r="AA1647" s="145"/>
      <c r="AB1647" s="145"/>
      <c r="AC1647" s="145"/>
      <c r="AD1647" s="145"/>
      <c r="AE1647" s="145"/>
      <c r="AF1647" s="145"/>
      <c r="AG1647" s="145" t="s">
        <v>206</v>
      </c>
      <c r="AH1647" s="145">
        <v>0</v>
      </c>
      <c r="AI1647" s="145"/>
      <c r="AJ1647" s="145"/>
      <c r="AK1647" s="145"/>
      <c r="AL1647" s="145"/>
      <c r="AM1647" s="145"/>
      <c r="AN1647" s="145"/>
      <c r="AO1647" s="145"/>
      <c r="AP1647" s="145"/>
      <c r="AQ1647" s="145"/>
      <c r="AR1647" s="145"/>
      <c r="AS1647" s="145"/>
      <c r="AT1647" s="145"/>
      <c r="AU1647" s="145"/>
      <c r="AV1647" s="145"/>
      <c r="AW1647" s="145"/>
      <c r="AX1647" s="145"/>
      <c r="AY1647" s="145"/>
      <c r="AZ1647" s="145"/>
      <c r="BA1647" s="145"/>
      <c r="BB1647" s="145"/>
      <c r="BC1647" s="145"/>
      <c r="BD1647" s="145"/>
      <c r="BE1647" s="145"/>
      <c r="BF1647" s="145"/>
      <c r="BG1647" s="145"/>
      <c r="BH1647" s="145"/>
    </row>
    <row r="1648" spans="1:60" outlineLevel="3">
      <c r="A1648" s="151"/>
      <c r="B1648" s="152"/>
      <c r="C1648" s="172" t="s">
        <v>2008</v>
      </c>
      <c r="D1648" s="156"/>
      <c r="E1648" s="1215">
        <v>4.4352</v>
      </c>
      <c r="F1648" s="1209"/>
      <c r="G1648" s="1209"/>
      <c r="H1648" s="154"/>
      <c r="I1648" s="154"/>
      <c r="J1648" s="154"/>
      <c r="K1648" s="154"/>
      <c r="L1648" s="154"/>
      <c r="M1648" s="154"/>
      <c r="N1648" s="153"/>
      <c r="O1648" s="153"/>
      <c r="P1648" s="153"/>
      <c r="Q1648" s="153"/>
      <c r="R1648" s="154"/>
      <c r="S1648" s="154"/>
      <c r="T1648" s="154"/>
      <c r="U1648" s="154"/>
      <c r="V1648" s="154"/>
      <c r="W1648" s="154"/>
      <c r="X1648" s="154"/>
      <c r="Y1648" s="154"/>
      <c r="Z1648" s="145"/>
      <c r="AA1648" s="145"/>
      <c r="AB1648" s="145"/>
      <c r="AC1648" s="145"/>
      <c r="AD1648" s="145"/>
      <c r="AE1648" s="145"/>
      <c r="AF1648" s="145"/>
      <c r="AG1648" s="145" t="s">
        <v>206</v>
      </c>
      <c r="AH1648" s="145">
        <v>0</v>
      </c>
      <c r="AI1648" s="145"/>
      <c r="AJ1648" s="145"/>
      <c r="AK1648" s="145"/>
      <c r="AL1648" s="145"/>
      <c r="AM1648" s="145"/>
      <c r="AN1648" s="145"/>
      <c r="AO1648" s="145"/>
      <c r="AP1648" s="145"/>
      <c r="AQ1648" s="145"/>
      <c r="AR1648" s="145"/>
      <c r="AS1648" s="145"/>
      <c r="AT1648" s="145"/>
      <c r="AU1648" s="145"/>
      <c r="AV1648" s="145"/>
      <c r="AW1648" s="145"/>
      <c r="AX1648" s="145"/>
      <c r="AY1648" s="145"/>
      <c r="AZ1648" s="145"/>
      <c r="BA1648" s="145"/>
      <c r="BB1648" s="145"/>
      <c r="BC1648" s="145"/>
      <c r="BD1648" s="145"/>
      <c r="BE1648" s="145"/>
      <c r="BF1648" s="145"/>
      <c r="BG1648" s="145"/>
      <c r="BH1648" s="145"/>
    </row>
    <row r="1649" spans="1:60" outlineLevel="3">
      <c r="A1649" s="151"/>
      <c r="B1649" s="152"/>
      <c r="C1649" s="172" t="s">
        <v>2009</v>
      </c>
      <c r="D1649" s="156"/>
      <c r="E1649" s="1215">
        <v>0.59136</v>
      </c>
      <c r="F1649" s="1209"/>
      <c r="G1649" s="1209"/>
      <c r="H1649" s="154"/>
      <c r="I1649" s="154"/>
      <c r="J1649" s="154"/>
      <c r="K1649" s="154"/>
      <c r="L1649" s="154"/>
      <c r="M1649" s="154"/>
      <c r="N1649" s="153"/>
      <c r="O1649" s="153"/>
      <c r="P1649" s="153"/>
      <c r="Q1649" s="153"/>
      <c r="R1649" s="154"/>
      <c r="S1649" s="154"/>
      <c r="T1649" s="154"/>
      <c r="U1649" s="154"/>
      <c r="V1649" s="154"/>
      <c r="W1649" s="154"/>
      <c r="X1649" s="154"/>
      <c r="Y1649" s="154"/>
      <c r="Z1649" s="145"/>
      <c r="AA1649" s="145"/>
      <c r="AB1649" s="145"/>
      <c r="AC1649" s="145"/>
      <c r="AD1649" s="145"/>
      <c r="AE1649" s="145"/>
      <c r="AF1649" s="145"/>
      <c r="AG1649" s="145" t="s">
        <v>206</v>
      </c>
      <c r="AH1649" s="145">
        <v>0</v>
      </c>
      <c r="AI1649" s="145"/>
      <c r="AJ1649" s="145"/>
      <c r="AK1649" s="145"/>
      <c r="AL1649" s="145"/>
      <c r="AM1649" s="145"/>
      <c r="AN1649" s="145"/>
      <c r="AO1649" s="145"/>
      <c r="AP1649" s="145"/>
      <c r="AQ1649" s="145"/>
      <c r="AR1649" s="145"/>
      <c r="AS1649" s="145"/>
      <c r="AT1649" s="145"/>
      <c r="AU1649" s="145"/>
      <c r="AV1649" s="145"/>
      <c r="AW1649" s="145"/>
      <c r="AX1649" s="145"/>
      <c r="AY1649" s="145"/>
      <c r="AZ1649" s="145"/>
      <c r="BA1649" s="145"/>
      <c r="BB1649" s="145"/>
      <c r="BC1649" s="145"/>
      <c r="BD1649" s="145"/>
      <c r="BE1649" s="145"/>
      <c r="BF1649" s="145"/>
      <c r="BG1649" s="145"/>
      <c r="BH1649" s="145"/>
    </row>
    <row r="1650" spans="1:60" outlineLevel="3">
      <c r="A1650" s="151"/>
      <c r="B1650" s="152"/>
      <c r="C1650" s="172" t="s">
        <v>2010</v>
      </c>
      <c r="D1650" s="156"/>
      <c r="E1650" s="1215">
        <v>8.32</v>
      </c>
      <c r="F1650" s="1209"/>
      <c r="G1650" s="1209"/>
      <c r="H1650" s="154"/>
      <c r="I1650" s="154"/>
      <c r="J1650" s="154"/>
      <c r="K1650" s="154"/>
      <c r="L1650" s="154"/>
      <c r="M1650" s="154"/>
      <c r="N1650" s="153"/>
      <c r="O1650" s="153"/>
      <c r="P1650" s="153"/>
      <c r="Q1650" s="153"/>
      <c r="R1650" s="154"/>
      <c r="S1650" s="154"/>
      <c r="T1650" s="154"/>
      <c r="U1650" s="154"/>
      <c r="V1650" s="154"/>
      <c r="W1650" s="154"/>
      <c r="X1650" s="154"/>
      <c r="Y1650" s="154"/>
      <c r="Z1650" s="145"/>
      <c r="AA1650" s="145"/>
      <c r="AB1650" s="145"/>
      <c r="AC1650" s="145"/>
      <c r="AD1650" s="145"/>
      <c r="AE1650" s="145"/>
      <c r="AF1650" s="145"/>
      <c r="AG1650" s="145" t="s">
        <v>206</v>
      </c>
      <c r="AH1650" s="145">
        <v>0</v>
      </c>
      <c r="AI1650" s="145"/>
      <c r="AJ1650" s="145"/>
      <c r="AK1650" s="145"/>
      <c r="AL1650" s="145"/>
      <c r="AM1650" s="145"/>
      <c r="AN1650" s="145"/>
      <c r="AO1650" s="145"/>
      <c r="AP1650" s="145"/>
      <c r="AQ1650" s="145"/>
      <c r="AR1650" s="145"/>
      <c r="AS1650" s="145"/>
      <c r="AT1650" s="145"/>
      <c r="AU1650" s="145"/>
      <c r="AV1650" s="145"/>
      <c r="AW1650" s="145"/>
      <c r="AX1650" s="145"/>
      <c r="AY1650" s="145"/>
      <c r="AZ1650" s="145"/>
      <c r="BA1650" s="145"/>
      <c r="BB1650" s="145"/>
      <c r="BC1650" s="145"/>
      <c r="BD1650" s="145"/>
      <c r="BE1650" s="145"/>
      <c r="BF1650" s="145"/>
      <c r="BG1650" s="145"/>
      <c r="BH1650" s="145"/>
    </row>
    <row r="1651" spans="1:60" outlineLevel="3">
      <c r="A1651" s="151"/>
      <c r="B1651" s="152"/>
      <c r="C1651" s="172" t="s">
        <v>2011</v>
      </c>
      <c r="D1651" s="156"/>
      <c r="E1651" s="1215">
        <v>6.3335999999999997</v>
      </c>
      <c r="F1651" s="1209"/>
      <c r="G1651" s="1209"/>
      <c r="H1651" s="154"/>
      <c r="I1651" s="154"/>
      <c r="J1651" s="154"/>
      <c r="K1651" s="154"/>
      <c r="L1651" s="154"/>
      <c r="M1651" s="154"/>
      <c r="N1651" s="153"/>
      <c r="O1651" s="153"/>
      <c r="P1651" s="153"/>
      <c r="Q1651" s="153"/>
      <c r="R1651" s="154"/>
      <c r="S1651" s="154"/>
      <c r="T1651" s="154"/>
      <c r="U1651" s="154"/>
      <c r="V1651" s="154"/>
      <c r="W1651" s="154"/>
      <c r="X1651" s="154"/>
      <c r="Y1651" s="154"/>
      <c r="Z1651" s="145"/>
      <c r="AA1651" s="145"/>
      <c r="AB1651" s="145"/>
      <c r="AC1651" s="145"/>
      <c r="AD1651" s="145"/>
      <c r="AE1651" s="145"/>
      <c r="AF1651" s="145"/>
      <c r="AG1651" s="145" t="s">
        <v>206</v>
      </c>
      <c r="AH1651" s="145">
        <v>0</v>
      </c>
      <c r="AI1651" s="145"/>
      <c r="AJ1651" s="145"/>
      <c r="AK1651" s="145"/>
      <c r="AL1651" s="145"/>
      <c r="AM1651" s="145"/>
      <c r="AN1651" s="145"/>
      <c r="AO1651" s="145"/>
      <c r="AP1651" s="145"/>
      <c r="AQ1651" s="145"/>
      <c r="AR1651" s="145"/>
      <c r="AS1651" s="145"/>
      <c r="AT1651" s="145"/>
      <c r="AU1651" s="145"/>
      <c r="AV1651" s="145"/>
      <c r="AW1651" s="145"/>
      <c r="AX1651" s="145"/>
      <c r="AY1651" s="145"/>
      <c r="AZ1651" s="145"/>
      <c r="BA1651" s="145"/>
      <c r="BB1651" s="145"/>
      <c r="BC1651" s="145"/>
      <c r="BD1651" s="145"/>
      <c r="BE1651" s="145"/>
      <c r="BF1651" s="145"/>
      <c r="BG1651" s="145"/>
      <c r="BH1651" s="145"/>
    </row>
    <row r="1652" spans="1:60" outlineLevel="3">
      <c r="A1652" s="151"/>
      <c r="B1652" s="152"/>
      <c r="C1652" s="172" t="s">
        <v>2012</v>
      </c>
      <c r="D1652" s="156"/>
      <c r="E1652" s="1215">
        <v>4.1376999999999997</v>
      </c>
      <c r="F1652" s="1209"/>
      <c r="G1652" s="1209"/>
      <c r="H1652" s="154"/>
      <c r="I1652" s="154"/>
      <c r="J1652" s="154"/>
      <c r="K1652" s="154"/>
      <c r="L1652" s="154"/>
      <c r="M1652" s="154"/>
      <c r="N1652" s="153"/>
      <c r="O1652" s="153"/>
      <c r="P1652" s="153"/>
      <c r="Q1652" s="153"/>
      <c r="R1652" s="154"/>
      <c r="S1652" s="154"/>
      <c r="T1652" s="154"/>
      <c r="U1652" s="154"/>
      <c r="V1652" s="154"/>
      <c r="W1652" s="154"/>
      <c r="X1652" s="154"/>
      <c r="Y1652" s="154"/>
      <c r="Z1652" s="145"/>
      <c r="AA1652" s="145"/>
      <c r="AB1652" s="145"/>
      <c r="AC1652" s="145"/>
      <c r="AD1652" s="145"/>
      <c r="AE1652" s="145"/>
      <c r="AF1652" s="145"/>
      <c r="AG1652" s="145" t="s">
        <v>206</v>
      </c>
      <c r="AH1652" s="145">
        <v>0</v>
      </c>
      <c r="AI1652" s="145"/>
      <c r="AJ1652" s="145"/>
      <c r="AK1652" s="145"/>
      <c r="AL1652" s="145"/>
      <c r="AM1652" s="145"/>
      <c r="AN1652" s="145"/>
      <c r="AO1652" s="145"/>
      <c r="AP1652" s="145"/>
      <c r="AQ1652" s="145"/>
      <c r="AR1652" s="145"/>
      <c r="AS1652" s="145"/>
      <c r="AT1652" s="145"/>
      <c r="AU1652" s="145"/>
      <c r="AV1652" s="145"/>
      <c r="AW1652" s="145"/>
      <c r="AX1652" s="145"/>
      <c r="AY1652" s="145"/>
      <c r="AZ1652" s="145"/>
      <c r="BA1652" s="145"/>
      <c r="BB1652" s="145"/>
      <c r="BC1652" s="145"/>
      <c r="BD1652" s="145"/>
      <c r="BE1652" s="145"/>
      <c r="BF1652" s="145"/>
      <c r="BG1652" s="145"/>
      <c r="BH1652" s="145"/>
    </row>
    <row r="1653" spans="1:60" outlineLevel="3">
      <c r="A1653" s="151"/>
      <c r="B1653" s="152"/>
      <c r="C1653" s="172" t="s">
        <v>2013</v>
      </c>
      <c r="D1653" s="156"/>
      <c r="E1653" s="1215">
        <v>0.27039999999999997</v>
      </c>
      <c r="F1653" s="1209"/>
      <c r="G1653" s="1209"/>
      <c r="H1653" s="154"/>
      <c r="I1653" s="154"/>
      <c r="J1653" s="154"/>
      <c r="K1653" s="154"/>
      <c r="L1653" s="154"/>
      <c r="M1653" s="154"/>
      <c r="N1653" s="153"/>
      <c r="O1653" s="153"/>
      <c r="P1653" s="153"/>
      <c r="Q1653" s="153"/>
      <c r="R1653" s="154"/>
      <c r="S1653" s="154"/>
      <c r="T1653" s="154"/>
      <c r="U1653" s="154"/>
      <c r="V1653" s="154"/>
      <c r="W1653" s="154"/>
      <c r="X1653" s="154"/>
      <c r="Y1653" s="154"/>
      <c r="Z1653" s="145"/>
      <c r="AA1653" s="145"/>
      <c r="AB1653" s="145"/>
      <c r="AC1653" s="145"/>
      <c r="AD1653" s="145"/>
      <c r="AE1653" s="145"/>
      <c r="AF1653" s="145"/>
      <c r="AG1653" s="145" t="s">
        <v>206</v>
      </c>
      <c r="AH1653" s="145">
        <v>0</v>
      </c>
      <c r="AI1653" s="145"/>
      <c r="AJ1653" s="145"/>
      <c r="AK1653" s="145"/>
      <c r="AL1653" s="145"/>
      <c r="AM1653" s="145"/>
      <c r="AN1653" s="145"/>
      <c r="AO1653" s="145"/>
      <c r="AP1653" s="145"/>
      <c r="AQ1653" s="145"/>
      <c r="AR1653" s="145"/>
      <c r="AS1653" s="145"/>
      <c r="AT1653" s="145"/>
      <c r="AU1653" s="145"/>
      <c r="AV1653" s="145"/>
      <c r="AW1653" s="145"/>
      <c r="AX1653" s="145"/>
      <c r="AY1653" s="145"/>
      <c r="AZ1653" s="145"/>
      <c r="BA1653" s="145"/>
      <c r="BB1653" s="145"/>
      <c r="BC1653" s="145"/>
      <c r="BD1653" s="145"/>
      <c r="BE1653" s="145"/>
      <c r="BF1653" s="145"/>
      <c r="BG1653" s="145"/>
      <c r="BH1653" s="145"/>
    </row>
    <row r="1654" spans="1:60" outlineLevel="3">
      <c r="A1654" s="151"/>
      <c r="B1654" s="152"/>
      <c r="C1654" s="172" t="s">
        <v>2014</v>
      </c>
      <c r="D1654" s="156"/>
      <c r="E1654" s="1215">
        <v>0.06</v>
      </c>
      <c r="F1654" s="1209"/>
      <c r="G1654" s="1209"/>
      <c r="H1654" s="154"/>
      <c r="I1654" s="154"/>
      <c r="J1654" s="154"/>
      <c r="K1654" s="154"/>
      <c r="L1654" s="154"/>
      <c r="M1654" s="154"/>
      <c r="N1654" s="153"/>
      <c r="O1654" s="153"/>
      <c r="P1654" s="153"/>
      <c r="Q1654" s="153"/>
      <c r="R1654" s="154"/>
      <c r="S1654" s="154"/>
      <c r="T1654" s="154"/>
      <c r="U1654" s="154"/>
      <c r="V1654" s="154"/>
      <c r="W1654" s="154"/>
      <c r="X1654" s="154"/>
      <c r="Y1654" s="154"/>
      <c r="Z1654" s="145"/>
      <c r="AA1654" s="145"/>
      <c r="AB1654" s="145"/>
      <c r="AC1654" s="145"/>
      <c r="AD1654" s="145"/>
      <c r="AE1654" s="145"/>
      <c r="AF1654" s="145"/>
      <c r="AG1654" s="145" t="s">
        <v>206</v>
      </c>
      <c r="AH1654" s="145">
        <v>0</v>
      </c>
      <c r="AI1654" s="145"/>
      <c r="AJ1654" s="145"/>
      <c r="AK1654" s="145"/>
      <c r="AL1654" s="145"/>
      <c r="AM1654" s="145"/>
      <c r="AN1654" s="145"/>
      <c r="AO1654" s="145"/>
      <c r="AP1654" s="145"/>
      <c r="AQ1654" s="145"/>
      <c r="AR1654" s="145"/>
      <c r="AS1654" s="145"/>
      <c r="AT1654" s="145"/>
      <c r="AU1654" s="145"/>
      <c r="AV1654" s="145"/>
      <c r="AW1654" s="145"/>
      <c r="AX1654" s="145"/>
      <c r="AY1654" s="145"/>
      <c r="AZ1654" s="145"/>
      <c r="BA1654" s="145"/>
      <c r="BB1654" s="145"/>
      <c r="BC1654" s="145"/>
      <c r="BD1654" s="145"/>
      <c r="BE1654" s="145"/>
      <c r="BF1654" s="145"/>
      <c r="BG1654" s="145"/>
      <c r="BH1654" s="145"/>
    </row>
    <row r="1655" spans="1:60" outlineLevel="3">
      <c r="A1655" s="151"/>
      <c r="B1655" s="152"/>
      <c r="C1655" s="172" t="s">
        <v>2015</v>
      </c>
      <c r="D1655" s="156"/>
      <c r="E1655" s="1215">
        <v>0.15679999999999999</v>
      </c>
      <c r="F1655" s="1209"/>
      <c r="G1655" s="1209"/>
      <c r="H1655" s="154"/>
      <c r="I1655" s="154"/>
      <c r="J1655" s="154"/>
      <c r="K1655" s="154"/>
      <c r="L1655" s="154"/>
      <c r="M1655" s="154"/>
      <c r="N1655" s="153"/>
      <c r="O1655" s="153"/>
      <c r="P1655" s="153"/>
      <c r="Q1655" s="153"/>
      <c r="R1655" s="154"/>
      <c r="S1655" s="154"/>
      <c r="T1655" s="154"/>
      <c r="U1655" s="154"/>
      <c r="V1655" s="154"/>
      <c r="W1655" s="154"/>
      <c r="X1655" s="154"/>
      <c r="Y1655" s="154"/>
      <c r="Z1655" s="145"/>
      <c r="AA1655" s="145"/>
      <c r="AB1655" s="145"/>
      <c r="AC1655" s="145"/>
      <c r="AD1655" s="145"/>
      <c r="AE1655" s="145"/>
      <c r="AF1655" s="145"/>
      <c r="AG1655" s="145" t="s">
        <v>206</v>
      </c>
      <c r="AH1655" s="145">
        <v>0</v>
      </c>
      <c r="AI1655" s="145"/>
      <c r="AJ1655" s="145"/>
      <c r="AK1655" s="145"/>
      <c r="AL1655" s="145"/>
      <c r="AM1655" s="145"/>
      <c r="AN1655" s="145"/>
      <c r="AO1655" s="145"/>
      <c r="AP1655" s="145"/>
      <c r="AQ1655" s="145"/>
      <c r="AR1655" s="145"/>
      <c r="AS1655" s="145"/>
      <c r="AT1655" s="145"/>
      <c r="AU1655" s="145"/>
      <c r="AV1655" s="145"/>
      <c r="AW1655" s="145"/>
      <c r="AX1655" s="145"/>
      <c r="AY1655" s="145"/>
      <c r="AZ1655" s="145"/>
      <c r="BA1655" s="145"/>
      <c r="BB1655" s="145"/>
      <c r="BC1655" s="145"/>
      <c r="BD1655" s="145"/>
      <c r="BE1655" s="145"/>
      <c r="BF1655" s="145"/>
      <c r="BG1655" s="145"/>
      <c r="BH1655" s="145"/>
    </row>
    <row r="1656" spans="1:60" outlineLevel="3">
      <c r="A1656" s="151"/>
      <c r="B1656" s="152"/>
      <c r="C1656" s="172" t="s">
        <v>2016</v>
      </c>
      <c r="D1656" s="156"/>
      <c r="E1656" s="1215">
        <v>0.248</v>
      </c>
      <c r="F1656" s="1209"/>
      <c r="G1656" s="1209"/>
      <c r="H1656" s="154"/>
      <c r="I1656" s="154"/>
      <c r="J1656" s="154"/>
      <c r="K1656" s="154"/>
      <c r="L1656" s="154"/>
      <c r="M1656" s="154"/>
      <c r="N1656" s="153"/>
      <c r="O1656" s="153"/>
      <c r="P1656" s="153"/>
      <c r="Q1656" s="153"/>
      <c r="R1656" s="154"/>
      <c r="S1656" s="154"/>
      <c r="T1656" s="154"/>
      <c r="U1656" s="154"/>
      <c r="V1656" s="154"/>
      <c r="W1656" s="154"/>
      <c r="X1656" s="154"/>
      <c r="Y1656" s="154"/>
      <c r="Z1656" s="145"/>
      <c r="AA1656" s="145"/>
      <c r="AB1656" s="145"/>
      <c r="AC1656" s="145"/>
      <c r="AD1656" s="145"/>
      <c r="AE1656" s="145"/>
      <c r="AF1656" s="145"/>
      <c r="AG1656" s="145" t="s">
        <v>206</v>
      </c>
      <c r="AH1656" s="145">
        <v>0</v>
      </c>
      <c r="AI1656" s="145"/>
      <c r="AJ1656" s="145"/>
      <c r="AK1656" s="145"/>
      <c r="AL1656" s="145"/>
      <c r="AM1656" s="145"/>
      <c r="AN1656" s="145"/>
      <c r="AO1656" s="145"/>
      <c r="AP1656" s="145"/>
      <c r="AQ1656" s="145"/>
      <c r="AR1656" s="145"/>
      <c r="AS1656" s="145"/>
      <c r="AT1656" s="145"/>
      <c r="AU1656" s="145"/>
      <c r="AV1656" s="145"/>
      <c r="AW1656" s="145"/>
      <c r="AX1656" s="145"/>
      <c r="AY1656" s="145"/>
      <c r="AZ1656" s="145"/>
      <c r="BA1656" s="145"/>
      <c r="BB1656" s="145"/>
      <c r="BC1656" s="145"/>
      <c r="BD1656" s="145"/>
      <c r="BE1656" s="145"/>
      <c r="BF1656" s="145"/>
      <c r="BG1656" s="145"/>
      <c r="BH1656" s="145"/>
    </row>
    <row r="1657" spans="1:60" outlineLevel="3">
      <c r="A1657" s="151"/>
      <c r="B1657" s="152"/>
      <c r="C1657" s="172" t="s">
        <v>2017</v>
      </c>
      <c r="D1657" s="156"/>
      <c r="E1657" s="1215">
        <v>0.08</v>
      </c>
      <c r="F1657" s="1209"/>
      <c r="G1657" s="1209"/>
      <c r="H1657" s="154"/>
      <c r="I1657" s="154"/>
      <c r="J1657" s="154"/>
      <c r="K1657" s="154"/>
      <c r="L1657" s="154"/>
      <c r="M1657" s="154"/>
      <c r="N1657" s="153"/>
      <c r="O1657" s="153"/>
      <c r="P1657" s="153"/>
      <c r="Q1657" s="153"/>
      <c r="R1657" s="154"/>
      <c r="S1657" s="154"/>
      <c r="T1657" s="154"/>
      <c r="U1657" s="154"/>
      <c r="V1657" s="154"/>
      <c r="W1657" s="154"/>
      <c r="X1657" s="154"/>
      <c r="Y1657" s="154"/>
      <c r="Z1657" s="145"/>
      <c r="AA1657" s="145"/>
      <c r="AB1657" s="145"/>
      <c r="AC1657" s="145"/>
      <c r="AD1657" s="145"/>
      <c r="AE1657" s="145"/>
      <c r="AF1657" s="145"/>
      <c r="AG1657" s="145" t="s">
        <v>206</v>
      </c>
      <c r="AH1657" s="145">
        <v>0</v>
      </c>
      <c r="AI1657" s="145"/>
      <c r="AJ1657" s="145"/>
      <c r="AK1657" s="145"/>
      <c r="AL1657" s="145"/>
      <c r="AM1657" s="145"/>
      <c r="AN1657" s="145"/>
      <c r="AO1657" s="145"/>
      <c r="AP1657" s="145"/>
      <c r="AQ1657" s="145"/>
      <c r="AR1657" s="145"/>
      <c r="AS1657" s="145"/>
      <c r="AT1657" s="145"/>
      <c r="AU1657" s="145"/>
      <c r="AV1657" s="145"/>
      <c r="AW1657" s="145"/>
      <c r="AX1657" s="145"/>
      <c r="AY1657" s="145"/>
      <c r="AZ1657" s="145"/>
      <c r="BA1657" s="145"/>
      <c r="BB1657" s="145"/>
      <c r="BC1657" s="145"/>
      <c r="BD1657" s="145"/>
      <c r="BE1657" s="145"/>
      <c r="BF1657" s="145"/>
      <c r="BG1657" s="145"/>
      <c r="BH1657" s="145"/>
    </row>
    <row r="1658" spans="1:60" outlineLevel="3">
      <c r="A1658" s="151"/>
      <c r="B1658" s="152"/>
      <c r="C1658" s="172" t="s">
        <v>2018</v>
      </c>
      <c r="D1658" s="156"/>
      <c r="E1658" s="1215">
        <v>22.29006</v>
      </c>
      <c r="F1658" s="1209"/>
      <c r="G1658" s="1209"/>
      <c r="H1658" s="154"/>
      <c r="I1658" s="154"/>
      <c r="J1658" s="154"/>
      <c r="K1658" s="154"/>
      <c r="L1658" s="154"/>
      <c r="M1658" s="154"/>
      <c r="N1658" s="153"/>
      <c r="O1658" s="153"/>
      <c r="P1658" s="153"/>
      <c r="Q1658" s="153"/>
      <c r="R1658" s="154"/>
      <c r="S1658" s="154"/>
      <c r="T1658" s="154"/>
      <c r="U1658" s="154"/>
      <c r="V1658" s="154"/>
      <c r="W1658" s="154"/>
      <c r="X1658" s="154"/>
      <c r="Y1658" s="154"/>
      <c r="Z1658" s="145"/>
      <c r="AA1658" s="145"/>
      <c r="AB1658" s="145"/>
      <c r="AC1658" s="145"/>
      <c r="AD1658" s="145"/>
      <c r="AE1658" s="145"/>
      <c r="AF1658" s="145"/>
      <c r="AG1658" s="145" t="s">
        <v>206</v>
      </c>
      <c r="AH1658" s="145">
        <v>0</v>
      </c>
      <c r="AI1658" s="145"/>
      <c r="AJ1658" s="145"/>
      <c r="AK1658" s="145"/>
      <c r="AL1658" s="145"/>
      <c r="AM1658" s="145"/>
      <c r="AN1658" s="145"/>
      <c r="AO1658" s="145"/>
      <c r="AP1658" s="145"/>
      <c r="AQ1658" s="145"/>
      <c r="AR1658" s="145"/>
      <c r="AS1658" s="145"/>
      <c r="AT1658" s="145"/>
      <c r="AU1658" s="145"/>
      <c r="AV1658" s="145"/>
      <c r="AW1658" s="145"/>
      <c r="AX1658" s="145"/>
      <c r="AY1658" s="145"/>
      <c r="AZ1658" s="145"/>
      <c r="BA1658" s="145"/>
      <c r="BB1658" s="145"/>
      <c r="BC1658" s="145"/>
      <c r="BD1658" s="145"/>
      <c r="BE1658" s="145"/>
      <c r="BF1658" s="145"/>
      <c r="BG1658" s="145"/>
      <c r="BH1658" s="145"/>
    </row>
    <row r="1659" spans="1:60" outlineLevel="3">
      <c r="A1659" s="151"/>
      <c r="B1659" s="152"/>
      <c r="C1659" s="172" t="s">
        <v>2019</v>
      </c>
      <c r="D1659" s="156"/>
      <c r="E1659" s="1215">
        <v>4.05654</v>
      </c>
      <c r="F1659" s="1209"/>
      <c r="G1659" s="1209"/>
      <c r="H1659" s="154"/>
      <c r="I1659" s="154"/>
      <c r="J1659" s="154"/>
      <c r="K1659" s="154"/>
      <c r="L1659" s="154"/>
      <c r="M1659" s="154"/>
      <c r="N1659" s="153"/>
      <c r="O1659" s="153"/>
      <c r="P1659" s="153"/>
      <c r="Q1659" s="153"/>
      <c r="R1659" s="154"/>
      <c r="S1659" s="154"/>
      <c r="T1659" s="154"/>
      <c r="U1659" s="154"/>
      <c r="V1659" s="154"/>
      <c r="W1659" s="154"/>
      <c r="X1659" s="154"/>
      <c r="Y1659" s="154"/>
      <c r="Z1659" s="145"/>
      <c r="AA1659" s="145"/>
      <c r="AB1659" s="145"/>
      <c r="AC1659" s="145"/>
      <c r="AD1659" s="145"/>
      <c r="AE1659" s="145"/>
      <c r="AF1659" s="145"/>
      <c r="AG1659" s="145" t="s">
        <v>206</v>
      </c>
      <c r="AH1659" s="145">
        <v>0</v>
      </c>
      <c r="AI1659" s="145"/>
      <c r="AJ1659" s="145"/>
      <c r="AK1659" s="145"/>
      <c r="AL1659" s="145"/>
      <c r="AM1659" s="145"/>
      <c r="AN1659" s="145"/>
      <c r="AO1659" s="145"/>
      <c r="AP1659" s="145"/>
      <c r="AQ1659" s="145"/>
      <c r="AR1659" s="145"/>
      <c r="AS1659" s="145"/>
      <c r="AT1659" s="145"/>
      <c r="AU1659" s="145"/>
      <c r="AV1659" s="145"/>
      <c r="AW1659" s="145"/>
      <c r="AX1659" s="145"/>
      <c r="AY1659" s="145"/>
      <c r="AZ1659" s="145"/>
      <c r="BA1659" s="145"/>
      <c r="BB1659" s="145"/>
      <c r="BC1659" s="145"/>
      <c r="BD1659" s="145"/>
      <c r="BE1659" s="145"/>
      <c r="BF1659" s="145"/>
      <c r="BG1659" s="145"/>
      <c r="BH1659" s="145"/>
    </row>
    <row r="1660" spans="1:60" outlineLevel="3">
      <c r="A1660" s="151"/>
      <c r="B1660" s="152"/>
      <c r="C1660" s="172" t="s">
        <v>2020</v>
      </c>
      <c r="D1660" s="156"/>
      <c r="E1660" s="1215">
        <v>1.976</v>
      </c>
      <c r="F1660" s="1209"/>
      <c r="G1660" s="1209"/>
      <c r="H1660" s="154"/>
      <c r="I1660" s="154"/>
      <c r="J1660" s="154"/>
      <c r="K1660" s="154"/>
      <c r="L1660" s="154"/>
      <c r="M1660" s="154"/>
      <c r="N1660" s="153"/>
      <c r="O1660" s="153"/>
      <c r="P1660" s="153"/>
      <c r="Q1660" s="153"/>
      <c r="R1660" s="154"/>
      <c r="S1660" s="154"/>
      <c r="T1660" s="154"/>
      <c r="U1660" s="154"/>
      <c r="V1660" s="154"/>
      <c r="W1660" s="154"/>
      <c r="X1660" s="154"/>
      <c r="Y1660" s="154"/>
      <c r="Z1660" s="145"/>
      <c r="AA1660" s="145"/>
      <c r="AB1660" s="145"/>
      <c r="AC1660" s="145"/>
      <c r="AD1660" s="145"/>
      <c r="AE1660" s="145"/>
      <c r="AF1660" s="145"/>
      <c r="AG1660" s="145" t="s">
        <v>206</v>
      </c>
      <c r="AH1660" s="145">
        <v>0</v>
      </c>
      <c r="AI1660" s="145"/>
      <c r="AJ1660" s="145"/>
      <c r="AK1660" s="145"/>
      <c r="AL1660" s="145"/>
      <c r="AM1660" s="145"/>
      <c r="AN1660" s="145"/>
      <c r="AO1660" s="145"/>
      <c r="AP1660" s="145"/>
      <c r="AQ1660" s="145"/>
      <c r="AR1660" s="145"/>
      <c r="AS1660" s="145"/>
      <c r="AT1660" s="145"/>
      <c r="AU1660" s="145"/>
      <c r="AV1660" s="145"/>
      <c r="AW1660" s="145"/>
      <c r="AX1660" s="145"/>
      <c r="AY1660" s="145"/>
      <c r="AZ1660" s="145"/>
      <c r="BA1660" s="145"/>
      <c r="BB1660" s="145"/>
      <c r="BC1660" s="145"/>
      <c r="BD1660" s="145"/>
      <c r="BE1660" s="145"/>
      <c r="BF1660" s="145"/>
      <c r="BG1660" s="145"/>
      <c r="BH1660" s="145"/>
    </row>
    <row r="1661" spans="1:60" outlineLevel="3">
      <c r="A1661" s="151"/>
      <c r="B1661" s="152"/>
      <c r="C1661" s="172" t="s">
        <v>2021</v>
      </c>
      <c r="D1661" s="156"/>
      <c r="E1661" s="1215">
        <v>0.69699999999999995</v>
      </c>
      <c r="F1661" s="1209"/>
      <c r="G1661" s="1209"/>
      <c r="H1661" s="154"/>
      <c r="I1661" s="154"/>
      <c r="J1661" s="154"/>
      <c r="K1661" s="154"/>
      <c r="L1661" s="154"/>
      <c r="M1661" s="154"/>
      <c r="N1661" s="153"/>
      <c r="O1661" s="153"/>
      <c r="P1661" s="153"/>
      <c r="Q1661" s="153"/>
      <c r="R1661" s="154"/>
      <c r="S1661" s="154"/>
      <c r="T1661" s="154"/>
      <c r="U1661" s="154"/>
      <c r="V1661" s="154"/>
      <c r="W1661" s="154"/>
      <c r="X1661" s="154"/>
      <c r="Y1661" s="154"/>
      <c r="Z1661" s="145"/>
      <c r="AA1661" s="145"/>
      <c r="AB1661" s="145"/>
      <c r="AC1661" s="145"/>
      <c r="AD1661" s="145"/>
      <c r="AE1661" s="145"/>
      <c r="AF1661" s="145"/>
      <c r="AG1661" s="145" t="s">
        <v>206</v>
      </c>
      <c r="AH1661" s="145">
        <v>0</v>
      </c>
      <c r="AI1661" s="145"/>
      <c r="AJ1661" s="145"/>
      <c r="AK1661" s="145"/>
      <c r="AL1661" s="145"/>
      <c r="AM1661" s="145"/>
      <c r="AN1661" s="145"/>
      <c r="AO1661" s="145"/>
      <c r="AP1661" s="145"/>
      <c r="AQ1661" s="145"/>
      <c r="AR1661" s="145"/>
      <c r="AS1661" s="145"/>
      <c r="AT1661" s="145"/>
      <c r="AU1661" s="145"/>
      <c r="AV1661" s="145"/>
      <c r="AW1661" s="145"/>
      <c r="AX1661" s="145"/>
      <c r="AY1661" s="145"/>
      <c r="AZ1661" s="145"/>
      <c r="BA1661" s="145"/>
      <c r="BB1661" s="145"/>
      <c r="BC1661" s="145"/>
      <c r="BD1661" s="145"/>
      <c r="BE1661" s="145"/>
      <c r="BF1661" s="145"/>
      <c r="BG1661" s="145"/>
      <c r="BH1661" s="145"/>
    </row>
    <row r="1662" spans="1:60" outlineLevel="3">
      <c r="A1662" s="151"/>
      <c r="B1662" s="152"/>
      <c r="C1662" s="172" t="s">
        <v>2022</v>
      </c>
      <c r="D1662" s="156"/>
      <c r="E1662" s="1215">
        <v>13</v>
      </c>
      <c r="F1662" s="1209"/>
      <c r="G1662" s="1209"/>
      <c r="H1662" s="154"/>
      <c r="I1662" s="154"/>
      <c r="J1662" s="154"/>
      <c r="K1662" s="154"/>
      <c r="L1662" s="154"/>
      <c r="M1662" s="154"/>
      <c r="N1662" s="153"/>
      <c r="O1662" s="153"/>
      <c r="P1662" s="153"/>
      <c r="Q1662" s="153"/>
      <c r="R1662" s="154"/>
      <c r="S1662" s="154"/>
      <c r="T1662" s="154"/>
      <c r="U1662" s="154"/>
      <c r="V1662" s="154"/>
      <c r="W1662" s="154"/>
      <c r="X1662" s="154"/>
      <c r="Y1662" s="154"/>
      <c r="Z1662" s="145"/>
      <c r="AA1662" s="145"/>
      <c r="AB1662" s="145"/>
      <c r="AC1662" s="145"/>
      <c r="AD1662" s="145"/>
      <c r="AE1662" s="145"/>
      <c r="AF1662" s="145"/>
      <c r="AG1662" s="145" t="s">
        <v>206</v>
      </c>
      <c r="AH1662" s="145">
        <v>0</v>
      </c>
      <c r="AI1662" s="145"/>
      <c r="AJ1662" s="145"/>
      <c r="AK1662" s="145"/>
      <c r="AL1662" s="145"/>
      <c r="AM1662" s="145"/>
      <c r="AN1662" s="145"/>
      <c r="AO1662" s="145"/>
      <c r="AP1662" s="145"/>
      <c r="AQ1662" s="145"/>
      <c r="AR1662" s="145"/>
      <c r="AS1662" s="145"/>
      <c r="AT1662" s="145"/>
      <c r="AU1662" s="145"/>
      <c r="AV1662" s="145"/>
      <c r="AW1662" s="145"/>
      <c r="AX1662" s="145"/>
      <c r="AY1662" s="145"/>
      <c r="AZ1662" s="145"/>
      <c r="BA1662" s="145"/>
      <c r="BB1662" s="145"/>
      <c r="BC1662" s="145"/>
      <c r="BD1662" s="145"/>
      <c r="BE1662" s="145"/>
      <c r="BF1662" s="145"/>
      <c r="BG1662" s="145"/>
      <c r="BH1662" s="145"/>
    </row>
    <row r="1663" spans="1:60" outlineLevel="3">
      <c r="A1663" s="151"/>
      <c r="B1663" s="152"/>
      <c r="C1663" s="172" t="s">
        <v>2023</v>
      </c>
      <c r="D1663" s="156"/>
      <c r="E1663" s="1215">
        <v>4.5759999999999996</v>
      </c>
      <c r="F1663" s="1209"/>
      <c r="G1663" s="1209"/>
      <c r="H1663" s="154"/>
      <c r="I1663" s="154"/>
      <c r="J1663" s="154"/>
      <c r="K1663" s="154"/>
      <c r="L1663" s="154"/>
      <c r="M1663" s="154"/>
      <c r="N1663" s="153"/>
      <c r="O1663" s="153"/>
      <c r="P1663" s="153"/>
      <c r="Q1663" s="153"/>
      <c r="R1663" s="154"/>
      <c r="S1663" s="154"/>
      <c r="T1663" s="154"/>
      <c r="U1663" s="154"/>
      <c r="V1663" s="154"/>
      <c r="W1663" s="154"/>
      <c r="X1663" s="154"/>
      <c r="Y1663" s="154"/>
      <c r="Z1663" s="145"/>
      <c r="AA1663" s="145"/>
      <c r="AB1663" s="145"/>
      <c r="AC1663" s="145"/>
      <c r="AD1663" s="145"/>
      <c r="AE1663" s="145"/>
      <c r="AF1663" s="145"/>
      <c r="AG1663" s="145" t="s">
        <v>206</v>
      </c>
      <c r="AH1663" s="145">
        <v>0</v>
      </c>
      <c r="AI1663" s="145"/>
      <c r="AJ1663" s="145"/>
      <c r="AK1663" s="145"/>
      <c r="AL1663" s="145"/>
      <c r="AM1663" s="145"/>
      <c r="AN1663" s="145"/>
      <c r="AO1663" s="145"/>
      <c r="AP1663" s="145"/>
      <c r="AQ1663" s="145"/>
      <c r="AR1663" s="145"/>
      <c r="AS1663" s="145"/>
      <c r="AT1663" s="145"/>
      <c r="AU1663" s="145"/>
      <c r="AV1663" s="145"/>
      <c r="AW1663" s="145"/>
      <c r="AX1663" s="145"/>
      <c r="AY1663" s="145"/>
      <c r="AZ1663" s="145"/>
      <c r="BA1663" s="145"/>
      <c r="BB1663" s="145"/>
      <c r="BC1663" s="145"/>
      <c r="BD1663" s="145"/>
      <c r="BE1663" s="145"/>
      <c r="BF1663" s="145"/>
      <c r="BG1663" s="145"/>
      <c r="BH1663" s="145"/>
    </row>
    <row r="1664" spans="1:60" outlineLevel="3">
      <c r="A1664" s="151"/>
      <c r="B1664" s="152"/>
      <c r="C1664" s="172" t="s">
        <v>2024</v>
      </c>
      <c r="D1664" s="156"/>
      <c r="E1664" s="1215">
        <v>2.0175999999999998</v>
      </c>
      <c r="F1664" s="1209"/>
      <c r="G1664" s="1209"/>
      <c r="H1664" s="154"/>
      <c r="I1664" s="154"/>
      <c r="J1664" s="154"/>
      <c r="K1664" s="154"/>
      <c r="L1664" s="154"/>
      <c r="M1664" s="154"/>
      <c r="N1664" s="153"/>
      <c r="O1664" s="153"/>
      <c r="P1664" s="153"/>
      <c r="Q1664" s="153"/>
      <c r="R1664" s="154"/>
      <c r="S1664" s="154"/>
      <c r="T1664" s="154"/>
      <c r="U1664" s="154"/>
      <c r="V1664" s="154"/>
      <c r="W1664" s="154"/>
      <c r="X1664" s="154"/>
      <c r="Y1664" s="154"/>
      <c r="Z1664" s="145"/>
      <c r="AA1664" s="145"/>
      <c r="AB1664" s="145"/>
      <c r="AC1664" s="145"/>
      <c r="AD1664" s="145"/>
      <c r="AE1664" s="145"/>
      <c r="AF1664" s="145"/>
      <c r="AG1664" s="145" t="s">
        <v>206</v>
      </c>
      <c r="AH1664" s="145">
        <v>0</v>
      </c>
      <c r="AI1664" s="145"/>
      <c r="AJ1664" s="145"/>
      <c r="AK1664" s="145"/>
      <c r="AL1664" s="145"/>
      <c r="AM1664" s="145"/>
      <c r="AN1664" s="145"/>
      <c r="AO1664" s="145"/>
      <c r="AP1664" s="145"/>
      <c r="AQ1664" s="145"/>
      <c r="AR1664" s="145"/>
      <c r="AS1664" s="145"/>
      <c r="AT1664" s="145"/>
      <c r="AU1664" s="145"/>
      <c r="AV1664" s="145"/>
      <c r="AW1664" s="145"/>
      <c r="AX1664" s="145"/>
      <c r="AY1664" s="145"/>
      <c r="AZ1664" s="145"/>
      <c r="BA1664" s="145"/>
      <c r="BB1664" s="145"/>
      <c r="BC1664" s="145"/>
      <c r="BD1664" s="145"/>
      <c r="BE1664" s="145"/>
      <c r="BF1664" s="145"/>
      <c r="BG1664" s="145"/>
      <c r="BH1664" s="145"/>
    </row>
    <row r="1665" spans="1:60" outlineLevel="3">
      <c r="A1665" s="151"/>
      <c r="B1665" s="152"/>
      <c r="C1665" s="172" t="s">
        <v>2025</v>
      </c>
      <c r="D1665" s="156"/>
      <c r="E1665" s="1215">
        <v>4.0204000000000004</v>
      </c>
      <c r="F1665" s="1209"/>
      <c r="G1665" s="1209"/>
      <c r="H1665" s="154"/>
      <c r="I1665" s="154"/>
      <c r="J1665" s="154"/>
      <c r="K1665" s="154"/>
      <c r="L1665" s="154"/>
      <c r="M1665" s="154"/>
      <c r="N1665" s="153"/>
      <c r="O1665" s="153"/>
      <c r="P1665" s="153"/>
      <c r="Q1665" s="153"/>
      <c r="R1665" s="154"/>
      <c r="S1665" s="154"/>
      <c r="T1665" s="154"/>
      <c r="U1665" s="154"/>
      <c r="V1665" s="154"/>
      <c r="W1665" s="154"/>
      <c r="X1665" s="154"/>
      <c r="Y1665" s="154"/>
      <c r="Z1665" s="145"/>
      <c r="AA1665" s="145"/>
      <c r="AB1665" s="145"/>
      <c r="AC1665" s="145"/>
      <c r="AD1665" s="145"/>
      <c r="AE1665" s="145"/>
      <c r="AF1665" s="145"/>
      <c r="AG1665" s="145" t="s">
        <v>206</v>
      </c>
      <c r="AH1665" s="145">
        <v>0</v>
      </c>
      <c r="AI1665" s="145"/>
      <c r="AJ1665" s="145"/>
      <c r="AK1665" s="145"/>
      <c r="AL1665" s="145"/>
      <c r="AM1665" s="145"/>
      <c r="AN1665" s="145"/>
      <c r="AO1665" s="145"/>
      <c r="AP1665" s="145"/>
      <c r="AQ1665" s="145"/>
      <c r="AR1665" s="145"/>
      <c r="AS1665" s="145"/>
      <c r="AT1665" s="145"/>
      <c r="AU1665" s="145"/>
      <c r="AV1665" s="145"/>
      <c r="AW1665" s="145"/>
      <c r="AX1665" s="145"/>
      <c r="AY1665" s="145"/>
      <c r="AZ1665" s="145"/>
      <c r="BA1665" s="145"/>
      <c r="BB1665" s="145"/>
      <c r="BC1665" s="145"/>
      <c r="BD1665" s="145"/>
      <c r="BE1665" s="145"/>
      <c r="BF1665" s="145"/>
      <c r="BG1665" s="145"/>
      <c r="BH1665" s="145"/>
    </row>
    <row r="1666" spans="1:60" outlineLevel="3">
      <c r="A1666" s="151"/>
      <c r="B1666" s="152"/>
      <c r="C1666" s="172" t="s">
        <v>2026</v>
      </c>
      <c r="D1666" s="156"/>
      <c r="E1666" s="1215">
        <v>0.1196</v>
      </c>
      <c r="F1666" s="1209"/>
      <c r="G1666" s="1209"/>
      <c r="H1666" s="154"/>
      <c r="I1666" s="154"/>
      <c r="J1666" s="154"/>
      <c r="K1666" s="154"/>
      <c r="L1666" s="154"/>
      <c r="M1666" s="154"/>
      <c r="N1666" s="153"/>
      <c r="O1666" s="153"/>
      <c r="P1666" s="153"/>
      <c r="Q1666" s="153"/>
      <c r="R1666" s="154"/>
      <c r="S1666" s="154"/>
      <c r="T1666" s="154"/>
      <c r="U1666" s="154"/>
      <c r="V1666" s="154"/>
      <c r="W1666" s="154"/>
      <c r="X1666" s="154"/>
      <c r="Y1666" s="154"/>
      <c r="Z1666" s="145"/>
      <c r="AA1666" s="145"/>
      <c r="AB1666" s="145"/>
      <c r="AC1666" s="145"/>
      <c r="AD1666" s="145"/>
      <c r="AE1666" s="145"/>
      <c r="AF1666" s="145"/>
      <c r="AG1666" s="145" t="s">
        <v>206</v>
      </c>
      <c r="AH1666" s="145">
        <v>0</v>
      </c>
      <c r="AI1666" s="145"/>
      <c r="AJ1666" s="145"/>
      <c r="AK1666" s="145"/>
      <c r="AL1666" s="145"/>
      <c r="AM1666" s="145"/>
      <c r="AN1666" s="145"/>
      <c r="AO1666" s="145"/>
      <c r="AP1666" s="145"/>
      <c r="AQ1666" s="145"/>
      <c r="AR1666" s="145"/>
      <c r="AS1666" s="145"/>
      <c r="AT1666" s="145"/>
      <c r="AU1666" s="145"/>
      <c r="AV1666" s="145"/>
      <c r="AW1666" s="145"/>
      <c r="AX1666" s="145"/>
      <c r="AY1666" s="145"/>
      <c r="AZ1666" s="145"/>
      <c r="BA1666" s="145"/>
      <c r="BB1666" s="145"/>
      <c r="BC1666" s="145"/>
      <c r="BD1666" s="145"/>
      <c r="BE1666" s="145"/>
      <c r="BF1666" s="145"/>
      <c r="BG1666" s="145"/>
      <c r="BH1666" s="145"/>
    </row>
    <row r="1667" spans="1:60" outlineLevel="3">
      <c r="A1667" s="151"/>
      <c r="B1667" s="152"/>
      <c r="C1667" s="172" t="s">
        <v>2027</v>
      </c>
      <c r="D1667" s="156"/>
      <c r="E1667" s="1215">
        <v>1.8349200000000001</v>
      </c>
      <c r="F1667" s="1209"/>
      <c r="G1667" s="1209"/>
      <c r="H1667" s="154"/>
      <c r="I1667" s="154"/>
      <c r="J1667" s="154"/>
      <c r="K1667" s="154"/>
      <c r="L1667" s="154"/>
      <c r="M1667" s="154"/>
      <c r="N1667" s="153"/>
      <c r="O1667" s="153"/>
      <c r="P1667" s="153"/>
      <c r="Q1667" s="153"/>
      <c r="R1667" s="154"/>
      <c r="S1667" s="154"/>
      <c r="T1667" s="154"/>
      <c r="U1667" s="154"/>
      <c r="V1667" s="154"/>
      <c r="W1667" s="154"/>
      <c r="X1667" s="154"/>
      <c r="Y1667" s="154"/>
      <c r="Z1667" s="145"/>
      <c r="AA1667" s="145"/>
      <c r="AB1667" s="145"/>
      <c r="AC1667" s="145"/>
      <c r="AD1667" s="145"/>
      <c r="AE1667" s="145"/>
      <c r="AF1667" s="145"/>
      <c r="AG1667" s="145" t="s">
        <v>206</v>
      </c>
      <c r="AH1667" s="145">
        <v>0</v>
      </c>
      <c r="AI1667" s="145"/>
      <c r="AJ1667" s="145"/>
      <c r="AK1667" s="145"/>
      <c r="AL1667" s="145"/>
      <c r="AM1667" s="145"/>
      <c r="AN1667" s="145"/>
      <c r="AO1667" s="145"/>
      <c r="AP1667" s="145"/>
      <c r="AQ1667" s="145"/>
      <c r="AR1667" s="145"/>
      <c r="AS1667" s="145"/>
      <c r="AT1667" s="145"/>
      <c r="AU1667" s="145"/>
      <c r="AV1667" s="145"/>
      <c r="AW1667" s="145"/>
      <c r="AX1667" s="145"/>
      <c r="AY1667" s="145"/>
      <c r="AZ1667" s="145"/>
      <c r="BA1667" s="145"/>
      <c r="BB1667" s="145"/>
      <c r="BC1667" s="145"/>
      <c r="BD1667" s="145"/>
      <c r="BE1667" s="145"/>
      <c r="BF1667" s="145"/>
      <c r="BG1667" s="145"/>
      <c r="BH1667" s="145"/>
    </row>
    <row r="1668" spans="1:60" outlineLevel="3">
      <c r="A1668" s="151"/>
      <c r="B1668" s="152"/>
      <c r="C1668" s="172" t="s">
        <v>2028</v>
      </c>
      <c r="D1668" s="156"/>
      <c r="E1668" s="1215">
        <v>5.2580000000000002E-2</v>
      </c>
      <c r="F1668" s="1209"/>
      <c r="G1668" s="1209"/>
      <c r="H1668" s="154"/>
      <c r="I1668" s="154"/>
      <c r="J1668" s="154"/>
      <c r="K1668" s="154"/>
      <c r="L1668" s="154"/>
      <c r="M1668" s="154"/>
      <c r="N1668" s="153"/>
      <c r="O1668" s="153"/>
      <c r="P1668" s="153"/>
      <c r="Q1668" s="153"/>
      <c r="R1668" s="154"/>
      <c r="S1668" s="154"/>
      <c r="T1668" s="154"/>
      <c r="U1668" s="154"/>
      <c r="V1668" s="154"/>
      <c r="W1668" s="154"/>
      <c r="X1668" s="154"/>
      <c r="Y1668" s="154"/>
      <c r="Z1668" s="145"/>
      <c r="AA1668" s="145"/>
      <c r="AB1668" s="145"/>
      <c r="AC1668" s="145"/>
      <c r="AD1668" s="145"/>
      <c r="AE1668" s="145"/>
      <c r="AF1668" s="145"/>
      <c r="AG1668" s="145" t="s">
        <v>206</v>
      </c>
      <c r="AH1668" s="145">
        <v>0</v>
      </c>
      <c r="AI1668" s="145"/>
      <c r="AJ1668" s="145"/>
      <c r="AK1668" s="145"/>
      <c r="AL1668" s="145"/>
      <c r="AM1668" s="145"/>
      <c r="AN1668" s="145"/>
      <c r="AO1668" s="145"/>
      <c r="AP1668" s="145"/>
      <c r="AQ1668" s="145"/>
      <c r="AR1668" s="145"/>
      <c r="AS1668" s="145"/>
      <c r="AT1668" s="145"/>
      <c r="AU1668" s="145"/>
      <c r="AV1668" s="145"/>
      <c r="AW1668" s="145"/>
      <c r="AX1668" s="145"/>
      <c r="AY1668" s="145"/>
      <c r="AZ1668" s="145"/>
      <c r="BA1668" s="145"/>
      <c r="BB1668" s="145"/>
      <c r="BC1668" s="145"/>
      <c r="BD1668" s="145"/>
      <c r="BE1668" s="145"/>
      <c r="BF1668" s="145"/>
      <c r="BG1668" s="145"/>
      <c r="BH1668" s="145"/>
    </row>
    <row r="1669" spans="1:60" outlineLevel="3">
      <c r="A1669" s="151"/>
      <c r="B1669" s="152"/>
      <c r="C1669" s="172" t="s">
        <v>2029</v>
      </c>
      <c r="D1669" s="156"/>
      <c r="E1669" s="1215">
        <v>6.08E-2</v>
      </c>
      <c r="F1669" s="1209"/>
      <c r="G1669" s="1209"/>
      <c r="H1669" s="154"/>
      <c r="I1669" s="154"/>
      <c r="J1669" s="154"/>
      <c r="K1669" s="154"/>
      <c r="L1669" s="154"/>
      <c r="M1669" s="154"/>
      <c r="N1669" s="153"/>
      <c r="O1669" s="153"/>
      <c r="P1669" s="153"/>
      <c r="Q1669" s="153"/>
      <c r="R1669" s="154"/>
      <c r="S1669" s="154"/>
      <c r="T1669" s="154"/>
      <c r="U1669" s="154"/>
      <c r="V1669" s="154"/>
      <c r="W1669" s="154"/>
      <c r="X1669" s="154"/>
      <c r="Y1669" s="154"/>
      <c r="Z1669" s="145"/>
      <c r="AA1669" s="145"/>
      <c r="AB1669" s="145"/>
      <c r="AC1669" s="145"/>
      <c r="AD1669" s="145"/>
      <c r="AE1669" s="145"/>
      <c r="AF1669" s="145"/>
      <c r="AG1669" s="145" t="s">
        <v>206</v>
      </c>
      <c r="AH1669" s="145">
        <v>0</v>
      </c>
      <c r="AI1669" s="145"/>
      <c r="AJ1669" s="145"/>
      <c r="AK1669" s="145"/>
      <c r="AL1669" s="145"/>
      <c r="AM1669" s="145"/>
      <c r="AN1669" s="145"/>
      <c r="AO1669" s="145"/>
      <c r="AP1669" s="145"/>
      <c r="AQ1669" s="145"/>
      <c r="AR1669" s="145"/>
      <c r="AS1669" s="145"/>
      <c r="AT1669" s="145"/>
      <c r="AU1669" s="145"/>
      <c r="AV1669" s="145"/>
      <c r="AW1669" s="145"/>
      <c r="AX1669" s="145"/>
      <c r="AY1669" s="145"/>
      <c r="AZ1669" s="145"/>
      <c r="BA1669" s="145"/>
      <c r="BB1669" s="145"/>
      <c r="BC1669" s="145"/>
      <c r="BD1669" s="145"/>
      <c r="BE1669" s="145"/>
      <c r="BF1669" s="145"/>
      <c r="BG1669" s="145"/>
      <c r="BH1669" s="145"/>
    </row>
    <row r="1670" spans="1:60" outlineLevel="3">
      <c r="A1670" s="151"/>
      <c r="B1670" s="152"/>
      <c r="C1670" s="172" t="s">
        <v>2030</v>
      </c>
      <c r="D1670" s="156"/>
      <c r="E1670" s="1215">
        <v>10.816000000000001</v>
      </c>
      <c r="F1670" s="1209"/>
      <c r="G1670" s="1209"/>
      <c r="H1670" s="154"/>
      <c r="I1670" s="154"/>
      <c r="J1670" s="154"/>
      <c r="K1670" s="154"/>
      <c r="L1670" s="154"/>
      <c r="M1670" s="154"/>
      <c r="N1670" s="153"/>
      <c r="O1670" s="153"/>
      <c r="P1670" s="153"/>
      <c r="Q1670" s="153"/>
      <c r="R1670" s="154"/>
      <c r="S1670" s="154"/>
      <c r="T1670" s="154"/>
      <c r="U1670" s="154"/>
      <c r="V1670" s="154"/>
      <c r="W1670" s="154"/>
      <c r="X1670" s="154"/>
      <c r="Y1670" s="154"/>
      <c r="Z1670" s="145"/>
      <c r="AA1670" s="145"/>
      <c r="AB1670" s="145"/>
      <c r="AC1670" s="145"/>
      <c r="AD1670" s="145"/>
      <c r="AE1670" s="145"/>
      <c r="AF1670" s="145"/>
      <c r="AG1670" s="145" t="s">
        <v>206</v>
      </c>
      <c r="AH1670" s="145">
        <v>0</v>
      </c>
      <c r="AI1670" s="145"/>
      <c r="AJ1670" s="145"/>
      <c r="AK1670" s="145"/>
      <c r="AL1670" s="145"/>
      <c r="AM1670" s="145"/>
      <c r="AN1670" s="145"/>
      <c r="AO1670" s="145"/>
      <c r="AP1670" s="145"/>
      <c r="AQ1670" s="145"/>
      <c r="AR1670" s="145"/>
      <c r="AS1670" s="145"/>
      <c r="AT1670" s="145"/>
      <c r="AU1670" s="145"/>
      <c r="AV1670" s="145"/>
      <c r="AW1670" s="145"/>
      <c r="AX1670" s="145"/>
      <c r="AY1670" s="145"/>
      <c r="AZ1670" s="145"/>
      <c r="BA1670" s="145"/>
      <c r="BB1670" s="145"/>
      <c r="BC1670" s="145"/>
      <c r="BD1670" s="145"/>
      <c r="BE1670" s="145"/>
      <c r="BF1670" s="145"/>
      <c r="BG1670" s="145"/>
      <c r="BH1670" s="145"/>
    </row>
    <row r="1671" spans="1:60" outlineLevel="3">
      <c r="A1671" s="151"/>
      <c r="B1671" s="152"/>
      <c r="C1671" s="172" t="s">
        <v>2031</v>
      </c>
      <c r="D1671" s="156"/>
      <c r="E1671" s="1215">
        <v>8.4000000000000005E-2</v>
      </c>
      <c r="F1671" s="1209"/>
      <c r="G1671" s="1209"/>
      <c r="H1671" s="154"/>
      <c r="I1671" s="154"/>
      <c r="J1671" s="154"/>
      <c r="K1671" s="154"/>
      <c r="L1671" s="154"/>
      <c r="M1671" s="154"/>
      <c r="N1671" s="153"/>
      <c r="O1671" s="153"/>
      <c r="P1671" s="153"/>
      <c r="Q1671" s="153"/>
      <c r="R1671" s="154"/>
      <c r="S1671" s="154"/>
      <c r="T1671" s="154"/>
      <c r="U1671" s="154"/>
      <c r="V1671" s="154"/>
      <c r="W1671" s="154"/>
      <c r="X1671" s="154"/>
      <c r="Y1671" s="154"/>
      <c r="Z1671" s="145"/>
      <c r="AA1671" s="145"/>
      <c r="AB1671" s="145"/>
      <c r="AC1671" s="145"/>
      <c r="AD1671" s="145"/>
      <c r="AE1671" s="145"/>
      <c r="AF1671" s="145"/>
      <c r="AG1671" s="145" t="s">
        <v>206</v>
      </c>
      <c r="AH1671" s="145">
        <v>0</v>
      </c>
      <c r="AI1671" s="145"/>
      <c r="AJ1671" s="145"/>
      <c r="AK1671" s="145"/>
      <c r="AL1671" s="145"/>
      <c r="AM1671" s="145"/>
      <c r="AN1671" s="145"/>
      <c r="AO1671" s="145"/>
      <c r="AP1671" s="145"/>
      <c r="AQ1671" s="145"/>
      <c r="AR1671" s="145"/>
      <c r="AS1671" s="145"/>
      <c r="AT1671" s="145"/>
      <c r="AU1671" s="145"/>
      <c r="AV1671" s="145"/>
      <c r="AW1671" s="145"/>
      <c r="AX1671" s="145"/>
      <c r="AY1671" s="145"/>
      <c r="AZ1671" s="145"/>
      <c r="BA1671" s="145"/>
      <c r="BB1671" s="145"/>
      <c r="BC1671" s="145"/>
      <c r="BD1671" s="145"/>
      <c r="BE1671" s="145"/>
      <c r="BF1671" s="145"/>
      <c r="BG1671" s="145"/>
      <c r="BH1671" s="145"/>
    </row>
    <row r="1672" spans="1:60" ht="22.5" outlineLevel="3">
      <c r="A1672" s="151"/>
      <c r="B1672" s="152"/>
      <c r="C1672" s="172" t="s">
        <v>2032</v>
      </c>
      <c r="D1672" s="156"/>
      <c r="E1672" s="1215">
        <v>0.14924000000000001</v>
      </c>
      <c r="F1672" s="1209"/>
      <c r="G1672" s="1209"/>
      <c r="H1672" s="154"/>
      <c r="I1672" s="154"/>
      <c r="J1672" s="154"/>
      <c r="K1672" s="154"/>
      <c r="L1672" s="154"/>
      <c r="M1672" s="154"/>
      <c r="N1672" s="153"/>
      <c r="O1672" s="153"/>
      <c r="P1672" s="153"/>
      <c r="Q1672" s="153"/>
      <c r="R1672" s="154"/>
      <c r="S1672" s="154"/>
      <c r="T1672" s="154"/>
      <c r="U1672" s="154"/>
      <c r="V1672" s="154"/>
      <c r="W1672" s="154"/>
      <c r="X1672" s="154"/>
      <c r="Y1672" s="154"/>
      <c r="Z1672" s="145"/>
      <c r="AA1672" s="145"/>
      <c r="AB1672" s="145"/>
      <c r="AC1672" s="145"/>
      <c r="AD1672" s="145"/>
      <c r="AE1672" s="145"/>
      <c r="AF1672" s="145"/>
      <c r="AG1672" s="145" t="s">
        <v>206</v>
      </c>
      <c r="AH1672" s="145">
        <v>0</v>
      </c>
      <c r="AI1672" s="145"/>
      <c r="AJ1672" s="145"/>
      <c r="AK1672" s="145"/>
      <c r="AL1672" s="145"/>
      <c r="AM1672" s="145"/>
      <c r="AN1672" s="145"/>
      <c r="AO1672" s="145"/>
      <c r="AP1672" s="145"/>
      <c r="AQ1672" s="145"/>
      <c r="AR1672" s="145"/>
      <c r="AS1672" s="145"/>
      <c r="AT1672" s="145"/>
      <c r="AU1672" s="145"/>
      <c r="AV1672" s="145"/>
      <c r="AW1672" s="145"/>
      <c r="AX1672" s="145"/>
      <c r="AY1672" s="145"/>
      <c r="AZ1672" s="145"/>
      <c r="BA1672" s="145"/>
      <c r="BB1672" s="145"/>
      <c r="BC1672" s="145"/>
      <c r="BD1672" s="145"/>
      <c r="BE1672" s="145"/>
      <c r="BF1672" s="145"/>
      <c r="BG1672" s="145"/>
      <c r="BH1672" s="145"/>
    </row>
    <row r="1673" spans="1:60" ht="22.5" outlineLevel="3">
      <c r="A1673" s="151"/>
      <c r="B1673" s="152"/>
      <c r="C1673" s="172" t="s">
        <v>2033</v>
      </c>
      <c r="D1673" s="156"/>
      <c r="E1673" s="1215">
        <v>0.20172000000000001</v>
      </c>
      <c r="F1673" s="1209"/>
      <c r="G1673" s="1209"/>
      <c r="H1673" s="154"/>
      <c r="I1673" s="154"/>
      <c r="J1673" s="154"/>
      <c r="K1673" s="154"/>
      <c r="L1673" s="154"/>
      <c r="M1673" s="154"/>
      <c r="N1673" s="153"/>
      <c r="O1673" s="153"/>
      <c r="P1673" s="153"/>
      <c r="Q1673" s="153"/>
      <c r="R1673" s="154"/>
      <c r="S1673" s="154"/>
      <c r="T1673" s="154"/>
      <c r="U1673" s="154"/>
      <c r="V1673" s="154"/>
      <c r="W1673" s="154"/>
      <c r="X1673" s="154"/>
      <c r="Y1673" s="154"/>
      <c r="Z1673" s="145"/>
      <c r="AA1673" s="145"/>
      <c r="AB1673" s="145"/>
      <c r="AC1673" s="145"/>
      <c r="AD1673" s="145"/>
      <c r="AE1673" s="145"/>
      <c r="AF1673" s="145"/>
      <c r="AG1673" s="145" t="s">
        <v>206</v>
      </c>
      <c r="AH1673" s="145">
        <v>0</v>
      </c>
      <c r="AI1673" s="145"/>
      <c r="AJ1673" s="145"/>
      <c r="AK1673" s="145"/>
      <c r="AL1673" s="145"/>
      <c r="AM1673" s="145"/>
      <c r="AN1673" s="145"/>
      <c r="AO1673" s="145"/>
      <c r="AP1673" s="145"/>
      <c r="AQ1673" s="145"/>
      <c r="AR1673" s="145"/>
      <c r="AS1673" s="145"/>
      <c r="AT1673" s="145"/>
      <c r="AU1673" s="145"/>
      <c r="AV1673" s="145"/>
      <c r="AW1673" s="145"/>
      <c r="AX1673" s="145"/>
      <c r="AY1673" s="145"/>
      <c r="AZ1673" s="145"/>
      <c r="BA1673" s="145"/>
      <c r="BB1673" s="145"/>
      <c r="BC1673" s="145"/>
      <c r="BD1673" s="145"/>
      <c r="BE1673" s="145"/>
      <c r="BF1673" s="145"/>
      <c r="BG1673" s="145"/>
      <c r="BH1673" s="145"/>
    </row>
    <row r="1674" spans="1:60" ht="22.5" outlineLevel="3">
      <c r="A1674" s="151"/>
      <c r="B1674" s="152"/>
      <c r="C1674" s="172" t="s">
        <v>2034</v>
      </c>
      <c r="D1674" s="156"/>
      <c r="E1674" s="1215">
        <v>2.2040000000000001E-2</v>
      </c>
      <c r="F1674" s="1209"/>
      <c r="G1674" s="1209"/>
      <c r="H1674" s="154"/>
      <c r="I1674" s="154"/>
      <c r="J1674" s="154"/>
      <c r="K1674" s="154"/>
      <c r="L1674" s="154"/>
      <c r="M1674" s="154"/>
      <c r="N1674" s="153"/>
      <c r="O1674" s="153"/>
      <c r="P1674" s="153"/>
      <c r="Q1674" s="153"/>
      <c r="R1674" s="154"/>
      <c r="S1674" s="154"/>
      <c r="T1674" s="154"/>
      <c r="U1674" s="154"/>
      <c r="V1674" s="154"/>
      <c r="W1674" s="154"/>
      <c r="X1674" s="154"/>
      <c r="Y1674" s="154"/>
      <c r="Z1674" s="145"/>
      <c r="AA1674" s="145"/>
      <c r="AB1674" s="145"/>
      <c r="AC1674" s="145"/>
      <c r="AD1674" s="145"/>
      <c r="AE1674" s="145"/>
      <c r="AF1674" s="145"/>
      <c r="AG1674" s="145" t="s">
        <v>206</v>
      </c>
      <c r="AH1674" s="145">
        <v>0</v>
      </c>
      <c r="AI1674" s="145"/>
      <c r="AJ1674" s="145"/>
      <c r="AK1674" s="145"/>
      <c r="AL1674" s="145"/>
      <c r="AM1674" s="145"/>
      <c r="AN1674" s="145"/>
      <c r="AO1674" s="145"/>
      <c r="AP1674" s="145"/>
      <c r="AQ1674" s="145"/>
      <c r="AR1674" s="145"/>
      <c r="AS1674" s="145"/>
      <c r="AT1674" s="145"/>
      <c r="AU1674" s="145"/>
      <c r="AV1674" s="145"/>
      <c r="AW1674" s="145"/>
      <c r="AX1674" s="145"/>
      <c r="AY1674" s="145"/>
      <c r="AZ1674" s="145"/>
      <c r="BA1674" s="145"/>
      <c r="BB1674" s="145"/>
      <c r="BC1674" s="145"/>
      <c r="BD1674" s="145"/>
      <c r="BE1674" s="145"/>
      <c r="BF1674" s="145"/>
      <c r="BG1674" s="145"/>
      <c r="BH1674" s="145"/>
    </row>
    <row r="1675" spans="1:60" outlineLevel="3">
      <c r="A1675" s="151"/>
      <c r="B1675" s="152"/>
      <c r="C1675" s="172" t="s">
        <v>2035</v>
      </c>
      <c r="D1675" s="156"/>
      <c r="E1675" s="1215">
        <v>51.52</v>
      </c>
      <c r="F1675" s="1209"/>
      <c r="G1675" s="1209"/>
      <c r="H1675" s="154"/>
      <c r="I1675" s="154"/>
      <c r="J1675" s="154"/>
      <c r="K1675" s="154"/>
      <c r="L1675" s="154"/>
      <c r="M1675" s="154"/>
      <c r="N1675" s="153"/>
      <c r="O1675" s="153"/>
      <c r="P1675" s="153"/>
      <c r="Q1675" s="153"/>
      <c r="R1675" s="154"/>
      <c r="S1675" s="154"/>
      <c r="T1675" s="154"/>
      <c r="U1675" s="154"/>
      <c r="V1675" s="154"/>
      <c r="W1675" s="154"/>
      <c r="X1675" s="154"/>
      <c r="Y1675" s="154"/>
      <c r="Z1675" s="145"/>
      <c r="AA1675" s="145"/>
      <c r="AB1675" s="145"/>
      <c r="AC1675" s="145"/>
      <c r="AD1675" s="145"/>
      <c r="AE1675" s="145"/>
      <c r="AF1675" s="145"/>
      <c r="AG1675" s="145" t="s">
        <v>206</v>
      </c>
      <c r="AH1675" s="145">
        <v>0</v>
      </c>
      <c r="AI1675" s="145"/>
      <c r="AJ1675" s="145"/>
      <c r="AK1675" s="145"/>
      <c r="AL1675" s="145"/>
      <c r="AM1675" s="145"/>
      <c r="AN1675" s="145"/>
      <c r="AO1675" s="145"/>
      <c r="AP1675" s="145"/>
      <c r="AQ1675" s="145"/>
      <c r="AR1675" s="145"/>
      <c r="AS1675" s="145"/>
      <c r="AT1675" s="145"/>
      <c r="AU1675" s="145"/>
      <c r="AV1675" s="145"/>
      <c r="AW1675" s="145"/>
      <c r="AX1675" s="145"/>
      <c r="AY1675" s="145"/>
      <c r="AZ1675" s="145"/>
      <c r="BA1675" s="145"/>
      <c r="BB1675" s="145"/>
      <c r="BC1675" s="145"/>
      <c r="BD1675" s="145"/>
      <c r="BE1675" s="145"/>
      <c r="BF1675" s="145"/>
      <c r="BG1675" s="145"/>
      <c r="BH1675" s="145"/>
    </row>
    <row r="1676" spans="1:60" outlineLevel="3">
      <c r="A1676" s="151"/>
      <c r="B1676" s="152"/>
      <c r="C1676" s="172" t="s">
        <v>2036</v>
      </c>
      <c r="D1676" s="156"/>
      <c r="E1676" s="1215">
        <v>20</v>
      </c>
      <c r="F1676" s="1209"/>
      <c r="G1676" s="1209"/>
      <c r="H1676" s="154"/>
      <c r="I1676" s="154"/>
      <c r="J1676" s="154"/>
      <c r="K1676" s="154"/>
      <c r="L1676" s="154"/>
      <c r="M1676" s="154"/>
      <c r="N1676" s="153"/>
      <c r="O1676" s="153"/>
      <c r="P1676" s="153"/>
      <c r="Q1676" s="153"/>
      <c r="R1676" s="154"/>
      <c r="S1676" s="154"/>
      <c r="T1676" s="154"/>
      <c r="U1676" s="154"/>
      <c r="V1676" s="154"/>
      <c r="W1676" s="154"/>
      <c r="X1676" s="154"/>
      <c r="Y1676" s="154"/>
      <c r="Z1676" s="145"/>
      <c r="AA1676" s="145"/>
      <c r="AB1676" s="145"/>
      <c r="AC1676" s="145"/>
      <c r="AD1676" s="145"/>
      <c r="AE1676" s="145"/>
      <c r="AF1676" s="145"/>
      <c r="AG1676" s="145" t="s">
        <v>206</v>
      </c>
      <c r="AH1676" s="145">
        <v>0</v>
      </c>
      <c r="AI1676" s="145"/>
      <c r="AJ1676" s="145"/>
      <c r="AK1676" s="145"/>
      <c r="AL1676" s="145"/>
      <c r="AM1676" s="145"/>
      <c r="AN1676" s="145"/>
      <c r="AO1676" s="145"/>
      <c r="AP1676" s="145"/>
      <c r="AQ1676" s="145"/>
      <c r="AR1676" s="145"/>
      <c r="AS1676" s="145"/>
      <c r="AT1676" s="145"/>
      <c r="AU1676" s="145"/>
      <c r="AV1676" s="145"/>
      <c r="AW1676" s="145"/>
      <c r="AX1676" s="145"/>
      <c r="AY1676" s="145"/>
      <c r="AZ1676" s="145"/>
      <c r="BA1676" s="145"/>
      <c r="BB1676" s="145"/>
      <c r="BC1676" s="145"/>
      <c r="BD1676" s="145"/>
      <c r="BE1676" s="145"/>
      <c r="BF1676" s="145"/>
      <c r="BG1676" s="145"/>
      <c r="BH1676" s="145"/>
    </row>
    <row r="1677" spans="1:60">
      <c r="A1677" s="161" t="s">
        <v>195</v>
      </c>
      <c r="B1677" s="162" t="s">
        <v>153</v>
      </c>
      <c r="C1677" s="170" t="s">
        <v>154</v>
      </c>
      <c r="D1677" s="163"/>
      <c r="E1677" s="1213"/>
      <c r="F1677" s="1201"/>
      <c r="G1677" s="1206">
        <f>SUMIF(AG1678:AG1681,"&lt;&gt;NOR",G1678:G1681)</f>
        <v>0</v>
      </c>
      <c r="H1677" s="160"/>
      <c r="I1677" s="160">
        <f>SUM(I1678:I1681)</f>
        <v>17633.16</v>
      </c>
      <c r="J1677" s="160"/>
      <c r="K1677" s="160">
        <f>SUM(K1678:K1681)</f>
        <v>112731.92</v>
      </c>
      <c r="L1677" s="160"/>
      <c r="M1677" s="160">
        <f>SUM(M1678:M1681)</f>
        <v>0</v>
      </c>
      <c r="N1677" s="159"/>
      <c r="O1677" s="159">
        <f>SUM(O1678:O1681)</f>
        <v>0.31</v>
      </c>
      <c r="P1677" s="159"/>
      <c r="Q1677" s="159">
        <f>SUM(Q1678:Q1681)</f>
        <v>0</v>
      </c>
      <c r="R1677" s="160"/>
      <c r="S1677" s="160"/>
      <c r="T1677" s="160"/>
      <c r="U1677" s="160"/>
      <c r="V1677" s="160">
        <f>SUM(V1678:V1681)</f>
        <v>192.51</v>
      </c>
      <c r="W1677" s="160"/>
      <c r="X1677" s="160"/>
      <c r="Y1677" s="160"/>
      <c r="AG1677" t="s">
        <v>196</v>
      </c>
    </row>
    <row r="1678" spans="1:60" outlineLevel="1">
      <c r="A1678" s="164">
        <v>514</v>
      </c>
      <c r="B1678" s="165" t="s">
        <v>2037</v>
      </c>
      <c r="C1678" s="171" t="s">
        <v>2038</v>
      </c>
      <c r="D1678" s="166" t="s">
        <v>217</v>
      </c>
      <c r="E1678" s="1214">
        <v>1432.42588</v>
      </c>
      <c r="F1678" s="1207"/>
      <c r="G1678" s="1208">
        <f>ROUND(E1678*F1678,2)</f>
        <v>0</v>
      </c>
      <c r="H1678" s="155">
        <v>5.6</v>
      </c>
      <c r="I1678" s="154">
        <f>ROUND(E1678*H1678,2)</f>
        <v>8021.58</v>
      </c>
      <c r="J1678" s="155">
        <v>19.02</v>
      </c>
      <c r="K1678" s="154">
        <f>ROUND(E1678*J1678,2)</f>
        <v>27244.74</v>
      </c>
      <c r="L1678" s="154">
        <v>21</v>
      </c>
      <c r="M1678" s="154">
        <f>G1678*(1+L1678/100)</f>
        <v>0</v>
      </c>
      <c r="N1678" s="153">
        <v>6.9999999999999994E-5</v>
      </c>
      <c r="O1678" s="153">
        <f>ROUND(E1678*N1678,2)</f>
        <v>0.1</v>
      </c>
      <c r="P1678" s="153">
        <v>0</v>
      </c>
      <c r="Q1678" s="153">
        <f>ROUND(E1678*P1678,2)</f>
        <v>0</v>
      </c>
      <c r="R1678" s="154"/>
      <c r="S1678" s="154" t="s">
        <v>200</v>
      </c>
      <c r="T1678" s="154" t="s">
        <v>201</v>
      </c>
      <c r="U1678" s="154">
        <v>3.2480000000000002E-2</v>
      </c>
      <c r="V1678" s="154">
        <f>ROUND(E1678*U1678,2)</f>
        <v>46.53</v>
      </c>
      <c r="W1678" s="154"/>
      <c r="X1678" s="154" t="s">
        <v>202</v>
      </c>
      <c r="Y1678" s="154" t="s">
        <v>203</v>
      </c>
      <c r="Z1678" s="145"/>
      <c r="AA1678" s="145"/>
      <c r="AB1678" s="145"/>
      <c r="AC1678" s="145"/>
      <c r="AD1678" s="145"/>
      <c r="AE1678" s="145"/>
      <c r="AF1678" s="145"/>
      <c r="AG1678" s="145" t="s">
        <v>204</v>
      </c>
      <c r="AH1678" s="145"/>
      <c r="AI1678" s="145"/>
      <c r="AJ1678" s="145"/>
      <c r="AK1678" s="145"/>
      <c r="AL1678" s="145"/>
      <c r="AM1678" s="145"/>
      <c r="AN1678" s="145"/>
      <c r="AO1678" s="145"/>
      <c r="AP1678" s="145"/>
      <c r="AQ1678" s="145"/>
      <c r="AR1678" s="145"/>
      <c r="AS1678" s="145"/>
      <c r="AT1678" s="145"/>
      <c r="AU1678" s="145"/>
      <c r="AV1678" s="145"/>
      <c r="AW1678" s="145"/>
      <c r="AX1678" s="145"/>
      <c r="AY1678" s="145"/>
      <c r="AZ1678" s="145"/>
      <c r="BA1678" s="145"/>
      <c r="BB1678" s="145"/>
      <c r="BC1678" s="145"/>
      <c r="BD1678" s="145"/>
      <c r="BE1678" s="145"/>
      <c r="BF1678" s="145"/>
      <c r="BG1678" s="145"/>
      <c r="BH1678" s="145"/>
    </row>
    <row r="1679" spans="1:60" outlineLevel="2">
      <c r="A1679" s="151"/>
      <c r="B1679" s="152"/>
      <c r="C1679" s="172" t="s">
        <v>2039</v>
      </c>
      <c r="D1679" s="156"/>
      <c r="E1679" s="1215">
        <v>1432.42588</v>
      </c>
      <c r="F1679" s="1209"/>
      <c r="G1679" s="1209"/>
      <c r="H1679" s="154"/>
      <c r="I1679" s="154"/>
      <c r="J1679" s="154"/>
      <c r="K1679" s="154"/>
      <c r="L1679" s="154"/>
      <c r="M1679" s="154"/>
      <c r="N1679" s="153"/>
      <c r="O1679" s="153"/>
      <c r="P1679" s="153"/>
      <c r="Q1679" s="153"/>
      <c r="R1679" s="154"/>
      <c r="S1679" s="154"/>
      <c r="T1679" s="154"/>
      <c r="U1679" s="154"/>
      <c r="V1679" s="154"/>
      <c r="W1679" s="154"/>
      <c r="X1679" s="154"/>
      <c r="Y1679" s="154"/>
      <c r="Z1679" s="145"/>
      <c r="AA1679" s="145"/>
      <c r="AB1679" s="145"/>
      <c r="AC1679" s="145"/>
      <c r="AD1679" s="145"/>
      <c r="AE1679" s="145"/>
      <c r="AF1679" s="145"/>
      <c r="AG1679" s="145" t="s">
        <v>206</v>
      </c>
      <c r="AH1679" s="145">
        <v>0</v>
      </c>
      <c r="AI1679" s="145"/>
      <c r="AJ1679" s="145"/>
      <c r="AK1679" s="145"/>
      <c r="AL1679" s="145"/>
      <c r="AM1679" s="145"/>
      <c r="AN1679" s="145"/>
      <c r="AO1679" s="145"/>
      <c r="AP1679" s="145"/>
      <c r="AQ1679" s="145"/>
      <c r="AR1679" s="145"/>
      <c r="AS1679" s="145"/>
      <c r="AT1679" s="145"/>
      <c r="AU1679" s="145"/>
      <c r="AV1679" s="145"/>
      <c r="AW1679" s="145"/>
      <c r="AX1679" s="145"/>
      <c r="AY1679" s="145"/>
      <c r="AZ1679" s="145"/>
      <c r="BA1679" s="145"/>
      <c r="BB1679" s="145"/>
      <c r="BC1679" s="145"/>
      <c r="BD1679" s="145"/>
      <c r="BE1679" s="145"/>
      <c r="BF1679" s="145"/>
      <c r="BG1679" s="145"/>
      <c r="BH1679" s="145"/>
    </row>
    <row r="1680" spans="1:60" outlineLevel="1">
      <c r="A1680" s="164">
        <v>515</v>
      </c>
      <c r="B1680" s="165" t="s">
        <v>2040</v>
      </c>
      <c r="C1680" s="171" t="s">
        <v>2041</v>
      </c>
      <c r="D1680" s="166" t="s">
        <v>217</v>
      </c>
      <c r="E1680" s="1214">
        <v>1432.42588</v>
      </c>
      <c r="F1680" s="1207"/>
      <c r="G1680" s="1208">
        <f>ROUND(E1680*F1680,2)</f>
        <v>0</v>
      </c>
      <c r="H1680" s="155">
        <v>6.71</v>
      </c>
      <c r="I1680" s="154">
        <f>ROUND(E1680*H1680,2)</f>
        <v>9611.58</v>
      </c>
      <c r="J1680" s="155">
        <v>59.68</v>
      </c>
      <c r="K1680" s="154">
        <f>ROUND(E1680*J1680,2)</f>
        <v>85487.18</v>
      </c>
      <c r="L1680" s="154">
        <v>21</v>
      </c>
      <c r="M1680" s="154">
        <f>G1680*(1+L1680/100)</f>
        <v>0</v>
      </c>
      <c r="N1680" s="153">
        <v>1.4999999999999999E-4</v>
      </c>
      <c r="O1680" s="153">
        <f>ROUND(E1680*N1680,2)</f>
        <v>0.21</v>
      </c>
      <c r="P1680" s="153">
        <v>0</v>
      </c>
      <c r="Q1680" s="153">
        <f>ROUND(E1680*P1680,2)</f>
        <v>0</v>
      </c>
      <c r="R1680" s="154"/>
      <c r="S1680" s="154" t="s">
        <v>200</v>
      </c>
      <c r="T1680" s="154" t="s">
        <v>201</v>
      </c>
      <c r="U1680" s="154">
        <v>0.10191</v>
      </c>
      <c r="V1680" s="154">
        <f>ROUND(E1680*U1680,2)</f>
        <v>145.97999999999999</v>
      </c>
      <c r="W1680" s="154"/>
      <c r="X1680" s="154" t="s">
        <v>202</v>
      </c>
      <c r="Y1680" s="154" t="s">
        <v>203</v>
      </c>
      <c r="Z1680" s="145"/>
      <c r="AA1680" s="145"/>
      <c r="AB1680" s="145"/>
      <c r="AC1680" s="145"/>
      <c r="AD1680" s="145"/>
      <c r="AE1680" s="145"/>
      <c r="AF1680" s="145"/>
      <c r="AG1680" s="145" t="s">
        <v>204</v>
      </c>
      <c r="AH1680" s="145"/>
      <c r="AI1680" s="145"/>
      <c r="AJ1680" s="145"/>
      <c r="AK1680" s="145"/>
      <c r="AL1680" s="145"/>
      <c r="AM1680" s="145"/>
      <c r="AN1680" s="145"/>
      <c r="AO1680" s="145"/>
      <c r="AP1680" s="145"/>
      <c r="AQ1680" s="145"/>
      <c r="AR1680" s="145"/>
      <c r="AS1680" s="145"/>
      <c r="AT1680" s="145"/>
      <c r="AU1680" s="145"/>
      <c r="AV1680" s="145"/>
      <c r="AW1680" s="145"/>
      <c r="AX1680" s="145"/>
      <c r="AY1680" s="145"/>
      <c r="AZ1680" s="145"/>
      <c r="BA1680" s="145"/>
      <c r="BB1680" s="145"/>
      <c r="BC1680" s="145"/>
      <c r="BD1680" s="145"/>
      <c r="BE1680" s="145"/>
      <c r="BF1680" s="145"/>
      <c r="BG1680" s="145"/>
      <c r="BH1680" s="145"/>
    </row>
    <row r="1681" spans="1:60" outlineLevel="2">
      <c r="A1681" s="151"/>
      <c r="B1681" s="152"/>
      <c r="C1681" s="172" t="s">
        <v>2039</v>
      </c>
      <c r="D1681" s="156"/>
      <c r="E1681" s="1215">
        <v>1432.42588</v>
      </c>
      <c r="F1681" s="1209"/>
      <c r="G1681" s="1209"/>
      <c r="H1681" s="154"/>
      <c r="I1681" s="154"/>
      <c r="J1681" s="154"/>
      <c r="K1681" s="154"/>
      <c r="L1681" s="154"/>
      <c r="M1681" s="154"/>
      <c r="N1681" s="153"/>
      <c r="O1681" s="153"/>
      <c r="P1681" s="153"/>
      <c r="Q1681" s="153"/>
      <c r="R1681" s="154"/>
      <c r="S1681" s="154"/>
      <c r="T1681" s="154"/>
      <c r="U1681" s="154"/>
      <c r="V1681" s="154"/>
      <c r="W1681" s="154"/>
      <c r="X1681" s="154"/>
      <c r="Y1681" s="154"/>
      <c r="Z1681" s="145"/>
      <c r="AA1681" s="145"/>
      <c r="AB1681" s="145"/>
      <c r="AC1681" s="145"/>
      <c r="AD1681" s="145"/>
      <c r="AE1681" s="145"/>
      <c r="AF1681" s="145"/>
      <c r="AG1681" s="145" t="s">
        <v>206</v>
      </c>
      <c r="AH1681" s="145">
        <v>0</v>
      </c>
      <c r="AI1681" s="145"/>
      <c r="AJ1681" s="145"/>
      <c r="AK1681" s="145"/>
      <c r="AL1681" s="145"/>
      <c r="AM1681" s="145"/>
      <c r="AN1681" s="145"/>
      <c r="AO1681" s="145"/>
      <c r="AP1681" s="145"/>
      <c r="AQ1681" s="145"/>
      <c r="AR1681" s="145"/>
      <c r="AS1681" s="145"/>
      <c r="AT1681" s="145"/>
      <c r="AU1681" s="145"/>
      <c r="AV1681" s="145"/>
      <c r="AW1681" s="145"/>
      <c r="AX1681" s="145"/>
      <c r="AY1681" s="145"/>
      <c r="AZ1681" s="145"/>
      <c r="BA1681" s="145"/>
      <c r="BB1681" s="145"/>
      <c r="BC1681" s="145"/>
      <c r="BD1681" s="145"/>
      <c r="BE1681" s="145"/>
      <c r="BF1681" s="145"/>
      <c r="BG1681" s="145"/>
      <c r="BH1681" s="145"/>
    </row>
    <row r="1682" spans="1:60">
      <c r="A1682" s="161" t="s">
        <v>195</v>
      </c>
      <c r="B1682" s="162" t="s">
        <v>155</v>
      </c>
      <c r="C1682" s="170" t="s">
        <v>156</v>
      </c>
      <c r="D1682" s="163"/>
      <c r="E1682" s="1213"/>
      <c r="F1682" s="1201"/>
      <c r="G1682" s="1206">
        <f>SUMIF(AG1683:AG1689,"&lt;&gt;NOR",G1683:G1689)</f>
        <v>0</v>
      </c>
      <c r="H1682" s="160"/>
      <c r="I1682" s="160">
        <f>SUM(I1683:I1689)</f>
        <v>13447.51</v>
      </c>
      <c r="J1682" s="160"/>
      <c r="K1682" s="160">
        <f>SUM(K1683:K1689)</f>
        <v>24899.75</v>
      </c>
      <c r="L1682" s="160"/>
      <c r="M1682" s="160">
        <f>SUM(M1683:M1689)</f>
        <v>0</v>
      </c>
      <c r="N1682" s="159"/>
      <c r="O1682" s="159">
        <f>SUM(O1683:O1689)</f>
        <v>0.26</v>
      </c>
      <c r="P1682" s="159"/>
      <c r="Q1682" s="159">
        <f>SUM(Q1683:Q1689)</f>
        <v>0</v>
      </c>
      <c r="R1682" s="160"/>
      <c r="S1682" s="160"/>
      <c r="T1682" s="160"/>
      <c r="U1682" s="160"/>
      <c r="V1682" s="160">
        <f>SUM(V1683:V1689)</f>
        <v>41.849999999999994</v>
      </c>
      <c r="W1682" s="160"/>
      <c r="X1682" s="160"/>
      <c r="Y1682" s="160"/>
      <c r="AG1682" t="s">
        <v>196</v>
      </c>
    </row>
    <row r="1683" spans="1:60" outlineLevel="1">
      <c r="A1683" s="164">
        <v>516</v>
      </c>
      <c r="B1683" s="165" t="s">
        <v>2042</v>
      </c>
      <c r="C1683" s="171" t="s">
        <v>2043</v>
      </c>
      <c r="D1683" s="166" t="s">
        <v>217</v>
      </c>
      <c r="E1683" s="1214">
        <v>19.734999999999999</v>
      </c>
      <c r="F1683" s="1207"/>
      <c r="G1683" s="1208">
        <f>ROUND(E1683*F1683,2)</f>
        <v>0</v>
      </c>
      <c r="H1683" s="155">
        <v>32.03</v>
      </c>
      <c r="I1683" s="154">
        <f>ROUND(E1683*H1683,2)</f>
        <v>632.11</v>
      </c>
      <c r="J1683" s="155">
        <v>1248.8699999999999</v>
      </c>
      <c r="K1683" s="154">
        <f>ROUND(E1683*J1683,2)</f>
        <v>24646.45</v>
      </c>
      <c r="L1683" s="154">
        <v>21</v>
      </c>
      <c r="M1683" s="154">
        <f>G1683*(1+L1683/100)</f>
        <v>0</v>
      </c>
      <c r="N1683" s="153">
        <v>8.0000000000000007E-5</v>
      </c>
      <c r="O1683" s="153">
        <f>ROUND(E1683*N1683,2)</f>
        <v>0</v>
      </c>
      <c r="P1683" s="153">
        <v>0</v>
      </c>
      <c r="Q1683" s="153">
        <f>ROUND(E1683*P1683,2)</f>
        <v>0</v>
      </c>
      <c r="R1683" s="154"/>
      <c r="S1683" s="154" t="s">
        <v>200</v>
      </c>
      <c r="T1683" s="154" t="s">
        <v>201</v>
      </c>
      <c r="U1683" s="154">
        <v>2.1</v>
      </c>
      <c r="V1683" s="154">
        <f>ROUND(E1683*U1683,2)</f>
        <v>41.44</v>
      </c>
      <c r="W1683" s="154"/>
      <c r="X1683" s="154" t="s">
        <v>202</v>
      </c>
      <c r="Y1683" s="154" t="s">
        <v>203</v>
      </c>
      <c r="Z1683" s="145"/>
      <c r="AA1683" s="145"/>
      <c r="AB1683" s="145"/>
      <c r="AC1683" s="145"/>
      <c r="AD1683" s="145"/>
      <c r="AE1683" s="145"/>
      <c r="AF1683" s="145"/>
      <c r="AG1683" s="145" t="s">
        <v>204</v>
      </c>
      <c r="AH1683" s="145"/>
      <c r="AI1683" s="145"/>
      <c r="AJ1683" s="145"/>
      <c r="AK1683" s="145"/>
      <c r="AL1683" s="145"/>
      <c r="AM1683" s="145"/>
      <c r="AN1683" s="145"/>
      <c r="AO1683" s="145"/>
      <c r="AP1683" s="145"/>
      <c r="AQ1683" s="145"/>
      <c r="AR1683" s="145"/>
      <c r="AS1683" s="145"/>
      <c r="AT1683" s="145"/>
      <c r="AU1683" s="145"/>
      <c r="AV1683" s="145"/>
      <c r="AW1683" s="145"/>
      <c r="AX1683" s="145"/>
      <c r="AY1683" s="145"/>
      <c r="AZ1683" s="145"/>
      <c r="BA1683" s="145"/>
      <c r="BB1683" s="145"/>
      <c r="BC1683" s="145"/>
      <c r="BD1683" s="145"/>
      <c r="BE1683" s="145"/>
      <c r="BF1683" s="145"/>
      <c r="BG1683" s="145"/>
      <c r="BH1683" s="145"/>
    </row>
    <row r="1684" spans="1:60" outlineLevel="2">
      <c r="A1684" s="151"/>
      <c r="B1684" s="152"/>
      <c r="C1684" s="172" t="s">
        <v>2044</v>
      </c>
      <c r="D1684" s="156"/>
      <c r="E1684" s="1215">
        <v>11.095000000000001</v>
      </c>
      <c r="F1684" s="1209"/>
      <c r="G1684" s="1209"/>
      <c r="H1684" s="154"/>
      <c r="I1684" s="154"/>
      <c r="J1684" s="154"/>
      <c r="K1684" s="154"/>
      <c r="L1684" s="154"/>
      <c r="M1684" s="154"/>
      <c r="N1684" s="153"/>
      <c r="O1684" s="153"/>
      <c r="P1684" s="153"/>
      <c r="Q1684" s="153"/>
      <c r="R1684" s="154"/>
      <c r="S1684" s="154"/>
      <c r="T1684" s="154"/>
      <c r="U1684" s="154"/>
      <c r="V1684" s="154"/>
      <c r="W1684" s="154"/>
      <c r="X1684" s="154"/>
      <c r="Y1684" s="154"/>
      <c r="Z1684" s="145"/>
      <c r="AA1684" s="145"/>
      <c r="AB1684" s="145"/>
      <c r="AC1684" s="145"/>
      <c r="AD1684" s="145"/>
      <c r="AE1684" s="145"/>
      <c r="AF1684" s="145"/>
      <c r="AG1684" s="145" t="s">
        <v>206</v>
      </c>
      <c r="AH1684" s="145">
        <v>0</v>
      </c>
      <c r="AI1684" s="145"/>
      <c r="AJ1684" s="145"/>
      <c r="AK1684" s="145"/>
      <c r="AL1684" s="145"/>
      <c r="AM1684" s="145"/>
      <c r="AN1684" s="145"/>
      <c r="AO1684" s="145"/>
      <c r="AP1684" s="145"/>
      <c r="AQ1684" s="145"/>
      <c r="AR1684" s="145"/>
      <c r="AS1684" s="145"/>
      <c r="AT1684" s="145"/>
      <c r="AU1684" s="145"/>
      <c r="AV1684" s="145"/>
      <c r="AW1684" s="145"/>
      <c r="AX1684" s="145"/>
      <c r="AY1684" s="145"/>
      <c r="AZ1684" s="145"/>
      <c r="BA1684" s="145"/>
      <c r="BB1684" s="145"/>
      <c r="BC1684" s="145"/>
      <c r="BD1684" s="145"/>
      <c r="BE1684" s="145"/>
      <c r="BF1684" s="145"/>
      <c r="BG1684" s="145"/>
      <c r="BH1684" s="145"/>
    </row>
    <row r="1685" spans="1:60" outlineLevel="3">
      <c r="A1685" s="151"/>
      <c r="B1685" s="152"/>
      <c r="C1685" s="172" t="s">
        <v>2045</v>
      </c>
      <c r="D1685" s="156"/>
      <c r="E1685" s="1215">
        <v>8.64</v>
      </c>
      <c r="F1685" s="1209"/>
      <c r="G1685" s="1209"/>
      <c r="H1685" s="154"/>
      <c r="I1685" s="154"/>
      <c r="J1685" s="154"/>
      <c r="K1685" s="154"/>
      <c r="L1685" s="154"/>
      <c r="M1685" s="154"/>
      <c r="N1685" s="153"/>
      <c r="O1685" s="153"/>
      <c r="P1685" s="153"/>
      <c r="Q1685" s="153"/>
      <c r="R1685" s="154"/>
      <c r="S1685" s="154"/>
      <c r="T1685" s="154"/>
      <c r="U1685" s="154"/>
      <c r="V1685" s="154"/>
      <c r="W1685" s="154"/>
      <c r="X1685" s="154"/>
      <c r="Y1685" s="154"/>
      <c r="Z1685" s="145"/>
      <c r="AA1685" s="145"/>
      <c r="AB1685" s="145"/>
      <c r="AC1685" s="145"/>
      <c r="AD1685" s="145"/>
      <c r="AE1685" s="145"/>
      <c r="AF1685" s="145"/>
      <c r="AG1685" s="145" t="s">
        <v>206</v>
      </c>
      <c r="AH1685" s="145">
        <v>0</v>
      </c>
      <c r="AI1685" s="145"/>
      <c r="AJ1685" s="145"/>
      <c r="AK1685" s="145"/>
      <c r="AL1685" s="145"/>
      <c r="AM1685" s="145"/>
      <c r="AN1685" s="145"/>
      <c r="AO1685" s="145"/>
      <c r="AP1685" s="145"/>
      <c r="AQ1685" s="145"/>
      <c r="AR1685" s="145"/>
      <c r="AS1685" s="145"/>
      <c r="AT1685" s="145"/>
      <c r="AU1685" s="145"/>
      <c r="AV1685" s="145"/>
      <c r="AW1685" s="145"/>
      <c r="AX1685" s="145"/>
      <c r="AY1685" s="145"/>
      <c r="AZ1685" s="145"/>
      <c r="BA1685" s="145"/>
      <c r="BB1685" s="145"/>
      <c r="BC1685" s="145"/>
      <c r="BD1685" s="145"/>
      <c r="BE1685" s="145"/>
      <c r="BF1685" s="145"/>
      <c r="BG1685" s="145"/>
      <c r="BH1685" s="145"/>
    </row>
    <row r="1686" spans="1:60" outlineLevel="1">
      <c r="A1686" s="164">
        <v>517</v>
      </c>
      <c r="B1686" s="165" t="s">
        <v>2046</v>
      </c>
      <c r="C1686" s="171" t="s">
        <v>2047</v>
      </c>
      <c r="D1686" s="166" t="s">
        <v>217</v>
      </c>
      <c r="E1686" s="1214">
        <v>21.708500000000001</v>
      </c>
      <c r="F1686" s="1207"/>
      <c r="G1686" s="1208">
        <f>ROUND(E1686*F1686,2)</f>
        <v>0</v>
      </c>
      <c r="H1686" s="155">
        <v>590.34</v>
      </c>
      <c r="I1686" s="154">
        <f>ROUND(E1686*H1686,2)</f>
        <v>12815.4</v>
      </c>
      <c r="J1686" s="155">
        <v>0</v>
      </c>
      <c r="K1686" s="154">
        <f>ROUND(E1686*J1686,2)</f>
        <v>0</v>
      </c>
      <c r="L1686" s="154">
        <v>21</v>
      </c>
      <c r="M1686" s="154">
        <f>G1686*(1+L1686/100)</f>
        <v>0</v>
      </c>
      <c r="N1686" s="153">
        <v>1.2E-2</v>
      </c>
      <c r="O1686" s="153">
        <f>ROUND(E1686*N1686,2)</f>
        <v>0.26</v>
      </c>
      <c r="P1686" s="153">
        <v>0</v>
      </c>
      <c r="Q1686" s="153">
        <f>ROUND(E1686*P1686,2)</f>
        <v>0</v>
      </c>
      <c r="R1686" s="154" t="s">
        <v>462</v>
      </c>
      <c r="S1686" s="154" t="s">
        <v>200</v>
      </c>
      <c r="T1686" s="154" t="s">
        <v>201</v>
      </c>
      <c r="U1686" s="154">
        <v>0</v>
      </c>
      <c r="V1686" s="154">
        <f>ROUND(E1686*U1686,2)</f>
        <v>0</v>
      </c>
      <c r="W1686" s="154"/>
      <c r="X1686" s="154" t="s">
        <v>463</v>
      </c>
      <c r="Y1686" s="154" t="s">
        <v>203</v>
      </c>
      <c r="Z1686" s="145"/>
      <c r="AA1686" s="145"/>
      <c r="AB1686" s="145"/>
      <c r="AC1686" s="145"/>
      <c r="AD1686" s="145"/>
      <c r="AE1686" s="145"/>
      <c r="AF1686" s="145"/>
      <c r="AG1686" s="145" t="s">
        <v>464</v>
      </c>
      <c r="AH1686" s="145"/>
      <c r="AI1686" s="145"/>
      <c r="AJ1686" s="145"/>
      <c r="AK1686" s="145"/>
      <c r="AL1686" s="145"/>
      <c r="AM1686" s="145"/>
      <c r="AN1686" s="145"/>
      <c r="AO1686" s="145"/>
      <c r="AP1686" s="145"/>
      <c r="AQ1686" s="145"/>
      <c r="AR1686" s="145"/>
      <c r="AS1686" s="145"/>
      <c r="AT1686" s="145"/>
      <c r="AU1686" s="145"/>
      <c r="AV1686" s="145"/>
      <c r="AW1686" s="145"/>
      <c r="AX1686" s="145"/>
      <c r="AY1686" s="145"/>
      <c r="AZ1686" s="145"/>
      <c r="BA1686" s="145"/>
      <c r="BB1686" s="145"/>
      <c r="BC1686" s="145"/>
      <c r="BD1686" s="145"/>
      <c r="BE1686" s="145"/>
      <c r="BF1686" s="145"/>
      <c r="BG1686" s="145"/>
      <c r="BH1686" s="145"/>
    </row>
    <row r="1687" spans="1:60" outlineLevel="2">
      <c r="A1687" s="151"/>
      <c r="B1687" s="152"/>
      <c r="C1687" s="172" t="s">
        <v>2048</v>
      </c>
      <c r="D1687" s="156"/>
      <c r="E1687" s="1215">
        <v>12.204499999999999</v>
      </c>
      <c r="F1687" s="1209"/>
      <c r="G1687" s="1209"/>
      <c r="H1687" s="154"/>
      <c r="I1687" s="154"/>
      <c r="J1687" s="154"/>
      <c r="K1687" s="154"/>
      <c r="L1687" s="154"/>
      <c r="M1687" s="154"/>
      <c r="N1687" s="153"/>
      <c r="O1687" s="153"/>
      <c r="P1687" s="153"/>
      <c r="Q1687" s="153"/>
      <c r="R1687" s="154"/>
      <c r="S1687" s="154"/>
      <c r="T1687" s="154"/>
      <c r="U1687" s="154"/>
      <c r="V1687" s="154"/>
      <c r="W1687" s="154"/>
      <c r="X1687" s="154"/>
      <c r="Y1687" s="154"/>
      <c r="Z1687" s="145"/>
      <c r="AA1687" s="145"/>
      <c r="AB1687" s="145"/>
      <c r="AC1687" s="145"/>
      <c r="AD1687" s="145"/>
      <c r="AE1687" s="145"/>
      <c r="AF1687" s="145"/>
      <c r="AG1687" s="145" t="s">
        <v>206</v>
      </c>
      <c r="AH1687" s="145">
        <v>0</v>
      </c>
      <c r="AI1687" s="145"/>
      <c r="AJ1687" s="145"/>
      <c r="AK1687" s="145"/>
      <c r="AL1687" s="145"/>
      <c r="AM1687" s="145"/>
      <c r="AN1687" s="145"/>
      <c r="AO1687" s="145"/>
      <c r="AP1687" s="145"/>
      <c r="AQ1687" s="145"/>
      <c r="AR1687" s="145"/>
      <c r="AS1687" s="145"/>
      <c r="AT1687" s="145"/>
      <c r="AU1687" s="145"/>
      <c r="AV1687" s="145"/>
      <c r="AW1687" s="145"/>
      <c r="AX1687" s="145"/>
      <c r="AY1687" s="145"/>
      <c r="AZ1687" s="145"/>
      <c r="BA1687" s="145"/>
      <c r="BB1687" s="145"/>
      <c r="BC1687" s="145"/>
      <c r="BD1687" s="145"/>
      <c r="BE1687" s="145"/>
      <c r="BF1687" s="145"/>
      <c r="BG1687" s="145"/>
      <c r="BH1687" s="145"/>
    </row>
    <row r="1688" spans="1:60" outlineLevel="3">
      <c r="A1688" s="151"/>
      <c r="B1688" s="152"/>
      <c r="C1688" s="172" t="s">
        <v>2049</v>
      </c>
      <c r="D1688" s="156"/>
      <c r="E1688" s="1215">
        <v>9.5039999999999996</v>
      </c>
      <c r="F1688" s="1209"/>
      <c r="G1688" s="1209"/>
      <c r="H1688" s="154"/>
      <c r="I1688" s="154"/>
      <c r="J1688" s="154"/>
      <c r="K1688" s="154"/>
      <c r="L1688" s="154"/>
      <c r="M1688" s="154"/>
      <c r="N1688" s="153"/>
      <c r="O1688" s="153"/>
      <c r="P1688" s="153"/>
      <c r="Q1688" s="153"/>
      <c r="R1688" s="154"/>
      <c r="S1688" s="154"/>
      <c r="T1688" s="154"/>
      <c r="U1688" s="154"/>
      <c r="V1688" s="154"/>
      <c r="W1688" s="154"/>
      <c r="X1688" s="154"/>
      <c r="Y1688" s="154"/>
      <c r="Z1688" s="145"/>
      <c r="AA1688" s="145"/>
      <c r="AB1688" s="145"/>
      <c r="AC1688" s="145"/>
      <c r="AD1688" s="145"/>
      <c r="AE1688" s="145"/>
      <c r="AF1688" s="145"/>
      <c r="AG1688" s="145" t="s">
        <v>206</v>
      </c>
      <c r="AH1688" s="145">
        <v>0</v>
      </c>
      <c r="AI1688" s="145"/>
      <c r="AJ1688" s="145"/>
      <c r="AK1688" s="145"/>
      <c r="AL1688" s="145"/>
      <c r="AM1688" s="145"/>
      <c r="AN1688" s="145"/>
      <c r="AO1688" s="145"/>
      <c r="AP1688" s="145"/>
      <c r="AQ1688" s="145"/>
      <c r="AR1688" s="145"/>
      <c r="AS1688" s="145"/>
      <c r="AT1688" s="145"/>
      <c r="AU1688" s="145"/>
      <c r="AV1688" s="145"/>
      <c r="AW1688" s="145"/>
      <c r="AX1688" s="145"/>
      <c r="AY1688" s="145"/>
      <c r="AZ1688" s="145"/>
      <c r="BA1688" s="145"/>
      <c r="BB1688" s="145"/>
      <c r="BC1688" s="145"/>
      <c r="BD1688" s="145"/>
      <c r="BE1688" s="145"/>
      <c r="BF1688" s="145"/>
      <c r="BG1688" s="145"/>
      <c r="BH1688" s="145"/>
    </row>
    <row r="1689" spans="1:60" outlineLevel="1">
      <c r="A1689" s="167">
        <v>518</v>
      </c>
      <c r="B1689" s="168" t="s">
        <v>2050</v>
      </c>
      <c r="C1689" s="173" t="s">
        <v>2051</v>
      </c>
      <c r="D1689" s="169" t="s">
        <v>275</v>
      </c>
      <c r="E1689" s="1216">
        <v>0.26207999999999998</v>
      </c>
      <c r="F1689" s="1200"/>
      <c r="G1689" s="1210">
        <f>ROUND(E1689*F1689,2)</f>
        <v>0</v>
      </c>
      <c r="H1689" s="155">
        <v>0</v>
      </c>
      <c r="I1689" s="154">
        <f>ROUND(E1689*H1689,2)</f>
        <v>0</v>
      </c>
      <c r="J1689" s="155">
        <v>966.48</v>
      </c>
      <c r="K1689" s="154">
        <f>ROUND(E1689*J1689,2)</f>
        <v>253.3</v>
      </c>
      <c r="L1689" s="154">
        <v>21</v>
      </c>
      <c r="M1689" s="154">
        <f>G1689*(1+L1689/100)</f>
        <v>0</v>
      </c>
      <c r="N1689" s="153">
        <v>0</v>
      </c>
      <c r="O1689" s="153">
        <f>ROUND(E1689*N1689,2)</f>
        <v>0</v>
      </c>
      <c r="P1689" s="153">
        <v>0</v>
      </c>
      <c r="Q1689" s="153">
        <f>ROUND(E1689*P1689,2)</f>
        <v>0</v>
      </c>
      <c r="R1689" s="154"/>
      <c r="S1689" s="154" t="s">
        <v>200</v>
      </c>
      <c r="T1689" s="154" t="s">
        <v>201</v>
      </c>
      <c r="U1689" s="154">
        <v>1.5660000000000001</v>
      </c>
      <c r="V1689" s="154">
        <f>ROUND(E1689*U1689,2)</f>
        <v>0.41</v>
      </c>
      <c r="W1689" s="154"/>
      <c r="X1689" s="154" t="s">
        <v>1271</v>
      </c>
      <c r="Y1689" s="154" t="s">
        <v>203</v>
      </c>
      <c r="Z1689" s="145"/>
      <c r="AA1689" s="145"/>
      <c r="AB1689" s="145"/>
      <c r="AC1689" s="145"/>
      <c r="AD1689" s="145"/>
      <c r="AE1689" s="145"/>
      <c r="AF1689" s="145"/>
      <c r="AG1689" s="145" t="s">
        <v>1272</v>
      </c>
      <c r="AH1689" s="145"/>
      <c r="AI1689" s="145"/>
      <c r="AJ1689" s="145"/>
      <c r="AK1689" s="145"/>
      <c r="AL1689" s="145"/>
      <c r="AM1689" s="145"/>
      <c r="AN1689" s="145"/>
      <c r="AO1689" s="145"/>
      <c r="AP1689" s="145"/>
      <c r="AQ1689" s="145"/>
      <c r="AR1689" s="145"/>
      <c r="AS1689" s="145"/>
      <c r="AT1689" s="145"/>
      <c r="AU1689" s="145"/>
      <c r="AV1689" s="145"/>
      <c r="AW1689" s="145"/>
      <c r="AX1689" s="145"/>
      <c r="AY1689" s="145"/>
      <c r="AZ1689" s="145"/>
      <c r="BA1689" s="145"/>
      <c r="BB1689" s="145"/>
      <c r="BC1689" s="145"/>
      <c r="BD1689" s="145"/>
      <c r="BE1689" s="145"/>
      <c r="BF1689" s="145"/>
      <c r="BG1689" s="145"/>
      <c r="BH1689" s="145"/>
    </row>
    <row r="1690" spans="1:60">
      <c r="A1690" s="161" t="s">
        <v>195</v>
      </c>
      <c r="B1690" s="162" t="s">
        <v>157</v>
      </c>
      <c r="C1690" s="170" t="s">
        <v>158</v>
      </c>
      <c r="D1690" s="163"/>
      <c r="E1690" s="1213"/>
      <c r="F1690" s="1201"/>
      <c r="G1690" s="1206">
        <f>SUMIF(AG1691:AG1691,"&lt;&gt;NOR",G1691:G1691)</f>
        <v>0</v>
      </c>
      <c r="H1690" s="160"/>
      <c r="I1690" s="160">
        <f>SUM(I1691:I1691)</f>
        <v>0</v>
      </c>
      <c r="J1690" s="160"/>
      <c r="K1690" s="160">
        <f>SUM(K1691:K1691)</f>
        <v>561600</v>
      </c>
      <c r="L1690" s="160"/>
      <c r="M1690" s="160">
        <f>SUM(M1691:M1691)</f>
        <v>0</v>
      </c>
      <c r="N1690" s="159"/>
      <c r="O1690" s="159">
        <f>SUM(O1691:O1691)</f>
        <v>0</v>
      </c>
      <c r="P1690" s="159"/>
      <c r="Q1690" s="159">
        <f>SUM(Q1691:Q1691)</f>
        <v>0</v>
      </c>
      <c r="R1690" s="160"/>
      <c r="S1690" s="160"/>
      <c r="T1690" s="160"/>
      <c r="U1690" s="160"/>
      <c r="V1690" s="160">
        <f>SUM(V1691:V1691)</f>
        <v>0</v>
      </c>
      <c r="W1690" s="160"/>
      <c r="X1690" s="160"/>
      <c r="Y1690" s="160"/>
      <c r="AG1690" t="s">
        <v>196</v>
      </c>
    </row>
    <row r="1691" spans="1:60" ht="22.5" outlineLevel="1">
      <c r="A1691" s="167">
        <v>519</v>
      </c>
      <c r="B1691" s="168" t="s">
        <v>2052</v>
      </c>
      <c r="C1691" s="173" t="s">
        <v>2053</v>
      </c>
      <c r="D1691" s="169" t="s">
        <v>858</v>
      </c>
      <c r="E1691" s="1216">
        <v>2</v>
      </c>
      <c r="F1691" s="1199">
        <f>'791-Gastro'!N13</f>
        <v>0</v>
      </c>
      <c r="G1691" s="1210">
        <f>ROUND(E1691*F1691,2)</f>
        <v>0</v>
      </c>
      <c r="H1691" s="155">
        <v>0</v>
      </c>
      <c r="I1691" s="154">
        <f>ROUND(E1691*H1691,2)</f>
        <v>0</v>
      </c>
      <c r="J1691" s="155">
        <v>280800</v>
      </c>
      <c r="K1691" s="154">
        <f>ROUND(E1691*J1691,2)</f>
        <v>561600</v>
      </c>
      <c r="L1691" s="154">
        <v>21</v>
      </c>
      <c r="M1691" s="154">
        <f>G1691*(1+L1691/100)</f>
        <v>0</v>
      </c>
      <c r="N1691" s="153">
        <v>0</v>
      </c>
      <c r="O1691" s="153">
        <f>ROUND(E1691*N1691,2)</f>
        <v>0</v>
      </c>
      <c r="P1691" s="153">
        <v>0</v>
      </c>
      <c r="Q1691" s="153">
        <f>ROUND(E1691*P1691,2)</f>
        <v>0</v>
      </c>
      <c r="R1691" s="154"/>
      <c r="S1691" s="154" t="s">
        <v>623</v>
      </c>
      <c r="T1691" s="154" t="s">
        <v>201</v>
      </c>
      <c r="U1691" s="154">
        <v>0</v>
      </c>
      <c r="V1691" s="154">
        <f>ROUND(E1691*U1691,2)</f>
        <v>0</v>
      </c>
      <c r="W1691" s="154"/>
      <c r="X1691" s="154" t="s">
        <v>202</v>
      </c>
      <c r="Y1691" s="154" t="s">
        <v>203</v>
      </c>
      <c r="Z1691" s="145"/>
      <c r="AA1691" s="145"/>
      <c r="AB1691" s="145"/>
      <c r="AC1691" s="145"/>
      <c r="AD1691" s="145"/>
      <c r="AE1691" s="145"/>
      <c r="AF1691" s="145"/>
      <c r="AG1691" s="145" t="s">
        <v>204</v>
      </c>
      <c r="AH1691" s="145"/>
      <c r="AI1691" s="145"/>
      <c r="AJ1691" s="145"/>
      <c r="AK1691" s="145"/>
      <c r="AL1691" s="145"/>
      <c r="AM1691" s="145"/>
      <c r="AN1691" s="145"/>
      <c r="AO1691" s="145"/>
      <c r="AP1691" s="145"/>
      <c r="AQ1691" s="145"/>
      <c r="AR1691" s="145"/>
      <c r="AS1691" s="145"/>
      <c r="AT1691" s="145"/>
      <c r="AU1691" s="145"/>
      <c r="AV1691" s="145"/>
      <c r="AW1691" s="145"/>
      <c r="AX1691" s="145"/>
      <c r="AY1691" s="145"/>
      <c r="AZ1691" s="145"/>
      <c r="BA1691" s="145"/>
      <c r="BB1691" s="145"/>
      <c r="BC1691" s="145"/>
      <c r="BD1691" s="145"/>
      <c r="BE1691" s="145"/>
      <c r="BF1691" s="145"/>
      <c r="BG1691" s="145"/>
      <c r="BH1691" s="145"/>
    </row>
    <row r="1692" spans="1:60">
      <c r="A1692" s="161" t="s">
        <v>195</v>
      </c>
      <c r="B1692" s="162" t="s">
        <v>159</v>
      </c>
      <c r="C1692" s="170" t="s">
        <v>160</v>
      </c>
      <c r="D1692" s="163"/>
      <c r="E1692" s="1213"/>
      <c r="F1692" s="1201"/>
      <c r="G1692" s="1206">
        <f>SUMIF(AG1693:AG1693,"&lt;&gt;NOR",G1693:G1693)</f>
        <v>0</v>
      </c>
      <c r="H1692" s="160"/>
      <c r="I1692" s="160">
        <f>SUM(I1693:I1693)</f>
        <v>0</v>
      </c>
      <c r="J1692" s="160"/>
      <c r="K1692" s="160">
        <f>SUM(K1693:K1693)</f>
        <v>3846424.2</v>
      </c>
      <c r="L1692" s="160"/>
      <c r="M1692" s="160">
        <f>SUM(M1693:M1693)</f>
        <v>0</v>
      </c>
      <c r="N1692" s="159"/>
      <c r="O1692" s="159">
        <f>SUM(O1693:O1693)</f>
        <v>0</v>
      </c>
      <c r="P1692" s="159"/>
      <c r="Q1692" s="159">
        <f>SUM(Q1693:Q1693)</f>
        <v>0</v>
      </c>
      <c r="R1692" s="160"/>
      <c r="S1692" s="160"/>
      <c r="T1692" s="160"/>
      <c r="U1692" s="160"/>
      <c r="V1692" s="160">
        <f>SUM(V1693:V1693)</f>
        <v>0</v>
      </c>
      <c r="W1692" s="160"/>
      <c r="X1692" s="160"/>
      <c r="Y1692" s="160"/>
      <c r="AG1692" t="s">
        <v>196</v>
      </c>
    </row>
    <row r="1693" spans="1:60" ht="22.5" outlineLevel="1">
      <c r="A1693" s="167">
        <v>520</v>
      </c>
      <c r="B1693" s="168" t="s">
        <v>2054</v>
      </c>
      <c r="C1693" s="173" t="s">
        <v>2055</v>
      </c>
      <c r="D1693" s="169" t="s">
        <v>858</v>
      </c>
      <c r="E1693" s="1216">
        <v>1</v>
      </c>
      <c r="F1693" s="1199">
        <f>'M21-ESI'!F273</f>
        <v>0</v>
      </c>
      <c r="G1693" s="1210">
        <f>ROUND(E1693*F1693,2)</f>
        <v>0</v>
      </c>
      <c r="H1693" s="155">
        <v>0</v>
      </c>
      <c r="I1693" s="154">
        <f>ROUND(E1693*H1693,2)</f>
        <v>0</v>
      </c>
      <c r="J1693" s="155">
        <v>3846424.2</v>
      </c>
      <c r="K1693" s="154">
        <f>ROUND(E1693*J1693,2)</f>
        <v>3846424.2</v>
      </c>
      <c r="L1693" s="154">
        <v>21</v>
      </c>
      <c r="M1693" s="154">
        <f>G1693*(1+L1693/100)</f>
        <v>0</v>
      </c>
      <c r="N1693" s="153">
        <v>0</v>
      </c>
      <c r="O1693" s="153">
        <f>ROUND(E1693*N1693,2)</f>
        <v>0</v>
      </c>
      <c r="P1693" s="153">
        <v>0</v>
      </c>
      <c r="Q1693" s="153">
        <f>ROUND(E1693*P1693,2)</f>
        <v>0</v>
      </c>
      <c r="R1693" s="154"/>
      <c r="S1693" s="154" t="s">
        <v>623</v>
      </c>
      <c r="T1693" s="154" t="s">
        <v>201</v>
      </c>
      <c r="U1693" s="154">
        <v>0</v>
      </c>
      <c r="V1693" s="154">
        <f>ROUND(E1693*U1693,2)</f>
        <v>0</v>
      </c>
      <c r="W1693" s="154"/>
      <c r="X1693" s="154" t="s">
        <v>202</v>
      </c>
      <c r="Y1693" s="154" t="s">
        <v>203</v>
      </c>
      <c r="Z1693" s="145"/>
      <c r="AA1693" s="145"/>
      <c r="AB1693" s="145"/>
      <c r="AC1693" s="145"/>
      <c r="AD1693" s="145"/>
      <c r="AE1693" s="145"/>
      <c r="AF1693" s="145"/>
      <c r="AG1693" s="145" t="s">
        <v>204</v>
      </c>
      <c r="AH1693" s="145"/>
      <c r="AI1693" s="145"/>
      <c r="AJ1693" s="145"/>
      <c r="AK1693" s="145"/>
      <c r="AL1693" s="145"/>
      <c r="AM1693" s="145"/>
      <c r="AN1693" s="145"/>
      <c r="AO1693" s="145"/>
      <c r="AP1693" s="145"/>
      <c r="AQ1693" s="145"/>
      <c r="AR1693" s="145"/>
      <c r="AS1693" s="145"/>
      <c r="AT1693" s="145"/>
      <c r="AU1693" s="145"/>
      <c r="AV1693" s="145"/>
      <c r="AW1693" s="145"/>
      <c r="AX1693" s="145"/>
      <c r="AY1693" s="145"/>
      <c r="AZ1693" s="145"/>
      <c r="BA1693" s="145"/>
      <c r="BB1693" s="145"/>
      <c r="BC1693" s="145"/>
      <c r="BD1693" s="145"/>
      <c r="BE1693" s="145"/>
      <c r="BF1693" s="145"/>
      <c r="BG1693" s="145"/>
      <c r="BH1693" s="145"/>
    </row>
    <row r="1694" spans="1:60">
      <c r="A1694" s="161" t="s">
        <v>195</v>
      </c>
      <c r="B1694" s="162" t="s">
        <v>161</v>
      </c>
      <c r="C1694" s="170" t="s">
        <v>162</v>
      </c>
      <c r="D1694" s="163"/>
      <c r="E1694" s="1213"/>
      <c r="F1694" s="1201"/>
      <c r="G1694" s="1206">
        <f>SUMIF(AG1695:AG1696,"&lt;&gt;NOR",G1695:G1696)</f>
        <v>0</v>
      </c>
      <c r="H1694" s="160"/>
      <c r="I1694" s="160">
        <f>SUM(I1695:I1696)</f>
        <v>0</v>
      </c>
      <c r="J1694" s="160"/>
      <c r="K1694" s="160">
        <f>SUM(K1695:K1696)</f>
        <v>1579129.8</v>
      </c>
      <c r="L1694" s="160"/>
      <c r="M1694" s="160">
        <f>SUM(M1695:M1696)</f>
        <v>0</v>
      </c>
      <c r="N1694" s="159"/>
      <c r="O1694" s="159">
        <f>SUM(O1695:O1696)</f>
        <v>0</v>
      </c>
      <c r="P1694" s="159"/>
      <c r="Q1694" s="159">
        <f>SUM(Q1695:Q1696)</f>
        <v>0</v>
      </c>
      <c r="R1694" s="160"/>
      <c r="S1694" s="160"/>
      <c r="T1694" s="160"/>
      <c r="U1694" s="160"/>
      <c r="V1694" s="160">
        <f>SUM(V1695:V1696)</f>
        <v>0</v>
      </c>
      <c r="W1694" s="160"/>
      <c r="X1694" s="160"/>
      <c r="Y1694" s="160"/>
      <c r="AG1694" t="s">
        <v>196</v>
      </c>
    </row>
    <row r="1695" spans="1:60" outlineLevel="1">
      <c r="A1695" s="167">
        <v>521</v>
      </c>
      <c r="B1695" s="168" t="s">
        <v>2056</v>
      </c>
      <c r="C1695" s="173" t="s">
        <v>2057</v>
      </c>
      <c r="D1695" s="169" t="s">
        <v>858</v>
      </c>
      <c r="E1695" s="1216">
        <v>1</v>
      </c>
      <c r="F1695" s="1199">
        <f>'M22-STK'!F82</f>
        <v>0</v>
      </c>
      <c r="G1695" s="1210">
        <f>ROUND(E1695*F1695,2)</f>
        <v>0</v>
      </c>
      <c r="H1695" s="155">
        <v>0</v>
      </c>
      <c r="I1695" s="154">
        <f>ROUND(E1695*H1695,2)</f>
        <v>0</v>
      </c>
      <c r="J1695" s="155">
        <v>581103.80000000005</v>
      </c>
      <c r="K1695" s="154">
        <f>ROUND(E1695*J1695,2)</f>
        <v>581103.80000000005</v>
      </c>
      <c r="L1695" s="154">
        <v>21</v>
      </c>
      <c r="M1695" s="154">
        <f>G1695*(1+L1695/100)</f>
        <v>0</v>
      </c>
      <c r="N1695" s="153">
        <v>0</v>
      </c>
      <c r="O1695" s="153">
        <f>ROUND(E1695*N1695,2)</f>
        <v>0</v>
      </c>
      <c r="P1695" s="153">
        <v>0</v>
      </c>
      <c r="Q1695" s="153">
        <f>ROUND(E1695*P1695,2)</f>
        <v>0</v>
      </c>
      <c r="R1695" s="154"/>
      <c r="S1695" s="154" t="s">
        <v>623</v>
      </c>
      <c r="T1695" s="154" t="s">
        <v>201</v>
      </c>
      <c r="U1695" s="154">
        <v>0</v>
      </c>
      <c r="V1695" s="154">
        <f>ROUND(E1695*U1695,2)</f>
        <v>0</v>
      </c>
      <c r="W1695" s="154"/>
      <c r="X1695" s="154" t="s">
        <v>202</v>
      </c>
      <c r="Y1695" s="154" t="s">
        <v>203</v>
      </c>
      <c r="Z1695" s="145"/>
      <c r="AA1695" s="145"/>
      <c r="AB1695" s="145"/>
      <c r="AC1695" s="145"/>
      <c r="AD1695" s="145"/>
      <c r="AE1695" s="145"/>
      <c r="AF1695" s="145"/>
      <c r="AG1695" s="145" t="s">
        <v>204</v>
      </c>
      <c r="AH1695" s="145"/>
      <c r="AI1695" s="145"/>
      <c r="AJ1695" s="145"/>
      <c r="AK1695" s="145"/>
      <c r="AL1695" s="145"/>
      <c r="AM1695" s="145"/>
      <c r="AN1695" s="145"/>
      <c r="AO1695" s="145"/>
      <c r="AP1695" s="145"/>
      <c r="AQ1695" s="145"/>
      <c r="AR1695" s="145"/>
      <c r="AS1695" s="145"/>
      <c r="AT1695" s="145"/>
      <c r="AU1695" s="145"/>
      <c r="AV1695" s="145"/>
      <c r="AW1695" s="145"/>
      <c r="AX1695" s="145"/>
      <c r="AY1695" s="145"/>
      <c r="AZ1695" s="145"/>
      <c r="BA1695" s="145"/>
      <c r="BB1695" s="145"/>
      <c r="BC1695" s="145"/>
      <c r="BD1695" s="145"/>
      <c r="BE1695" s="145"/>
      <c r="BF1695" s="145"/>
      <c r="BG1695" s="145"/>
      <c r="BH1695" s="145"/>
    </row>
    <row r="1696" spans="1:60" outlineLevel="1">
      <c r="A1696" s="167">
        <v>522</v>
      </c>
      <c r="B1696" s="168" t="s">
        <v>2058</v>
      </c>
      <c r="C1696" s="173" t="s">
        <v>2059</v>
      </c>
      <c r="D1696" s="169" t="s">
        <v>858</v>
      </c>
      <c r="E1696" s="1216">
        <v>1</v>
      </c>
      <c r="F1696" s="1199">
        <f>'M22-EPS'!F55</f>
        <v>0</v>
      </c>
      <c r="G1696" s="1210">
        <f>ROUND(E1696*F1696,2)</f>
        <v>0</v>
      </c>
      <c r="H1696" s="155">
        <v>0</v>
      </c>
      <c r="I1696" s="154">
        <f>ROUND(E1696*H1696,2)</f>
        <v>0</v>
      </c>
      <c r="J1696" s="155">
        <v>998026</v>
      </c>
      <c r="K1696" s="154">
        <f>ROUND(E1696*J1696,2)</f>
        <v>998026</v>
      </c>
      <c r="L1696" s="154">
        <v>21</v>
      </c>
      <c r="M1696" s="154">
        <f>G1696*(1+L1696/100)</f>
        <v>0</v>
      </c>
      <c r="N1696" s="153">
        <v>0</v>
      </c>
      <c r="O1696" s="153">
        <f>ROUND(E1696*N1696,2)</f>
        <v>0</v>
      </c>
      <c r="P1696" s="153">
        <v>0</v>
      </c>
      <c r="Q1696" s="153">
        <f>ROUND(E1696*P1696,2)</f>
        <v>0</v>
      </c>
      <c r="R1696" s="154"/>
      <c r="S1696" s="154" t="s">
        <v>623</v>
      </c>
      <c r="T1696" s="154" t="s">
        <v>201</v>
      </c>
      <c r="U1696" s="154">
        <v>0</v>
      </c>
      <c r="V1696" s="154">
        <f>ROUND(E1696*U1696,2)</f>
        <v>0</v>
      </c>
      <c r="W1696" s="154"/>
      <c r="X1696" s="154" t="s">
        <v>202</v>
      </c>
      <c r="Y1696" s="154" t="s">
        <v>203</v>
      </c>
      <c r="Z1696" s="145"/>
      <c r="AA1696" s="145"/>
      <c r="AB1696" s="145"/>
      <c r="AC1696" s="145"/>
      <c r="AD1696" s="145"/>
      <c r="AE1696" s="145"/>
      <c r="AF1696" s="145"/>
      <c r="AG1696" s="145" t="s">
        <v>204</v>
      </c>
      <c r="AH1696" s="145"/>
      <c r="AI1696" s="145"/>
      <c r="AJ1696" s="145"/>
      <c r="AK1696" s="145"/>
      <c r="AL1696" s="145"/>
      <c r="AM1696" s="145"/>
      <c r="AN1696" s="145"/>
      <c r="AO1696" s="145"/>
      <c r="AP1696" s="145"/>
      <c r="AQ1696" s="145"/>
      <c r="AR1696" s="145"/>
      <c r="AS1696" s="145"/>
      <c r="AT1696" s="145"/>
      <c r="AU1696" s="145"/>
      <c r="AV1696" s="145"/>
      <c r="AW1696" s="145"/>
      <c r="AX1696" s="145"/>
      <c r="AY1696" s="145"/>
      <c r="AZ1696" s="145"/>
      <c r="BA1696" s="145"/>
      <c r="BB1696" s="145"/>
      <c r="BC1696" s="145"/>
      <c r="BD1696" s="145"/>
      <c r="BE1696" s="145"/>
      <c r="BF1696" s="145"/>
      <c r="BG1696" s="145"/>
      <c r="BH1696" s="145"/>
    </row>
    <row r="1697" spans="1:60">
      <c r="A1697" s="161" t="s">
        <v>195</v>
      </c>
      <c r="B1697" s="162" t="s">
        <v>163</v>
      </c>
      <c r="C1697" s="170" t="s">
        <v>164</v>
      </c>
      <c r="D1697" s="163"/>
      <c r="E1697" s="1213"/>
      <c r="F1697" s="1201"/>
      <c r="G1697" s="1206">
        <f>SUMIF(AG1698:AG1698,"&lt;&gt;NOR",G1698:G1698)</f>
        <v>0</v>
      </c>
      <c r="H1697" s="160"/>
      <c r="I1697" s="160">
        <f>SUM(I1698:I1698)</f>
        <v>0</v>
      </c>
      <c r="J1697" s="160"/>
      <c r="K1697" s="160">
        <f>SUM(K1698:K1698)</f>
        <v>3404438</v>
      </c>
      <c r="L1697" s="160"/>
      <c r="M1697" s="160">
        <f>SUM(M1698:M1698)</f>
        <v>0</v>
      </c>
      <c r="N1697" s="159"/>
      <c r="O1697" s="159">
        <f>SUM(O1698:O1698)</f>
        <v>0</v>
      </c>
      <c r="P1697" s="159"/>
      <c r="Q1697" s="159">
        <f>SUM(Q1698:Q1698)</f>
        <v>0</v>
      </c>
      <c r="R1697" s="160"/>
      <c r="S1697" s="160"/>
      <c r="T1697" s="160"/>
      <c r="U1697" s="160"/>
      <c r="V1697" s="160">
        <f>SUM(V1698:V1698)</f>
        <v>0</v>
      </c>
      <c r="W1697" s="160"/>
      <c r="X1697" s="160"/>
      <c r="Y1697" s="160"/>
      <c r="AG1697" t="s">
        <v>196</v>
      </c>
    </row>
    <row r="1698" spans="1:60" outlineLevel="1">
      <c r="A1698" s="167">
        <v>523</v>
      </c>
      <c r="B1698" s="168" t="s">
        <v>2060</v>
      </c>
      <c r="C1698" s="173" t="s">
        <v>2061</v>
      </c>
      <c r="D1698" s="169" t="s">
        <v>858</v>
      </c>
      <c r="E1698" s="1216">
        <v>1</v>
      </c>
      <c r="F1698" s="1199">
        <f>'M24-VZT'!G238</f>
        <v>0</v>
      </c>
      <c r="G1698" s="1210">
        <f>ROUND(E1698*F1698,2)</f>
        <v>0</v>
      </c>
      <c r="H1698" s="155">
        <v>0</v>
      </c>
      <c r="I1698" s="154">
        <f>ROUND(E1698*H1698,2)</f>
        <v>0</v>
      </c>
      <c r="J1698" s="155">
        <v>3404438</v>
      </c>
      <c r="K1698" s="154">
        <f>ROUND(E1698*J1698,2)</f>
        <v>3404438</v>
      </c>
      <c r="L1698" s="154">
        <v>21</v>
      </c>
      <c r="M1698" s="154">
        <f>G1698*(1+L1698/100)</f>
        <v>0</v>
      </c>
      <c r="N1698" s="153">
        <v>0</v>
      </c>
      <c r="O1698" s="153">
        <f>ROUND(E1698*N1698,2)</f>
        <v>0</v>
      </c>
      <c r="P1698" s="153">
        <v>0</v>
      </c>
      <c r="Q1698" s="153">
        <f>ROUND(E1698*P1698,2)</f>
        <v>0</v>
      </c>
      <c r="R1698" s="154"/>
      <c r="S1698" s="154" t="s">
        <v>623</v>
      </c>
      <c r="T1698" s="154" t="s">
        <v>201</v>
      </c>
      <c r="U1698" s="154">
        <v>0</v>
      </c>
      <c r="V1698" s="154">
        <f>ROUND(E1698*U1698,2)</f>
        <v>0</v>
      </c>
      <c r="W1698" s="154"/>
      <c r="X1698" s="154" t="s">
        <v>202</v>
      </c>
      <c r="Y1698" s="154" t="s">
        <v>203</v>
      </c>
      <c r="Z1698" s="145"/>
      <c r="AA1698" s="145"/>
      <c r="AB1698" s="145"/>
      <c r="AC1698" s="145"/>
      <c r="AD1698" s="145"/>
      <c r="AE1698" s="145"/>
      <c r="AF1698" s="145"/>
      <c r="AG1698" s="145" t="s">
        <v>204</v>
      </c>
      <c r="AH1698" s="145"/>
      <c r="AI1698" s="145"/>
      <c r="AJ1698" s="145"/>
      <c r="AK1698" s="145"/>
      <c r="AL1698" s="145"/>
      <c r="AM1698" s="145"/>
      <c r="AN1698" s="145"/>
      <c r="AO1698" s="145"/>
      <c r="AP1698" s="145"/>
      <c r="AQ1698" s="145"/>
      <c r="AR1698" s="145"/>
      <c r="AS1698" s="145"/>
      <c r="AT1698" s="145"/>
      <c r="AU1698" s="145"/>
      <c r="AV1698" s="145"/>
      <c r="AW1698" s="145"/>
      <c r="AX1698" s="145"/>
      <c r="AY1698" s="145"/>
      <c r="AZ1698" s="145"/>
      <c r="BA1698" s="145"/>
      <c r="BB1698" s="145"/>
      <c r="BC1698" s="145"/>
      <c r="BD1698" s="145"/>
      <c r="BE1698" s="145"/>
      <c r="BF1698" s="145"/>
      <c r="BG1698" s="145"/>
      <c r="BH1698" s="145"/>
    </row>
    <row r="1699" spans="1:60">
      <c r="A1699" s="161" t="s">
        <v>195</v>
      </c>
      <c r="B1699" s="162" t="s">
        <v>165</v>
      </c>
      <c r="C1699" s="170" t="s">
        <v>166</v>
      </c>
      <c r="D1699" s="163"/>
      <c r="E1699" s="1213"/>
      <c r="F1699" s="1201"/>
      <c r="G1699" s="1206">
        <f>SUMIF(AG1700:AG1700,"&lt;&gt;NOR",G1700:G1700)</f>
        <v>0</v>
      </c>
      <c r="H1699" s="160"/>
      <c r="I1699" s="160">
        <f>SUM(I1700:I1700)</f>
        <v>0</v>
      </c>
      <c r="J1699" s="160"/>
      <c r="K1699" s="160">
        <f>SUM(K1700:K1700)</f>
        <v>2513276</v>
      </c>
      <c r="L1699" s="160"/>
      <c r="M1699" s="160">
        <f>SUM(M1700:M1700)</f>
        <v>0</v>
      </c>
      <c r="N1699" s="159"/>
      <c r="O1699" s="159">
        <f>SUM(O1700:O1700)</f>
        <v>0</v>
      </c>
      <c r="P1699" s="159"/>
      <c r="Q1699" s="159">
        <f>SUM(Q1700:Q1700)</f>
        <v>0</v>
      </c>
      <c r="R1699" s="160"/>
      <c r="S1699" s="160"/>
      <c r="T1699" s="160"/>
      <c r="U1699" s="160"/>
      <c r="V1699" s="160">
        <f>SUM(V1700:V1700)</f>
        <v>0</v>
      </c>
      <c r="W1699" s="160"/>
      <c r="X1699" s="160"/>
      <c r="Y1699" s="160"/>
      <c r="AG1699" t="s">
        <v>196</v>
      </c>
    </row>
    <row r="1700" spans="1:60" ht="22.5" outlineLevel="1">
      <c r="A1700" s="167">
        <v>524</v>
      </c>
      <c r="B1700" s="168" t="s">
        <v>2062</v>
      </c>
      <c r="C1700" s="173" t="s">
        <v>2063</v>
      </c>
      <c r="D1700" s="169" t="s">
        <v>858</v>
      </c>
      <c r="E1700" s="1216">
        <v>1</v>
      </c>
      <c r="F1700" s="1199">
        <f>SUM('M47-AV'!H5:I5)</f>
        <v>0</v>
      </c>
      <c r="G1700" s="1210">
        <f>ROUND(E1700*F1700,2)</f>
        <v>0</v>
      </c>
      <c r="H1700" s="155">
        <v>0</v>
      </c>
      <c r="I1700" s="154">
        <f>ROUND(E1700*H1700,2)</f>
        <v>0</v>
      </c>
      <c r="J1700" s="155">
        <v>2513276</v>
      </c>
      <c r="K1700" s="154">
        <f>ROUND(E1700*J1700,2)</f>
        <v>2513276</v>
      </c>
      <c r="L1700" s="154">
        <v>21</v>
      </c>
      <c r="M1700" s="154">
        <f>G1700*(1+L1700/100)</f>
        <v>0</v>
      </c>
      <c r="N1700" s="153">
        <v>0</v>
      </c>
      <c r="O1700" s="153">
        <f>ROUND(E1700*N1700,2)</f>
        <v>0</v>
      </c>
      <c r="P1700" s="153">
        <v>0</v>
      </c>
      <c r="Q1700" s="153">
        <f>ROUND(E1700*P1700,2)</f>
        <v>0</v>
      </c>
      <c r="R1700" s="154"/>
      <c r="S1700" s="154" t="s">
        <v>623</v>
      </c>
      <c r="T1700" s="154" t="s">
        <v>201</v>
      </c>
      <c r="U1700" s="154">
        <v>0</v>
      </c>
      <c r="V1700" s="154">
        <f>ROUND(E1700*U1700,2)</f>
        <v>0</v>
      </c>
      <c r="W1700" s="154"/>
      <c r="X1700" s="154" t="s">
        <v>202</v>
      </c>
      <c r="Y1700" s="154" t="s">
        <v>203</v>
      </c>
      <c r="Z1700" s="145"/>
      <c r="AA1700" s="145"/>
      <c r="AB1700" s="145"/>
      <c r="AC1700" s="145"/>
      <c r="AD1700" s="145"/>
      <c r="AE1700" s="145"/>
      <c r="AF1700" s="145"/>
      <c r="AG1700" s="145" t="s">
        <v>204</v>
      </c>
      <c r="AH1700" s="145"/>
      <c r="AI1700" s="145"/>
      <c r="AJ1700" s="145"/>
      <c r="AK1700" s="145"/>
      <c r="AL1700" s="145"/>
      <c r="AM1700" s="145"/>
      <c r="AN1700" s="145"/>
      <c r="AO1700" s="145"/>
      <c r="AP1700" s="145"/>
      <c r="AQ1700" s="145"/>
      <c r="AR1700" s="145"/>
      <c r="AS1700" s="145"/>
      <c r="AT1700" s="145"/>
      <c r="AU1700" s="145"/>
      <c r="AV1700" s="145"/>
      <c r="AW1700" s="145"/>
      <c r="AX1700" s="145"/>
      <c r="AY1700" s="145"/>
      <c r="AZ1700" s="145"/>
      <c r="BA1700" s="145"/>
      <c r="BB1700" s="145"/>
      <c r="BC1700" s="145"/>
      <c r="BD1700" s="145"/>
      <c r="BE1700" s="145"/>
      <c r="BF1700" s="145"/>
      <c r="BG1700" s="145"/>
      <c r="BH1700" s="145"/>
    </row>
    <row r="1701" spans="1:60">
      <c r="A1701" s="161" t="s">
        <v>195</v>
      </c>
      <c r="B1701" s="162" t="s">
        <v>167</v>
      </c>
      <c r="C1701" s="170" t="s">
        <v>29</v>
      </c>
      <c r="D1701" s="163"/>
      <c r="E1701" s="1213"/>
      <c r="F1701" s="1201"/>
      <c r="G1701" s="1206">
        <f>SUMIF(AG1702:AG1712,"&lt;&gt;NOR",G1702:G1712)</f>
        <v>0</v>
      </c>
      <c r="H1701" s="160"/>
      <c r="I1701" s="160">
        <f>SUM(I1702:I1712)</f>
        <v>0</v>
      </c>
      <c r="J1701" s="160"/>
      <c r="K1701" s="160">
        <f>SUM(K1702:K1712)</f>
        <v>10555205.779999999</v>
      </c>
      <c r="L1701" s="160"/>
      <c r="M1701" s="160">
        <f>SUM(M1702:M1712)</f>
        <v>0</v>
      </c>
      <c r="N1701" s="159"/>
      <c r="O1701" s="159">
        <f>SUM(O1702:O1712)</f>
        <v>0</v>
      </c>
      <c r="P1701" s="159"/>
      <c r="Q1701" s="159">
        <f>SUM(Q1702:Q1712)</f>
        <v>0</v>
      </c>
      <c r="R1701" s="160"/>
      <c r="S1701" s="160"/>
      <c r="T1701" s="160"/>
      <c r="U1701" s="160"/>
      <c r="V1701" s="160">
        <f>SUM(V1702:V1712)</f>
        <v>0</v>
      </c>
      <c r="W1701" s="160"/>
      <c r="X1701" s="160"/>
      <c r="Y1701" s="160"/>
      <c r="AG1701" t="s">
        <v>196</v>
      </c>
    </row>
    <row r="1702" spans="1:60" outlineLevel="1">
      <c r="A1702" s="1221">
        <v>525</v>
      </c>
      <c r="B1702" s="1222" t="s">
        <v>3406</v>
      </c>
      <c r="C1702" s="1223" t="s">
        <v>3407</v>
      </c>
      <c r="D1702" s="1224" t="s">
        <v>2066</v>
      </c>
      <c r="E1702" s="1232">
        <v>1</v>
      </c>
      <c r="F1702" s="1200"/>
      <c r="G1702" s="1210">
        <f t="shared" ref="G1702:G1712" si="77">ROUND(E1702*F1702,2)</f>
        <v>0</v>
      </c>
      <c r="H1702" s="155">
        <v>0</v>
      </c>
      <c r="I1702" s="154">
        <f t="shared" ref="I1702:I1712" si="78">ROUND(E1702*H1702,2)</f>
        <v>0</v>
      </c>
      <c r="J1702" s="155">
        <v>1156734.8799999999</v>
      </c>
      <c r="K1702" s="154">
        <f t="shared" ref="K1702:K1712" si="79">ROUND(E1702*J1702,2)</f>
        <v>1156734.8799999999</v>
      </c>
      <c r="L1702" s="154">
        <v>21</v>
      </c>
      <c r="M1702" s="154">
        <f t="shared" ref="M1702:M1712" si="80">G1702*(1+L1702/100)</f>
        <v>0</v>
      </c>
      <c r="N1702" s="153">
        <v>0</v>
      </c>
      <c r="O1702" s="153">
        <f t="shared" ref="O1702:O1712" si="81">ROUND(E1702*N1702,2)</f>
        <v>0</v>
      </c>
      <c r="P1702" s="153">
        <v>0</v>
      </c>
      <c r="Q1702" s="153">
        <f t="shared" ref="Q1702:Q1712" si="82">ROUND(E1702*P1702,2)</f>
        <v>0</v>
      </c>
      <c r="R1702" s="154"/>
      <c r="S1702" s="154" t="s">
        <v>623</v>
      </c>
      <c r="T1702" s="154" t="s">
        <v>849</v>
      </c>
      <c r="U1702" s="154">
        <v>0</v>
      </c>
      <c r="V1702" s="154">
        <f t="shared" ref="V1702:V1712" si="83">ROUND(E1702*U1702,2)</f>
        <v>0</v>
      </c>
      <c r="W1702" s="154"/>
      <c r="X1702" s="154" t="s">
        <v>2067</v>
      </c>
      <c r="Y1702" s="154" t="s">
        <v>203</v>
      </c>
      <c r="Z1702" s="145"/>
      <c r="AA1702" s="145"/>
      <c r="AB1702" s="145"/>
      <c r="AC1702" s="145"/>
      <c r="AD1702" s="145"/>
      <c r="AE1702" s="145"/>
      <c r="AF1702" s="145"/>
      <c r="AG1702" s="145" t="s">
        <v>2068</v>
      </c>
      <c r="AH1702" s="145"/>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5"/>
      <c r="BF1702" s="145"/>
      <c r="BG1702" s="145"/>
      <c r="BH1702" s="145"/>
    </row>
    <row r="1703" spans="1:60" outlineLevel="1">
      <c r="A1703" s="1221">
        <v>526</v>
      </c>
      <c r="B1703" s="1222" t="s">
        <v>3408</v>
      </c>
      <c r="C1703" s="1223" t="s">
        <v>3409</v>
      </c>
      <c r="D1703" s="1224" t="s">
        <v>2066</v>
      </c>
      <c r="E1703" s="1232">
        <v>1</v>
      </c>
      <c r="F1703" s="1207"/>
      <c r="G1703" s="1208">
        <f t="shared" si="77"/>
        <v>0</v>
      </c>
      <c r="H1703" s="155">
        <v>0</v>
      </c>
      <c r="I1703" s="154">
        <f t="shared" si="78"/>
        <v>0</v>
      </c>
      <c r="J1703" s="155">
        <v>939847.09</v>
      </c>
      <c r="K1703" s="154">
        <f t="shared" si="79"/>
        <v>939847.09</v>
      </c>
      <c r="L1703" s="154">
        <v>21</v>
      </c>
      <c r="M1703" s="154">
        <f t="shared" si="80"/>
        <v>0</v>
      </c>
      <c r="N1703" s="153">
        <v>0</v>
      </c>
      <c r="O1703" s="153">
        <f t="shared" si="81"/>
        <v>0</v>
      </c>
      <c r="P1703" s="153">
        <v>0</v>
      </c>
      <c r="Q1703" s="153">
        <f t="shared" si="82"/>
        <v>0</v>
      </c>
      <c r="R1703" s="154"/>
      <c r="S1703" s="154" t="s">
        <v>623</v>
      </c>
      <c r="T1703" s="154" t="s">
        <v>849</v>
      </c>
      <c r="U1703" s="154">
        <v>0</v>
      </c>
      <c r="V1703" s="154">
        <f t="shared" si="83"/>
        <v>0</v>
      </c>
      <c r="W1703" s="154"/>
      <c r="X1703" s="154" t="s">
        <v>2067</v>
      </c>
      <c r="Y1703" s="154" t="s">
        <v>203</v>
      </c>
      <c r="Z1703" s="145"/>
      <c r="AA1703" s="145"/>
      <c r="AB1703" s="145"/>
      <c r="AC1703" s="145"/>
      <c r="AD1703" s="145"/>
      <c r="AE1703" s="145"/>
      <c r="AF1703" s="145"/>
      <c r="AG1703" s="145" t="s">
        <v>2068</v>
      </c>
      <c r="AH1703" s="145"/>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5"/>
      <c r="BF1703" s="145"/>
      <c r="BG1703" s="145"/>
      <c r="BH1703" s="145"/>
    </row>
    <row r="1704" spans="1:60" outlineLevel="1">
      <c r="A1704" s="1221">
        <v>527</v>
      </c>
      <c r="B1704" s="1222" t="s">
        <v>2064</v>
      </c>
      <c r="C1704" s="1223" t="s">
        <v>2065</v>
      </c>
      <c r="D1704" s="1224" t="s">
        <v>2066</v>
      </c>
      <c r="E1704" s="1232">
        <v>1</v>
      </c>
      <c r="F1704" s="1207"/>
      <c r="G1704" s="1208">
        <f t="shared" si="77"/>
        <v>0</v>
      </c>
      <c r="H1704" s="155">
        <v>0</v>
      </c>
      <c r="I1704" s="154">
        <f t="shared" si="78"/>
        <v>0</v>
      </c>
      <c r="J1704" s="155">
        <v>939847.09</v>
      </c>
      <c r="K1704" s="154">
        <f t="shared" si="79"/>
        <v>939847.09</v>
      </c>
      <c r="L1704" s="154">
        <v>21</v>
      </c>
      <c r="M1704" s="154">
        <f t="shared" si="80"/>
        <v>0</v>
      </c>
      <c r="N1704" s="153">
        <v>0</v>
      </c>
      <c r="O1704" s="153">
        <f t="shared" si="81"/>
        <v>0</v>
      </c>
      <c r="P1704" s="153">
        <v>0</v>
      </c>
      <c r="Q1704" s="153">
        <f t="shared" si="82"/>
        <v>0</v>
      </c>
      <c r="R1704" s="154"/>
      <c r="S1704" s="154" t="s">
        <v>623</v>
      </c>
      <c r="T1704" s="154" t="s">
        <v>849</v>
      </c>
      <c r="U1704" s="154">
        <v>0</v>
      </c>
      <c r="V1704" s="154">
        <f t="shared" si="83"/>
        <v>0</v>
      </c>
      <c r="W1704" s="154"/>
      <c r="X1704" s="154" t="s">
        <v>2067</v>
      </c>
      <c r="Y1704" s="154" t="s">
        <v>203</v>
      </c>
      <c r="Z1704" s="145"/>
      <c r="AA1704" s="145"/>
      <c r="AB1704" s="145"/>
      <c r="AC1704" s="145"/>
      <c r="AD1704" s="145"/>
      <c r="AE1704" s="145"/>
      <c r="AF1704" s="145"/>
      <c r="AG1704" s="145" t="s">
        <v>2068</v>
      </c>
      <c r="AH1704" s="145"/>
      <c r="AI1704" s="145"/>
      <c r="AJ1704" s="145"/>
      <c r="AK1704" s="145"/>
      <c r="AL1704" s="145"/>
      <c r="AM1704" s="145"/>
      <c r="AN1704" s="145"/>
      <c r="AO1704" s="145"/>
      <c r="AP1704" s="145"/>
      <c r="AQ1704" s="145"/>
      <c r="AR1704" s="145"/>
      <c r="AS1704" s="145"/>
      <c r="AT1704" s="145"/>
      <c r="AU1704" s="145"/>
      <c r="AV1704" s="145"/>
      <c r="AW1704" s="145"/>
      <c r="AX1704" s="145"/>
      <c r="AY1704" s="145"/>
      <c r="AZ1704" s="145"/>
      <c r="BA1704" s="145"/>
      <c r="BB1704" s="145"/>
      <c r="BC1704" s="145"/>
      <c r="BD1704" s="145"/>
      <c r="BE1704" s="145"/>
      <c r="BF1704" s="145"/>
      <c r="BG1704" s="145"/>
      <c r="BH1704" s="145"/>
    </row>
    <row r="1705" spans="1:60" outlineLevel="1">
      <c r="A1705" s="1221">
        <v>528</v>
      </c>
      <c r="B1705" s="1222" t="s">
        <v>2069</v>
      </c>
      <c r="C1705" s="1223" t="s">
        <v>2070</v>
      </c>
      <c r="D1705" s="1224" t="s">
        <v>2066</v>
      </c>
      <c r="E1705" s="1232">
        <v>1</v>
      </c>
      <c r="F1705" s="1207"/>
      <c r="G1705" s="1208">
        <f t="shared" si="77"/>
        <v>0</v>
      </c>
      <c r="H1705" s="155">
        <v>0</v>
      </c>
      <c r="I1705" s="154">
        <f t="shared" si="78"/>
        <v>0</v>
      </c>
      <c r="J1705" s="155">
        <v>939847.09</v>
      </c>
      <c r="K1705" s="154">
        <f t="shared" si="79"/>
        <v>939847.09</v>
      </c>
      <c r="L1705" s="154">
        <v>21</v>
      </c>
      <c r="M1705" s="154">
        <f t="shared" si="80"/>
        <v>0</v>
      </c>
      <c r="N1705" s="153">
        <v>0</v>
      </c>
      <c r="O1705" s="153">
        <f t="shared" si="81"/>
        <v>0</v>
      </c>
      <c r="P1705" s="153">
        <v>0</v>
      </c>
      <c r="Q1705" s="153">
        <f t="shared" si="82"/>
        <v>0</v>
      </c>
      <c r="R1705" s="154"/>
      <c r="S1705" s="154" t="s">
        <v>623</v>
      </c>
      <c r="T1705" s="154" t="s">
        <v>849</v>
      </c>
      <c r="U1705" s="154">
        <v>0</v>
      </c>
      <c r="V1705" s="154">
        <f t="shared" si="83"/>
        <v>0</v>
      </c>
      <c r="W1705" s="154"/>
      <c r="X1705" s="154" t="s">
        <v>2067</v>
      </c>
      <c r="Y1705" s="154" t="s">
        <v>203</v>
      </c>
      <c r="Z1705" s="145"/>
      <c r="AA1705" s="145"/>
      <c r="AB1705" s="145"/>
      <c r="AC1705" s="145"/>
      <c r="AD1705" s="145"/>
      <c r="AE1705" s="145"/>
      <c r="AF1705" s="145"/>
      <c r="AG1705" s="145" t="s">
        <v>2068</v>
      </c>
      <c r="AH1705" s="145"/>
      <c r="AI1705" s="145"/>
      <c r="AJ1705" s="145"/>
      <c r="AK1705" s="145"/>
      <c r="AL1705" s="145"/>
      <c r="AM1705" s="145"/>
      <c r="AN1705" s="145"/>
      <c r="AO1705" s="145"/>
      <c r="AP1705" s="145"/>
      <c r="AQ1705" s="145"/>
      <c r="AR1705" s="145"/>
      <c r="AS1705" s="145"/>
      <c r="AT1705" s="145"/>
      <c r="AU1705" s="145"/>
      <c r="AV1705" s="145"/>
      <c r="AW1705" s="145"/>
      <c r="AX1705" s="145"/>
      <c r="AY1705" s="145"/>
      <c r="AZ1705" s="145"/>
      <c r="BA1705" s="145"/>
      <c r="BB1705" s="145"/>
      <c r="BC1705" s="145"/>
      <c r="BD1705" s="145"/>
      <c r="BE1705" s="145"/>
      <c r="BF1705" s="145"/>
      <c r="BG1705" s="145"/>
      <c r="BH1705" s="145"/>
    </row>
    <row r="1706" spans="1:60" outlineLevel="1">
      <c r="A1706" s="1221">
        <v>529</v>
      </c>
      <c r="B1706" s="1222" t="s">
        <v>3410</v>
      </c>
      <c r="C1706" s="1223" t="s">
        <v>3411</v>
      </c>
      <c r="D1706" s="1224" t="s">
        <v>2066</v>
      </c>
      <c r="E1706" s="1232">
        <v>1</v>
      </c>
      <c r="F1706" s="1207"/>
      <c r="G1706" s="1208">
        <f t="shared" si="77"/>
        <v>0</v>
      </c>
      <c r="H1706" s="155">
        <v>0</v>
      </c>
      <c r="I1706" s="154">
        <f t="shared" si="78"/>
        <v>0</v>
      </c>
      <c r="J1706" s="155">
        <v>939847.09</v>
      </c>
      <c r="K1706" s="154">
        <f t="shared" si="79"/>
        <v>939847.09</v>
      </c>
      <c r="L1706" s="154">
        <v>21</v>
      </c>
      <c r="M1706" s="154">
        <f t="shared" si="80"/>
        <v>0</v>
      </c>
      <c r="N1706" s="153">
        <v>0</v>
      </c>
      <c r="O1706" s="153">
        <f t="shared" si="81"/>
        <v>0</v>
      </c>
      <c r="P1706" s="153">
        <v>0</v>
      </c>
      <c r="Q1706" s="153">
        <f t="shared" si="82"/>
        <v>0</v>
      </c>
      <c r="R1706" s="154"/>
      <c r="S1706" s="154" t="s">
        <v>623</v>
      </c>
      <c r="T1706" s="154" t="s">
        <v>849</v>
      </c>
      <c r="U1706" s="154">
        <v>0</v>
      </c>
      <c r="V1706" s="154">
        <f t="shared" si="83"/>
        <v>0</v>
      </c>
      <c r="W1706" s="154"/>
      <c r="X1706" s="154" t="s">
        <v>2067</v>
      </c>
      <c r="Y1706" s="154" t="s">
        <v>203</v>
      </c>
      <c r="Z1706" s="145"/>
      <c r="AA1706" s="145"/>
      <c r="AB1706" s="145"/>
      <c r="AC1706" s="145"/>
      <c r="AD1706" s="145"/>
      <c r="AE1706" s="145"/>
      <c r="AF1706" s="145"/>
      <c r="AG1706" s="145" t="s">
        <v>2068</v>
      </c>
      <c r="AH1706" s="145"/>
      <c r="AI1706" s="145"/>
      <c r="AJ1706" s="145"/>
      <c r="AK1706" s="145"/>
      <c r="AL1706" s="145"/>
      <c r="AM1706" s="145"/>
      <c r="AN1706" s="145"/>
      <c r="AO1706" s="145"/>
      <c r="AP1706" s="145"/>
      <c r="AQ1706" s="145"/>
      <c r="AR1706" s="145"/>
      <c r="AS1706" s="145"/>
      <c r="AT1706" s="145"/>
      <c r="AU1706" s="145"/>
      <c r="AV1706" s="145"/>
      <c r="AW1706" s="145"/>
      <c r="AX1706" s="145"/>
      <c r="AY1706" s="145"/>
      <c r="AZ1706" s="145"/>
      <c r="BA1706" s="145"/>
      <c r="BB1706" s="145"/>
      <c r="BC1706" s="145"/>
      <c r="BD1706" s="145"/>
      <c r="BE1706" s="145"/>
      <c r="BF1706" s="145"/>
      <c r="BG1706" s="145"/>
      <c r="BH1706" s="145"/>
    </row>
    <row r="1707" spans="1:60" outlineLevel="1">
      <c r="A1707" s="1221">
        <v>530</v>
      </c>
      <c r="B1707" s="1222" t="s">
        <v>3412</v>
      </c>
      <c r="C1707" s="1223" t="s">
        <v>3413</v>
      </c>
      <c r="D1707" s="1224" t="s">
        <v>2066</v>
      </c>
      <c r="E1707" s="1232">
        <v>1</v>
      </c>
      <c r="F1707" s="1207"/>
      <c r="G1707" s="1208">
        <f t="shared" si="77"/>
        <v>0</v>
      </c>
      <c r="H1707" s="155">
        <v>0</v>
      </c>
      <c r="I1707" s="154">
        <f t="shared" si="78"/>
        <v>0</v>
      </c>
      <c r="J1707" s="155">
        <v>939847.09</v>
      </c>
      <c r="K1707" s="154">
        <f t="shared" si="79"/>
        <v>939847.09</v>
      </c>
      <c r="L1707" s="154">
        <v>21</v>
      </c>
      <c r="M1707" s="154">
        <f t="shared" si="80"/>
        <v>0</v>
      </c>
      <c r="N1707" s="153">
        <v>0</v>
      </c>
      <c r="O1707" s="153">
        <f t="shared" si="81"/>
        <v>0</v>
      </c>
      <c r="P1707" s="153">
        <v>0</v>
      </c>
      <c r="Q1707" s="153">
        <f t="shared" si="82"/>
        <v>0</v>
      </c>
      <c r="R1707" s="154"/>
      <c r="S1707" s="154" t="s">
        <v>623</v>
      </c>
      <c r="T1707" s="154" t="s">
        <v>849</v>
      </c>
      <c r="U1707" s="154">
        <v>0</v>
      </c>
      <c r="V1707" s="154">
        <f t="shared" si="83"/>
        <v>0</v>
      </c>
      <c r="W1707" s="154"/>
      <c r="X1707" s="154" t="s">
        <v>2067</v>
      </c>
      <c r="Y1707" s="154" t="s">
        <v>203</v>
      </c>
      <c r="Z1707" s="145"/>
      <c r="AA1707" s="145"/>
      <c r="AB1707" s="145"/>
      <c r="AC1707" s="145"/>
      <c r="AD1707" s="145"/>
      <c r="AE1707" s="145"/>
      <c r="AF1707" s="145"/>
      <c r="AG1707" s="145" t="s">
        <v>2068</v>
      </c>
      <c r="AH1707" s="145"/>
      <c r="AI1707" s="145"/>
      <c r="AJ1707" s="145"/>
      <c r="AK1707" s="145"/>
      <c r="AL1707" s="145"/>
      <c r="AM1707" s="145"/>
      <c r="AN1707" s="145"/>
      <c r="AO1707" s="145"/>
      <c r="AP1707" s="145"/>
      <c r="AQ1707" s="145"/>
      <c r="AR1707" s="145"/>
      <c r="AS1707" s="145"/>
      <c r="AT1707" s="145"/>
      <c r="AU1707" s="145"/>
      <c r="AV1707" s="145"/>
      <c r="AW1707" s="145"/>
      <c r="AX1707" s="145"/>
      <c r="AY1707" s="145"/>
      <c r="AZ1707" s="145"/>
      <c r="BA1707" s="145"/>
      <c r="BB1707" s="145"/>
      <c r="BC1707" s="145"/>
      <c r="BD1707" s="145"/>
      <c r="BE1707" s="145"/>
      <c r="BF1707" s="145"/>
      <c r="BG1707" s="145"/>
      <c r="BH1707" s="145"/>
    </row>
    <row r="1708" spans="1:60" outlineLevel="1">
      <c r="A1708" s="1221">
        <v>531</v>
      </c>
      <c r="B1708" s="1222" t="s">
        <v>3414</v>
      </c>
      <c r="C1708" s="1223" t="s">
        <v>3415</v>
      </c>
      <c r="D1708" s="1224" t="s">
        <v>2066</v>
      </c>
      <c r="E1708" s="1232">
        <v>1</v>
      </c>
      <c r="F1708" s="1207"/>
      <c r="G1708" s="1208">
        <f t="shared" si="77"/>
        <v>0</v>
      </c>
      <c r="H1708" s="155">
        <v>0</v>
      </c>
      <c r="I1708" s="154">
        <f t="shared" si="78"/>
        <v>0</v>
      </c>
      <c r="J1708" s="155">
        <v>939847.09</v>
      </c>
      <c r="K1708" s="154">
        <f t="shared" si="79"/>
        <v>939847.09</v>
      </c>
      <c r="L1708" s="154">
        <v>21</v>
      </c>
      <c r="M1708" s="154">
        <f t="shared" si="80"/>
        <v>0</v>
      </c>
      <c r="N1708" s="153">
        <v>0</v>
      </c>
      <c r="O1708" s="153">
        <f t="shared" si="81"/>
        <v>0</v>
      </c>
      <c r="P1708" s="153">
        <v>0</v>
      </c>
      <c r="Q1708" s="153">
        <f t="shared" si="82"/>
        <v>0</v>
      </c>
      <c r="R1708" s="154"/>
      <c r="S1708" s="154" t="s">
        <v>623</v>
      </c>
      <c r="T1708" s="154" t="s">
        <v>849</v>
      </c>
      <c r="U1708" s="154">
        <v>0</v>
      </c>
      <c r="V1708" s="154">
        <f t="shared" si="83"/>
        <v>0</v>
      </c>
      <c r="W1708" s="154"/>
      <c r="X1708" s="154" t="s">
        <v>2067</v>
      </c>
      <c r="Y1708" s="154" t="s">
        <v>203</v>
      </c>
      <c r="Z1708" s="145"/>
      <c r="AA1708" s="145"/>
      <c r="AB1708" s="145"/>
      <c r="AC1708" s="145"/>
      <c r="AD1708" s="145"/>
      <c r="AE1708" s="145"/>
      <c r="AF1708" s="145"/>
      <c r="AG1708" s="145" t="s">
        <v>2068</v>
      </c>
      <c r="AH1708" s="145"/>
      <c r="AI1708" s="145"/>
      <c r="AJ1708" s="145"/>
      <c r="AK1708" s="145"/>
      <c r="AL1708" s="145"/>
      <c r="AM1708" s="145"/>
      <c r="AN1708" s="145"/>
      <c r="AO1708" s="145"/>
      <c r="AP1708" s="145"/>
      <c r="AQ1708" s="145"/>
      <c r="AR1708" s="145"/>
      <c r="AS1708" s="145"/>
      <c r="AT1708" s="145"/>
      <c r="AU1708" s="145"/>
      <c r="AV1708" s="145"/>
      <c r="AW1708" s="145"/>
      <c r="AX1708" s="145"/>
      <c r="AY1708" s="145"/>
      <c r="AZ1708" s="145"/>
      <c r="BA1708" s="145"/>
      <c r="BB1708" s="145"/>
      <c r="BC1708" s="145"/>
      <c r="BD1708" s="145"/>
      <c r="BE1708" s="145"/>
      <c r="BF1708" s="145"/>
      <c r="BG1708" s="145"/>
      <c r="BH1708" s="145"/>
    </row>
    <row r="1709" spans="1:60" outlineLevel="1">
      <c r="A1709" s="1221">
        <v>532</v>
      </c>
      <c r="B1709" s="1222" t="s">
        <v>3416</v>
      </c>
      <c r="C1709" s="1223" t="s">
        <v>3417</v>
      </c>
      <c r="D1709" s="1224" t="s">
        <v>2066</v>
      </c>
      <c r="E1709" s="1232">
        <v>1</v>
      </c>
      <c r="F1709" s="1207"/>
      <c r="G1709" s="1208">
        <f t="shared" si="77"/>
        <v>0</v>
      </c>
      <c r="H1709" s="155">
        <v>0</v>
      </c>
      <c r="I1709" s="154">
        <f t="shared" si="78"/>
        <v>0</v>
      </c>
      <c r="J1709" s="155">
        <v>939847.09</v>
      </c>
      <c r="K1709" s="154">
        <f t="shared" si="79"/>
        <v>939847.09</v>
      </c>
      <c r="L1709" s="154">
        <v>21</v>
      </c>
      <c r="M1709" s="154">
        <f t="shared" si="80"/>
        <v>0</v>
      </c>
      <c r="N1709" s="153">
        <v>0</v>
      </c>
      <c r="O1709" s="153">
        <f t="shared" si="81"/>
        <v>0</v>
      </c>
      <c r="P1709" s="153">
        <v>0</v>
      </c>
      <c r="Q1709" s="153">
        <f t="shared" si="82"/>
        <v>0</v>
      </c>
      <c r="R1709" s="154"/>
      <c r="S1709" s="154" t="s">
        <v>623</v>
      </c>
      <c r="T1709" s="154" t="s">
        <v>849</v>
      </c>
      <c r="U1709" s="154">
        <v>0</v>
      </c>
      <c r="V1709" s="154">
        <f t="shared" si="83"/>
        <v>0</v>
      </c>
      <c r="W1709" s="154"/>
      <c r="X1709" s="154" t="s">
        <v>2067</v>
      </c>
      <c r="Y1709" s="154" t="s">
        <v>203</v>
      </c>
      <c r="Z1709" s="145"/>
      <c r="AA1709" s="145"/>
      <c r="AB1709" s="145"/>
      <c r="AC1709" s="145"/>
      <c r="AD1709" s="145"/>
      <c r="AE1709" s="145"/>
      <c r="AF1709" s="145"/>
      <c r="AG1709" s="145" t="s">
        <v>2068</v>
      </c>
      <c r="AH1709" s="145"/>
      <c r="AI1709" s="145"/>
      <c r="AJ1709" s="145"/>
      <c r="AK1709" s="145"/>
      <c r="AL1709" s="145"/>
      <c r="AM1709" s="145"/>
      <c r="AN1709" s="145"/>
      <c r="AO1709" s="145"/>
      <c r="AP1709" s="145"/>
      <c r="AQ1709" s="145"/>
      <c r="AR1709" s="145"/>
      <c r="AS1709" s="145"/>
      <c r="AT1709" s="145"/>
      <c r="AU1709" s="145"/>
      <c r="AV1709" s="145"/>
      <c r="AW1709" s="145"/>
      <c r="AX1709" s="145"/>
      <c r="AY1709" s="145"/>
      <c r="AZ1709" s="145"/>
      <c r="BA1709" s="145"/>
      <c r="BB1709" s="145"/>
      <c r="BC1709" s="145"/>
      <c r="BD1709" s="145"/>
      <c r="BE1709" s="145"/>
      <c r="BF1709" s="145"/>
      <c r="BG1709" s="145"/>
      <c r="BH1709" s="145"/>
    </row>
    <row r="1710" spans="1:60" outlineLevel="1">
      <c r="A1710" s="1221">
        <v>533</v>
      </c>
      <c r="B1710" s="1222" t="s">
        <v>3418</v>
      </c>
      <c r="C1710" s="1223" t="s">
        <v>3419</v>
      </c>
      <c r="D1710" s="1224" t="s">
        <v>2066</v>
      </c>
      <c r="E1710" s="1232">
        <v>1</v>
      </c>
      <c r="F1710" s="1207"/>
      <c r="G1710" s="1208">
        <f t="shared" si="77"/>
        <v>0</v>
      </c>
      <c r="H1710" s="155">
        <v>0</v>
      </c>
      <c r="I1710" s="154">
        <f t="shared" si="78"/>
        <v>0</v>
      </c>
      <c r="J1710" s="155">
        <v>939847.09</v>
      </c>
      <c r="K1710" s="154">
        <f t="shared" si="79"/>
        <v>939847.09</v>
      </c>
      <c r="L1710" s="154">
        <v>21</v>
      </c>
      <c r="M1710" s="154">
        <f t="shared" si="80"/>
        <v>0</v>
      </c>
      <c r="N1710" s="153">
        <v>0</v>
      </c>
      <c r="O1710" s="153">
        <f t="shared" si="81"/>
        <v>0</v>
      </c>
      <c r="P1710" s="153">
        <v>0</v>
      </c>
      <c r="Q1710" s="153">
        <f t="shared" si="82"/>
        <v>0</v>
      </c>
      <c r="R1710" s="154"/>
      <c r="S1710" s="154" t="s">
        <v>623</v>
      </c>
      <c r="T1710" s="154" t="s">
        <v>849</v>
      </c>
      <c r="U1710" s="154">
        <v>0</v>
      </c>
      <c r="V1710" s="154">
        <f t="shared" si="83"/>
        <v>0</v>
      </c>
      <c r="W1710" s="154"/>
      <c r="X1710" s="154" t="s">
        <v>2067</v>
      </c>
      <c r="Y1710" s="154" t="s">
        <v>203</v>
      </c>
      <c r="Z1710" s="145"/>
      <c r="AA1710" s="145"/>
      <c r="AB1710" s="145"/>
      <c r="AC1710" s="145"/>
      <c r="AD1710" s="145"/>
      <c r="AE1710" s="145"/>
      <c r="AF1710" s="145"/>
      <c r="AG1710" s="145" t="s">
        <v>2068</v>
      </c>
      <c r="AH1710" s="145"/>
      <c r="AI1710" s="145"/>
      <c r="AJ1710" s="145"/>
      <c r="AK1710" s="145"/>
      <c r="AL1710" s="145"/>
      <c r="AM1710" s="145"/>
      <c r="AN1710" s="145"/>
      <c r="AO1710" s="145"/>
      <c r="AP1710" s="145"/>
      <c r="AQ1710" s="145"/>
      <c r="AR1710" s="145"/>
      <c r="AS1710" s="145"/>
      <c r="AT1710" s="145"/>
      <c r="AU1710" s="145"/>
      <c r="AV1710" s="145"/>
      <c r="AW1710" s="145"/>
      <c r="AX1710" s="145"/>
      <c r="AY1710" s="145"/>
      <c r="AZ1710" s="145"/>
      <c r="BA1710" s="145"/>
      <c r="BB1710" s="145"/>
      <c r="BC1710" s="145"/>
      <c r="BD1710" s="145"/>
      <c r="BE1710" s="145"/>
      <c r="BF1710" s="145"/>
      <c r="BG1710" s="145"/>
      <c r="BH1710" s="145"/>
    </row>
    <row r="1711" spans="1:60" outlineLevel="1">
      <c r="A1711" s="1221">
        <v>534</v>
      </c>
      <c r="B1711" s="1222" t="s">
        <v>3420</v>
      </c>
      <c r="C1711" s="1223" t="s">
        <v>3421</v>
      </c>
      <c r="D1711" s="1224" t="s">
        <v>2066</v>
      </c>
      <c r="E1711" s="1232">
        <v>1</v>
      </c>
      <c r="F1711" s="1207"/>
      <c r="G1711" s="1208">
        <f t="shared" si="77"/>
        <v>0</v>
      </c>
      <c r="H1711" s="155">
        <v>0</v>
      </c>
      <c r="I1711" s="154">
        <f t="shared" si="78"/>
        <v>0</v>
      </c>
      <c r="J1711" s="155">
        <v>939847.09</v>
      </c>
      <c r="K1711" s="154">
        <f t="shared" si="79"/>
        <v>939847.09</v>
      </c>
      <c r="L1711" s="154">
        <v>21</v>
      </c>
      <c r="M1711" s="154">
        <f t="shared" si="80"/>
        <v>0</v>
      </c>
      <c r="N1711" s="153">
        <v>0</v>
      </c>
      <c r="O1711" s="153">
        <f t="shared" si="81"/>
        <v>0</v>
      </c>
      <c r="P1711" s="153">
        <v>0</v>
      </c>
      <c r="Q1711" s="153">
        <f t="shared" si="82"/>
        <v>0</v>
      </c>
      <c r="R1711" s="154"/>
      <c r="S1711" s="154" t="s">
        <v>623</v>
      </c>
      <c r="T1711" s="154" t="s">
        <v>849</v>
      </c>
      <c r="U1711" s="154">
        <v>0</v>
      </c>
      <c r="V1711" s="154">
        <f t="shared" si="83"/>
        <v>0</v>
      </c>
      <c r="W1711" s="154"/>
      <c r="X1711" s="154" t="s">
        <v>2067</v>
      </c>
      <c r="Y1711" s="154" t="s">
        <v>203</v>
      </c>
      <c r="Z1711" s="145"/>
      <c r="AA1711" s="145"/>
      <c r="AB1711" s="145"/>
      <c r="AC1711" s="145"/>
      <c r="AD1711" s="145"/>
      <c r="AE1711" s="145"/>
      <c r="AF1711" s="145"/>
      <c r="AG1711" s="145" t="s">
        <v>2068</v>
      </c>
      <c r="AH1711" s="145"/>
      <c r="AI1711" s="145"/>
      <c r="AJ1711" s="145"/>
      <c r="AK1711" s="145"/>
      <c r="AL1711" s="145"/>
      <c r="AM1711" s="145"/>
      <c r="AN1711" s="145"/>
      <c r="AO1711" s="145"/>
      <c r="AP1711" s="145"/>
      <c r="AQ1711" s="145"/>
      <c r="AR1711" s="145"/>
      <c r="AS1711" s="145"/>
      <c r="AT1711" s="145"/>
      <c r="AU1711" s="145"/>
      <c r="AV1711" s="145"/>
      <c r="AW1711" s="145"/>
      <c r="AX1711" s="145"/>
      <c r="AY1711" s="145"/>
      <c r="AZ1711" s="145"/>
      <c r="BA1711" s="145"/>
      <c r="BB1711" s="145"/>
      <c r="BC1711" s="145"/>
      <c r="BD1711" s="145"/>
      <c r="BE1711" s="145"/>
      <c r="BF1711" s="145"/>
      <c r="BG1711" s="145"/>
      <c r="BH1711" s="145"/>
    </row>
    <row r="1712" spans="1:60" outlineLevel="1">
      <c r="A1712" s="1221">
        <v>535</v>
      </c>
      <c r="B1712" s="1229" t="s">
        <v>3422</v>
      </c>
      <c r="C1712" s="1233" t="s">
        <v>3423</v>
      </c>
      <c r="D1712" s="1230" t="s">
        <v>2066</v>
      </c>
      <c r="E1712" s="1231">
        <v>1</v>
      </c>
      <c r="F1712" s="1207"/>
      <c r="G1712" s="1208">
        <f t="shared" si="77"/>
        <v>0</v>
      </c>
      <c r="H1712" s="155">
        <v>0</v>
      </c>
      <c r="I1712" s="154">
        <f t="shared" si="78"/>
        <v>0</v>
      </c>
      <c r="J1712" s="155">
        <v>939847.09</v>
      </c>
      <c r="K1712" s="154">
        <f t="shared" si="79"/>
        <v>939847.09</v>
      </c>
      <c r="L1712" s="154">
        <v>21</v>
      </c>
      <c r="M1712" s="154">
        <f t="shared" si="80"/>
        <v>0</v>
      </c>
      <c r="N1712" s="153">
        <v>0</v>
      </c>
      <c r="O1712" s="153">
        <f t="shared" si="81"/>
        <v>0</v>
      </c>
      <c r="P1712" s="153">
        <v>0</v>
      </c>
      <c r="Q1712" s="153">
        <f t="shared" si="82"/>
        <v>0</v>
      </c>
      <c r="R1712" s="154"/>
      <c r="S1712" s="154" t="s">
        <v>623</v>
      </c>
      <c r="T1712" s="154" t="s">
        <v>849</v>
      </c>
      <c r="U1712" s="154">
        <v>0</v>
      </c>
      <c r="V1712" s="154">
        <f t="shared" si="83"/>
        <v>0</v>
      </c>
      <c r="W1712" s="154"/>
      <c r="X1712" s="154" t="s">
        <v>2067</v>
      </c>
      <c r="Y1712" s="154" t="s">
        <v>203</v>
      </c>
      <c r="Z1712" s="145"/>
      <c r="AA1712" s="145"/>
      <c r="AB1712" s="145"/>
      <c r="AC1712" s="145"/>
      <c r="AD1712" s="145"/>
      <c r="AE1712" s="145"/>
      <c r="AF1712" s="145"/>
      <c r="AG1712" s="145" t="s">
        <v>2068</v>
      </c>
      <c r="AH1712" s="145"/>
      <c r="AI1712" s="145"/>
      <c r="AJ1712" s="145"/>
      <c r="AK1712" s="145"/>
      <c r="AL1712" s="145"/>
      <c r="AM1712" s="145"/>
      <c r="AN1712" s="145"/>
      <c r="AO1712" s="145"/>
      <c r="AP1712" s="145"/>
      <c r="AQ1712" s="145"/>
      <c r="AR1712" s="145"/>
      <c r="AS1712" s="145"/>
      <c r="AT1712" s="145"/>
      <c r="AU1712" s="145"/>
      <c r="AV1712" s="145"/>
      <c r="AW1712" s="145"/>
      <c r="AX1712" s="145"/>
      <c r="AY1712" s="145"/>
      <c r="AZ1712" s="145"/>
      <c r="BA1712" s="145"/>
      <c r="BB1712" s="145"/>
      <c r="BC1712" s="145"/>
      <c r="BD1712" s="145"/>
      <c r="BE1712" s="145"/>
      <c r="BF1712" s="145"/>
      <c r="BG1712" s="145"/>
      <c r="BH1712" s="145"/>
    </row>
    <row r="1713" spans="1:34">
      <c r="A1713" s="3"/>
      <c r="B1713" s="4"/>
      <c r="C1713" s="174"/>
      <c r="D1713" s="6"/>
      <c r="E1713" s="3"/>
      <c r="F1713" s="3"/>
      <c r="G1713" s="3"/>
      <c r="H1713" s="3"/>
      <c r="I1713" s="3"/>
      <c r="J1713" s="3"/>
      <c r="K1713" s="3"/>
      <c r="L1713" s="3"/>
      <c r="M1713" s="3"/>
      <c r="N1713" s="3"/>
      <c r="O1713" s="3"/>
      <c r="P1713" s="3"/>
      <c r="Q1713" s="3"/>
      <c r="R1713" s="3"/>
      <c r="S1713" s="3"/>
      <c r="T1713" s="3"/>
      <c r="U1713" s="3"/>
      <c r="V1713" s="3"/>
      <c r="W1713" s="3"/>
      <c r="X1713" s="3"/>
      <c r="Y1713" s="3"/>
      <c r="AE1713">
        <v>15</v>
      </c>
      <c r="AF1713">
        <v>21</v>
      </c>
      <c r="AG1713" t="s">
        <v>181</v>
      </c>
    </row>
    <row r="1714" spans="1:34">
      <c r="A1714" s="148"/>
      <c r="B1714" s="149" t="s">
        <v>31</v>
      </c>
      <c r="C1714" s="175"/>
      <c r="D1714" s="150"/>
      <c r="E1714" s="1217"/>
      <c r="F1714" s="1211"/>
      <c r="G1714" s="1212">
        <f>G8+G62+G68+G111+G113+G129+G132+G141+G165+G288+G355+G414+G421+G509+G541+G559+G586+G590+G609+G661+G855+G994+G1024+G1026+G1117+G1155+G1160+G1163+G1177+G1194+G1209+G1368+G1449+G1515+G1529+G1533+G1546+G1552+G1556+G1634+G1640+G1677+G1682+G1690+G1692+G1694+G1697+G1699+G1701</f>
        <v>0</v>
      </c>
      <c r="H1714" s="3"/>
      <c r="I1714" s="3"/>
      <c r="J1714" s="3"/>
      <c r="K1714" s="3"/>
      <c r="L1714" s="3"/>
      <c r="M1714" s="3"/>
      <c r="N1714" s="3"/>
      <c r="O1714" s="3"/>
      <c r="P1714" s="3"/>
      <c r="Q1714" s="3"/>
      <c r="R1714" s="3"/>
      <c r="S1714" s="3"/>
      <c r="T1714" s="3"/>
      <c r="U1714" s="3"/>
      <c r="V1714" s="3"/>
      <c r="W1714" s="3"/>
      <c r="X1714" s="3"/>
      <c r="Y1714" s="3"/>
      <c r="AE1714">
        <f>SUMIF(L7:L1712,AE1713,G7:G1712)</f>
        <v>0</v>
      </c>
      <c r="AF1714">
        <f>SUMIF(L7:L1712,AF1713,G7:G1712)</f>
        <v>0</v>
      </c>
      <c r="AG1714" t="s">
        <v>2071</v>
      </c>
    </row>
    <row r="1715" spans="1:34">
      <c r="A1715" s="3"/>
      <c r="B1715" s="4"/>
      <c r="C1715" s="174"/>
      <c r="D1715" s="6"/>
      <c r="E1715" s="3"/>
      <c r="F1715" s="3"/>
      <c r="G1715" s="3"/>
      <c r="H1715" s="3"/>
      <c r="I1715" s="3"/>
      <c r="J1715" s="3"/>
      <c r="K1715" s="3"/>
      <c r="L1715" s="3"/>
      <c r="M1715" s="3"/>
      <c r="N1715" s="3"/>
      <c r="O1715" s="3"/>
      <c r="P1715" s="3"/>
      <c r="Q1715" s="3"/>
      <c r="R1715" s="3"/>
      <c r="S1715" s="3"/>
      <c r="T1715" s="3"/>
      <c r="U1715" s="3"/>
      <c r="V1715" s="3"/>
      <c r="W1715" s="3"/>
      <c r="X1715" s="3"/>
      <c r="Y1715" s="3"/>
    </row>
    <row r="1716" spans="1:34">
      <c r="A1716" s="1310" t="s">
        <v>2072</v>
      </c>
      <c r="B1716" s="1310"/>
      <c r="C1716" s="174"/>
      <c r="D1716" s="6"/>
      <c r="E1716" s="3"/>
      <c r="F1716" s="3"/>
      <c r="G1716" s="3"/>
      <c r="H1716" s="3"/>
      <c r="I1716" s="3"/>
      <c r="J1716" s="3"/>
      <c r="K1716" s="3"/>
      <c r="L1716" s="3"/>
      <c r="M1716" s="3"/>
      <c r="N1716" s="3"/>
      <c r="O1716" s="3"/>
      <c r="P1716" s="3"/>
      <c r="Q1716" s="3"/>
      <c r="R1716" s="3"/>
      <c r="S1716" s="3"/>
      <c r="T1716" s="3"/>
      <c r="U1716" s="3"/>
      <c r="V1716" s="3"/>
      <c r="W1716" s="3"/>
      <c r="X1716" s="3"/>
      <c r="Y1716" s="3"/>
    </row>
    <row r="1717" spans="1:34">
      <c r="A1717" s="3"/>
      <c r="B1717" s="4" t="s">
        <v>2073</v>
      </c>
      <c r="C1717" s="174" t="s">
        <v>2074</v>
      </c>
      <c r="D1717" s="6"/>
      <c r="E1717" s="1205">
        <v>180.68</v>
      </c>
      <c r="F1717" s="3"/>
      <c r="G1717" s="3"/>
      <c r="H1717" s="3"/>
      <c r="I1717" s="3"/>
      <c r="J1717" s="3"/>
      <c r="K1717" s="3"/>
      <c r="L1717" s="3"/>
      <c r="M1717" s="3"/>
      <c r="N1717" s="3"/>
      <c r="O1717" s="3"/>
      <c r="P1717" s="3"/>
      <c r="Q1717" s="3"/>
      <c r="R1717" s="3"/>
      <c r="S1717" s="3"/>
      <c r="T1717" s="3"/>
      <c r="U1717" s="3"/>
      <c r="V1717" s="3"/>
      <c r="W1717" s="3"/>
      <c r="X1717" s="3"/>
      <c r="Y1717" s="3"/>
      <c r="AG1717" t="s">
        <v>2075</v>
      </c>
    </row>
    <row r="1718" spans="1:34">
      <c r="A1718" s="3"/>
      <c r="B1718" s="4"/>
      <c r="C1718" s="176" t="s">
        <v>669</v>
      </c>
      <c r="D1718" s="157"/>
      <c r="E1718" s="158">
        <v>180.68</v>
      </c>
      <c r="F1718" s="3"/>
      <c r="G1718" s="3"/>
      <c r="H1718" s="3"/>
      <c r="I1718" s="3"/>
      <c r="J1718" s="3"/>
      <c r="K1718" s="3"/>
      <c r="L1718" s="3"/>
      <c r="M1718" s="3"/>
      <c r="N1718" s="3"/>
      <c r="O1718" s="3"/>
      <c r="P1718" s="3"/>
      <c r="Q1718" s="3"/>
      <c r="R1718" s="3"/>
      <c r="S1718" s="3"/>
      <c r="T1718" s="3"/>
      <c r="U1718" s="3"/>
      <c r="V1718" s="3"/>
      <c r="W1718" s="3"/>
      <c r="X1718" s="3"/>
      <c r="Y1718" s="3"/>
      <c r="AG1718" t="s">
        <v>206</v>
      </c>
      <c r="AH1718">
        <v>0</v>
      </c>
    </row>
    <row r="1719" spans="1:34">
      <c r="A1719" s="3"/>
      <c r="B1719" s="4" t="s">
        <v>2076</v>
      </c>
      <c r="C1719" s="1202" t="s">
        <v>2074</v>
      </c>
      <c r="D1719" s="1203"/>
      <c r="E1719" s="1204">
        <v>109.33</v>
      </c>
      <c r="F1719" s="3"/>
      <c r="G1719" s="3"/>
      <c r="H1719" s="3"/>
      <c r="I1719" s="3"/>
      <c r="J1719" s="3"/>
      <c r="K1719" s="3"/>
      <c r="L1719" s="3"/>
      <c r="M1719" s="3"/>
      <c r="N1719" s="3"/>
      <c r="O1719" s="3"/>
      <c r="P1719" s="3"/>
      <c r="Q1719" s="3"/>
      <c r="R1719" s="3"/>
      <c r="S1719" s="3"/>
      <c r="T1719" s="3"/>
      <c r="U1719" s="3"/>
      <c r="V1719" s="3"/>
      <c r="W1719" s="3"/>
      <c r="X1719" s="3"/>
      <c r="Y1719" s="3"/>
      <c r="AG1719" t="s">
        <v>2075</v>
      </c>
    </row>
    <row r="1720" spans="1:34">
      <c r="A1720" s="3"/>
      <c r="B1720" s="4"/>
      <c r="C1720" s="176" t="s">
        <v>539</v>
      </c>
      <c r="D1720" s="157"/>
      <c r="E1720" s="158">
        <v>18.88</v>
      </c>
      <c r="F1720" s="3"/>
      <c r="G1720" s="3"/>
      <c r="H1720" s="3"/>
      <c r="I1720" s="3"/>
      <c r="J1720" s="3"/>
      <c r="K1720" s="3"/>
      <c r="L1720" s="3"/>
      <c r="M1720" s="3"/>
      <c r="N1720" s="3"/>
      <c r="O1720" s="3"/>
      <c r="P1720" s="3"/>
      <c r="Q1720" s="3"/>
      <c r="R1720" s="3"/>
      <c r="S1720" s="3"/>
      <c r="T1720" s="3"/>
      <c r="U1720" s="3"/>
      <c r="V1720" s="3"/>
      <c r="W1720" s="3"/>
      <c r="X1720" s="3"/>
      <c r="Y1720" s="3"/>
      <c r="AG1720" t="s">
        <v>206</v>
      </c>
      <c r="AH1720">
        <v>0</v>
      </c>
    </row>
    <row r="1721" spans="1:34" outlineLevel="1">
      <c r="A1721" s="3"/>
      <c r="B1721" s="4"/>
      <c r="C1721" s="176" t="s">
        <v>540</v>
      </c>
      <c r="D1721" s="157"/>
      <c r="E1721" s="158">
        <v>8.2100000000000009</v>
      </c>
      <c r="F1721" s="3"/>
      <c r="G1721" s="3"/>
      <c r="H1721" s="3"/>
      <c r="I1721" s="3"/>
      <c r="J1721" s="3"/>
      <c r="K1721" s="3"/>
      <c r="L1721" s="3"/>
      <c r="M1721" s="3"/>
      <c r="N1721" s="3"/>
      <c r="O1721" s="3"/>
      <c r="P1721" s="3"/>
      <c r="Q1721" s="3"/>
      <c r="R1721" s="3"/>
      <c r="S1721" s="3"/>
      <c r="T1721" s="3"/>
      <c r="U1721" s="3"/>
      <c r="V1721" s="3"/>
      <c r="W1721" s="3"/>
      <c r="X1721" s="3"/>
      <c r="Y1721" s="3"/>
      <c r="AG1721" t="s">
        <v>206</v>
      </c>
      <c r="AH1721">
        <v>0</v>
      </c>
    </row>
    <row r="1722" spans="1:34" outlineLevel="1">
      <c r="A1722" s="3"/>
      <c r="B1722" s="4"/>
      <c r="C1722" s="176" t="s">
        <v>541</v>
      </c>
      <c r="D1722" s="157"/>
      <c r="E1722" s="158">
        <v>6.35</v>
      </c>
      <c r="F1722" s="3"/>
      <c r="G1722" s="3"/>
      <c r="H1722" s="3"/>
      <c r="I1722" s="3"/>
      <c r="J1722" s="3"/>
      <c r="K1722" s="3"/>
      <c r="L1722" s="3"/>
      <c r="M1722" s="3"/>
      <c r="N1722" s="3"/>
      <c r="O1722" s="3"/>
      <c r="P1722" s="3"/>
      <c r="Q1722" s="3"/>
      <c r="R1722" s="3"/>
      <c r="S1722" s="3"/>
      <c r="T1722" s="3"/>
      <c r="U1722" s="3"/>
      <c r="V1722" s="3"/>
      <c r="W1722" s="3"/>
      <c r="X1722" s="3"/>
      <c r="Y1722" s="3"/>
      <c r="AG1722" t="s">
        <v>206</v>
      </c>
      <c r="AH1722">
        <v>0</v>
      </c>
    </row>
    <row r="1723" spans="1:34" outlineLevel="1">
      <c r="A1723" s="3"/>
      <c r="B1723" s="4"/>
      <c r="C1723" s="176" t="s">
        <v>550</v>
      </c>
      <c r="D1723" s="157"/>
      <c r="E1723" s="158">
        <v>1.66</v>
      </c>
      <c r="F1723" s="3"/>
      <c r="G1723" s="3"/>
      <c r="H1723" s="3"/>
      <c r="I1723" s="3"/>
      <c r="J1723" s="3"/>
      <c r="K1723" s="3"/>
      <c r="L1723" s="3"/>
      <c r="M1723" s="3"/>
      <c r="N1723" s="3"/>
      <c r="O1723" s="3"/>
      <c r="P1723" s="3"/>
      <c r="Q1723" s="3"/>
      <c r="R1723" s="3"/>
      <c r="S1723" s="3"/>
      <c r="T1723" s="3"/>
      <c r="U1723" s="3"/>
      <c r="V1723" s="3"/>
      <c r="W1723" s="3"/>
      <c r="X1723" s="3"/>
      <c r="Y1723" s="3"/>
      <c r="AG1723" t="s">
        <v>206</v>
      </c>
      <c r="AH1723">
        <v>0</v>
      </c>
    </row>
    <row r="1724" spans="1:34" outlineLevel="1">
      <c r="A1724" s="3"/>
      <c r="B1724" s="4"/>
      <c r="C1724" s="176" t="s">
        <v>551</v>
      </c>
      <c r="D1724" s="157"/>
      <c r="E1724" s="158">
        <v>2.0299999999999998</v>
      </c>
      <c r="F1724" s="3"/>
      <c r="G1724" s="3"/>
      <c r="H1724" s="3"/>
      <c r="I1724" s="3"/>
      <c r="J1724" s="3"/>
      <c r="K1724" s="3"/>
      <c r="L1724" s="3"/>
      <c r="M1724" s="3"/>
      <c r="N1724" s="3"/>
      <c r="O1724" s="3"/>
      <c r="P1724" s="3"/>
      <c r="Q1724" s="3"/>
      <c r="R1724" s="3"/>
      <c r="S1724" s="3"/>
      <c r="T1724" s="3"/>
      <c r="U1724" s="3"/>
      <c r="V1724" s="3"/>
      <c r="W1724" s="3"/>
      <c r="X1724" s="3"/>
      <c r="Y1724" s="3"/>
      <c r="AG1724" t="s">
        <v>206</v>
      </c>
      <c r="AH1724">
        <v>0</v>
      </c>
    </row>
    <row r="1725" spans="1:34" outlineLevel="1">
      <c r="A1725" s="3"/>
      <c r="B1725" s="4"/>
      <c r="C1725" s="176" t="s">
        <v>552</v>
      </c>
      <c r="D1725" s="157"/>
      <c r="E1725" s="158">
        <v>5.55</v>
      </c>
      <c r="F1725" s="3"/>
      <c r="G1725" s="3"/>
      <c r="H1725" s="3"/>
      <c r="I1725" s="3"/>
      <c r="J1725" s="3"/>
      <c r="K1725" s="3"/>
      <c r="L1725" s="3"/>
      <c r="M1725" s="3"/>
      <c r="N1725" s="3"/>
      <c r="O1725" s="3"/>
      <c r="P1725" s="3"/>
      <c r="Q1725" s="3"/>
      <c r="R1725" s="3"/>
      <c r="S1725" s="3"/>
      <c r="T1725" s="3"/>
      <c r="U1725" s="3"/>
      <c r="V1725" s="3"/>
      <c r="W1725" s="3"/>
      <c r="X1725" s="3"/>
      <c r="Y1725" s="3"/>
      <c r="AG1725" t="s">
        <v>206</v>
      </c>
      <c r="AH1725">
        <v>0</v>
      </c>
    </row>
    <row r="1726" spans="1:34" outlineLevel="1">
      <c r="A1726" s="3"/>
      <c r="B1726" s="4"/>
      <c r="C1726" s="176" t="s">
        <v>542</v>
      </c>
      <c r="D1726" s="157"/>
      <c r="E1726" s="158">
        <v>6.82</v>
      </c>
      <c r="F1726" s="3"/>
      <c r="G1726" s="3"/>
      <c r="H1726" s="3"/>
      <c r="I1726" s="3"/>
      <c r="J1726" s="3"/>
      <c r="K1726" s="3"/>
      <c r="L1726" s="3"/>
      <c r="M1726" s="3"/>
      <c r="N1726" s="3"/>
      <c r="O1726" s="3"/>
      <c r="P1726" s="3"/>
      <c r="Q1726" s="3"/>
      <c r="R1726" s="3"/>
      <c r="S1726" s="3"/>
      <c r="T1726" s="3"/>
      <c r="U1726" s="3"/>
      <c r="V1726" s="3"/>
      <c r="W1726" s="3"/>
      <c r="X1726" s="3"/>
      <c r="Y1726" s="3"/>
      <c r="AG1726" t="s">
        <v>206</v>
      </c>
      <c r="AH1726">
        <v>0</v>
      </c>
    </row>
    <row r="1727" spans="1:34" outlineLevel="1">
      <c r="A1727" s="3"/>
      <c r="B1727" s="4"/>
      <c r="C1727" s="176" t="s">
        <v>553</v>
      </c>
      <c r="D1727" s="157"/>
      <c r="E1727" s="158">
        <v>6.59</v>
      </c>
      <c r="F1727" s="3"/>
      <c r="G1727" s="3"/>
      <c r="H1727" s="3"/>
      <c r="I1727" s="3"/>
      <c r="J1727" s="3"/>
      <c r="K1727" s="3"/>
      <c r="L1727" s="3"/>
      <c r="M1727" s="3"/>
      <c r="N1727" s="3"/>
      <c r="O1727" s="3"/>
      <c r="P1727" s="3"/>
      <c r="Q1727" s="3"/>
      <c r="R1727" s="3"/>
      <c r="S1727" s="3"/>
      <c r="T1727" s="3"/>
      <c r="U1727" s="3"/>
      <c r="V1727" s="3"/>
      <c r="W1727" s="3"/>
      <c r="X1727" s="3"/>
      <c r="Y1727" s="3"/>
      <c r="AG1727" t="s">
        <v>206</v>
      </c>
      <c r="AH1727">
        <v>0</v>
      </c>
    </row>
    <row r="1728" spans="1:34" outlineLevel="1">
      <c r="A1728" s="3"/>
      <c r="B1728" s="4"/>
      <c r="C1728" s="176" t="s">
        <v>554</v>
      </c>
      <c r="D1728" s="157"/>
      <c r="E1728" s="158">
        <v>1.79</v>
      </c>
      <c r="F1728" s="3"/>
      <c r="G1728" s="3"/>
      <c r="H1728" s="3"/>
      <c r="I1728" s="3"/>
      <c r="J1728" s="3"/>
      <c r="K1728" s="3"/>
      <c r="L1728" s="3"/>
      <c r="M1728" s="3"/>
      <c r="N1728" s="3"/>
      <c r="O1728" s="3"/>
      <c r="P1728" s="3"/>
      <c r="Q1728" s="3"/>
      <c r="R1728" s="3"/>
      <c r="S1728" s="3"/>
      <c r="T1728" s="3"/>
      <c r="U1728" s="3"/>
      <c r="V1728" s="3"/>
      <c r="W1728" s="3"/>
      <c r="X1728" s="3"/>
      <c r="Y1728" s="3"/>
      <c r="AG1728" t="s">
        <v>206</v>
      </c>
      <c r="AH1728">
        <v>0</v>
      </c>
    </row>
    <row r="1729" spans="1:34" outlineLevel="1">
      <c r="A1729" s="3"/>
      <c r="B1729" s="4"/>
      <c r="C1729" s="176" t="s">
        <v>543</v>
      </c>
      <c r="D1729" s="157"/>
      <c r="E1729" s="158">
        <v>5.87</v>
      </c>
      <c r="F1729" s="3"/>
      <c r="G1729" s="3"/>
      <c r="H1729" s="3"/>
      <c r="I1729" s="3"/>
      <c r="J1729" s="3"/>
      <c r="K1729" s="3"/>
      <c r="L1729" s="3"/>
      <c r="M1729" s="3"/>
      <c r="N1729" s="3"/>
      <c r="O1729" s="3"/>
      <c r="P1729" s="3"/>
      <c r="Q1729" s="3"/>
      <c r="R1729" s="3"/>
      <c r="S1729" s="3"/>
      <c r="T1729" s="3"/>
      <c r="U1729" s="3"/>
      <c r="V1729" s="3"/>
      <c r="W1729" s="3"/>
      <c r="X1729" s="3"/>
      <c r="Y1729" s="3"/>
      <c r="AG1729" t="s">
        <v>206</v>
      </c>
      <c r="AH1729">
        <v>0</v>
      </c>
    </row>
    <row r="1730" spans="1:34" outlineLevel="1">
      <c r="A1730" s="3"/>
      <c r="B1730" s="4"/>
      <c r="C1730" s="176" t="s">
        <v>544</v>
      </c>
      <c r="D1730" s="157"/>
      <c r="E1730" s="158">
        <v>2.2000000000000002</v>
      </c>
      <c r="F1730" s="3"/>
      <c r="G1730" s="3"/>
      <c r="H1730" s="3"/>
      <c r="I1730" s="3"/>
      <c r="J1730" s="3"/>
      <c r="K1730" s="3"/>
      <c r="L1730" s="3"/>
      <c r="M1730" s="3"/>
      <c r="N1730" s="3"/>
      <c r="O1730" s="3"/>
      <c r="P1730" s="3"/>
      <c r="Q1730" s="3"/>
      <c r="R1730" s="3"/>
      <c r="S1730" s="3"/>
      <c r="T1730" s="3"/>
      <c r="U1730" s="3"/>
      <c r="V1730" s="3"/>
      <c r="W1730" s="3"/>
      <c r="X1730" s="3"/>
      <c r="Y1730" s="3"/>
      <c r="AG1730" t="s">
        <v>206</v>
      </c>
      <c r="AH1730">
        <v>0</v>
      </c>
    </row>
    <row r="1731" spans="1:34" outlineLevel="1">
      <c r="A1731" s="3"/>
      <c r="B1731" s="4"/>
      <c r="C1731" s="176" t="s">
        <v>555</v>
      </c>
      <c r="D1731" s="157"/>
      <c r="E1731" s="158">
        <v>2.04</v>
      </c>
      <c r="F1731" s="3"/>
      <c r="G1731" s="3"/>
      <c r="H1731" s="3"/>
      <c r="I1731" s="3"/>
      <c r="J1731" s="3"/>
      <c r="K1731" s="3"/>
      <c r="L1731" s="3"/>
      <c r="M1731" s="3"/>
      <c r="N1731" s="3"/>
      <c r="O1731" s="3"/>
      <c r="P1731" s="3"/>
      <c r="Q1731" s="3"/>
      <c r="R1731" s="3"/>
      <c r="S1731" s="3"/>
      <c r="T1731" s="3"/>
      <c r="U1731" s="3"/>
      <c r="V1731" s="3"/>
      <c r="W1731" s="3"/>
      <c r="X1731" s="3"/>
      <c r="Y1731" s="3"/>
      <c r="AG1731" t="s">
        <v>206</v>
      </c>
      <c r="AH1731">
        <v>0</v>
      </c>
    </row>
    <row r="1732" spans="1:34" outlineLevel="1">
      <c r="A1732" s="3"/>
      <c r="B1732" s="4"/>
      <c r="C1732" s="176" t="s">
        <v>545</v>
      </c>
      <c r="D1732" s="157"/>
      <c r="E1732" s="158">
        <v>2.27</v>
      </c>
      <c r="F1732" s="3"/>
      <c r="G1732" s="3"/>
      <c r="H1732" s="3"/>
      <c r="I1732" s="3"/>
      <c r="J1732" s="3"/>
      <c r="K1732" s="3"/>
      <c r="L1732" s="3"/>
      <c r="M1732" s="3"/>
      <c r="N1732" s="3"/>
      <c r="O1732" s="3"/>
      <c r="P1732" s="3"/>
      <c r="Q1732" s="3"/>
      <c r="R1732" s="3"/>
      <c r="S1732" s="3"/>
      <c r="T1732" s="3"/>
      <c r="U1732" s="3"/>
      <c r="V1732" s="3"/>
      <c r="W1732" s="3"/>
      <c r="X1732" s="3"/>
      <c r="Y1732" s="3"/>
      <c r="AG1732" t="s">
        <v>206</v>
      </c>
      <c r="AH1732">
        <v>0</v>
      </c>
    </row>
    <row r="1733" spans="1:34" outlineLevel="1">
      <c r="A1733" s="3"/>
      <c r="B1733" s="4"/>
      <c r="C1733" s="176" t="s">
        <v>556</v>
      </c>
      <c r="D1733" s="157"/>
      <c r="E1733" s="158">
        <v>2.02</v>
      </c>
      <c r="F1733" s="3"/>
      <c r="G1733" s="3"/>
      <c r="H1733" s="3"/>
      <c r="I1733" s="3"/>
      <c r="J1733" s="3"/>
      <c r="K1733" s="3"/>
      <c r="L1733" s="3"/>
      <c r="M1733" s="3"/>
      <c r="N1733" s="3"/>
      <c r="O1733" s="3"/>
      <c r="P1733" s="3"/>
      <c r="Q1733" s="3"/>
      <c r="R1733" s="3"/>
      <c r="S1733" s="3"/>
      <c r="T1733" s="3"/>
      <c r="U1733" s="3"/>
      <c r="V1733" s="3"/>
      <c r="W1733" s="3"/>
      <c r="X1733" s="3"/>
      <c r="Y1733" s="3"/>
      <c r="AG1733" t="s">
        <v>206</v>
      </c>
      <c r="AH1733">
        <v>0</v>
      </c>
    </row>
    <row r="1734" spans="1:34" outlineLevel="1">
      <c r="A1734" s="3"/>
      <c r="B1734" s="4"/>
      <c r="C1734" s="176" t="s">
        <v>546</v>
      </c>
      <c r="D1734" s="157"/>
      <c r="E1734" s="158">
        <v>5.23</v>
      </c>
      <c r="F1734" s="3"/>
      <c r="G1734" s="3"/>
      <c r="H1734" s="3"/>
      <c r="I1734" s="3"/>
      <c r="J1734" s="3"/>
      <c r="K1734" s="3"/>
      <c r="L1734" s="3"/>
      <c r="M1734" s="3"/>
      <c r="N1734" s="3"/>
      <c r="O1734" s="3"/>
      <c r="P1734" s="3"/>
      <c r="Q1734" s="3"/>
      <c r="R1734" s="3"/>
      <c r="S1734" s="3"/>
      <c r="T1734" s="3"/>
      <c r="U1734" s="3"/>
      <c r="V1734" s="3"/>
      <c r="W1734" s="3"/>
      <c r="X1734" s="3"/>
      <c r="Y1734" s="3"/>
      <c r="AG1734" t="s">
        <v>206</v>
      </c>
      <c r="AH1734">
        <v>0</v>
      </c>
    </row>
    <row r="1735" spans="1:34" outlineLevel="1">
      <c r="A1735" s="3"/>
      <c r="B1735" s="4"/>
      <c r="C1735" s="176" t="s">
        <v>528</v>
      </c>
      <c r="D1735" s="157"/>
      <c r="E1735" s="158">
        <v>8.74</v>
      </c>
      <c r="F1735" s="3"/>
      <c r="G1735" s="3"/>
      <c r="H1735" s="3"/>
      <c r="I1735" s="3"/>
      <c r="J1735" s="3"/>
      <c r="K1735" s="3"/>
      <c r="L1735" s="3"/>
      <c r="M1735" s="3"/>
      <c r="N1735" s="3"/>
      <c r="O1735" s="3"/>
      <c r="P1735" s="3"/>
      <c r="Q1735" s="3"/>
      <c r="R1735" s="3"/>
      <c r="S1735" s="3"/>
      <c r="T1735" s="3"/>
      <c r="U1735" s="3"/>
      <c r="V1735" s="3"/>
      <c r="W1735" s="3"/>
      <c r="X1735" s="3"/>
      <c r="Y1735" s="3"/>
      <c r="AG1735" t="s">
        <v>206</v>
      </c>
      <c r="AH1735">
        <v>0</v>
      </c>
    </row>
    <row r="1736" spans="1:34" outlineLevel="1">
      <c r="A1736" s="3"/>
      <c r="B1736" s="4"/>
      <c r="C1736" s="176" t="s">
        <v>529</v>
      </c>
      <c r="D1736" s="157"/>
      <c r="E1736" s="158">
        <v>1.37</v>
      </c>
      <c r="F1736" s="3"/>
      <c r="G1736" s="3"/>
      <c r="H1736" s="3"/>
      <c r="I1736" s="3"/>
      <c r="J1736" s="3"/>
      <c r="K1736" s="3"/>
      <c r="L1736" s="3"/>
      <c r="M1736" s="3"/>
      <c r="N1736" s="3"/>
      <c r="O1736" s="3"/>
      <c r="P1736" s="3"/>
      <c r="Q1736" s="3"/>
      <c r="R1736" s="3"/>
      <c r="S1736" s="3"/>
      <c r="T1736" s="3"/>
      <c r="U1736" s="3"/>
      <c r="V1736" s="3"/>
      <c r="W1736" s="3"/>
      <c r="X1736" s="3"/>
      <c r="Y1736" s="3"/>
      <c r="AG1736" t="s">
        <v>206</v>
      </c>
      <c r="AH1736">
        <v>0</v>
      </c>
    </row>
    <row r="1737" spans="1:34" outlineLevel="1">
      <c r="A1737" s="3"/>
      <c r="B1737" s="4"/>
      <c r="C1737" s="176" t="s">
        <v>530</v>
      </c>
      <c r="D1737" s="157"/>
      <c r="E1737" s="158">
        <v>1.31</v>
      </c>
      <c r="F1737" s="3"/>
      <c r="G1737" s="3"/>
      <c r="H1737" s="3"/>
      <c r="I1737" s="3"/>
      <c r="J1737" s="3"/>
      <c r="K1737" s="3"/>
      <c r="L1737" s="3"/>
      <c r="M1737" s="3"/>
      <c r="N1737" s="3"/>
      <c r="O1737" s="3"/>
      <c r="P1737" s="3"/>
      <c r="Q1737" s="3"/>
      <c r="R1737" s="3"/>
      <c r="S1737" s="3"/>
      <c r="T1737" s="3"/>
      <c r="U1737" s="3"/>
      <c r="V1737" s="3"/>
      <c r="W1737" s="3"/>
      <c r="X1737" s="3"/>
      <c r="Y1737" s="3"/>
      <c r="AG1737" t="s">
        <v>206</v>
      </c>
      <c r="AH1737">
        <v>0</v>
      </c>
    </row>
    <row r="1738" spans="1:34" outlineLevel="1">
      <c r="A1738" s="3"/>
      <c r="B1738" s="4"/>
      <c r="C1738" s="176" t="s">
        <v>531</v>
      </c>
      <c r="D1738" s="157"/>
      <c r="E1738" s="158">
        <v>5.51</v>
      </c>
      <c r="F1738" s="3"/>
      <c r="G1738" s="3"/>
      <c r="H1738" s="3"/>
      <c r="I1738" s="3"/>
      <c r="J1738" s="3"/>
      <c r="K1738" s="3"/>
      <c r="L1738" s="3"/>
      <c r="M1738" s="3"/>
      <c r="N1738" s="3"/>
      <c r="O1738" s="3"/>
      <c r="P1738" s="3"/>
      <c r="Q1738" s="3"/>
      <c r="R1738" s="3"/>
      <c r="S1738" s="3"/>
      <c r="T1738" s="3"/>
      <c r="U1738" s="3"/>
      <c r="V1738" s="3"/>
      <c r="W1738" s="3"/>
      <c r="X1738" s="3"/>
      <c r="Y1738" s="3"/>
      <c r="AG1738" t="s">
        <v>206</v>
      </c>
      <c r="AH1738">
        <v>0</v>
      </c>
    </row>
    <row r="1739" spans="1:34" outlineLevel="1">
      <c r="A1739" s="3"/>
      <c r="B1739" s="4"/>
      <c r="C1739" s="176" t="s">
        <v>532</v>
      </c>
      <c r="D1739" s="157"/>
      <c r="E1739" s="158">
        <v>4.59</v>
      </c>
      <c r="F1739" s="3"/>
      <c r="G1739" s="3"/>
      <c r="H1739" s="3"/>
      <c r="I1739" s="3"/>
      <c r="J1739" s="3"/>
      <c r="K1739" s="3"/>
      <c r="L1739" s="3"/>
      <c r="M1739" s="3"/>
      <c r="N1739" s="3"/>
      <c r="O1739" s="3"/>
      <c r="P1739" s="3"/>
      <c r="Q1739" s="3"/>
      <c r="R1739" s="3"/>
      <c r="S1739" s="3"/>
      <c r="T1739" s="3"/>
      <c r="U1739" s="3"/>
      <c r="V1739" s="3"/>
      <c r="W1739" s="3"/>
      <c r="X1739" s="3"/>
      <c r="Y1739" s="3"/>
      <c r="AG1739" t="s">
        <v>206</v>
      </c>
      <c r="AH1739">
        <v>0</v>
      </c>
    </row>
    <row r="1740" spans="1:34" outlineLevel="1">
      <c r="A1740" s="3"/>
      <c r="B1740" s="4"/>
      <c r="C1740" s="176" t="s">
        <v>533</v>
      </c>
      <c r="D1740" s="157"/>
      <c r="E1740" s="158">
        <v>5.69</v>
      </c>
      <c r="F1740" s="3"/>
      <c r="G1740" s="3"/>
      <c r="H1740" s="3"/>
      <c r="I1740" s="3"/>
      <c r="J1740" s="3"/>
      <c r="K1740" s="3"/>
      <c r="L1740" s="3"/>
      <c r="M1740" s="3"/>
      <c r="N1740" s="3"/>
      <c r="O1740" s="3"/>
      <c r="P1740" s="3"/>
      <c r="Q1740" s="3"/>
      <c r="R1740" s="3"/>
      <c r="S1740" s="3"/>
      <c r="T1740" s="3"/>
      <c r="U1740" s="3"/>
      <c r="V1740" s="3"/>
      <c r="W1740" s="3"/>
      <c r="X1740" s="3"/>
      <c r="Y1740" s="3"/>
      <c r="AG1740" t="s">
        <v>206</v>
      </c>
      <c r="AH1740">
        <v>0</v>
      </c>
    </row>
    <row r="1741" spans="1:34" outlineLevel="1">
      <c r="A1741" s="3"/>
      <c r="B1741" s="4"/>
      <c r="C1741" s="176" t="s">
        <v>534</v>
      </c>
      <c r="D1741" s="157"/>
      <c r="E1741" s="158">
        <v>1.54</v>
      </c>
      <c r="F1741" s="3"/>
      <c r="G1741" s="3"/>
      <c r="H1741" s="3"/>
      <c r="I1741" s="3"/>
      <c r="J1741" s="3"/>
      <c r="K1741" s="3"/>
      <c r="L1741" s="3"/>
      <c r="M1741" s="3"/>
      <c r="N1741" s="3"/>
      <c r="O1741" s="3"/>
      <c r="P1741" s="3"/>
      <c r="Q1741" s="3"/>
      <c r="R1741" s="3"/>
      <c r="S1741" s="3"/>
      <c r="T1741" s="3"/>
      <c r="U1741" s="3"/>
      <c r="V1741" s="3"/>
      <c r="W1741" s="3"/>
      <c r="X1741" s="3"/>
      <c r="Y1741" s="3"/>
      <c r="AG1741" t="s">
        <v>206</v>
      </c>
      <c r="AH1741">
        <v>0</v>
      </c>
    </row>
    <row r="1742" spans="1:34" outlineLevel="1">
      <c r="A1742" s="3"/>
      <c r="B1742" s="4"/>
      <c r="C1742" s="176" t="s">
        <v>535</v>
      </c>
      <c r="D1742" s="157"/>
      <c r="E1742" s="158">
        <v>1.56</v>
      </c>
      <c r="F1742" s="3"/>
      <c r="G1742" s="3"/>
      <c r="H1742" s="3"/>
      <c r="I1742" s="3"/>
      <c r="J1742" s="3"/>
      <c r="K1742" s="3"/>
      <c r="L1742" s="3"/>
      <c r="M1742" s="3"/>
      <c r="N1742" s="3"/>
      <c r="O1742" s="3"/>
      <c r="P1742" s="3"/>
      <c r="Q1742" s="3"/>
      <c r="R1742" s="3"/>
      <c r="S1742" s="3"/>
      <c r="T1742" s="3"/>
      <c r="U1742" s="3"/>
      <c r="V1742" s="3"/>
      <c r="W1742" s="3"/>
      <c r="X1742" s="3"/>
      <c r="Y1742" s="3"/>
      <c r="AG1742" t="s">
        <v>206</v>
      </c>
      <c r="AH1742">
        <v>0</v>
      </c>
    </row>
    <row r="1743" spans="1:34" outlineLevel="1">
      <c r="A1743" s="3"/>
      <c r="B1743" s="4"/>
      <c r="C1743" s="176" t="s">
        <v>536</v>
      </c>
      <c r="D1743" s="157"/>
      <c r="E1743" s="158">
        <v>1.51</v>
      </c>
      <c r="F1743" s="3"/>
      <c r="G1743" s="3"/>
      <c r="H1743" s="3"/>
      <c r="I1743" s="3"/>
      <c r="J1743" s="3"/>
      <c r="K1743" s="3"/>
      <c r="L1743" s="3"/>
      <c r="M1743" s="3"/>
      <c r="N1743" s="3"/>
      <c r="O1743" s="3"/>
      <c r="P1743" s="3"/>
      <c r="Q1743" s="3"/>
      <c r="R1743" s="3"/>
      <c r="S1743" s="3"/>
      <c r="T1743" s="3"/>
      <c r="U1743" s="3"/>
      <c r="V1743" s="3"/>
      <c r="W1743" s="3"/>
      <c r="X1743" s="3"/>
      <c r="Y1743" s="3"/>
      <c r="AG1743" t="s">
        <v>206</v>
      </c>
      <c r="AH1743">
        <v>0</v>
      </c>
    </row>
    <row r="1744" spans="1:34">
      <c r="A1744" s="3"/>
      <c r="B1744" s="4" t="s">
        <v>2077</v>
      </c>
      <c r="C1744" s="1202" t="s">
        <v>2074</v>
      </c>
      <c r="D1744" s="1203"/>
      <c r="E1744" s="1204">
        <v>83.82</v>
      </c>
      <c r="F1744" s="3"/>
      <c r="G1744" s="3"/>
      <c r="H1744" s="3"/>
      <c r="I1744" s="3"/>
      <c r="J1744" s="3"/>
      <c r="K1744" s="3"/>
      <c r="L1744" s="3"/>
      <c r="M1744" s="3"/>
      <c r="N1744" s="3"/>
      <c r="O1744" s="3"/>
      <c r="P1744" s="3"/>
      <c r="Q1744" s="3"/>
      <c r="R1744" s="3"/>
      <c r="S1744" s="3"/>
      <c r="T1744" s="3"/>
      <c r="U1744" s="3"/>
      <c r="V1744" s="3"/>
      <c r="W1744" s="3"/>
      <c r="X1744" s="3"/>
      <c r="Y1744" s="3"/>
      <c r="AG1744" t="s">
        <v>2075</v>
      </c>
    </row>
    <row r="1745" spans="1:34">
      <c r="A1745" s="3"/>
      <c r="B1745" s="4"/>
      <c r="C1745" s="176" t="s">
        <v>547</v>
      </c>
      <c r="D1745" s="157"/>
      <c r="E1745" s="158">
        <v>83.82</v>
      </c>
      <c r="F1745" s="3"/>
      <c r="G1745" s="3"/>
      <c r="H1745" s="3"/>
      <c r="I1745" s="3"/>
      <c r="J1745" s="3"/>
      <c r="K1745" s="3"/>
      <c r="L1745" s="3"/>
      <c r="M1745" s="3"/>
      <c r="N1745" s="3"/>
      <c r="O1745" s="3"/>
      <c r="P1745" s="3"/>
      <c r="Q1745" s="3"/>
      <c r="R1745" s="3"/>
      <c r="S1745" s="3"/>
      <c r="T1745" s="3"/>
      <c r="U1745" s="3"/>
      <c r="V1745" s="3"/>
      <c r="W1745" s="3"/>
      <c r="X1745" s="3"/>
      <c r="Y1745" s="3"/>
      <c r="AG1745" t="s">
        <v>206</v>
      </c>
      <c r="AH1745">
        <v>0</v>
      </c>
    </row>
    <row r="1746" spans="1:34">
      <c r="A1746" s="3"/>
      <c r="B1746" s="4" t="s">
        <v>2078</v>
      </c>
      <c r="C1746" s="1202" t="s">
        <v>2074</v>
      </c>
      <c r="D1746" s="1203"/>
      <c r="E1746" s="1204">
        <v>43</v>
      </c>
      <c r="F1746" s="3"/>
      <c r="G1746" s="3"/>
      <c r="H1746" s="3"/>
      <c r="I1746" s="3"/>
      <c r="J1746" s="3"/>
      <c r="K1746" s="3"/>
      <c r="L1746" s="3"/>
      <c r="M1746" s="3"/>
      <c r="N1746" s="3"/>
      <c r="O1746" s="3"/>
      <c r="P1746" s="3"/>
      <c r="Q1746" s="3"/>
      <c r="R1746" s="3"/>
      <c r="S1746" s="3"/>
      <c r="T1746" s="3"/>
      <c r="U1746" s="3"/>
      <c r="V1746" s="3"/>
      <c r="W1746" s="3"/>
      <c r="X1746" s="3"/>
      <c r="Y1746" s="3"/>
      <c r="AG1746" t="s">
        <v>2075</v>
      </c>
    </row>
    <row r="1747" spans="1:34">
      <c r="A1747" s="3"/>
      <c r="B1747" s="4"/>
      <c r="C1747" s="176" t="s">
        <v>2079</v>
      </c>
      <c r="D1747" s="157"/>
      <c r="E1747" s="158">
        <v>43</v>
      </c>
      <c r="F1747" s="3"/>
      <c r="G1747" s="3"/>
      <c r="H1747" s="3"/>
      <c r="I1747" s="3"/>
      <c r="J1747" s="3"/>
      <c r="K1747" s="3"/>
      <c r="L1747" s="3"/>
      <c r="M1747" s="3"/>
      <c r="N1747" s="3"/>
      <c r="O1747" s="3"/>
      <c r="P1747" s="3"/>
      <c r="Q1747" s="3"/>
      <c r="R1747" s="3"/>
      <c r="S1747" s="3"/>
      <c r="T1747" s="3"/>
      <c r="U1747" s="3"/>
      <c r="V1747" s="3"/>
      <c r="W1747" s="3"/>
      <c r="X1747" s="3"/>
      <c r="Y1747" s="3"/>
      <c r="AG1747" t="s">
        <v>206</v>
      </c>
      <c r="AH1747">
        <v>0</v>
      </c>
    </row>
    <row r="1748" spans="1:34">
      <c r="A1748" s="3"/>
      <c r="B1748" s="4" t="s">
        <v>2080</v>
      </c>
      <c r="C1748" s="1202" t="s">
        <v>2081</v>
      </c>
      <c r="D1748" s="1203"/>
      <c r="E1748" s="1204">
        <v>331</v>
      </c>
      <c r="F1748" s="3"/>
      <c r="G1748" s="3"/>
      <c r="H1748" s="3"/>
      <c r="I1748" s="3"/>
      <c r="J1748" s="3"/>
      <c r="K1748" s="3"/>
      <c r="L1748" s="3"/>
      <c r="M1748" s="3"/>
      <c r="N1748" s="3"/>
      <c r="O1748" s="3"/>
      <c r="P1748" s="3"/>
      <c r="Q1748" s="3"/>
      <c r="R1748" s="3"/>
      <c r="S1748" s="3"/>
      <c r="T1748" s="3"/>
      <c r="U1748" s="3"/>
      <c r="V1748" s="3"/>
      <c r="W1748" s="3"/>
      <c r="X1748" s="3"/>
      <c r="Y1748" s="3"/>
      <c r="AG1748" t="s">
        <v>2075</v>
      </c>
    </row>
    <row r="1749" spans="1:34">
      <c r="A1749" s="3"/>
      <c r="B1749" s="4"/>
      <c r="C1749" s="176" t="s">
        <v>2082</v>
      </c>
      <c r="D1749" s="157"/>
      <c r="E1749" s="158">
        <v>109.65</v>
      </c>
      <c r="F1749" s="3"/>
      <c r="G1749" s="3"/>
      <c r="H1749" s="3"/>
      <c r="I1749" s="3"/>
      <c r="J1749" s="3"/>
      <c r="K1749" s="3"/>
      <c r="L1749" s="3"/>
      <c r="M1749" s="3"/>
      <c r="N1749" s="3"/>
      <c r="O1749" s="3"/>
      <c r="P1749" s="3"/>
      <c r="Q1749" s="3"/>
      <c r="R1749" s="3"/>
      <c r="S1749" s="3"/>
      <c r="T1749" s="3"/>
      <c r="U1749" s="3"/>
      <c r="V1749" s="3"/>
      <c r="W1749" s="3"/>
      <c r="X1749" s="3"/>
      <c r="Y1749" s="3"/>
      <c r="AG1749" t="s">
        <v>206</v>
      </c>
      <c r="AH1749">
        <v>0</v>
      </c>
    </row>
    <row r="1750" spans="1:34" outlineLevel="1">
      <c r="A1750" s="3"/>
      <c r="B1750" s="4"/>
      <c r="C1750" s="176" t="s">
        <v>2083</v>
      </c>
      <c r="D1750" s="157"/>
      <c r="E1750" s="158">
        <v>101.9</v>
      </c>
      <c r="F1750" s="3"/>
      <c r="G1750" s="3"/>
      <c r="H1750" s="3"/>
      <c r="I1750" s="3"/>
      <c r="J1750" s="3"/>
      <c r="K1750" s="3"/>
      <c r="L1750" s="3"/>
      <c r="M1750" s="3"/>
      <c r="N1750" s="3"/>
      <c r="O1750" s="3"/>
      <c r="P1750" s="3"/>
      <c r="Q1750" s="3"/>
      <c r="R1750" s="3"/>
      <c r="S1750" s="3"/>
      <c r="T1750" s="3"/>
      <c r="U1750" s="3"/>
      <c r="V1750" s="3"/>
      <c r="W1750" s="3"/>
      <c r="X1750" s="3"/>
      <c r="Y1750" s="3"/>
      <c r="AG1750" t="s">
        <v>206</v>
      </c>
      <c r="AH1750">
        <v>0</v>
      </c>
    </row>
    <row r="1751" spans="1:34" outlineLevel="1">
      <c r="A1751" s="3"/>
      <c r="B1751" s="4"/>
      <c r="C1751" s="176" t="s">
        <v>2084</v>
      </c>
      <c r="D1751" s="157"/>
      <c r="E1751" s="158">
        <v>60.5</v>
      </c>
      <c r="F1751" s="3"/>
      <c r="G1751" s="3"/>
      <c r="H1751" s="3"/>
      <c r="I1751" s="3"/>
      <c r="J1751" s="3"/>
      <c r="K1751" s="3"/>
      <c r="L1751" s="3"/>
      <c r="M1751" s="3"/>
      <c r="N1751" s="3"/>
      <c r="O1751" s="3"/>
      <c r="P1751" s="3"/>
      <c r="Q1751" s="3"/>
      <c r="R1751" s="3"/>
      <c r="S1751" s="3"/>
      <c r="T1751" s="3"/>
      <c r="U1751" s="3"/>
      <c r="V1751" s="3"/>
      <c r="W1751" s="3"/>
      <c r="X1751" s="3"/>
      <c r="Y1751" s="3"/>
      <c r="AG1751" t="s">
        <v>206</v>
      </c>
      <c r="AH1751">
        <v>0</v>
      </c>
    </row>
    <row r="1752" spans="1:34" outlineLevel="1">
      <c r="A1752" s="3"/>
      <c r="B1752" s="4"/>
      <c r="C1752" s="176" t="s">
        <v>2085</v>
      </c>
      <c r="D1752" s="157"/>
      <c r="E1752" s="158">
        <v>58.95</v>
      </c>
      <c r="F1752" s="3"/>
      <c r="G1752" s="3"/>
      <c r="H1752" s="3"/>
      <c r="I1752" s="3"/>
      <c r="J1752" s="3"/>
      <c r="K1752" s="3"/>
      <c r="L1752" s="3"/>
      <c r="M1752" s="3"/>
      <c r="N1752" s="3"/>
      <c r="O1752" s="3"/>
      <c r="P1752" s="3"/>
      <c r="Q1752" s="3"/>
      <c r="R1752" s="3"/>
      <c r="S1752" s="3"/>
      <c r="T1752" s="3"/>
      <c r="U1752" s="3"/>
      <c r="V1752" s="3"/>
      <c r="W1752" s="3"/>
      <c r="X1752" s="3"/>
      <c r="Y1752" s="3"/>
      <c r="AG1752" t="s">
        <v>206</v>
      </c>
      <c r="AH1752">
        <v>0</v>
      </c>
    </row>
    <row r="1753" spans="1:34">
      <c r="A1753" s="3"/>
      <c r="B1753" s="4" t="s">
        <v>2086</v>
      </c>
      <c r="C1753" s="1202" t="s">
        <v>2087</v>
      </c>
      <c r="D1753" s="1203"/>
      <c r="E1753" s="1204">
        <v>13.75</v>
      </c>
      <c r="F1753" s="3"/>
      <c r="G1753" s="3"/>
      <c r="H1753" s="3"/>
      <c r="I1753" s="3"/>
      <c r="J1753" s="3"/>
      <c r="K1753" s="3"/>
      <c r="L1753" s="3"/>
      <c r="M1753" s="3"/>
      <c r="N1753" s="3"/>
      <c r="O1753" s="3"/>
      <c r="P1753" s="3"/>
      <c r="Q1753" s="3"/>
      <c r="R1753" s="3"/>
      <c r="S1753" s="3"/>
      <c r="T1753" s="3"/>
      <c r="U1753" s="3"/>
      <c r="V1753" s="3"/>
      <c r="W1753" s="3"/>
      <c r="X1753" s="3"/>
      <c r="Y1753" s="3"/>
      <c r="AG1753" t="s">
        <v>2075</v>
      </c>
    </row>
    <row r="1754" spans="1:34">
      <c r="A1754" s="3"/>
      <c r="B1754" s="4"/>
      <c r="C1754" s="176" t="s">
        <v>2088</v>
      </c>
      <c r="D1754" s="157"/>
      <c r="E1754" s="158">
        <v>13.75</v>
      </c>
      <c r="F1754" s="3"/>
      <c r="G1754" s="3"/>
      <c r="H1754" s="3"/>
      <c r="I1754" s="3"/>
      <c r="J1754" s="3"/>
      <c r="K1754" s="3"/>
      <c r="L1754" s="3"/>
      <c r="M1754" s="3"/>
      <c r="N1754" s="3"/>
      <c r="O1754" s="3"/>
      <c r="P1754" s="3"/>
      <c r="Q1754" s="3"/>
      <c r="R1754" s="3"/>
      <c r="S1754" s="3"/>
      <c r="T1754" s="3"/>
      <c r="U1754" s="3"/>
      <c r="V1754" s="3"/>
      <c r="W1754" s="3"/>
      <c r="X1754" s="3"/>
      <c r="Y1754" s="3"/>
      <c r="AG1754" t="s">
        <v>206</v>
      </c>
      <c r="AH1754">
        <v>0</v>
      </c>
    </row>
    <row r="1755" spans="1:34">
      <c r="A1755" s="3"/>
      <c r="B1755" s="4" t="s">
        <v>739</v>
      </c>
      <c r="C1755" s="1202" t="s">
        <v>2089</v>
      </c>
      <c r="D1755" s="1203"/>
      <c r="E1755" s="1204">
        <v>99.6</v>
      </c>
      <c r="F1755" s="3"/>
      <c r="G1755" s="3"/>
      <c r="H1755" s="3"/>
      <c r="I1755" s="3"/>
      <c r="J1755" s="3"/>
      <c r="K1755" s="3"/>
      <c r="L1755" s="3"/>
      <c r="M1755" s="3"/>
      <c r="N1755" s="3"/>
      <c r="O1755" s="3"/>
      <c r="P1755" s="3"/>
      <c r="Q1755" s="3"/>
      <c r="R1755" s="3"/>
      <c r="S1755" s="3"/>
      <c r="T1755" s="3"/>
      <c r="U1755" s="3"/>
      <c r="V1755" s="3"/>
      <c r="W1755" s="3"/>
      <c r="X1755" s="3"/>
      <c r="Y1755" s="3"/>
      <c r="AG1755" t="s">
        <v>2075</v>
      </c>
    </row>
    <row r="1756" spans="1:34">
      <c r="A1756" s="3"/>
      <c r="B1756" s="4"/>
      <c r="C1756" s="176" t="s">
        <v>2090</v>
      </c>
      <c r="D1756" s="157"/>
      <c r="E1756" s="158">
        <v>43.4</v>
      </c>
      <c r="F1756" s="3"/>
      <c r="G1756" s="3"/>
      <c r="H1756" s="3"/>
      <c r="I1756" s="3"/>
      <c r="J1756" s="3"/>
      <c r="K1756" s="3"/>
      <c r="L1756" s="3"/>
      <c r="M1756" s="3"/>
      <c r="N1756" s="3"/>
      <c r="O1756" s="3"/>
      <c r="P1756" s="3"/>
      <c r="Q1756" s="3"/>
      <c r="R1756" s="3"/>
      <c r="S1756" s="3"/>
      <c r="T1756" s="3"/>
      <c r="U1756" s="3"/>
      <c r="V1756" s="3"/>
      <c r="W1756" s="3"/>
      <c r="X1756" s="3"/>
      <c r="Y1756" s="3"/>
      <c r="AG1756" t="s">
        <v>206</v>
      </c>
      <c r="AH1756">
        <v>0</v>
      </c>
    </row>
    <row r="1757" spans="1:34" outlineLevel="1">
      <c r="A1757" s="3"/>
      <c r="B1757" s="4"/>
      <c r="C1757" s="176" t="s">
        <v>2091</v>
      </c>
      <c r="D1757" s="157"/>
      <c r="E1757" s="158">
        <v>29.4</v>
      </c>
      <c r="F1757" s="3"/>
      <c r="G1757" s="3"/>
      <c r="H1757" s="3"/>
      <c r="I1757" s="3"/>
      <c r="J1757" s="3"/>
      <c r="K1757" s="3"/>
      <c r="L1757" s="3"/>
      <c r="M1757" s="3"/>
      <c r="N1757" s="3"/>
      <c r="O1757" s="3"/>
      <c r="P1757" s="3"/>
      <c r="Q1757" s="3"/>
      <c r="R1757" s="3"/>
      <c r="S1757" s="3"/>
      <c r="T1757" s="3"/>
      <c r="U1757" s="3"/>
      <c r="V1757" s="3"/>
      <c r="W1757" s="3"/>
      <c r="X1757" s="3"/>
      <c r="Y1757" s="3"/>
      <c r="AG1757" t="s">
        <v>206</v>
      </c>
      <c r="AH1757">
        <v>0</v>
      </c>
    </row>
    <row r="1758" spans="1:34" outlineLevel="1">
      <c r="A1758" s="3"/>
      <c r="B1758" s="4"/>
      <c r="C1758" s="176" t="s">
        <v>2092</v>
      </c>
      <c r="D1758" s="157"/>
      <c r="E1758" s="158">
        <v>14.7</v>
      </c>
      <c r="F1758" s="3"/>
      <c r="G1758" s="3"/>
      <c r="H1758" s="3"/>
      <c r="I1758" s="3"/>
      <c r="J1758" s="3"/>
      <c r="K1758" s="3"/>
      <c r="L1758" s="3"/>
      <c r="M1758" s="3"/>
      <c r="N1758" s="3"/>
      <c r="O1758" s="3"/>
      <c r="P1758" s="3"/>
      <c r="Q1758" s="3"/>
      <c r="R1758" s="3"/>
      <c r="S1758" s="3"/>
      <c r="T1758" s="3"/>
      <c r="U1758" s="3"/>
      <c r="V1758" s="3"/>
      <c r="W1758" s="3"/>
      <c r="X1758" s="3"/>
      <c r="Y1758" s="3"/>
      <c r="AG1758" t="s">
        <v>206</v>
      </c>
      <c r="AH1758">
        <v>0</v>
      </c>
    </row>
    <row r="1759" spans="1:34" outlineLevel="1">
      <c r="A1759" s="3"/>
      <c r="B1759" s="4"/>
      <c r="C1759" s="176" t="s">
        <v>2093</v>
      </c>
      <c r="D1759" s="157"/>
      <c r="E1759" s="158">
        <v>12.1</v>
      </c>
      <c r="F1759" s="3"/>
      <c r="G1759" s="3"/>
      <c r="H1759" s="3"/>
      <c r="I1759" s="3"/>
      <c r="J1759" s="3"/>
      <c r="K1759" s="3"/>
      <c r="L1759" s="3"/>
      <c r="M1759" s="3"/>
      <c r="N1759" s="3"/>
      <c r="O1759" s="3"/>
      <c r="P1759" s="3"/>
      <c r="Q1759" s="3"/>
      <c r="R1759" s="3"/>
      <c r="S1759" s="3"/>
      <c r="T1759" s="3"/>
      <c r="U1759" s="3"/>
      <c r="V1759" s="3"/>
      <c r="W1759" s="3"/>
      <c r="X1759" s="3"/>
      <c r="Y1759" s="3"/>
      <c r="AG1759" t="s">
        <v>206</v>
      </c>
      <c r="AH1759">
        <v>0</v>
      </c>
    </row>
    <row r="1760" spans="1:34">
      <c r="A1760" s="3"/>
      <c r="B1760" s="4" t="s">
        <v>729</v>
      </c>
      <c r="C1760" s="1202" t="s">
        <v>2094</v>
      </c>
      <c r="D1760" s="1203"/>
      <c r="E1760" s="1204">
        <v>193.3</v>
      </c>
      <c r="F1760" s="3"/>
      <c r="G1760" s="3"/>
      <c r="H1760" s="3"/>
      <c r="I1760" s="3"/>
      <c r="J1760" s="3"/>
      <c r="K1760" s="3"/>
      <c r="L1760" s="3"/>
      <c r="M1760" s="3"/>
      <c r="N1760" s="3"/>
      <c r="O1760" s="3"/>
      <c r="P1760" s="3"/>
      <c r="Q1760" s="3"/>
      <c r="R1760" s="3"/>
      <c r="S1760" s="3"/>
      <c r="T1760" s="3"/>
      <c r="U1760" s="3"/>
      <c r="V1760" s="3"/>
      <c r="W1760" s="3"/>
      <c r="X1760" s="3"/>
      <c r="Y1760" s="3"/>
      <c r="AG1760" t="s">
        <v>2075</v>
      </c>
    </row>
    <row r="1761" spans="1:34">
      <c r="A1761" s="3"/>
      <c r="B1761" s="4"/>
      <c r="C1761" s="176" t="s">
        <v>2095</v>
      </c>
      <c r="D1761" s="157"/>
      <c r="E1761" s="158">
        <v>60.5</v>
      </c>
      <c r="F1761" s="3"/>
      <c r="G1761" s="3"/>
      <c r="H1761" s="3"/>
      <c r="I1761" s="3"/>
      <c r="J1761" s="3"/>
      <c r="K1761" s="3"/>
      <c r="L1761" s="3"/>
      <c r="M1761" s="3"/>
      <c r="N1761" s="3"/>
      <c r="O1761" s="3"/>
      <c r="P1761" s="3"/>
      <c r="Q1761" s="3"/>
      <c r="R1761" s="3"/>
      <c r="S1761" s="3"/>
      <c r="T1761" s="3"/>
      <c r="U1761" s="3"/>
      <c r="V1761" s="3"/>
      <c r="W1761" s="3"/>
      <c r="X1761" s="3"/>
      <c r="Y1761" s="3"/>
      <c r="AG1761" t="s">
        <v>206</v>
      </c>
      <c r="AH1761">
        <v>0</v>
      </c>
    </row>
    <row r="1762" spans="1:34" outlineLevel="1">
      <c r="A1762" s="3"/>
      <c r="B1762" s="4"/>
      <c r="C1762" s="176" t="s">
        <v>2096</v>
      </c>
      <c r="D1762" s="157"/>
      <c r="E1762" s="158">
        <v>89.65</v>
      </c>
      <c r="F1762" s="3"/>
      <c r="G1762" s="3"/>
      <c r="H1762" s="3"/>
      <c r="I1762" s="3"/>
      <c r="J1762" s="3"/>
      <c r="K1762" s="3"/>
      <c r="L1762" s="3"/>
      <c r="M1762" s="3"/>
      <c r="N1762" s="3"/>
      <c r="O1762" s="3"/>
      <c r="P1762" s="3"/>
      <c r="Q1762" s="3"/>
      <c r="R1762" s="3"/>
      <c r="S1762" s="3"/>
      <c r="T1762" s="3"/>
      <c r="U1762" s="3"/>
      <c r="V1762" s="3"/>
      <c r="W1762" s="3"/>
      <c r="X1762" s="3"/>
      <c r="Y1762" s="3"/>
      <c r="AG1762" t="s">
        <v>206</v>
      </c>
      <c r="AH1762">
        <v>0</v>
      </c>
    </row>
    <row r="1763" spans="1:34" outlineLevel="1">
      <c r="A1763" s="3"/>
      <c r="B1763" s="4"/>
      <c r="C1763" s="176" t="s">
        <v>2097</v>
      </c>
      <c r="D1763" s="157"/>
      <c r="E1763" s="158">
        <v>17.100000000000001</v>
      </c>
      <c r="F1763" s="3"/>
      <c r="G1763" s="3"/>
      <c r="H1763" s="3"/>
      <c r="I1763" s="3"/>
      <c r="J1763" s="3"/>
      <c r="K1763" s="3"/>
      <c r="L1763" s="3"/>
      <c r="M1763" s="3"/>
      <c r="N1763" s="3"/>
      <c r="O1763" s="3"/>
      <c r="P1763" s="3"/>
      <c r="Q1763" s="3"/>
      <c r="R1763" s="3"/>
      <c r="S1763" s="3"/>
      <c r="T1763" s="3"/>
      <c r="U1763" s="3"/>
      <c r="V1763" s="3"/>
      <c r="W1763" s="3"/>
      <c r="X1763" s="3"/>
      <c r="Y1763" s="3"/>
      <c r="AG1763" t="s">
        <v>206</v>
      </c>
      <c r="AH1763">
        <v>0</v>
      </c>
    </row>
    <row r="1764" spans="1:34" outlineLevel="1">
      <c r="A1764" s="3"/>
      <c r="B1764" s="4"/>
      <c r="C1764" s="176" t="s">
        <v>2098</v>
      </c>
      <c r="D1764" s="157"/>
      <c r="E1764" s="158">
        <v>26.05</v>
      </c>
      <c r="F1764" s="3"/>
      <c r="G1764" s="3"/>
      <c r="H1764" s="3"/>
      <c r="I1764" s="3"/>
      <c r="J1764" s="3"/>
      <c r="K1764" s="3"/>
      <c r="L1764" s="3"/>
      <c r="M1764" s="3"/>
      <c r="N1764" s="3"/>
      <c r="O1764" s="3"/>
      <c r="P1764" s="3"/>
      <c r="Q1764" s="3"/>
      <c r="R1764" s="3"/>
      <c r="S1764" s="3"/>
      <c r="T1764" s="3"/>
      <c r="U1764" s="3"/>
      <c r="V1764" s="3"/>
      <c r="W1764" s="3"/>
      <c r="X1764" s="3"/>
      <c r="Y1764" s="3"/>
      <c r="AG1764" t="s">
        <v>206</v>
      </c>
      <c r="AH1764">
        <v>0</v>
      </c>
    </row>
    <row r="1765" spans="1:34">
      <c r="A1765" s="3"/>
      <c r="B1765" s="4" t="s">
        <v>2099</v>
      </c>
      <c r="C1765" s="1202" t="s">
        <v>2100</v>
      </c>
      <c r="D1765" s="1203"/>
      <c r="E1765" s="1204">
        <v>7.05</v>
      </c>
      <c r="F1765" s="3"/>
      <c r="G1765" s="3"/>
      <c r="H1765" s="3"/>
      <c r="I1765" s="3"/>
      <c r="J1765" s="3"/>
      <c r="K1765" s="3"/>
      <c r="L1765" s="3"/>
      <c r="M1765" s="3"/>
      <c r="N1765" s="3"/>
      <c r="O1765" s="3"/>
      <c r="P1765" s="3"/>
      <c r="Q1765" s="3"/>
      <c r="R1765" s="3"/>
      <c r="S1765" s="3"/>
      <c r="T1765" s="3"/>
      <c r="U1765" s="3"/>
      <c r="V1765" s="3"/>
      <c r="W1765" s="3"/>
      <c r="X1765" s="3"/>
      <c r="Y1765" s="3"/>
      <c r="AG1765" t="s">
        <v>2075</v>
      </c>
    </row>
    <row r="1766" spans="1:34">
      <c r="A1766" s="3"/>
      <c r="B1766" s="4"/>
      <c r="C1766" s="176" t="s">
        <v>2101</v>
      </c>
      <c r="D1766" s="157"/>
      <c r="E1766" s="158">
        <v>5.05</v>
      </c>
      <c r="F1766" s="3"/>
      <c r="G1766" s="3"/>
      <c r="H1766" s="3"/>
      <c r="I1766" s="3"/>
      <c r="J1766" s="3"/>
      <c r="K1766" s="3"/>
      <c r="L1766" s="3"/>
      <c r="M1766" s="3"/>
      <c r="N1766" s="3"/>
      <c r="O1766" s="3"/>
      <c r="P1766" s="3"/>
      <c r="Q1766" s="3"/>
      <c r="R1766" s="3"/>
      <c r="S1766" s="3"/>
      <c r="T1766" s="3"/>
      <c r="U1766" s="3"/>
      <c r="V1766" s="3"/>
      <c r="W1766" s="3"/>
      <c r="X1766" s="3"/>
      <c r="Y1766" s="3"/>
      <c r="AG1766" t="s">
        <v>206</v>
      </c>
      <c r="AH1766">
        <v>0</v>
      </c>
    </row>
    <row r="1767" spans="1:34" outlineLevel="1">
      <c r="A1767" s="3"/>
      <c r="B1767" s="4"/>
      <c r="C1767" s="176" t="s">
        <v>2102</v>
      </c>
      <c r="D1767" s="157"/>
      <c r="E1767" s="158">
        <v>2</v>
      </c>
      <c r="F1767" s="3"/>
      <c r="G1767" s="3"/>
      <c r="H1767" s="3"/>
      <c r="I1767" s="3"/>
      <c r="J1767" s="3"/>
      <c r="K1767" s="3"/>
      <c r="L1767" s="3"/>
      <c r="M1767" s="3"/>
      <c r="N1767" s="3"/>
      <c r="O1767" s="3"/>
      <c r="P1767" s="3"/>
      <c r="Q1767" s="3"/>
      <c r="R1767" s="3"/>
      <c r="S1767" s="3"/>
      <c r="T1767" s="3"/>
      <c r="U1767" s="3"/>
      <c r="V1767" s="3"/>
      <c r="W1767" s="3"/>
      <c r="X1767" s="3"/>
      <c r="Y1767" s="3"/>
      <c r="AG1767" t="s">
        <v>206</v>
      </c>
      <c r="AH1767">
        <v>0</v>
      </c>
    </row>
    <row r="1768" spans="1:34">
      <c r="A1768" s="3"/>
      <c r="B1768" s="4" t="s">
        <v>742</v>
      </c>
      <c r="C1768" s="1202" t="s">
        <v>2103</v>
      </c>
      <c r="D1768" s="1203"/>
      <c r="E1768" s="1204">
        <v>4.4000000000000004</v>
      </c>
      <c r="F1768" s="3"/>
      <c r="G1768" s="3"/>
      <c r="H1768" s="3"/>
      <c r="I1768" s="3"/>
      <c r="J1768" s="3"/>
      <c r="K1768" s="3"/>
      <c r="L1768" s="3"/>
      <c r="M1768" s="3"/>
      <c r="N1768" s="3"/>
      <c r="O1768" s="3"/>
      <c r="P1768" s="3"/>
      <c r="Q1768" s="3"/>
      <c r="R1768" s="3"/>
      <c r="S1768" s="3"/>
      <c r="T1768" s="3"/>
      <c r="U1768" s="3"/>
      <c r="V1768" s="3"/>
      <c r="W1768" s="3"/>
      <c r="X1768" s="3"/>
      <c r="Y1768" s="3"/>
      <c r="AG1768" t="s">
        <v>2075</v>
      </c>
    </row>
    <row r="1769" spans="1:34">
      <c r="A1769" s="3"/>
      <c r="B1769" s="4"/>
      <c r="C1769" s="176" t="s">
        <v>2104</v>
      </c>
      <c r="D1769" s="157"/>
      <c r="E1769" s="158">
        <v>1.6</v>
      </c>
      <c r="F1769" s="3"/>
      <c r="G1769" s="3"/>
      <c r="H1769" s="3"/>
      <c r="I1769" s="3"/>
      <c r="J1769" s="3"/>
      <c r="K1769" s="3"/>
      <c r="L1769" s="3"/>
      <c r="M1769" s="3"/>
      <c r="N1769" s="3"/>
      <c r="O1769" s="3"/>
      <c r="P1769" s="3"/>
      <c r="Q1769" s="3"/>
      <c r="R1769" s="3"/>
      <c r="S1769" s="3"/>
      <c r="T1769" s="3"/>
      <c r="U1769" s="3"/>
      <c r="V1769" s="3"/>
      <c r="W1769" s="3"/>
      <c r="X1769" s="3"/>
      <c r="Y1769" s="3"/>
      <c r="AG1769" t="s">
        <v>206</v>
      </c>
      <c r="AH1769">
        <v>0</v>
      </c>
    </row>
    <row r="1770" spans="1:34" outlineLevel="1">
      <c r="A1770" s="3"/>
      <c r="B1770" s="4"/>
      <c r="C1770" s="176" t="s">
        <v>2105</v>
      </c>
      <c r="D1770" s="157"/>
      <c r="E1770" s="158">
        <v>2.8</v>
      </c>
      <c r="F1770" s="3"/>
      <c r="G1770" s="3"/>
      <c r="H1770" s="3"/>
      <c r="I1770" s="3"/>
      <c r="J1770" s="3"/>
      <c r="K1770" s="3"/>
      <c r="L1770" s="3"/>
      <c r="M1770" s="3"/>
      <c r="N1770" s="3"/>
      <c r="O1770" s="3"/>
      <c r="P1770" s="3"/>
      <c r="Q1770" s="3"/>
      <c r="R1770" s="3"/>
      <c r="S1770" s="3"/>
      <c r="T1770" s="3"/>
      <c r="U1770" s="3"/>
      <c r="V1770" s="3"/>
      <c r="W1770" s="3"/>
      <c r="X1770" s="3"/>
      <c r="Y1770" s="3"/>
      <c r="AG1770" t="s">
        <v>206</v>
      </c>
      <c r="AH1770">
        <v>0</v>
      </c>
    </row>
    <row r="1771" spans="1:34">
      <c r="A1771" s="3"/>
      <c r="B1771" s="4" t="s">
        <v>2106</v>
      </c>
      <c r="C1771" s="1202" t="s">
        <v>2107</v>
      </c>
      <c r="D1771" s="1203"/>
      <c r="E1771" s="1204">
        <v>122.21599999999999</v>
      </c>
      <c r="F1771" s="3"/>
      <c r="G1771" s="3"/>
      <c r="H1771" s="3"/>
      <c r="I1771" s="3"/>
      <c r="J1771" s="3"/>
      <c r="K1771" s="3"/>
      <c r="L1771" s="3"/>
      <c r="M1771" s="3"/>
      <c r="N1771" s="3"/>
      <c r="O1771" s="3"/>
      <c r="P1771" s="3"/>
      <c r="Q1771" s="3"/>
      <c r="R1771" s="3"/>
      <c r="S1771" s="3"/>
      <c r="T1771" s="3"/>
      <c r="U1771" s="3"/>
      <c r="V1771" s="3"/>
      <c r="W1771" s="3"/>
      <c r="X1771" s="3"/>
      <c r="Y1771" s="3"/>
      <c r="AG1771" t="s">
        <v>2075</v>
      </c>
    </row>
    <row r="1772" spans="1:34" ht="38.25">
      <c r="A1772" s="3"/>
      <c r="B1772" s="4"/>
      <c r="C1772" s="176" t="s">
        <v>2108</v>
      </c>
      <c r="D1772" s="157"/>
      <c r="E1772" s="158">
        <v>122.21599999999999</v>
      </c>
      <c r="F1772" s="3"/>
      <c r="G1772" s="3"/>
      <c r="H1772" s="3"/>
      <c r="I1772" s="3"/>
      <c r="J1772" s="3"/>
      <c r="K1772" s="3"/>
      <c r="L1772" s="3"/>
      <c r="M1772" s="3"/>
      <c r="N1772" s="3"/>
      <c r="O1772" s="3"/>
      <c r="P1772" s="3"/>
      <c r="Q1772" s="3"/>
      <c r="R1772" s="3"/>
      <c r="S1772" s="3"/>
      <c r="T1772" s="3"/>
      <c r="U1772" s="3"/>
      <c r="V1772" s="3"/>
      <c r="W1772" s="3"/>
      <c r="X1772" s="3"/>
      <c r="Y1772" s="3"/>
      <c r="AG1772" t="s">
        <v>206</v>
      </c>
      <c r="AH1772">
        <v>0</v>
      </c>
    </row>
    <row r="1773" spans="1:34">
      <c r="A1773" s="3"/>
      <c r="B1773" s="4" t="s">
        <v>817</v>
      </c>
      <c r="C1773" s="1202" t="s">
        <v>2109</v>
      </c>
      <c r="D1773" s="1203"/>
      <c r="E1773" s="1204">
        <v>891.15</v>
      </c>
      <c r="F1773" s="3"/>
      <c r="G1773" s="3"/>
      <c r="H1773" s="3"/>
      <c r="I1773" s="3"/>
      <c r="J1773" s="3"/>
      <c r="K1773" s="3"/>
      <c r="L1773" s="3"/>
      <c r="M1773" s="3"/>
      <c r="N1773" s="3"/>
      <c r="O1773" s="3"/>
      <c r="P1773" s="3"/>
      <c r="Q1773" s="3"/>
      <c r="R1773" s="3"/>
      <c r="S1773" s="3"/>
      <c r="T1773" s="3"/>
      <c r="U1773" s="3"/>
      <c r="V1773" s="3"/>
      <c r="W1773" s="3"/>
      <c r="X1773" s="3"/>
      <c r="Y1773" s="3"/>
      <c r="AG1773" t="s">
        <v>2075</v>
      </c>
    </row>
    <row r="1774" spans="1:34">
      <c r="A1774" s="3"/>
      <c r="B1774" s="4"/>
      <c r="C1774" s="176" t="s">
        <v>2110</v>
      </c>
      <c r="D1774" s="157"/>
      <c r="E1774" s="158">
        <v>306.5</v>
      </c>
      <c r="F1774" s="3"/>
      <c r="G1774" s="3"/>
      <c r="H1774" s="3"/>
      <c r="I1774" s="3"/>
      <c r="J1774" s="3"/>
      <c r="K1774" s="3"/>
      <c r="L1774" s="3"/>
      <c r="M1774" s="3"/>
      <c r="N1774" s="3"/>
      <c r="O1774" s="3"/>
      <c r="P1774" s="3"/>
      <c r="Q1774" s="3"/>
      <c r="R1774" s="3"/>
      <c r="S1774" s="3"/>
      <c r="T1774" s="3"/>
      <c r="U1774" s="3"/>
      <c r="V1774" s="3"/>
      <c r="W1774" s="3"/>
      <c r="X1774" s="3"/>
      <c r="Y1774" s="3"/>
      <c r="AG1774" t="s">
        <v>206</v>
      </c>
      <c r="AH1774">
        <v>0</v>
      </c>
    </row>
    <row r="1775" spans="1:34" ht="25.5" outlineLevel="1">
      <c r="A1775" s="3"/>
      <c r="B1775" s="4"/>
      <c r="C1775" s="176" t="s">
        <v>2111</v>
      </c>
      <c r="D1775" s="157"/>
      <c r="E1775" s="158">
        <v>291.8</v>
      </c>
      <c r="F1775" s="3"/>
      <c r="G1775" s="3"/>
      <c r="H1775" s="3"/>
      <c r="I1775" s="3"/>
      <c r="J1775" s="3"/>
      <c r="K1775" s="3"/>
      <c r="L1775" s="3"/>
      <c r="M1775" s="3"/>
      <c r="N1775" s="3"/>
      <c r="O1775" s="3"/>
      <c r="P1775" s="3"/>
      <c r="Q1775" s="3"/>
      <c r="R1775" s="3"/>
      <c r="S1775" s="3"/>
      <c r="T1775" s="3"/>
      <c r="U1775" s="3"/>
      <c r="V1775" s="3"/>
      <c r="W1775" s="3"/>
      <c r="X1775" s="3"/>
      <c r="Y1775" s="3"/>
      <c r="AG1775" t="s">
        <v>206</v>
      </c>
      <c r="AH1775">
        <v>0</v>
      </c>
    </row>
    <row r="1776" spans="1:34" ht="25.5" outlineLevel="1">
      <c r="A1776" s="3"/>
      <c r="B1776" s="4"/>
      <c r="C1776" s="176" t="s">
        <v>2112</v>
      </c>
      <c r="D1776" s="157"/>
      <c r="E1776" s="158">
        <v>165.75</v>
      </c>
      <c r="F1776" s="3"/>
      <c r="G1776" s="3"/>
      <c r="H1776" s="3"/>
      <c r="I1776" s="3"/>
      <c r="J1776" s="3"/>
      <c r="K1776" s="3"/>
      <c r="L1776" s="3"/>
      <c r="M1776" s="3"/>
      <c r="N1776" s="3"/>
      <c r="O1776" s="3"/>
      <c r="P1776" s="3"/>
      <c r="Q1776" s="3"/>
      <c r="R1776" s="3"/>
      <c r="S1776" s="3"/>
      <c r="T1776" s="3"/>
      <c r="U1776" s="3"/>
      <c r="V1776" s="3"/>
      <c r="W1776" s="3"/>
      <c r="X1776" s="3"/>
      <c r="Y1776" s="3"/>
      <c r="AG1776" t="s">
        <v>206</v>
      </c>
      <c r="AH1776">
        <v>0</v>
      </c>
    </row>
    <row r="1777" spans="1:34" outlineLevel="1">
      <c r="A1777" s="3"/>
      <c r="B1777" s="4"/>
      <c r="C1777" s="176" t="s">
        <v>2113</v>
      </c>
      <c r="D1777" s="157"/>
      <c r="E1777" s="158">
        <v>127.1</v>
      </c>
      <c r="F1777" s="3"/>
      <c r="G1777" s="3"/>
      <c r="H1777" s="3"/>
      <c r="I1777" s="3"/>
      <c r="J1777" s="3"/>
      <c r="K1777" s="3"/>
      <c r="L1777" s="3"/>
      <c r="M1777" s="3"/>
      <c r="N1777" s="3"/>
      <c r="O1777" s="3"/>
      <c r="P1777" s="3"/>
      <c r="Q1777" s="3"/>
      <c r="R1777" s="3"/>
      <c r="S1777" s="3"/>
      <c r="T1777" s="3"/>
      <c r="U1777" s="3"/>
      <c r="V1777" s="3"/>
      <c r="W1777" s="3"/>
      <c r="X1777" s="3"/>
      <c r="Y1777" s="3"/>
      <c r="AG1777" t="s">
        <v>206</v>
      </c>
      <c r="AH1777">
        <v>0</v>
      </c>
    </row>
    <row r="1778" spans="1:34">
      <c r="A1778" s="3"/>
      <c r="B1778" s="4" t="s">
        <v>2039</v>
      </c>
      <c r="C1778" s="1202" t="s">
        <v>2114</v>
      </c>
      <c r="D1778" s="1203"/>
      <c r="E1778" s="1204">
        <v>1432.42588</v>
      </c>
      <c r="F1778" s="3"/>
      <c r="G1778" s="3"/>
      <c r="H1778" s="3"/>
      <c r="I1778" s="3"/>
      <c r="J1778" s="3"/>
      <c r="K1778" s="3"/>
      <c r="L1778" s="3"/>
      <c r="M1778" s="3"/>
      <c r="N1778" s="3"/>
      <c r="O1778" s="3"/>
      <c r="P1778" s="3"/>
      <c r="Q1778" s="3"/>
      <c r="R1778" s="3"/>
      <c r="S1778" s="3"/>
      <c r="T1778" s="3"/>
      <c r="U1778" s="3"/>
      <c r="V1778" s="3"/>
      <c r="W1778" s="3"/>
      <c r="X1778" s="3"/>
      <c r="Y1778" s="3"/>
      <c r="AG1778" t="s">
        <v>2075</v>
      </c>
    </row>
    <row r="1779" spans="1:34">
      <c r="A1779" s="3"/>
      <c r="B1779" s="4"/>
      <c r="C1779" s="176" t="s">
        <v>2115</v>
      </c>
      <c r="D1779" s="157"/>
      <c r="E1779" s="158"/>
      <c r="F1779" s="3"/>
      <c r="G1779" s="3"/>
      <c r="H1779" s="3"/>
      <c r="I1779" s="3"/>
      <c r="J1779" s="3"/>
      <c r="K1779" s="3"/>
      <c r="L1779" s="3"/>
      <c r="M1779" s="3"/>
      <c r="N1779" s="3"/>
      <c r="O1779" s="3"/>
      <c r="P1779" s="3"/>
      <c r="Q1779" s="3"/>
      <c r="R1779" s="3"/>
      <c r="S1779" s="3"/>
      <c r="T1779" s="3"/>
      <c r="U1779" s="3"/>
      <c r="V1779" s="3"/>
      <c r="W1779" s="3"/>
      <c r="X1779" s="3"/>
      <c r="Y1779" s="3"/>
      <c r="AG1779" t="s">
        <v>206</v>
      </c>
      <c r="AH1779">
        <v>0</v>
      </c>
    </row>
    <row r="1780" spans="1:34" outlineLevel="1">
      <c r="A1780" s="3"/>
      <c r="B1780" s="4"/>
      <c r="C1780" s="176" t="s">
        <v>539</v>
      </c>
      <c r="D1780" s="157"/>
      <c r="E1780" s="158">
        <v>18.88</v>
      </c>
      <c r="F1780" s="3"/>
      <c r="G1780" s="3"/>
      <c r="H1780" s="3"/>
      <c r="I1780" s="3"/>
      <c r="J1780" s="3"/>
      <c r="K1780" s="3"/>
      <c r="L1780" s="3"/>
      <c r="M1780" s="3"/>
      <c r="N1780" s="3"/>
      <c r="O1780" s="3"/>
      <c r="P1780" s="3"/>
      <c r="Q1780" s="3"/>
      <c r="R1780" s="3"/>
      <c r="S1780" s="3"/>
      <c r="T1780" s="3"/>
      <c r="U1780" s="3"/>
      <c r="V1780" s="3"/>
      <c r="W1780" s="3"/>
      <c r="X1780" s="3"/>
      <c r="Y1780" s="3"/>
      <c r="AG1780" t="s">
        <v>206</v>
      </c>
      <c r="AH1780">
        <v>0</v>
      </c>
    </row>
    <row r="1781" spans="1:34" outlineLevel="1">
      <c r="A1781" s="3"/>
      <c r="B1781" s="4"/>
      <c r="C1781" s="176" t="s">
        <v>540</v>
      </c>
      <c r="D1781" s="157"/>
      <c r="E1781" s="158">
        <v>8.2100000000000009</v>
      </c>
      <c r="F1781" s="3"/>
      <c r="G1781" s="3"/>
      <c r="H1781" s="3"/>
      <c r="I1781" s="3"/>
      <c r="J1781" s="3"/>
      <c r="K1781" s="3"/>
      <c r="L1781" s="3"/>
      <c r="M1781" s="3"/>
      <c r="N1781" s="3"/>
      <c r="O1781" s="3"/>
      <c r="P1781" s="3"/>
      <c r="Q1781" s="3"/>
      <c r="R1781" s="3"/>
      <c r="S1781" s="3"/>
      <c r="T1781" s="3"/>
      <c r="U1781" s="3"/>
      <c r="V1781" s="3"/>
      <c r="W1781" s="3"/>
      <c r="X1781" s="3"/>
      <c r="Y1781" s="3"/>
      <c r="AG1781" t="s">
        <v>206</v>
      </c>
      <c r="AH1781">
        <v>0</v>
      </c>
    </row>
    <row r="1782" spans="1:34" outlineLevel="1">
      <c r="A1782" s="3"/>
      <c r="B1782" s="4"/>
      <c r="C1782" s="176" t="s">
        <v>541</v>
      </c>
      <c r="D1782" s="157"/>
      <c r="E1782" s="158">
        <v>6.35</v>
      </c>
      <c r="F1782" s="3"/>
      <c r="G1782" s="3"/>
      <c r="H1782" s="3"/>
      <c r="I1782" s="3"/>
      <c r="J1782" s="3"/>
      <c r="K1782" s="3"/>
      <c r="L1782" s="3"/>
      <c r="M1782" s="3"/>
      <c r="N1782" s="3"/>
      <c r="O1782" s="3"/>
      <c r="P1782" s="3"/>
      <c r="Q1782" s="3"/>
      <c r="R1782" s="3"/>
      <c r="S1782" s="3"/>
      <c r="T1782" s="3"/>
      <c r="U1782" s="3"/>
      <c r="V1782" s="3"/>
      <c r="W1782" s="3"/>
      <c r="X1782" s="3"/>
      <c r="Y1782" s="3"/>
      <c r="AG1782" t="s">
        <v>206</v>
      </c>
      <c r="AH1782">
        <v>0</v>
      </c>
    </row>
    <row r="1783" spans="1:34" outlineLevel="1">
      <c r="A1783" s="3"/>
      <c r="B1783" s="4"/>
      <c r="C1783" s="176" t="s">
        <v>550</v>
      </c>
      <c r="D1783" s="157"/>
      <c r="E1783" s="158">
        <v>1.66</v>
      </c>
      <c r="F1783" s="3"/>
      <c r="G1783" s="3"/>
      <c r="H1783" s="3"/>
      <c r="I1783" s="3"/>
      <c r="J1783" s="3"/>
      <c r="K1783" s="3"/>
      <c r="L1783" s="3"/>
      <c r="M1783" s="3"/>
      <c r="N1783" s="3"/>
      <c r="O1783" s="3"/>
      <c r="P1783" s="3"/>
      <c r="Q1783" s="3"/>
      <c r="R1783" s="3"/>
      <c r="S1783" s="3"/>
      <c r="T1783" s="3"/>
      <c r="U1783" s="3"/>
      <c r="V1783" s="3"/>
      <c r="W1783" s="3"/>
      <c r="X1783" s="3"/>
      <c r="Y1783" s="3"/>
      <c r="AG1783" t="s">
        <v>206</v>
      </c>
      <c r="AH1783">
        <v>0</v>
      </c>
    </row>
    <row r="1784" spans="1:34" outlineLevel="1">
      <c r="A1784" s="3"/>
      <c r="B1784" s="4"/>
      <c r="C1784" s="176" t="s">
        <v>551</v>
      </c>
      <c r="D1784" s="157"/>
      <c r="E1784" s="158">
        <v>2.0299999999999998</v>
      </c>
      <c r="F1784" s="3"/>
      <c r="G1784" s="3"/>
      <c r="H1784" s="3"/>
      <c r="I1784" s="3"/>
      <c r="J1784" s="3"/>
      <c r="K1784" s="3"/>
      <c r="L1784" s="3"/>
      <c r="M1784" s="3"/>
      <c r="N1784" s="3"/>
      <c r="O1784" s="3"/>
      <c r="P1784" s="3"/>
      <c r="Q1784" s="3"/>
      <c r="R1784" s="3"/>
      <c r="S1784" s="3"/>
      <c r="T1784" s="3"/>
      <c r="U1784" s="3"/>
      <c r="V1784" s="3"/>
      <c r="W1784" s="3"/>
      <c r="X1784" s="3"/>
      <c r="Y1784" s="3"/>
      <c r="AG1784" t="s">
        <v>206</v>
      </c>
      <c r="AH1784">
        <v>0</v>
      </c>
    </row>
    <row r="1785" spans="1:34" outlineLevel="1">
      <c r="A1785" s="3"/>
      <c r="B1785" s="4"/>
      <c r="C1785" s="176" t="s">
        <v>552</v>
      </c>
      <c r="D1785" s="157"/>
      <c r="E1785" s="158">
        <v>5.55</v>
      </c>
      <c r="F1785" s="3"/>
      <c r="G1785" s="3"/>
      <c r="H1785" s="3"/>
      <c r="I1785" s="3"/>
      <c r="J1785" s="3"/>
      <c r="K1785" s="3"/>
      <c r="L1785" s="3"/>
      <c r="M1785" s="3"/>
      <c r="N1785" s="3"/>
      <c r="O1785" s="3"/>
      <c r="P1785" s="3"/>
      <c r="Q1785" s="3"/>
      <c r="R1785" s="3"/>
      <c r="S1785" s="3"/>
      <c r="T1785" s="3"/>
      <c r="U1785" s="3"/>
      <c r="V1785" s="3"/>
      <c r="W1785" s="3"/>
      <c r="X1785" s="3"/>
      <c r="Y1785" s="3"/>
      <c r="AG1785" t="s">
        <v>206</v>
      </c>
      <c r="AH1785">
        <v>0</v>
      </c>
    </row>
    <row r="1786" spans="1:34" outlineLevel="1">
      <c r="A1786" s="3"/>
      <c r="B1786" s="4"/>
      <c r="C1786" s="176" t="s">
        <v>542</v>
      </c>
      <c r="D1786" s="157"/>
      <c r="E1786" s="158">
        <v>6.82</v>
      </c>
      <c r="F1786" s="3"/>
      <c r="G1786" s="3"/>
      <c r="H1786" s="3"/>
      <c r="I1786" s="3"/>
      <c r="J1786" s="3"/>
      <c r="K1786" s="3"/>
      <c r="L1786" s="3"/>
      <c r="M1786" s="3"/>
      <c r="N1786" s="3"/>
      <c r="O1786" s="3"/>
      <c r="P1786" s="3"/>
      <c r="Q1786" s="3"/>
      <c r="R1786" s="3"/>
      <c r="S1786" s="3"/>
      <c r="T1786" s="3"/>
      <c r="U1786" s="3"/>
      <c r="V1786" s="3"/>
      <c r="W1786" s="3"/>
      <c r="X1786" s="3"/>
      <c r="Y1786" s="3"/>
      <c r="AG1786" t="s">
        <v>206</v>
      </c>
      <c r="AH1786">
        <v>0</v>
      </c>
    </row>
    <row r="1787" spans="1:34" outlineLevel="1">
      <c r="A1787" s="3"/>
      <c r="B1787" s="4"/>
      <c r="C1787" s="176" t="s">
        <v>553</v>
      </c>
      <c r="D1787" s="157"/>
      <c r="E1787" s="158">
        <v>6.59</v>
      </c>
      <c r="F1787" s="3"/>
      <c r="G1787" s="3"/>
      <c r="H1787" s="3"/>
      <c r="I1787" s="3"/>
      <c r="J1787" s="3"/>
      <c r="K1787" s="3"/>
      <c r="L1787" s="3"/>
      <c r="M1787" s="3"/>
      <c r="N1787" s="3"/>
      <c r="O1787" s="3"/>
      <c r="P1787" s="3"/>
      <c r="Q1787" s="3"/>
      <c r="R1787" s="3"/>
      <c r="S1787" s="3"/>
      <c r="T1787" s="3"/>
      <c r="U1787" s="3"/>
      <c r="V1787" s="3"/>
      <c r="W1787" s="3"/>
      <c r="X1787" s="3"/>
      <c r="Y1787" s="3"/>
      <c r="AG1787" t="s">
        <v>206</v>
      </c>
      <c r="AH1787">
        <v>0</v>
      </c>
    </row>
    <row r="1788" spans="1:34" outlineLevel="1">
      <c r="A1788" s="3"/>
      <c r="B1788" s="4"/>
      <c r="C1788" s="176" t="s">
        <v>554</v>
      </c>
      <c r="D1788" s="157"/>
      <c r="E1788" s="158">
        <v>1.79</v>
      </c>
      <c r="F1788" s="3"/>
      <c r="G1788" s="3"/>
      <c r="H1788" s="3"/>
      <c r="I1788" s="3"/>
      <c r="J1788" s="3"/>
      <c r="K1788" s="3"/>
      <c r="L1788" s="3"/>
      <c r="M1788" s="3"/>
      <c r="N1788" s="3"/>
      <c r="O1788" s="3"/>
      <c r="P1788" s="3"/>
      <c r="Q1788" s="3"/>
      <c r="R1788" s="3"/>
      <c r="S1788" s="3"/>
      <c r="T1788" s="3"/>
      <c r="U1788" s="3"/>
      <c r="V1788" s="3"/>
      <c r="W1788" s="3"/>
      <c r="X1788" s="3"/>
      <c r="Y1788" s="3"/>
      <c r="AG1788" t="s">
        <v>206</v>
      </c>
      <c r="AH1788">
        <v>0</v>
      </c>
    </row>
    <row r="1789" spans="1:34" outlineLevel="1">
      <c r="A1789" s="3"/>
      <c r="B1789" s="4"/>
      <c r="C1789" s="176" t="s">
        <v>543</v>
      </c>
      <c r="D1789" s="157"/>
      <c r="E1789" s="158">
        <v>5.87</v>
      </c>
      <c r="F1789" s="3"/>
      <c r="G1789" s="3"/>
      <c r="H1789" s="3"/>
      <c r="I1789" s="3"/>
      <c r="J1789" s="3"/>
      <c r="K1789" s="3"/>
      <c r="L1789" s="3"/>
      <c r="M1789" s="3"/>
      <c r="N1789" s="3"/>
      <c r="O1789" s="3"/>
      <c r="P1789" s="3"/>
      <c r="Q1789" s="3"/>
      <c r="R1789" s="3"/>
      <c r="S1789" s="3"/>
      <c r="T1789" s="3"/>
      <c r="U1789" s="3"/>
      <c r="V1789" s="3"/>
      <c r="W1789" s="3"/>
      <c r="X1789" s="3"/>
      <c r="Y1789" s="3"/>
      <c r="AG1789" t="s">
        <v>206</v>
      </c>
      <c r="AH1789">
        <v>0</v>
      </c>
    </row>
    <row r="1790" spans="1:34" outlineLevel="1">
      <c r="A1790" s="3"/>
      <c r="B1790" s="4"/>
      <c r="C1790" s="176" t="s">
        <v>544</v>
      </c>
      <c r="D1790" s="157"/>
      <c r="E1790" s="158">
        <v>2.2000000000000002</v>
      </c>
      <c r="F1790" s="3"/>
      <c r="G1790" s="3"/>
      <c r="H1790" s="3"/>
      <c r="I1790" s="3"/>
      <c r="J1790" s="3"/>
      <c r="K1790" s="3"/>
      <c r="L1790" s="3"/>
      <c r="M1790" s="3"/>
      <c r="N1790" s="3"/>
      <c r="O1790" s="3"/>
      <c r="P1790" s="3"/>
      <c r="Q1790" s="3"/>
      <c r="R1790" s="3"/>
      <c r="S1790" s="3"/>
      <c r="T1790" s="3"/>
      <c r="U1790" s="3"/>
      <c r="V1790" s="3"/>
      <c r="W1790" s="3"/>
      <c r="X1790" s="3"/>
      <c r="Y1790" s="3"/>
      <c r="AG1790" t="s">
        <v>206</v>
      </c>
      <c r="AH1790">
        <v>0</v>
      </c>
    </row>
    <row r="1791" spans="1:34" outlineLevel="1">
      <c r="A1791" s="3"/>
      <c r="B1791" s="4"/>
      <c r="C1791" s="176" t="s">
        <v>555</v>
      </c>
      <c r="D1791" s="157"/>
      <c r="E1791" s="158">
        <v>2.04</v>
      </c>
      <c r="F1791" s="3"/>
      <c r="G1791" s="3"/>
      <c r="H1791" s="3"/>
      <c r="I1791" s="3"/>
      <c r="J1791" s="3"/>
      <c r="K1791" s="3"/>
      <c r="L1791" s="3"/>
      <c r="M1791" s="3"/>
      <c r="N1791" s="3"/>
      <c r="O1791" s="3"/>
      <c r="P1791" s="3"/>
      <c r="Q1791" s="3"/>
      <c r="R1791" s="3"/>
      <c r="S1791" s="3"/>
      <c r="T1791" s="3"/>
      <c r="U1791" s="3"/>
      <c r="V1791" s="3"/>
      <c r="W1791" s="3"/>
      <c r="X1791" s="3"/>
      <c r="Y1791" s="3"/>
      <c r="AG1791" t="s">
        <v>206</v>
      </c>
      <c r="AH1791">
        <v>0</v>
      </c>
    </row>
    <row r="1792" spans="1:34" outlineLevel="1">
      <c r="A1792" s="3"/>
      <c r="B1792" s="4"/>
      <c r="C1792" s="176" t="s">
        <v>545</v>
      </c>
      <c r="D1792" s="157"/>
      <c r="E1792" s="158">
        <v>2.27</v>
      </c>
      <c r="F1792" s="3"/>
      <c r="G1792" s="3"/>
      <c r="H1792" s="3"/>
      <c r="I1792" s="3"/>
      <c r="J1792" s="3"/>
      <c r="K1792" s="3"/>
      <c r="L1792" s="3"/>
      <c r="M1792" s="3"/>
      <c r="N1792" s="3"/>
      <c r="O1792" s="3"/>
      <c r="P1792" s="3"/>
      <c r="Q1792" s="3"/>
      <c r="R1792" s="3"/>
      <c r="S1792" s="3"/>
      <c r="T1792" s="3"/>
      <c r="U1792" s="3"/>
      <c r="V1792" s="3"/>
      <c r="W1792" s="3"/>
      <c r="X1792" s="3"/>
      <c r="Y1792" s="3"/>
      <c r="AG1792" t="s">
        <v>206</v>
      </c>
      <c r="AH1792">
        <v>0</v>
      </c>
    </row>
    <row r="1793" spans="1:34" outlineLevel="1">
      <c r="A1793" s="3"/>
      <c r="B1793" s="4"/>
      <c r="C1793" s="176" t="s">
        <v>556</v>
      </c>
      <c r="D1793" s="157"/>
      <c r="E1793" s="158">
        <v>2.02</v>
      </c>
      <c r="F1793" s="3"/>
      <c r="G1793" s="3"/>
      <c r="H1793" s="3"/>
      <c r="I1793" s="3"/>
      <c r="J1793" s="3"/>
      <c r="K1793" s="3"/>
      <c r="L1793" s="3"/>
      <c r="M1793" s="3"/>
      <c r="N1793" s="3"/>
      <c r="O1793" s="3"/>
      <c r="P1793" s="3"/>
      <c r="Q1793" s="3"/>
      <c r="R1793" s="3"/>
      <c r="S1793" s="3"/>
      <c r="T1793" s="3"/>
      <c r="U1793" s="3"/>
      <c r="V1793" s="3"/>
      <c r="W1793" s="3"/>
      <c r="X1793" s="3"/>
      <c r="Y1793" s="3"/>
      <c r="AG1793" t="s">
        <v>206</v>
      </c>
      <c r="AH1793">
        <v>0</v>
      </c>
    </row>
    <row r="1794" spans="1:34" outlineLevel="1">
      <c r="A1794" s="3"/>
      <c r="B1794" s="4"/>
      <c r="C1794" s="176" t="s">
        <v>546</v>
      </c>
      <c r="D1794" s="157"/>
      <c r="E1794" s="158">
        <v>5.23</v>
      </c>
      <c r="F1794" s="3"/>
      <c r="G1794" s="3"/>
      <c r="H1794" s="3"/>
      <c r="I1794" s="3"/>
      <c r="J1794" s="3"/>
      <c r="K1794" s="3"/>
      <c r="L1794" s="3"/>
      <c r="M1794" s="3"/>
      <c r="N1794" s="3"/>
      <c r="O1794" s="3"/>
      <c r="P1794" s="3"/>
      <c r="Q1794" s="3"/>
      <c r="R1794" s="3"/>
      <c r="S1794" s="3"/>
      <c r="T1794" s="3"/>
      <c r="U1794" s="3"/>
      <c r="V1794" s="3"/>
      <c r="W1794" s="3"/>
      <c r="X1794" s="3"/>
      <c r="Y1794" s="3"/>
      <c r="AG1794" t="s">
        <v>206</v>
      </c>
      <c r="AH1794">
        <v>0</v>
      </c>
    </row>
    <row r="1795" spans="1:34" outlineLevel="1">
      <c r="A1795" s="3"/>
      <c r="B1795" s="4"/>
      <c r="C1795" s="176" t="s">
        <v>547</v>
      </c>
      <c r="D1795" s="157"/>
      <c r="E1795" s="158">
        <v>83.82</v>
      </c>
      <c r="F1795" s="3"/>
      <c r="G1795" s="3"/>
      <c r="H1795" s="3"/>
      <c r="I1795" s="3"/>
      <c r="J1795" s="3"/>
      <c r="K1795" s="3"/>
      <c r="L1795" s="3"/>
      <c r="M1795" s="3"/>
      <c r="N1795" s="3"/>
      <c r="O1795" s="3"/>
      <c r="P1795" s="3"/>
      <c r="Q1795" s="3"/>
      <c r="R1795" s="3"/>
      <c r="S1795" s="3"/>
      <c r="T1795" s="3"/>
      <c r="U1795" s="3"/>
      <c r="V1795" s="3"/>
      <c r="W1795" s="3"/>
      <c r="X1795" s="3"/>
      <c r="Y1795" s="3"/>
      <c r="AG1795" t="s">
        <v>206</v>
      </c>
      <c r="AH1795">
        <v>0</v>
      </c>
    </row>
    <row r="1796" spans="1:34" outlineLevel="1">
      <c r="A1796" s="3"/>
      <c r="B1796" s="4"/>
      <c r="C1796" s="176" t="s">
        <v>520</v>
      </c>
      <c r="D1796" s="157"/>
      <c r="E1796" s="158">
        <v>3.83</v>
      </c>
      <c r="F1796" s="3"/>
      <c r="G1796" s="3"/>
      <c r="H1796" s="3"/>
      <c r="I1796" s="3"/>
      <c r="J1796" s="3"/>
      <c r="K1796" s="3"/>
      <c r="L1796" s="3"/>
      <c r="M1796" s="3"/>
      <c r="N1796" s="3"/>
      <c r="O1796" s="3"/>
      <c r="P1796" s="3"/>
      <c r="Q1796" s="3"/>
      <c r="R1796" s="3"/>
      <c r="S1796" s="3"/>
      <c r="T1796" s="3"/>
      <c r="U1796" s="3"/>
      <c r="V1796" s="3"/>
      <c r="W1796" s="3"/>
      <c r="X1796" s="3"/>
      <c r="Y1796" s="3"/>
      <c r="AG1796" t="s">
        <v>206</v>
      </c>
      <c r="AH1796">
        <v>0</v>
      </c>
    </row>
    <row r="1797" spans="1:34" outlineLevel="1">
      <c r="A1797" s="3"/>
      <c r="B1797" s="4"/>
      <c r="C1797" s="176" t="s">
        <v>521</v>
      </c>
      <c r="D1797" s="157"/>
      <c r="E1797" s="158">
        <v>43</v>
      </c>
      <c r="F1797" s="3"/>
      <c r="G1797" s="3"/>
      <c r="H1797" s="3"/>
      <c r="I1797" s="3"/>
      <c r="J1797" s="3"/>
      <c r="K1797" s="3"/>
      <c r="L1797" s="3"/>
      <c r="M1797" s="3"/>
      <c r="N1797" s="3"/>
      <c r="O1797" s="3"/>
      <c r="P1797" s="3"/>
      <c r="Q1797" s="3"/>
      <c r="R1797" s="3"/>
      <c r="S1797" s="3"/>
      <c r="T1797" s="3"/>
      <c r="U1797" s="3"/>
      <c r="V1797" s="3"/>
      <c r="W1797" s="3"/>
      <c r="X1797" s="3"/>
      <c r="Y1797" s="3"/>
      <c r="AG1797" t="s">
        <v>206</v>
      </c>
      <c r="AH1797">
        <v>0</v>
      </c>
    </row>
    <row r="1798" spans="1:34" outlineLevel="1">
      <c r="A1798" s="3"/>
      <c r="B1798" s="4"/>
      <c r="C1798" s="176" t="s">
        <v>522</v>
      </c>
      <c r="D1798" s="157"/>
      <c r="E1798" s="158">
        <v>38.630000000000003</v>
      </c>
      <c r="F1798" s="3"/>
      <c r="G1798" s="3"/>
      <c r="H1798" s="3"/>
      <c r="I1798" s="3"/>
      <c r="J1798" s="3"/>
      <c r="K1798" s="3"/>
      <c r="L1798" s="3"/>
      <c r="M1798" s="3"/>
      <c r="N1798" s="3"/>
      <c r="O1798" s="3"/>
      <c r="P1798" s="3"/>
      <c r="Q1798" s="3"/>
      <c r="R1798" s="3"/>
      <c r="S1798" s="3"/>
      <c r="T1798" s="3"/>
      <c r="U1798" s="3"/>
      <c r="V1798" s="3"/>
      <c r="W1798" s="3"/>
      <c r="X1798" s="3"/>
      <c r="Y1798" s="3"/>
      <c r="AG1798" t="s">
        <v>206</v>
      </c>
      <c r="AH1798">
        <v>0</v>
      </c>
    </row>
    <row r="1799" spans="1:34" outlineLevel="1">
      <c r="A1799" s="3"/>
      <c r="B1799" s="4"/>
      <c r="C1799" s="176" t="s">
        <v>528</v>
      </c>
      <c r="D1799" s="157"/>
      <c r="E1799" s="158">
        <v>8.74</v>
      </c>
      <c r="F1799" s="3"/>
      <c r="G1799" s="3"/>
      <c r="H1799" s="3"/>
      <c r="I1799" s="3"/>
      <c r="J1799" s="3"/>
      <c r="K1799" s="3"/>
      <c r="L1799" s="3"/>
      <c r="M1799" s="3"/>
      <c r="N1799" s="3"/>
      <c r="O1799" s="3"/>
      <c r="P1799" s="3"/>
      <c r="Q1799" s="3"/>
      <c r="R1799" s="3"/>
      <c r="S1799" s="3"/>
      <c r="T1799" s="3"/>
      <c r="U1799" s="3"/>
      <c r="V1799" s="3"/>
      <c r="W1799" s="3"/>
      <c r="X1799" s="3"/>
      <c r="Y1799" s="3"/>
      <c r="AG1799" t="s">
        <v>206</v>
      </c>
      <c r="AH1799">
        <v>0</v>
      </c>
    </row>
    <row r="1800" spans="1:34" outlineLevel="1">
      <c r="A1800" s="3"/>
      <c r="B1800" s="4"/>
      <c r="C1800" s="176" t="s">
        <v>529</v>
      </c>
      <c r="D1800" s="157"/>
      <c r="E1800" s="158">
        <v>1.37</v>
      </c>
      <c r="F1800" s="3"/>
      <c r="G1800" s="3"/>
      <c r="H1800" s="3"/>
      <c r="I1800" s="3"/>
      <c r="J1800" s="3"/>
      <c r="K1800" s="3"/>
      <c r="L1800" s="3"/>
      <c r="M1800" s="3"/>
      <c r="N1800" s="3"/>
      <c r="O1800" s="3"/>
      <c r="P1800" s="3"/>
      <c r="Q1800" s="3"/>
      <c r="R1800" s="3"/>
      <c r="S1800" s="3"/>
      <c r="T1800" s="3"/>
      <c r="U1800" s="3"/>
      <c r="V1800" s="3"/>
      <c r="W1800" s="3"/>
      <c r="X1800" s="3"/>
      <c r="Y1800" s="3"/>
      <c r="AG1800" t="s">
        <v>206</v>
      </c>
      <c r="AH1800">
        <v>0</v>
      </c>
    </row>
    <row r="1801" spans="1:34" outlineLevel="1">
      <c r="A1801" s="3"/>
      <c r="B1801" s="4"/>
      <c r="C1801" s="176" t="s">
        <v>530</v>
      </c>
      <c r="D1801" s="157"/>
      <c r="E1801" s="158">
        <v>1.31</v>
      </c>
      <c r="F1801" s="3"/>
      <c r="G1801" s="3"/>
      <c r="H1801" s="3"/>
      <c r="I1801" s="3"/>
      <c r="J1801" s="3"/>
      <c r="K1801" s="3"/>
      <c r="L1801" s="3"/>
      <c r="M1801" s="3"/>
      <c r="N1801" s="3"/>
      <c r="O1801" s="3"/>
      <c r="P1801" s="3"/>
      <c r="Q1801" s="3"/>
      <c r="R1801" s="3"/>
      <c r="S1801" s="3"/>
      <c r="T1801" s="3"/>
      <c r="U1801" s="3"/>
      <c r="V1801" s="3"/>
      <c r="W1801" s="3"/>
      <c r="X1801" s="3"/>
      <c r="Y1801" s="3"/>
      <c r="AG1801" t="s">
        <v>206</v>
      </c>
      <c r="AH1801">
        <v>0</v>
      </c>
    </row>
    <row r="1802" spans="1:34" outlineLevel="1">
      <c r="A1802" s="3"/>
      <c r="B1802" s="4"/>
      <c r="C1802" s="176" t="s">
        <v>531</v>
      </c>
      <c r="D1802" s="157"/>
      <c r="E1802" s="158">
        <v>5.51</v>
      </c>
      <c r="F1802" s="3"/>
      <c r="G1802" s="3"/>
      <c r="H1802" s="3"/>
      <c r="I1802" s="3"/>
      <c r="J1802" s="3"/>
      <c r="K1802" s="3"/>
      <c r="L1802" s="3"/>
      <c r="M1802" s="3"/>
      <c r="N1802" s="3"/>
      <c r="O1802" s="3"/>
      <c r="P1802" s="3"/>
      <c r="Q1802" s="3"/>
      <c r="R1802" s="3"/>
      <c r="S1802" s="3"/>
      <c r="T1802" s="3"/>
      <c r="U1802" s="3"/>
      <c r="V1802" s="3"/>
      <c r="W1802" s="3"/>
      <c r="X1802" s="3"/>
      <c r="Y1802" s="3"/>
      <c r="AG1802" t="s">
        <v>206</v>
      </c>
      <c r="AH1802">
        <v>0</v>
      </c>
    </row>
    <row r="1803" spans="1:34" outlineLevel="1">
      <c r="A1803" s="3"/>
      <c r="B1803" s="4"/>
      <c r="C1803" s="176" t="s">
        <v>532</v>
      </c>
      <c r="D1803" s="157"/>
      <c r="E1803" s="158">
        <v>4.59</v>
      </c>
      <c r="F1803" s="3"/>
      <c r="G1803" s="3"/>
      <c r="H1803" s="3"/>
      <c r="I1803" s="3"/>
      <c r="J1803" s="3"/>
      <c r="K1803" s="3"/>
      <c r="L1803" s="3"/>
      <c r="M1803" s="3"/>
      <c r="N1803" s="3"/>
      <c r="O1803" s="3"/>
      <c r="P1803" s="3"/>
      <c r="Q1803" s="3"/>
      <c r="R1803" s="3"/>
      <c r="S1803" s="3"/>
      <c r="T1803" s="3"/>
      <c r="U1803" s="3"/>
      <c r="V1803" s="3"/>
      <c r="W1803" s="3"/>
      <c r="X1803" s="3"/>
      <c r="Y1803" s="3"/>
      <c r="AG1803" t="s">
        <v>206</v>
      </c>
      <c r="AH1803">
        <v>0</v>
      </c>
    </row>
    <row r="1804" spans="1:34" outlineLevel="1">
      <c r="A1804" s="3"/>
      <c r="B1804" s="4"/>
      <c r="C1804" s="176" t="s">
        <v>533</v>
      </c>
      <c r="D1804" s="157"/>
      <c r="E1804" s="158">
        <v>5.69</v>
      </c>
      <c r="F1804" s="3"/>
      <c r="G1804" s="3"/>
      <c r="H1804" s="3"/>
      <c r="I1804" s="3"/>
      <c r="J1804" s="3"/>
      <c r="K1804" s="3"/>
      <c r="L1804" s="3"/>
      <c r="M1804" s="3"/>
      <c r="N1804" s="3"/>
      <c r="O1804" s="3"/>
      <c r="P1804" s="3"/>
      <c r="Q1804" s="3"/>
      <c r="R1804" s="3"/>
      <c r="S1804" s="3"/>
      <c r="T1804" s="3"/>
      <c r="U1804" s="3"/>
      <c r="V1804" s="3"/>
      <c r="W1804" s="3"/>
      <c r="X1804" s="3"/>
      <c r="Y1804" s="3"/>
      <c r="AG1804" t="s">
        <v>206</v>
      </c>
      <c r="AH1804">
        <v>0</v>
      </c>
    </row>
    <row r="1805" spans="1:34" outlineLevel="1">
      <c r="A1805" s="3"/>
      <c r="B1805" s="4"/>
      <c r="C1805" s="176" t="s">
        <v>534</v>
      </c>
      <c r="D1805" s="157"/>
      <c r="E1805" s="158">
        <v>1.54</v>
      </c>
      <c r="F1805" s="3"/>
      <c r="G1805" s="3"/>
      <c r="H1805" s="3"/>
      <c r="I1805" s="3"/>
      <c r="J1805" s="3"/>
      <c r="K1805" s="3"/>
      <c r="L1805" s="3"/>
      <c r="M1805" s="3"/>
      <c r="N1805" s="3"/>
      <c r="O1805" s="3"/>
      <c r="P1805" s="3"/>
      <c r="Q1805" s="3"/>
      <c r="R1805" s="3"/>
      <c r="S1805" s="3"/>
      <c r="T1805" s="3"/>
      <c r="U1805" s="3"/>
      <c r="V1805" s="3"/>
      <c r="W1805" s="3"/>
      <c r="X1805" s="3"/>
      <c r="Y1805" s="3"/>
      <c r="AG1805" t="s">
        <v>206</v>
      </c>
      <c r="AH1805">
        <v>0</v>
      </c>
    </row>
    <row r="1806" spans="1:34" outlineLevel="1">
      <c r="A1806" s="3"/>
      <c r="B1806" s="4"/>
      <c r="C1806" s="176" t="s">
        <v>535</v>
      </c>
      <c r="D1806" s="157"/>
      <c r="E1806" s="158">
        <v>1.56</v>
      </c>
      <c r="F1806" s="3"/>
      <c r="G1806" s="3"/>
      <c r="H1806" s="3"/>
      <c r="I1806" s="3"/>
      <c r="J1806" s="3"/>
      <c r="K1806" s="3"/>
      <c r="L1806" s="3"/>
      <c r="M1806" s="3"/>
      <c r="N1806" s="3"/>
      <c r="O1806" s="3"/>
      <c r="P1806" s="3"/>
      <c r="Q1806" s="3"/>
      <c r="R1806" s="3"/>
      <c r="S1806" s="3"/>
      <c r="T1806" s="3"/>
      <c r="U1806" s="3"/>
      <c r="V1806" s="3"/>
      <c r="W1806" s="3"/>
      <c r="X1806" s="3"/>
      <c r="Y1806" s="3"/>
      <c r="AG1806" t="s">
        <v>206</v>
      </c>
      <c r="AH1806">
        <v>0</v>
      </c>
    </row>
    <row r="1807" spans="1:34" outlineLevel="1">
      <c r="A1807" s="3"/>
      <c r="B1807" s="4"/>
      <c r="C1807" s="176" t="s">
        <v>536</v>
      </c>
      <c r="D1807" s="157"/>
      <c r="E1807" s="158">
        <v>1.51</v>
      </c>
      <c r="F1807" s="3"/>
      <c r="G1807" s="3"/>
      <c r="H1807" s="3"/>
      <c r="I1807" s="3"/>
      <c r="J1807" s="3"/>
      <c r="K1807" s="3"/>
      <c r="L1807" s="3"/>
      <c r="M1807" s="3"/>
      <c r="N1807" s="3"/>
      <c r="O1807" s="3"/>
      <c r="P1807" s="3"/>
      <c r="Q1807" s="3"/>
      <c r="R1807" s="3"/>
      <c r="S1807" s="3"/>
      <c r="T1807" s="3"/>
      <c r="U1807" s="3"/>
      <c r="V1807" s="3"/>
      <c r="W1807" s="3"/>
      <c r="X1807" s="3"/>
      <c r="Y1807" s="3"/>
      <c r="AG1807" t="s">
        <v>206</v>
      </c>
      <c r="AH1807">
        <v>0</v>
      </c>
    </row>
    <row r="1808" spans="1:34" outlineLevel="1">
      <c r="A1808" s="3"/>
      <c r="B1808" s="4"/>
      <c r="C1808" s="176" t="s">
        <v>523</v>
      </c>
      <c r="D1808" s="157"/>
      <c r="E1808" s="158">
        <v>19.079999999999998</v>
      </c>
      <c r="F1808" s="3"/>
      <c r="G1808" s="3"/>
      <c r="H1808" s="3"/>
      <c r="I1808" s="3"/>
      <c r="J1808" s="3"/>
      <c r="K1808" s="3"/>
      <c r="L1808" s="3"/>
      <c r="M1808" s="3"/>
      <c r="N1808" s="3"/>
      <c r="O1808" s="3"/>
      <c r="P1808" s="3"/>
      <c r="Q1808" s="3"/>
      <c r="R1808" s="3"/>
      <c r="S1808" s="3"/>
      <c r="T1808" s="3"/>
      <c r="U1808" s="3"/>
      <c r="V1808" s="3"/>
      <c r="W1808" s="3"/>
      <c r="X1808" s="3"/>
      <c r="Y1808" s="3"/>
      <c r="AG1808" t="s">
        <v>206</v>
      </c>
      <c r="AH1808">
        <v>0</v>
      </c>
    </row>
    <row r="1809" spans="1:34" outlineLevel="1">
      <c r="A1809" s="3"/>
      <c r="B1809" s="4"/>
      <c r="C1809" s="176" t="s">
        <v>524</v>
      </c>
      <c r="D1809" s="157"/>
      <c r="E1809" s="158">
        <v>15.18</v>
      </c>
      <c r="F1809" s="3"/>
      <c r="G1809" s="3"/>
      <c r="H1809" s="3"/>
      <c r="I1809" s="3"/>
      <c r="J1809" s="3"/>
      <c r="K1809" s="3"/>
      <c r="L1809" s="3"/>
      <c r="M1809" s="3"/>
      <c r="N1809" s="3"/>
      <c r="O1809" s="3"/>
      <c r="P1809" s="3"/>
      <c r="Q1809" s="3"/>
      <c r="R1809" s="3"/>
      <c r="S1809" s="3"/>
      <c r="T1809" s="3"/>
      <c r="U1809" s="3"/>
      <c r="V1809" s="3"/>
      <c r="W1809" s="3"/>
      <c r="X1809" s="3"/>
      <c r="Y1809" s="3"/>
      <c r="AG1809" t="s">
        <v>206</v>
      </c>
      <c r="AH1809">
        <v>0</v>
      </c>
    </row>
    <row r="1810" spans="1:34" outlineLevel="1">
      <c r="A1810" s="3"/>
      <c r="B1810" s="4"/>
      <c r="C1810" s="176" t="s">
        <v>525</v>
      </c>
      <c r="D1810" s="157"/>
      <c r="E1810" s="158">
        <v>54.5</v>
      </c>
      <c r="F1810" s="3"/>
      <c r="G1810" s="3"/>
      <c r="H1810" s="3"/>
      <c r="I1810" s="3"/>
      <c r="J1810" s="3"/>
      <c r="K1810" s="3"/>
      <c r="L1810" s="3"/>
      <c r="M1810" s="3"/>
      <c r="N1810" s="3"/>
      <c r="O1810" s="3"/>
      <c r="P1810" s="3"/>
      <c r="Q1810" s="3"/>
      <c r="R1810" s="3"/>
      <c r="S1810" s="3"/>
      <c r="T1810" s="3"/>
      <c r="U1810" s="3"/>
      <c r="V1810" s="3"/>
      <c r="W1810" s="3"/>
      <c r="X1810" s="3"/>
      <c r="Y1810" s="3"/>
      <c r="AG1810" t="s">
        <v>206</v>
      </c>
      <c r="AH1810">
        <v>0</v>
      </c>
    </row>
    <row r="1811" spans="1:34" outlineLevel="1">
      <c r="A1811" s="3"/>
      <c r="B1811" s="4"/>
      <c r="C1811" s="176" t="s">
        <v>559</v>
      </c>
      <c r="D1811" s="157"/>
      <c r="E1811" s="158">
        <v>39.81</v>
      </c>
      <c r="F1811" s="3"/>
      <c r="G1811" s="3"/>
      <c r="H1811" s="3"/>
      <c r="I1811" s="3"/>
      <c r="J1811" s="3"/>
      <c r="K1811" s="3"/>
      <c r="L1811" s="3"/>
      <c r="M1811" s="3"/>
      <c r="N1811" s="3"/>
      <c r="O1811" s="3"/>
      <c r="P1811" s="3"/>
      <c r="Q1811" s="3"/>
      <c r="R1811" s="3"/>
      <c r="S1811" s="3"/>
      <c r="T1811" s="3"/>
      <c r="U1811" s="3"/>
      <c r="V1811" s="3"/>
      <c r="W1811" s="3"/>
      <c r="X1811" s="3"/>
      <c r="Y1811" s="3"/>
      <c r="AG1811" t="s">
        <v>206</v>
      </c>
      <c r="AH1811">
        <v>0</v>
      </c>
    </row>
    <row r="1812" spans="1:34" outlineLevel="1">
      <c r="A1812" s="3"/>
      <c r="B1812" s="4"/>
      <c r="C1812" s="176" t="s">
        <v>2116</v>
      </c>
      <c r="D1812" s="157"/>
      <c r="E1812" s="158"/>
      <c r="F1812" s="3"/>
      <c r="G1812" s="3"/>
      <c r="H1812" s="3"/>
      <c r="I1812" s="3"/>
      <c r="J1812" s="3"/>
      <c r="K1812" s="3"/>
      <c r="L1812" s="3"/>
      <c r="M1812" s="3"/>
      <c r="N1812" s="3"/>
      <c r="O1812" s="3"/>
      <c r="P1812" s="3"/>
      <c r="Q1812" s="3"/>
      <c r="R1812" s="3"/>
      <c r="S1812" s="3"/>
      <c r="T1812" s="3"/>
      <c r="U1812" s="3"/>
      <c r="V1812" s="3"/>
      <c r="W1812" s="3"/>
      <c r="X1812" s="3"/>
      <c r="Y1812" s="3"/>
      <c r="AG1812" t="s">
        <v>206</v>
      </c>
      <c r="AH1812">
        <v>0</v>
      </c>
    </row>
    <row r="1813" spans="1:34" outlineLevel="1">
      <c r="A1813" s="3"/>
      <c r="B1813" s="4"/>
      <c r="C1813" s="176" t="s">
        <v>669</v>
      </c>
      <c r="D1813" s="157"/>
      <c r="E1813" s="158">
        <v>180.68</v>
      </c>
      <c r="F1813" s="3"/>
      <c r="G1813" s="3"/>
      <c r="H1813" s="3"/>
      <c r="I1813" s="3"/>
      <c r="J1813" s="3"/>
      <c r="K1813" s="3"/>
      <c r="L1813" s="3"/>
      <c r="M1813" s="3"/>
      <c r="N1813" s="3"/>
      <c r="O1813" s="3"/>
      <c r="P1813" s="3"/>
      <c r="Q1813" s="3"/>
      <c r="R1813" s="3"/>
      <c r="S1813" s="3"/>
      <c r="T1813" s="3"/>
      <c r="U1813" s="3"/>
      <c r="V1813" s="3"/>
      <c r="W1813" s="3"/>
      <c r="X1813" s="3"/>
      <c r="Y1813" s="3"/>
      <c r="AG1813" t="s">
        <v>206</v>
      </c>
      <c r="AH1813">
        <v>0</v>
      </c>
    </row>
    <row r="1814" spans="1:34" outlineLevel="1">
      <c r="A1814" s="3"/>
      <c r="B1814" s="4"/>
      <c r="C1814" s="176" t="s">
        <v>665</v>
      </c>
      <c r="D1814" s="157"/>
      <c r="E1814" s="158">
        <v>13.48</v>
      </c>
      <c r="F1814" s="3"/>
      <c r="G1814" s="3"/>
      <c r="H1814" s="3"/>
      <c r="I1814" s="3"/>
      <c r="J1814" s="3"/>
      <c r="K1814" s="3"/>
      <c r="L1814" s="3"/>
      <c r="M1814" s="3"/>
      <c r="N1814" s="3"/>
      <c r="O1814" s="3"/>
      <c r="P1814" s="3"/>
      <c r="Q1814" s="3"/>
      <c r="R1814" s="3"/>
      <c r="S1814" s="3"/>
      <c r="T1814" s="3"/>
      <c r="U1814" s="3"/>
      <c r="V1814" s="3"/>
      <c r="W1814" s="3"/>
      <c r="X1814" s="3"/>
      <c r="Y1814" s="3"/>
      <c r="AG1814" t="s">
        <v>206</v>
      </c>
      <c r="AH1814">
        <v>0</v>
      </c>
    </row>
    <row r="1815" spans="1:34" outlineLevel="1">
      <c r="A1815" s="3"/>
      <c r="B1815" s="4"/>
      <c r="C1815" s="176" t="s">
        <v>666</v>
      </c>
      <c r="D1815" s="157"/>
      <c r="E1815" s="158">
        <v>9.57</v>
      </c>
      <c r="F1815" s="3"/>
      <c r="G1815" s="3"/>
      <c r="H1815" s="3"/>
      <c r="I1815" s="3"/>
      <c r="J1815" s="3"/>
      <c r="K1815" s="3"/>
      <c r="L1815" s="3"/>
      <c r="M1815" s="3"/>
      <c r="N1815" s="3"/>
      <c r="O1815" s="3"/>
      <c r="P1815" s="3"/>
      <c r="Q1815" s="3"/>
      <c r="R1815" s="3"/>
      <c r="S1815" s="3"/>
      <c r="T1815" s="3"/>
      <c r="U1815" s="3"/>
      <c r="V1815" s="3"/>
      <c r="W1815" s="3"/>
      <c r="X1815" s="3"/>
      <c r="Y1815" s="3"/>
      <c r="AG1815" t="s">
        <v>206</v>
      </c>
      <c r="AH1815">
        <v>0</v>
      </c>
    </row>
    <row r="1816" spans="1:34" outlineLevel="1">
      <c r="A1816" s="3"/>
      <c r="B1816" s="4"/>
      <c r="C1816" s="176" t="s">
        <v>670</v>
      </c>
      <c r="D1816" s="157"/>
      <c r="E1816" s="158">
        <v>84.64</v>
      </c>
      <c r="F1816" s="3"/>
      <c r="G1816" s="3"/>
      <c r="H1816" s="3"/>
      <c r="I1816" s="3"/>
      <c r="J1816" s="3"/>
      <c r="K1816" s="3"/>
      <c r="L1816" s="3"/>
      <c r="M1816" s="3"/>
      <c r="N1816" s="3"/>
      <c r="O1816" s="3"/>
      <c r="P1816" s="3"/>
      <c r="Q1816" s="3"/>
      <c r="R1816" s="3"/>
      <c r="S1816" s="3"/>
      <c r="T1816" s="3"/>
      <c r="U1816" s="3"/>
      <c r="V1816" s="3"/>
      <c r="W1816" s="3"/>
      <c r="X1816" s="3"/>
      <c r="Y1816" s="3"/>
      <c r="AG1816" t="s">
        <v>206</v>
      </c>
      <c r="AH1816">
        <v>0</v>
      </c>
    </row>
    <row r="1817" spans="1:34" outlineLevel="1">
      <c r="A1817" s="3"/>
      <c r="B1817" s="4"/>
      <c r="C1817" s="176" t="s">
        <v>671</v>
      </c>
      <c r="D1817" s="157"/>
      <c r="E1817" s="158">
        <v>111.4</v>
      </c>
      <c r="F1817" s="3"/>
      <c r="G1817" s="3"/>
      <c r="H1817" s="3"/>
      <c r="I1817" s="3"/>
      <c r="J1817" s="3"/>
      <c r="K1817" s="3"/>
      <c r="L1817" s="3"/>
      <c r="M1817" s="3"/>
      <c r="N1817" s="3"/>
      <c r="O1817" s="3"/>
      <c r="P1817" s="3"/>
      <c r="Q1817" s="3"/>
      <c r="R1817" s="3"/>
      <c r="S1817" s="3"/>
      <c r="T1817" s="3"/>
      <c r="U1817" s="3"/>
      <c r="V1817" s="3"/>
      <c r="W1817" s="3"/>
      <c r="X1817" s="3"/>
      <c r="Y1817" s="3"/>
      <c r="AG1817" t="s">
        <v>206</v>
      </c>
      <c r="AH1817">
        <v>0</v>
      </c>
    </row>
    <row r="1818" spans="1:34" outlineLevel="1">
      <c r="A1818" s="3"/>
      <c r="B1818" s="4"/>
      <c r="C1818" s="176" t="s">
        <v>672</v>
      </c>
      <c r="D1818" s="157"/>
      <c r="E1818" s="158">
        <v>19.239999999999998</v>
      </c>
      <c r="F1818" s="3"/>
      <c r="G1818" s="3"/>
      <c r="H1818" s="3"/>
      <c r="I1818" s="3"/>
      <c r="J1818" s="3"/>
      <c r="K1818" s="3"/>
      <c r="L1818" s="3"/>
      <c r="M1818" s="3"/>
      <c r="N1818" s="3"/>
      <c r="O1818" s="3"/>
      <c r="P1818" s="3"/>
      <c r="Q1818" s="3"/>
      <c r="R1818" s="3"/>
      <c r="S1818" s="3"/>
      <c r="T1818" s="3"/>
      <c r="U1818" s="3"/>
      <c r="V1818" s="3"/>
      <c r="W1818" s="3"/>
      <c r="X1818" s="3"/>
      <c r="Y1818" s="3"/>
      <c r="AG1818" t="s">
        <v>206</v>
      </c>
      <c r="AH1818">
        <v>0</v>
      </c>
    </row>
    <row r="1819" spans="1:34" outlineLevel="1">
      <c r="A1819" s="3"/>
      <c r="B1819" s="4"/>
      <c r="C1819" s="176" t="s">
        <v>2117</v>
      </c>
      <c r="D1819" s="157"/>
      <c r="E1819" s="158"/>
      <c r="F1819" s="3"/>
      <c r="G1819" s="3"/>
      <c r="H1819" s="3"/>
      <c r="I1819" s="3"/>
      <c r="J1819" s="3"/>
      <c r="K1819" s="3"/>
      <c r="L1819" s="3"/>
      <c r="M1819" s="3"/>
      <c r="N1819" s="3"/>
      <c r="O1819" s="3"/>
      <c r="P1819" s="3"/>
      <c r="Q1819" s="3"/>
      <c r="R1819" s="3"/>
      <c r="S1819" s="3"/>
      <c r="T1819" s="3"/>
      <c r="U1819" s="3"/>
      <c r="V1819" s="3"/>
      <c r="W1819" s="3"/>
      <c r="X1819" s="3"/>
      <c r="Y1819" s="3"/>
      <c r="AG1819" t="s">
        <v>206</v>
      </c>
      <c r="AH1819">
        <v>0</v>
      </c>
    </row>
    <row r="1820" spans="1:34" outlineLevel="1">
      <c r="A1820" s="3"/>
      <c r="B1820" s="4"/>
      <c r="C1820" s="176" t="s">
        <v>659</v>
      </c>
      <c r="D1820" s="157"/>
      <c r="E1820" s="158">
        <v>5.2013999999999996</v>
      </c>
      <c r="F1820" s="3"/>
      <c r="G1820" s="3"/>
      <c r="H1820" s="3"/>
      <c r="I1820" s="3"/>
      <c r="J1820" s="3"/>
      <c r="K1820" s="3"/>
      <c r="L1820" s="3"/>
      <c r="M1820" s="3"/>
      <c r="N1820" s="3"/>
      <c r="O1820" s="3"/>
      <c r="P1820" s="3"/>
      <c r="Q1820" s="3"/>
      <c r="R1820" s="3"/>
      <c r="S1820" s="3"/>
      <c r="T1820" s="3"/>
      <c r="U1820" s="3"/>
      <c r="V1820" s="3"/>
      <c r="W1820" s="3"/>
      <c r="X1820" s="3"/>
      <c r="Y1820" s="3"/>
      <c r="AG1820" t="s">
        <v>206</v>
      </c>
      <c r="AH1820">
        <v>0</v>
      </c>
    </row>
    <row r="1821" spans="1:34" outlineLevel="1">
      <c r="A1821" s="3"/>
      <c r="B1821" s="4"/>
      <c r="C1821" s="176" t="s">
        <v>639</v>
      </c>
      <c r="D1821" s="157"/>
      <c r="E1821" s="158">
        <v>17.68</v>
      </c>
      <c r="F1821" s="3"/>
      <c r="G1821" s="3"/>
      <c r="H1821" s="3"/>
      <c r="I1821" s="3"/>
      <c r="J1821" s="3"/>
      <c r="K1821" s="3"/>
      <c r="L1821" s="3"/>
      <c r="M1821" s="3"/>
      <c r="N1821" s="3"/>
      <c r="O1821" s="3"/>
      <c r="P1821" s="3"/>
      <c r="Q1821" s="3"/>
      <c r="R1821" s="3"/>
      <c r="S1821" s="3"/>
      <c r="T1821" s="3"/>
      <c r="U1821" s="3"/>
      <c r="V1821" s="3"/>
      <c r="W1821" s="3"/>
      <c r="X1821" s="3"/>
      <c r="Y1821" s="3"/>
      <c r="AG1821" t="s">
        <v>206</v>
      </c>
      <c r="AH1821">
        <v>0</v>
      </c>
    </row>
    <row r="1822" spans="1:34" ht="25.5" outlineLevel="1">
      <c r="A1822" s="3"/>
      <c r="B1822" s="4"/>
      <c r="C1822" s="176" t="s">
        <v>660</v>
      </c>
      <c r="D1822" s="157"/>
      <c r="E1822" s="158">
        <v>13.205</v>
      </c>
      <c r="F1822" s="3"/>
      <c r="G1822" s="3"/>
      <c r="H1822" s="3"/>
      <c r="I1822" s="3"/>
      <c r="J1822" s="3"/>
      <c r="K1822" s="3"/>
      <c r="L1822" s="3"/>
      <c r="M1822" s="3"/>
      <c r="N1822" s="3"/>
      <c r="O1822" s="3"/>
      <c r="P1822" s="3"/>
      <c r="Q1822" s="3"/>
      <c r="R1822" s="3"/>
      <c r="S1822" s="3"/>
      <c r="T1822" s="3"/>
      <c r="U1822" s="3"/>
      <c r="V1822" s="3"/>
      <c r="W1822" s="3"/>
      <c r="X1822" s="3"/>
      <c r="Y1822" s="3"/>
      <c r="AG1822" t="s">
        <v>206</v>
      </c>
      <c r="AH1822">
        <v>0</v>
      </c>
    </row>
    <row r="1823" spans="1:34" ht="25.5" outlineLevel="1">
      <c r="A1823" s="3"/>
      <c r="B1823" s="4"/>
      <c r="C1823" s="176" t="s">
        <v>661</v>
      </c>
      <c r="D1823" s="157"/>
      <c r="E1823" s="158">
        <v>1.9330000000000001</v>
      </c>
      <c r="F1823" s="3"/>
      <c r="G1823" s="3"/>
      <c r="H1823" s="3"/>
      <c r="I1823" s="3"/>
      <c r="J1823" s="3"/>
      <c r="K1823" s="3"/>
      <c r="L1823" s="3"/>
      <c r="M1823" s="3"/>
      <c r="N1823" s="3"/>
      <c r="O1823" s="3"/>
      <c r="P1823" s="3"/>
      <c r="Q1823" s="3"/>
      <c r="R1823" s="3"/>
      <c r="S1823" s="3"/>
      <c r="T1823" s="3"/>
      <c r="U1823" s="3"/>
      <c r="V1823" s="3"/>
      <c r="W1823" s="3"/>
      <c r="X1823" s="3"/>
      <c r="Y1823" s="3"/>
      <c r="AG1823" t="s">
        <v>206</v>
      </c>
      <c r="AH1823">
        <v>0</v>
      </c>
    </row>
    <row r="1824" spans="1:34" ht="38.25" outlineLevel="1">
      <c r="A1824" s="3"/>
      <c r="B1824" s="4"/>
      <c r="C1824" s="176" t="s">
        <v>648</v>
      </c>
      <c r="D1824" s="157"/>
      <c r="E1824" s="158">
        <v>17.477</v>
      </c>
      <c r="F1824" s="3"/>
      <c r="G1824" s="3"/>
      <c r="H1824" s="3"/>
      <c r="I1824" s="3"/>
      <c r="J1824" s="3"/>
      <c r="K1824" s="3"/>
      <c r="L1824" s="3"/>
      <c r="M1824" s="3"/>
      <c r="N1824" s="3"/>
      <c r="O1824" s="3"/>
      <c r="P1824" s="3"/>
      <c r="Q1824" s="3"/>
      <c r="R1824" s="3"/>
      <c r="S1824" s="3"/>
      <c r="T1824" s="3"/>
      <c r="U1824" s="3"/>
      <c r="V1824" s="3"/>
      <c r="W1824" s="3"/>
      <c r="X1824" s="3"/>
      <c r="Y1824" s="3"/>
      <c r="AG1824" t="s">
        <v>206</v>
      </c>
      <c r="AH1824">
        <v>0</v>
      </c>
    </row>
    <row r="1825" spans="1:34" ht="25.5" outlineLevel="1">
      <c r="A1825" s="3"/>
      <c r="B1825" s="4"/>
      <c r="C1825" s="176" t="s">
        <v>662</v>
      </c>
      <c r="D1825" s="157"/>
      <c r="E1825" s="158">
        <v>11.86877</v>
      </c>
      <c r="F1825" s="3"/>
      <c r="G1825" s="3"/>
      <c r="H1825" s="3"/>
      <c r="I1825" s="3"/>
      <c r="J1825" s="3"/>
      <c r="K1825" s="3"/>
      <c r="L1825" s="3"/>
      <c r="M1825" s="3"/>
      <c r="N1825" s="3"/>
      <c r="O1825" s="3"/>
      <c r="P1825" s="3"/>
      <c r="Q1825" s="3"/>
      <c r="R1825" s="3"/>
      <c r="S1825" s="3"/>
      <c r="T1825" s="3"/>
      <c r="U1825" s="3"/>
      <c r="V1825" s="3"/>
      <c r="W1825" s="3"/>
      <c r="X1825" s="3"/>
      <c r="Y1825" s="3"/>
      <c r="AG1825" t="s">
        <v>206</v>
      </c>
      <c r="AH1825">
        <v>0</v>
      </c>
    </row>
    <row r="1826" spans="1:34" outlineLevel="1">
      <c r="A1826" s="3"/>
      <c r="B1826" s="4"/>
      <c r="C1826" s="176" t="s">
        <v>2118</v>
      </c>
      <c r="D1826" s="157"/>
      <c r="E1826" s="158">
        <v>7.3250000000000002</v>
      </c>
      <c r="F1826" s="3"/>
      <c r="G1826" s="3"/>
      <c r="H1826" s="3"/>
      <c r="I1826" s="3"/>
      <c r="J1826" s="3"/>
      <c r="K1826" s="3"/>
      <c r="L1826" s="3"/>
      <c r="M1826" s="3"/>
      <c r="N1826" s="3"/>
      <c r="O1826" s="3"/>
      <c r="P1826" s="3"/>
      <c r="Q1826" s="3"/>
      <c r="R1826" s="3"/>
      <c r="S1826" s="3"/>
      <c r="T1826" s="3"/>
      <c r="U1826" s="3"/>
      <c r="V1826" s="3"/>
      <c r="W1826" s="3"/>
      <c r="X1826" s="3"/>
      <c r="Y1826" s="3"/>
      <c r="AG1826" t="s">
        <v>206</v>
      </c>
      <c r="AH1826">
        <v>0</v>
      </c>
    </row>
    <row r="1827" spans="1:34" ht="25.5" outlineLevel="1">
      <c r="A1827" s="3"/>
      <c r="B1827" s="4"/>
      <c r="C1827" s="176" t="s">
        <v>2119</v>
      </c>
      <c r="D1827" s="157"/>
      <c r="E1827" s="158">
        <v>14.944089999999999</v>
      </c>
      <c r="F1827" s="3"/>
      <c r="G1827" s="3"/>
      <c r="H1827" s="3"/>
      <c r="I1827" s="3"/>
      <c r="J1827" s="3"/>
      <c r="K1827" s="3"/>
      <c r="L1827" s="3"/>
      <c r="M1827" s="3"/>
      <c r="N1827" s="3"/>
      <c r="O1827" s="3"/>
      <c r="P1827" s="3"/>
      <c r="Q1827" s="3"/>
      <c r="R1827" s="3"/>
      <c r="S1827" s="3"/>
      <c r="T1827" s="3"/>
      <c r="U1827" s="3"/>
      <c r="V1827" s="3"/>
      <c r="W1827" s="3"/>
      <c r="X1827" s="3"/>
      <c r="Y1827" s="3"/>
      <c r="AG1827" t="s">
        <v>206</v>
      </c>
      <c r="AH1827">
        <v>0</v>
      </c>
    </row>
    <row r="1828" spans="1:34" ht="25.5" outlineLevel="1">
      <c r="A1828" s="3"/>
      <c r="B1828" s="4"/>
      <c r="C1828" s="176" t="s">
        <v>690</v>
      </c>
      <c r="D1828" s="157"/>
      <c r="E1828" s="158">
        <v>48.570430000000002</v>
      </c>
      <c r="F1828" s="3"/>
      <c r="G1828" s="3"/>
      <c r="H1828" s="3"/>
      <c r="I1828" s="3"/>
      <c r="J1828" s="3"/>
      <c r="K1828" s="3"/>
      <c r="L1828" s="3"/>
      <c r="M1828" s="3"/>
      <c r="N1828" s="3"/>
      <c r="O1828" s="3"/>
      <c r="P1828" s="3"/>
      <c r="Q1828" s="3"/>
      <c r="R1828" s="3"/>
      <c r="S1828" s="3"/>
      <c r="T1828" s="3"/>
      <c r="U1828" s="3"/>
      <c r="V1828" s="3"/>
      <c r="W1828" s="3"/>
      <c r="X1828" s="3"/>
      <c r="Y1828" s="3"/>
      <c r="AG1828" t="s">
        <v>206</v>
      </c>
      <c r="AH1828">
        <v>0</v>
      </c>
    </row>
    <row r="1829" spans="1:34" ht="25.5" outlineLevel="1">
      <c r="A1829" s="3"/>
      <c r="B1829" s="4"/>
      <c r="C1829" s="176" t="s">
        <v>691</v>
      </c>
      <c r="D1829" s="157"/>
      <c r="E1829" s="158">
        <v>145.2105</v>
      </c>
      <c r="F1829" s="3"/>
      <c r="G1829" s="3"/>
      <c r="H1829" s="3"/>
      <c r="I1829" s="3"/>
      <c r="J1829" s="3"/>
      <c r="K1829" s="3"/>
      <c r="L1829" s="3"/>
      <c r="M1829" s="3"/>
      <c r="N1829" s="3"/>
      <c r="O1829" s="3"/>
      <c r="P1829" s="3"/>
      <c r="Q1829" s="3"/>
      <c r="R1829" s="3"/>
      <c r="S1829" s="3"/>
      <c r="T1829" s="3"/>
      <c r="U1829" s="3"/>
      <c r="V1829" s="3"/>
      <c r="W1829" s="3"/>
      <c r="X1829" s="3"/>
      <c r="Y1829" s="3"/>
      <c r="AG1829" t="s">
        <v>206</v>
      </c>
      <c r="AH1829">
        <v>0</v>
      </c>
    </row>
    <row r="1830" spans="1:34" ht="38.25" outlineLevel="1">
      <c r="A1830" s="3"/>
      <c r="B1830" s="4"/>
      <c r="C1830" s="176" t="s">
        <v>692</v>
      </c>
      <c r="D1830" s="157"/>
      <c r="E1830" s="158">
        <v>-45.337499999999999</v>
      </c>
      <c r="F1830" s="3"/>
      <c r="G1830" s="3"/>
      <c r="H1830" s="3"/>
      <c r="I1830" s="3"/>
      <c r="J1830" s="3"/>
      <c r="K1830" s="3"/>
      <c r="L1830" s="3"/>
      <c r="M1830" s="3"/>
      <c r="N1830" s="3"/>
      <c r="O1830" s="3"/>
      <c r="P1830" s="3"/>
      <c r="Q1830" s="3"/>
      <c r="R1830" s="3"/>
      <c r="S1830" s="3"/>
      <c r="T1830" s="3"/>
      <c r="U1830" s="3"/>
      <c r="V1830" s="3"/>
      <c r="W1830" s="3"/>
      <c r="X1830" s="3"/>
      <c r="Y1830" s="3"/>
      <c r="AG1830" t="s">
        <v>206</v>
      </c>
      <c r="AH1830">
        <v>0</v>
      </c>
    </row>
    <row r="1831" spans="1:34" ht="25.5" outlineLevel="1">
      <c r="A1831" s="3"/>
      <c r="B1831" s="4"/>
      <c r="C1831" s="176" t="s">
        <v>693</v>
      </c>
      <c r="D1831" s="157"/>
      <c r="E1831" s="158">
        <v>104.0457</v>
      </c>
      <c r="F1831" s="3"/>
      <c r="G1831" s="3"/>
      <c r="H1831" s="3"/>
      <c r="I1831" s="3"/>
      <c r="J1831" s="3"/>
      <c r="K1831" s="3"/>
      <c r="L1831" s="3"/>
      <c r="M1831" s="3"/>
      <c r="N1831" s="3"/>
      <c r="O1831" s="3"/>
      <c r="P1831" s="3"/>
      <c r="Q1831" s="3"/>
      <c r="R1831" s="3"/>
      <c r="S1831" s="3"/>
      <c r="T1831" s="3"/>
      <c r="U1831" s="3"/>
      <c r="V1831" s="3"/>
      <c r="W1831" s="3"/>
      <c r="X1831" s="3"/>
      <c r="Y1831" s="3"/>
      <c r="AG1831" t="s">
        <v>206</v>
      </c>
      <c r="AH1831">
        <v>0</v>
      </c>
    </row>
    <row r="1832" spans="1:34" outlineLevel="1">
      <c r="A1832" s="3"/>
      <c r="B1832" s="4"/>
      <c r="C1832" s="176" t="s">
        <v>694</v>
      </c>
      <c r="D1832" s="157"/>
      <c r="E1832" s="158">
        <v>9.2073</v>
      </c>
      <c r="F1832" s="3"/>
      <c r="G1832" s="3"/>
      <c r="H1832" s="3"/>
      <c r="I1832" s="3"/>
      <c r="J1832" s="3"/>
      <c r="K1832" s="3"/>
      <c r="L1832" s="3"/>
      <c r="M1832" s="3"/>
      <c r="N1832" s="3"/>
      <c r="O1832" s="3"/>
      <c r="P1832" s="3"/>
      <c r="Q1832" s="3"/>
      <c r="R1832" s="3"/>
      <c r="S1832" s="3"/>
      <c r="T1832" s="3"/>
      <c r="U1832" s="3"/>
      <c r="V1832" s="3"/>
      <c r="W1832" s="3"/>
      <c r="X1832" s="3"/>
      <c r="Y1832" s="3"/>
      <c r="AG1832" t="s">
        <v>206</v>
      </c>
      <c r="AH1832">
        <v>0</v>
      </c>
    </row>
    <row r="1833" spans="1:34" ht="25.5" outlineLevel="1">
      <c r="A1833" s="3"/>
      <c r="B1833" s="4"/>
      <c r="C1833" s="176" t="s">
        <v>695</v>
      </c>
      <c r="D1833" s="157"/>
      <c r="E1833" s="158">
        <v>27.175699999999999</v>
      </c>
      <c r="F1833" s="3"/>
      <c r="G1833" s="3"/>
      <c r="H1833" s="3"/>
      <c r="I1833" s="3"/>
      <c r="J1833" s="3"/>
      <c r="K1833" s="3"/>
      <c r="L1833" s="3"/>
      <c r="M1833" s="3"/>
      <c r="N1833" s="3"/>
      <c r="O1833" s="3"/>
      <c r="P1833" s="3"/>
      <c r="Q1833" s="3"/>
      <c r="R1833" s="3"/>
      <c r="S1833" s="3"/>
      <c r="T1833" s="3"/>
      <c r="U1833" s="3"/>
      <c r="V1833" s="3"/>
      <c r="W1833" s="3"/>
      <c r="X1833" s="3"/>
      <c r="Y1833" s="3"/>
      <c r="AG1833" t="s">
        <v>206</v>
      </c>
      <c r="AH1833">
        <v>0</v>
      </c>
    </row>
    <row r="1834" spans="1:34" ht="25.5" outlineLevel="1">
      <c r="A1834" s="3"/>
      <c r="B1834" s="4"/>
      <c r="C1834" s="176" t="s">
        <v>696</v>
      </c>
      <c r="D1834" s="157"/>
      <c r="E1834" s="158">
        <v>28.748100000000001</v>
      </c>
      <c r="F1834" s="3"/>
      <c r="G1834" s="3"/>
      <c r="H1834" s="3"/>
      <c r="I1834" s="3"/>
      <c r="J1834" s="3"/>
      <c r="K1834" s="3"/>
      <c r="L1834" s="3"/>
      <c r="M1834" s="3"/>
      <c r="N1834" s="3"/>
      <c r="O1834" s="3"/>
      <c r="P1834" s="3"/>
      <c r="Q1834" s="3"/>
      <c r="R1834" s="3"/>
      <c r="S1834" s="3"/>
      <c r="T1834" s="3"/>
      <c r="U1834" s="3"/>
      <c r="V1834" s="3"/>
      <c r="W1834" s="3"/>
      <c r="X1834" s="3"/>
      <c r="Y1834" s="3"/>
      <c r="AG1834" t="s">
        <v>206</v>
      </c>
      <c r="AH1834">
        <v>0</v>
      </c>
    </row>
    <row r="1835" spans="1:34" ht="38.25" outlineLevel="1">
      <c r="A1835" s="3"/>
      <c r="B1835" s="4"/>
      <c r="C1835" s="176" t="s">
        <v>2120</v>
      </c>
      <c r="D1835" s="157"/>
      <c r="E1835" s="158">
        <v>91.258349999999993</v>
      </c>
      <c r="F1835" s="3"/>
      <c r="G1835" s="3"/>
      <c r="H1835" s="3"/>
      <c r="I1835" s="3"/>
      <c r="J1835" s="3"/>
      <c r="K1835" s="3"/>
      <c r="L1835" s="3"/>
      <c r="M1835" s="3"/>
      <c r="N1835" s="3"/>
      <c r="O1835" s="3"/>
      <c r="P1835" s="3"/>
      <c r="Q1835" s="3"/>
      <c r="R1835" s="3"/>
      <c r="S1835" s="3"/>
      <c r="T1835" s="3"/>
      <c r="U1835" s="3"/>
      <c r="V1835" s="3"/>
      <c r="W1835" s="3"/>
      <c r="X1835" s="3"/>
      <c r="Y1835" s="3"/>
      <c r="AG1835" t="s">
        <v>206</v>
      </c>
      <c r="AH1835">
        <v>0</v>
      </c>
    </row>
    <row r="1836" spans="1:34" ht="38.25" outlineLevel="1">
      <c r="A1836" s="3"/>
      <c r="B1836" s="4"/>
      <c r="C1836" s="176" t="s">
        <v>698</v>
      </c>
      <c r="D1836" s="157"/>
      <c r="E1836" s="158">
        <v>-18.873999999999999</v>
      </c>
      <c r="F1836" s="3"/>
      <c r="G1836" s="3"/>
      <c r="H1836" s="3"/>
      <c r="I1836" s="3"/>
      <c r="J1836" s="3"/>
      <c r="K1836" s="3"/>
      <c r="L1836" s="3"/>
      <c r="M1836" s="3"/>
      <c r="N1836" s="3"/>
      <c r="O1836" s="3"/>
      <c r="P1836" s="3"/>
      <c r="Q1836" s="3"/>
      <c r="R1836" s="3"/>
      <c r="S1836" s="3"/>
      <c r="T1836" s="3"/>
      <c r="U1836" s="3"/>
      <c r="V1836" s="3"/>
      <c r="W1836" s="3"/>
      <c r="X1836" s="3"/>
      <c r="Y1836" s="3"/>
      <c r="AG1836" t="s">
        <v>206</v>
      </c>
      <c r="AH1836">
        <v>0</v>
      </c>
    </row>
    <row r="1837" spans="1:34" outlineLevel="1">
      <c r="A1837" s="3"/>
      <c r="B1837" s="4"/>
      <c r="C1837" s="176" t="s">
        <v>699</v>
      </c>
      <c r="D1837" s="157"/>
      <c r="E1837" s="158">
        <v>33.216299999999997</v>
      </c>
      <c r="F1837" s="3"/>
      <c r="G1837" s="3"/>
      <c r="H1837" s="3"/>
      <c r="I1837" s="3"/>
      <c r="J1837" s="3"/>
      <c r="K1837" s="3"/>
      <c r="L1837" s="3"/>
      <c r="M1837" s="3"/>
      <c r="N1837" s="3"/>
      <c r="O1837" s="3"/>
      <c r="P1837" s="3"/>
      <c r="Q1837" s="3"/>
      <c r="R1837" s="3"/>
      <c r="S1837" s="3"/>
      <c r="T1837" s="3"/>
      <c r="U1837" s="3"/>
      <c r="V1837" s="3"/>
      <c r="W1837" s="3"/>
      <c r="X1837" s="3"/>
      <c r="Y1837" s="3"/>
      <c r="AG1837" t="s">
        <v>206</v>
      </c>
      <c r="AH1837">
        <v>0</v>
      </c>
    </row>
    <row r="1838" spans="1:34" ht="25.5" outlineLevel="1">
      <c r="A1838" s="3"/>
      <c r="B1838" s="4"/>
      <c r="C1838" s="176" t="s">
        <v>700</v>
      </c>
      <c r="D1838" s="157"/>
      <c r="E1838" s="158">
        <v>23.197299999999998</v>
      </c>
      <c r="F1838" s="3"/>
      <c r="G1838" s="3"/>
      <c r="H1838" s="3"/>
      <c r="I1838" s="3"/>
      <c r="J1838" s="3"/>
      <c r="K1838" s="3"/>
      <c r="L1838" s="3"/>
      <c r="M1838" s="3"/>
      <c r="N1838" s="3"/>
      <c r="O1838" s="3"/>
      <c r="P1838" s="3"/>
      <c r="Q1838" s="3"/>
      <c r="R1838" s="3"/>
      <c r="S1838" s="3"/>
      <c r="T1838" s="3"/>
      <c r="U1838" s="3"/>
      <c r="V1838" s="3"/>
      <c r="W1838" s="3"/>
      <c r="X1838" s="3"/>
      <c r="Y1838" s="3"/>
      <c r="AG1838" t="s">
        <v>206</v>
      </c>
      <c r="AH1838">
        <v>0</v>
      </c>
    </row>
    <row r="1839" spans="1:34" outlineLevel="1">
      <c r="A1839" s="3"/>
      <c r="B1839" s="4"/>
      <c r="C1839" s="176" t="s">
        <v>2121</v>
      </c>
      <c r="D1839" s="157"/>
      <c r="E1839" s="158">
        <v>4.2519499999999999</v>
      </c>
      <c r="F1839" s="3"/>
      <c r="G1839" s="3"/>
      <c r="H1839" s="3"/>
      <c r="I1839" s="3"/>
      <c r="J1839" s="3"/>
      <c r="K1839" s="3"/>
      <c r="L1839" s="3"/>
      <c r="M1839" s="3"/>
      <c r="N1839" s="3"/>
      <c r="O1839" s="3"/>
      <c r="P1839" s="3"/>
      <c r="Q1839" s="3"/>
      <c r="R1839" s="3"/>
      <c r="S1839" s="3"/>
      <c r="T1839" s="3"/>
      <c r="U1839" s="3"/>
      <c r="V1839" s="3"/>
      <c r="W1839" s="3"/>
      <c r="X1839" s="3"/>
      <c r="Y1839" s="3"/>
      <c r="AG1839" t="s">
        <v>206</v>
      </c>
      <c r="AH1839">
        <v>0</v>
      </c>
    </row>
    <row r="1840" spans="1:34" outlineLevel="1">
      <c r="A1840" s="3"/>
      <c r="B1840" s="4"/>
      <c r="C1840" s="176" t="s">
        <v>704</v>
      </c>
      <c r="D1840" s="157"/>
      <c r="E1840" s="158">
        <v>5.2015000000000002</v>
      </c>
      <c r="F1840" s="3"/>
      <c r="G1840" s="3"/>
      <c r="H1840" s="3"/>
      <c r="I1840" s="3"/>
      <c r="J1840" s="3"/>
      <c r="K1840" s="3"/>
      <c r="L1840" s="3"/>
      <c r="M1840" s="3"/>
      <c r="N1840" s="3"/>
      <c r="O1840" s="3"/>
      <c r="P1840" s="3"/>
      <c r="Q1840" s="3"/>
      <c r="R1840" s="3"/>
      <c r="S1840" s="3"/>
      <c r="T1840" s="3"/>
      <c r="U1840" s="3"/>
      <c r="V1840" s="3"/>
      <c r="W1840" s="3"/>
      <c r="X1840" s="3"/>
      <c r="Y1840" s="3"/>
      <c r="AG1840" t="s">
        <v>206</v>
      </c>
      <c r="AH1840">
        <v>0</v>
      </c>
    </row>
    <row r="1841" spans="1:34" outlineLevel="1">
      <c r="A1841" s="3"/>
      <c r="B1841" s="4"/>
      <c r="C1841" s="176" t="s">
        <v>705</v>
      </c>
      <c r="D1841" s="157"/>
      <c r="E1841" s="158">
        <v>1.6879999999999999</v>
      </c>
      <c r="F1841" s="3"/>
      <c r="G1841" s="3"/>
      <c r="H1841" s="3"/>
      <c r="I1841" s="3"/>
      <c r="J1841" s="3"/>
      <c r="K1841" s="3"/>
      <c r="L1841" s="3"/>
      <c r="M1841" s="3"/>
      <c r="N1841" s="3"/>
      <c r="O1841" s="3"/>
      <c r="P1841" s="3"/>
      <c r="Q1841" s="3"/>
      <c r="R1841" s="3"/>
      <c r="S1841" s="3"/>
      <c r="T1841" s="3"/>
      <c r="U1841" s="3"/>
      <c r="V1841" s="3"/>
      <c r="W1841" s="3"/>
      <c r="X1841" s="3"/>
      <c r="Y1841" s="3"/>
      <c r="AG1841" t="s">
        <v>206</v>
      </c>
      <c r="AH1841">
        <v>0</v>
      </c>
    </row>
    <row r="1842" spans="1:34" outlineLevel="1">
      <c r="A1842" s="3"/>
      <c r="B1842" s="4"/>
      <c r="C1842" s="176" t="s">
        <v>706</v>
      </c>
      <c r="D1842" s="157"/>
      <c r="E1842" s="158">
        <v>3.4803500000000001</v>
      </c>
      <c r="F1842" s="3"/>
      <c r="G1842" s="3"/>
      <c r="H1842" s="3"/>
      <c r="I1842" s="3"/>
      <c r="J1842" s="3"/>
      <c r="K1842" s="3"/>
      <c r="L1842" s="3"/>
      <c r="M1842" s="3"/>
      <c r="N1842" s="3"/>
      <c r="O1842" s="3"/>
      <c r="P1842" s="3"/>
      <c r="Q1842" s="3"/>
      <c r="R1842" s="3"/>
      <c r="S1842" s="3"/>
      <c r="T1842" s="3"/>
      <c r="U1842" s="3"/>
      <c r="V1842" s="3"/>
      <c r="W1842" s="3"/>
      <c r="X1842" s="3"/>
      <c r="Y1842" s="3"/>
      <c r="AG1842" t="s">
        <v>206</v>
      </c>
      <c r="AH1842">
        <v>0</v>
      </c>
    </row>
    <row r="1843" spans="1:34" ht="25.5" outlineLevel="1">
      <c r="A1843" s="3"/>
      <c r="B1843" s="4"/>
      <c r="C1843" s="176" t="s">
        <v>707</v>
      </c>
      <c r="D1843" s="157"/>
      <c r="E1843" s="158">
        <v>31.09965</v>
      </c>
      <c r="F1843" s="3"/>
      <c r="G1843" s="3"/>
      <c r="H1843" s="3"/>
      <c r="I1843" s="3"/>
      <c r="J1843" s="3"/>
      <c r="K1843" s="3"/>
      <c r="L1843" s="3"/>
      <c r="M1843" s="3"/>
      <c r="N1843" s="3"/>
      <c r="O1843" s="3"/>
      <c r="P1843" s="3"/>
      <c r="Q1843" s="3"/>
      <c r="R1843" s="3"/>
      <c r="S1843" s="3"/>
      <c r="T1843" s="3"/>
      <c r="U1843" s="3"/>
      <c r="V1843" s="3"/>
      <c r="W1843" s="3"/>
      <c r="X1843" s="3"/>
      <c r="Y1843" s="3"/>
      <c r="AG1843" t="s">
        <v>206</v>
      </c>
      <c r="AH1843">
        <v>0</v>
      </c>
    </row>
    <row r="1844" spans="1:34" outlineLevel="1">
      <c r="A1844" s="3"/>
      <c r="B1844" s="4"/>
      <c r="C1844" s="176" t="s">
        <v>2122</v>
      </c>
      <c r="D1844" s="157"/>
      <c r="E1844" s="158">
        <v>2.3490000000000002</v>
      </c>
      <c r="F1844" s="3"/>
      <c r="G1844" s="3"/>
      <c r="H1844" s="3"/>
      <c r="I1844" s="3"/>
      <c r="J1844" s="3"/>
      <c r="K1844" s="3"/>
      <c r="L1844" s="3"/>
      <c r="M1844" s="3"/>
      <c r="N1844" s="3"/>
      <c r="O1844" s="3"/>
      <c r="P1844" s="3"/>
      <c r="Q1844" s="3"/>
      <c r="R1844" s="3"/>
      <c r="S1844" s="3"/>
      <c r="T1844" s="3"/>
      <c r="U1844" s="3"/>
      <c r="V1844" s="3"/>
      <c r="W1844" s="3"/>
      <c r="X1844" s="3"/>
      <c r="Y1844" s="3"/>
      <c r="AG1844" t="s">
        <v>206</v>
      </c>
      <c r="AH1844">
        <v>0</v>
      </c>
    </row>
    <row r="1845" spans="1:34" outlineLevel="1">
      <c r="A1845" s="3"/>
      <c r="B1845" s="4"/>
      <c r="C1845" s="176" t="s">
        <v>709</v>
      </c>
      <c r="D1845" s="157"/>
      <c r="E1845" s="158">
        <v>6.5339999999999998</v>
      </c>
      <c r="F1845" s="3"/>
      <c r="G1845" s="3"/>
      <c r="H1845" s="3"/>
      <c r="I1845" s="3"/>
      <c r="J1845" s="3"/>
      <c r="K1845" s="3"/>
      <c r="L1845" s="3"/>
      <c r="M1845" s="3"/>
      <c r="N1845" s="3"/>
      <c r="O1845" s="3"/>
      <c r="P1845" s="3"/>
      <c r="Q1845" s="3"/>
      <c r="R1845" s="3"/>
      <c r="S1845" s="3"/>
      <c r="T1845" s="3"/>
      <c r="U1845" s="3"/>
      <c r="V1845" s="3"/>
      <c r="W1845" s="3"/>
      <c r="X1845" s="3"/>
      <c r="Y1845" s="3"/>
      <c r="AG1845" t="s">
        <v>206</v>
      </c>
      <c r="AH1845">
        <v>0</v>
      </c>
    </row>
    <row r="1846" spans="1:34" outlineLevel="1">
      <c r="A1846" s="3"/>
      <c r="B1846" s="4"/>
      <c r="C1846" s="176" t="s">
        <v>710</v>
      </c>
      <c r="D1846" s="157"/>
      <c r="E1846" s="158">
        <v>2.0790000000000002</v>
      </c>
      <c r="F1846" s="3"/>
      <c r="G1846" s="3"/>
      <c r="H1846" s="3"/>
      <c r="I1846" s="3"/>
      <c r="J1846" s="3"/>
      <c r="K1846" s="3"/>
      <c r="L1846" s="3"/>
      <c r="M1846" s="3"/>
      <c r="N1846" s="3"/>
      <c r="O1846" s="3"/>
      <c r="P1846" s="3"/>
      <c r="Q1846" s="3"/>
      <c r="R1846" s="3"/>
      <c r="S1846" s="3"/>
      <c r="T1846" s="3"/>
      <c r="U1846" s="3"/>
      <c r="V1846" s="3"/>
      <c r="W1846" s="3"/>
      <c r="X1846" s="3"/>
      <c r="Y1846" s="3"/>
      <c r="AG1846" t="s">
        <v>206</v>
      </c>
      <c r="AH1846">
        <v>0</v>
      </c>
    </row>
    <row r="1847" spans="1:34" outlineLevel="1">
      <c r="A1847" s="3"/>
      <c r="B1847" s="4"/>
      <c r="C1847" s="176" t="s">
        <v>2123</v>
      </c>
      <c r="D1847" s="157"/>
      <c r="E1847" s="158">
        <v>13.5</v>
      </c>
      <c r="F1847" s="3"/>
      <c r="G1847" s="3"/>
      <c r="H1847" s="3"/>
      <c r="I1847" s="3"/>
      <c r="J1847" s="3"/>
      <c r="K1847" s="3"/>
      <c r="L1847" s="3"/>
      <c r="M1847" s="3"/>
      <c r="N1847" s="3"/>
      <c r="O1847" s="3"/>
      <c r="P1847" s="3"/>
      <c r="Q1847" s="3"/>
      <c r="R1847" s="3"/>
      <c r="S1847" s="3"/>
      <c r="T1847" s="3"/>
      <c r="U1847" s="3"/>
      <c r="V1847" s="3"/>
      <c r="W1847" s="3"/>
      <c r="X1847" s="3"/>
      <c r="Y1847" s="3"/>
      <c r="AG1847" t="s">
        <v>206</v>
      </c>
      <c r="AH1847">
        <v>0</v>
      </c>
    </row>
    <row r="1848" spans="1:34">
      <c r="A1848" s="3"/>
      <c r="B1848" s="4" t="s">
        <v>2124</v>
      </c>
      <c r="C1848" s="1202" t="s">
        <v>2074</v>
      </c>
      <c r="D1848" s="1203"/>
      <c r="E1848" s="1204">
        <v>185.14</v>
      </c>
      <c r="F1848" s="3"/>
      <c r="G1848" s="3"/>
      <c r="H1848" s="3"/>
      <c r="I1848" s="3"/>
      <c r="J1848" s="3"/>
      <c r="K1848" s="3"/>
      <c r="L1848" s="3"/>
      <c r="M1848" s="3"/>
      <c r="N1848" s="3"/>
      <c r="O1848" s="3"/>
      <c r="P1848" s="3"/>
      <c r="Q1848" s="3"/>
      <c r="R1848" s="3"/>
      <c r="S1848" s="3"/>
      <c r="T1848" s="3"/>
      <c r="U1848" s="3"/>
      <c r="V1848" s="3"/>
      <c r="W1848" s="3"/>
      <c r="X1848" s="3"/>
      <c r="Y1848" s="3"/>
      <c r="AG1848" t="s">
        <v>2075</v>
      </c>
    </row>
    <row r="1849" spans="1:34">
      <c r="A1849" s="3"/>
      <c r="B1849" s="4"/>
      <c r="C1849" s="176" t="s">
        <v>2125</v>
      </c>
      <c r="D1849" s="157"/>
      <c r="E1849" s="158">
        <v>165.9</v>
      </c>
      <c r="F1849" s="3"/>
      <c r="G1849" s="3"/>
      <c r="H1849" s="3"/>
      <c r="I1849" s="3"/>
      <c r="J1849" s="3"/>
      <c r="K1849" s="3"/>
      <c r="L1849" s="3"/>
      <c r="M1849" s="3"/>
      <c r="N1849" s="3"/>
      <c r="O1849" s="3"/>
      <c r="P1849" s="3"/>
      <c r="Q1849" s="3"/>
      <c r="R1849" s="3"/>
      <c r="S1849" s="3"/>
      <c r="T1849" s="3"/>
      <c r="U1849" s="3"/>
      <c r="V1849" s="3"/>
      <c r="W1849" s="3"/>
      <c r="X1849" s="3"/>
      <c r="Y1849" s="3"/>
      <c r="AG1849" t="s">
        <v>206</v>
      </c>
      <c r="AH1849">
        <v>0</v>
      </c>
    </row>
    <row r="1850" spans="1:34" outlineLevel="1">
      <c r="A1850" s="3"/>
      <c r="B1850" s="4"/>
      <c r="C1850" s="176" t="s">
        <v>672</v>
      </c>
      <c r="D1850" s="157"/>
      <c r="E1850" s="158">
        <v>19.239999999999998</v>
      </c>
      <c r="F1850" s="3"/>
      <c r="G1850" s="3"/>
      <c r="H1850" s="3"/>
      <c r="I1850" s="3"/>
      <c r="J1850" s="3"/>
      <c r="K1850" s="3"/>
      <c r="L1850" s="3"/>
      <c r="M1850" s="3"/>
      <c r="N1850" s="3"/>
      <c r="O1850" s="3"/>
      <c r="P1850" s="3"/>
      <c r="Q1850" s="3"/>
      <c r="R1850" s="3"/>
      <c r="S1850" s="3"/>
      <c r="T1850" s="3"/>
      <c r="U1850" s="3"/>
      <c r="V1850" s="3"/>
      <c r="W1850" s="3"/>
      <c r="X1850" s="3"/>
      <c r="Y1850" s="3"/>
      <c r="AG1850" t="s">
        <v>206</v>
      </c>
      <c r="AH1850">
        <v>0</v>
      </c>
    </row>
    <row r="1851" spans="1:34">
      <c r="A1851" s="3"/>
      <c r="B1851" s="4" t="s">
        <v>2126</v>
      </c>
      <c r="C1851" s="1202" t="s">
        <v>2127</v>
      </c>
      <c r="D1851" s="1203"/>
      <c r="E1851" s="1204">
        <v>371.52</v>
      </c>
      <c r="F1851" s="3"/>
      <c r="G1851" s="3"/>
      <c r="H1851" s="3"/>
      <c r="I1851" s="3"/>
      <c r="J1851" s="3"/>
      <c r="K1851" s="3"/>
      <c r="L1851" s="3"/>
      <c r="M1851" s="3"/>
      <c r="N1851" s="3"/>
      <c r="O1851" s="3"/>
      <c r="P1851" s="3"/>
      <c r="Q1851" s="3"/>
      <c r="R1851" s="3"/>
      <c r="S1851" s="3"/>
      <c r="T1851" s="3"/>
      <c r="U1851" s="3"/>
      <c r="V1851" s="3"/>
      <c r="W1851" s="3"/>
      <c r="X1851" s="3"/>
      <c r="Y1851" s="3"/>
      <c r="AG1851" t="s">
        <v>2075</v>
      </c>
    </row>
    <row r="1852" spans="1:34">
      <c r="A1852" s="3"/>
      <c r="B1852" s="4"/>
      <c r="C1852" s="176" t="s">
        <v>2128</v>
      </c>
      <c r="D1852" s="157"/>
      <c r="E1852" s="158">
        <v>371.52</v>
      </c>
      <c r="F1852" s="3"/>
      <c r="G1852" s="3"/>
      <c r="H1852" s="3"/>
      <c r="I1852" s="3"/>
      <c r="J1852" s="3"/>
      <c r="K1852" s="3"/>
      <c r="L1852" s="3"/>
      <c r="M1852" s="3"/>
      <c r="N1852" s="3"/>
      <c r="O1852" s="3"/>
      <c r="P1852" s="3"/>
      <c r="Q1852" s="3"/>
      <c r="R1852" s="3"/>
      <c r="S1852" s="3"/>
      <c r="T1852" s="3"/>
      <c r="U1852" s="3"/>
      <c r="V1852" s="3"/>
      <c r="W1852" s="3"/>
      <c r="X1852" s="3"/>
      <c r="Y1852" s="3"/>
      <c r="AG1852" t="s">
        <v>206</v>
      </c>
      <c r="AH1852">
        <v>0</v>
      </c>
    </row>
    <row r="1853" spans="1:34">
      <c r="A1853" s="3"/>
      <c r="B1853" s="4" t="s">
        <v>1428</v>
      </c>
      <c r="C1853" s="1202" t="s">
        <v>2129</v>
      </c>
      <c r="D1853" s="1203"/>
      <c r="E1853" s="1204">
        <v>23.45</v>
      </c>
      <c r="F1853" s="3"/>
      <c r="G1853" s="3"/>
      <c r="H1853" s="3"/>
      <c r="I1853" s="3"/>
      <c r="J1853" s="3"/>
      <c r="K1853" s="3"/>
      <c r="L1853" s="3"/>
      <c r="M1853" s="3"/>
      <c r="N1853" s="3"/>
      <c r="O1853" s="3"/>
      <c r="P1853" s="3"/>
      <c r="Q1853" s="3"/>
      <c r="R1853" s="3"/>
      <c r="S1853" s="3"/>
      <c r="T1853" s="3"/>
      <c r="U1853" s="3"/>
      <c r="V1853" s="3"/>
      <c r="W1853" s="3"/>
      <c r="X1853" s="3"/>
      <c r="Y1853" s="3"/>
      <c r="AG1853" t="s">
        <v>2075</v>
      </c>
    </row>
    <row r="1854" spans="1:34">
      <c r="A1854" s="3"/>
      <c r="B1854" s="4"/>
      <c r="C1854" s="176" t="s">
        <v>2130</v>
      </c>
      <c r="D1854" s="157"/>
      <c r="E1854" s="158">
        <v>23.45</v>
      </c>
      <c r="F1854" s="3"/>
      <c r="G1854" s="3"/>
      <c r="H1854" s="3"/>
      <c r="I1854" s="3"/>
      <c r="J1854" s="3"/>
      <c r="K1854" s="3"/>
      <c r="L1854" s="3"/>
      <c r="M1854" s="3"/>
      <c r="N1854" s="3"/>
      <c r="O1854" s="3"/>
      <c r="P1854" s="3"/>
      <c r="Q1854" s="3"/>
      <c r="R1854" s="3"/>
      <c r="S1854" s="3"/>
      <c r="T1854" s="3"/>
      <c r="U1854" s="3"/>
      <c r="V1854" s="3"/>
      <c r="W1854" s="3"/>
      <c r="X1854" s="3"/>
      <c r="Y1854" s="3"/>
      <c r="AG1854" t="s">
        <v>206</v>
      </c>
      <c r="AH1854">
        <v>0</v>
      </c>
    </row>
    <row r="1855" spans="1:34">
      <c r="A1855" s="3"/>
      <c r="B1855" s="4" t="s">
        <v>2131</v>
      </c>
      <c r="C1855" s="1202" t="s">
        <v>2132</v>
      </c>
      <c r="D1855" s="1203"/>
      <c r="E1855" s="1204">
        <v>3.83</v>
      </c>
      <c r="F1855" s="3"/>
      <c r="G1855" s="3"/>
      <c r="H1855" s="3"/>
      <c r="I1855" s="3"/>
      <c r="J1855" s="3"/>
      <c r="K1855" s="3"/>
      <c r="L1855" s="3"/>
      <c r="M1855" s="3"/>
      <c r="N1855" s="3"/>
      <c r="O1855" s="3"/>
      <c r="P1855" s="3"/>
      <c r="Q1855" s="3"/>
      <c r="R1855" s="3"/>
      <c r="S1855" s="3"/>
      <c r="T1855" s="3"/>
      <c r="U1855" s="3"/>
      <c r="V1855" s="3"/>
      <c r="W1855" s="3"/>
      <c r="X1855" s="3"/>
      <c r="Y1855" s="3"/>
      <c r="AG1855" t="s">
        <v>2075</v>
      </c>
    </row>
    <row r="1856" spans="1:34">
      <c r="A1856" s="3"/>
      <c r="B1856" s="4"/>
      <c r="C1856" s="176" t="s">
        <v>520</v>
      </c>
      <c r="D1856" s="157"/>
      <c r="E1856" s="158">
        <v>3.83</v>
      </c>
      <c r="F1856" s="3"/>
      <c r="G1856" s="3"/>
      <c r="H1856" s="3"/>
      <c r="I1856" s="3"/>
      <c r="J1856" s="3"/>
      <c r="K1856" s="3"/>
      <c r="L1856" s="3"/>
      <c r="M1856" s="3"/>
      <c r="N1856" s="3"/>
      <c r="O1856" s="3"/>
      <c r="P1856" s="3"/>
      <c r="Q1856" s="3"/>
      <c r="R1856" s="3"/>
      <c r="S1856" s="3"/>
      <c r="T1856" s="3"/>
      <c r="U1856" s="3"/>
      <c r="V1856" s="3"/>
      <c r="W1856" s="3"/>
      <c r="X1856" s="3"/>
      <c r="Y1856" s="3"/>
      <c r="AG1856" t="s">
        <v>206</v>
      </c>
      <c r="AH1856">
        <v>0</v>
      </c>
    </row>
    <row r="1857" spans="1:34">
      <c r="A1857" s="3"/>
      <c r="B1857" s="4" t="s">
        <v>2133</v>
      </c>
      <c r="C1857" s="1202" t="s">
        <v>2134</v>
      </c>
      <c r="D1857" s="1203"/>
      <c r="E1857" s="1204">
        <v>76.86</v>
      </c>
      <c r="F1857" s="3"/>
      <c r="G1857" s="3"/>
      <c r="H1857" s="3"/>
      <c r="I1857" s="3"/>
      <c r="J1857" s="3"/>
      <c r="K1857" s="3"/>
      <c r="L1857" s="3"/>
      <c r="M1857" s="3"/>
      <c r="N1857" s="3"/>
      <c r="O1857" s="3"/>
      <c r="P1857" s="3"/>
      <c r="Q1857" s="3"/>
      <c r="R1857" s="3"/>
      <c r="S1857" s="3"/>
      <c r="T1857" s="3"/>
      <c r="U1857" s="3"/>
      <c r="V1857" s="3"/>
      <c r="W1857" s="3"/>
      <c r="X1857" s="3"/>
      <c r="Y1857" s="3"/>
      <c r="AG1857" t="s">
        <v>2075</v>
      </c>
    </row>
    <row r="1858" spans="1:34">
      <c r="A1858" s="3"/>
      <c r="B1858" s="4"/>
      <c r="C1858" s="176" t="s">
        <v>665</v>
      </c>
      <c r="D1858" s="157"/>
      <c r="E1858" s="158">
        <v>13.48</v>
      </c>
      <c r="F1858" s="3"/>
      <c r="G1858" s="3"/>
      <c r="H1858" s="3"/>
      <c r="I1858" s="3"/>
      <c r="J1858" s="3"/>
      <c r="K1858" s="3"/>
      <c r="L1858" s="3"/>
      <c r="M1858" s="3"/>
      <c r="N1858" s="3"/>
      <c r="O1858" s="3"/>
      <c r="P1858" s="3"/>
      <c r="Q1858" s="3"/>
      <c r="R1858" s="3"/>
      <c r="S1858" s="3"/>
      <c r="T1858" s="3"/>
      <c r="U1858" s="3"/>
      <c r="V1858" s="3"/>
      <c r="W1858" s="3"/>
      <c r="X1858" s="3"/>
      <c r="Y1858" s="3"/>
      <c r="AG1858" t="s">
        <v>206</v>
      </c>
      <c r="AH1858">
        <v>0</v>
      </c>
    </row>
    <row r="1859" spans="1:34" outlineLevel="1">
      <c r="A1859" s="3"/>
      <c r="B1859" s="4"/>
      <c r="C1859" s="176" t="s">
        <v>666</v>
      </c>
      <c r="D1859" s="157"/>
      <c r="E1859" s="158">
        <v>9.57</v>
      </c>
      <c r="F1859" s="3"/>
      <c r="G1859" s="3"/>
      <c r="H1859" s="3"/>
      <c r="I1859" s="3"/>
      <c r="J1859" s="3"/>
      <c r="K1859" s="3"/>
      <c r="L1859" s="3"/>
      <c r="M1859" s="3"/>
      <c r="N1859" s="3"/>
      <c r="O1859" s="3"/>
      <c r="P1859" s="3"/>
      <c r="Q1859" s="3"/>
      <c r="R1859" s="3"/>
      <c r="S1859" s="3"/>
      <c r="T1859" s="3"/>
      <c r="U1859" s="3"/>
      <c r="V1859" s="3"/>
      <c r="W1859" s="3"/>
      <c r="X1859" s="3"/>
      <c r="Y1859" s="3"/>
      <c r="AG1859" t="s">
        <v>206</v>
      </c>
      <c r="AH1859">
        <v>0</v>
      </c>
    </row>
    <row r="1860" spans="1:34" outlineLevel="1">
      <c r="A1860" s="3"/>
      <c r="B1860" s="4"/>
      <c r="C1860" s="176" t="s">
        <v>522</v>
      </c>
      <c r="D1860" s="157"/>
      <c r="E1860" s="158">
        <v>38.630000000000003</v>
      </c>
      <c r="F1860" s="3"/>
      <c r="G1860" s="3"/>
      <c r="H1860" s="3"/>
      <c r="I1860" s="3"/>
      <c r="J1860" s="3"/>
      <c r="K1860" s="3"/>
      <c r="L1860" s="3"/>
      <c r="M1860" s="3"/>
      <c r="N1860" s="3"/>
      <c r="O1860" s="3"/>
      <c r="P1860" s="3"/>
      <c r="Q1860" s="3"/>
      <c r="R1860" s="3"/>
      <c r="S1860" s="3"/>
      <c r="T1860" s="3"/>
      <c r="U1860" s="3"/>
      <c r="V1860" s="3"/>
      <c r="W1860" s="3"/>
      <c r="X1860" s="3"/>
      <c r="Y1860" s="3"/>
      <c r="AG1860" t="s">
        <v>206</v>
      </c>
      <c r="AH1860">
        <v>0</v>
      </c>
    </row>
    <row r="1861" spans="1:34" outlineLevel="1">
      <c r="A1861" s="3"/>
      <c r="B1861" s="4"/>
      <c r="C1861" s="176" t="s">
        <v>524</v>
      </c>
      <c r="D1861" s="157"/>
      <c r="E1861" s="158">
        <v>15.18</v>
      </c>
      <c r="F1861" s="3"/>
      <c r="G1861" s="3"/>
      <c r="H1861" s="3"/>
      <c r="I1861" s="3"/>
      <c r="J1861" s="3"/>
      <c r="K1861" s="3"/>
      <c r="L1861" s="3"/>
      <c r="M1861" s="3"/>
      <c r="N1861" s="3"/>
      <c r="O1861" s="3"/>
      <c r="P1861" s="3"/>
      <c r="Q1861" s="3"/>
      <c r="R1861" s="3"/>
      <c r="S1861" s="3"/>
      <c r="T1861" s="3"/>
      <c r="U1861" s="3"/>
      <c r="V1861" s="3"/>
      <c r="W1861" s="3"/>
      <c r="X1861" s="3"/>
      <c r="Y1861" s="3"/>
      <c r="AG1861" t="s">
        <v>206</v>
      </c>
      <c r="AH1861">
        <v>0</v>
      </c>
    </row>
    <row r="1862" spans="1:34">
      <c r="A1862" s="3"/>
      <c r="B1862" s="4" t="s">
        <v>2135</v>
      </c>
      <c r="C1862" s="1202" t="s">
        <v>2074</v>
      </c>
      <c r="D1862" s="1203"/>
      <c r="E1862" s="1204">
        <v>103.72</v>
      </c>
      <c r="F1862" s="3"/>
      <c r="G1862" s="3"/>
      <c r="H1862" s="3"/>
      <c r="I1862" s="3"/>
      <c r="J1862" s="3"/>
      <c r="K1862" s="3"/>
      <c r="L1862" s="3"/>
      <c r="M1862" s="3"/>
      <c r="N1862" s="3"/>
      <c r="O1862" s="3"/>
      <c r="P1862" s="3"/>
      <c r="Q1862" s="3"/>
      <c r="R1862" s="3"/>
      <c r="S1862" s="3"/>
      <c r="T1862" s="3"/>
      <c r="U1862" s="3"/>
      <c r="V1862" s="3"/>
      <c r="W1862" s="3"/>
      <c r="X1862" s="3"/>
      <c r="Y1862" s="3"/>
      <c r="AG1862" t="s">
        <v>2075</v>
      </c>
    </row>
    <row r="1863" spans="1:34">
      <c r="A1863" s="3"/>
      <c r="B1863" s="4"/>
      <c r="C1863" s="176" t="s">
        <v>670</v>
      </c>
      <c r="D1863" s="157"/>
      <c r="E1863" s="158">
        <v>84.64</v>
      </c>
      <c r="F1863" s="3"/>
      <c r="G1863" s="3"/>
      <c r="H1863" s="3"/>
      <c r="I1863" s="3"/>
      <c r="J1863" s="3"/>
      <c r="K1863" s="3"/>
      <c r="L1863" s="3"/>
      <c r="M1863" s="3"/>
      <c r="N1863" s="3"/>
      <c r="O1863" s="3"/>
      <c r="P1863" s="3"/>
      <c r="Q1863" s="3"/>
      <c r="R1863" s="3"/>
      <c r="S1863" s="3"/>
      <c r="T1863" s="3"/>
      <c r="U1863" s="3"/>
      <c r="V1863" s="3"/>
      <c r="W1863" s="3"/>
      <c r="X1863" s="3"/>
      <c r="Y1863" s="3"/>
      <c r="AG1863" t="s">
        <v>206</v>
      </c>
      <c r="AH1863">
        <v>0</v>
      </c>
    </row>
    <row r="1864" spans="1:34" outlineLevel="1">
      <c r="A1864" s="3"/>
      <c r="B1864" s="4"/>
      <c r="C1864" s="176" t="s">
        <v>523</v>
      </c>
      <c r="D1864" s="157"/>
      <c r="E1864" s="158">
        <v>19.079999999999998</v>
      </c>
      <c r="F1864" s="3"/>
      <c r="G1864" s="3"/>
      <c r="H1864" s="3"/>
      <c r="I1864" s="3"/>
      <c r="J1864" s="3"/>
      <c r="K1864" s="3"/>
      <c r="L1864" s="3"/>
      <c r="M1864" s="3"/>
      <c r="N1864" s="3"/>
      <c r="O1864" s="3"/>
      <c r="P1864" s="3"/>
      <c r="Q1864" s="3"/>
      <c r="R1864" s="3"/>
      <c r="S1864" s="3"/>
      <c r="T1864" s="3"/>
      <c r="U1864" s="3"/>
      <c r="V1864" s="3"/>
      <c r="W1864" s="3"/>
      <c r="X1864" s="3"/>
      <c r="Y1864" s="3"/>
      <c r="AG1864" t="s">
        <v>206</v>
      </c>
      <c r="AH1864">
        <v>0</v>
      </c>
    </row>
    <row r="1865" spans="1:34">
      <c r="A1865" s="3"/>
      <c r="B1865" s="4" t="s">
        <v>2136</v>
      </c>
      <c r="C1865" s="1202" t="s">
        <v>2137</v>
      </c>
      <c r="D1865" s="1203"/>
      <c r="E1865" s="1204">
        <v>41.09</v>
      </c>
      <c r="F1865" s="3"/>
      <c r="G1865" s="3"/>
      <c r="H1865" s="3"/>
      <c r="I1865" s="3"/>
      <c r="J1865" s="3"/>
      <c r="K1865" s="3"/>
      <c r="L1865" s="3"/>
      <c r="M1865" s="3"/>
      <c r="N1865" s="3"/>
      <c r="O1865" s="3"/>
      <c r="P1865" s="3"/>
      <c r="Q1865" s="3"/>
      <c r="R1865" s="3"/>
      <c r="S1865" s="3"/>
      <c r="T1865" s="3"/>
      <c r="U1865" s="3"/>
      <c r="V1865" s="3"/>
      <c r="W1865" s="3"/>
      <c r="X1865" s="3"/>
      <c r="Y1865" s="3"/>
      <c r="AG1865" t="s">
        <v>2075</v>
      </c>
    </row>
    <row r="1866" spans="1:34">
      <c r="A1866" s="3"/>
      <c r="B1866" s="4"/>
      <c r="C1866" s="176" t="s">
        <v>2138</v>
      </c>
      <c r="D1866" s="157"/>
      <c r="E1866" s="158">
        <v>1.28</v>
      </c>
      <c r="F1866" s="3"/>
      <c r="G1866" s="3"/>
      <c r="H1866" s="3"/>
      <c r="I1866" s="3"/>
      <c r="J1866" s="3"/>
      <c r="K1866" s="3"/>
      <c r="L1866" s="3"/>
      <c r="M1866" s="3"/>
      <c r="N1866" s="3"/>
      <c r="O1866" s="3"/>
      <c r="P1866" s="3"/>
      <c r="Q1866" s="3"/>
      <c r="R1866" s="3"/>
      <c r="S1866" s="3"/>
      <c r="T1866" s="3"/>
      <c r="U1866" s="3"/>
      <c r="V1866" s="3"/>
      <c r="W1866" s="3"/>
      <c r="X1866" s="3"/>
      <c r="Y1866" s="3"/>
      <c r="AG1866" t="s">
        <v>206</v>
      </c>
      <c r="AH1866">
        <v>0</v>
      </c>
    </row>
    <row r="1867" spans="1:34" outlineLevel="1">
      <c r="A1867" s="3"/>
      <c r="B1867" s="4"/>
      <c r="C1867" s="176" t="s">
        <v>559</v>
      </c>
      <c r="D1867" s="157"/>
      <c r="E1867" s="158">
        <v>39.81</v>
      </c>
      <c r="F1867" s="3"/>
      <c r="G1867" s="3"/>
      <c r="H1867" s="3"/>
      <c r="I1867" s="3"/>
      <c r="J1867" s="3"/>
      <c r="K1867" s="3"/>
      <c r="L1867" s="3"/>
      <c r="M1867" s="3"/>
      <c r="N1867" s="3"/>
      <c r="O1867" s="3"/>
      <c r="P1867" s="3"/>
      <c r="Q1867" s="3"/>
      <c r="R1867" s="3"/>
      <c r="S1867" s="3"/>
      <c r="T1867" s="3"/>
      <c r="U1867" s="3"/>
      <c r="V1867" s="3"/>
      <c r="W1867" s="3"/>
      <c r="X1867" s="3"/>
      <c r="Y1867" s="3"/>
      <c r="AG1867" t="s">
        <v>206</v>
      </c>
      <c r="AH1867">
        <v>0</v>
      </c>
    </row>
    <row r="1868" spans="1:34">
      <c r="A1868" s="3"/>
      <c r="B1868" s="4" t="s">
        <v>568</v>
      </c>
      <c r="C1868" s="1202" t="s">
        <v>2139</v>
      </c>
      <c r="D1868" s="1203"/>
      <c r="E1868" s="1204">
        <v>13.5</v>
      </c>
      <c r="F1868" s="3"/>
      <c r="G1868" s="3"/>
      <c r="H1868" s="3"/>
      <c r="I1868" s="3"/>
      <c r="J1868" s="3"/>
      <c r="K1868" s="3"/>
      <c r="L1868" s="3"/>
      <c r="M1868" s="3"/>
      <c r="N1868" s="3"/>
      <c r="O1868" s="3"/>
      <c r="P1868" s="3"/>
      <c r="Q1868" s="3"/>
      <c r="R1868" s="3"/>
      <c r="S1868" s="3"/>
      <c r="T1868" s="3"/>
      <c r="U1868" s="3"/>
      <c r="V1868" s="3"/>
      <c r="W1868" s="3"/>
      <c r="X1868" s="3"/>
      <c r="Y1868" s="3"/>
      <c r="AG1868" t="s">
        <v>2075</v>
      </c>
    </row>
    <row r="1869" spans="1:34">
      <c r="A1869" s="3"/>
      <c r="B1869" s="4" t="s">
        <v>2140</v>
      </c>
      <c r="C1869" s="1202" t="s">
        <v>2141</v>
      </c>
      <c r="D1869" s="1203"/>
      <c r="E1869" s="1204">
        <v>347.13395000000003</v>
      </c>
      <c r="F1869" s="3"/>
      <c r="G1869" s="3"/>
      <c r="H1869" s="3"/>
      <c r="I1869" s="3"/>
      <c r="J1869" s="3"/>
      <c r="K1869" s="3"/>
      <c r="L1869" s="3"/>
      <c r="M1869" s="3"/>
      <c r="N1869" s="3"/>
      <c r="O1869" s="3"/>
      <c r="P1869" s="3"/>
      <c r="Q1869" s="3"/>
      <c r="R1869" s="3"/>
      <c r="S1869" s="3"/>
      <c r="T1869" s="3"/>
      <c r="U1869" s="3"/>
      <c r="V1869" s="3"/>
      <c r="W1869" s="3"/>
      <c r="X1869" s="3"/>
      <c r="Y1869" s="3"/>
      <c r="AG1869" t="s">
        <v>2075</v>
      </c>
    </row>
    <row r="1870" spans="1:34" ht="38.25">
      <c r="A1870" s="3"/>
      <c r="B1870" s="4"/>
      <c r="C1870" s="176" t="s">
        <v>2142</v>
      </c>
      <c r="D1870" s="157"/>
      <c r="E1870" s="158">
        <v>28.355650000000001</v>
      </c>
      <c r="F1870" s="3"/>
      <c r="G1870" s="3"/>
      <c r="H1870" s="3"/>
      <c r="I1870" s="3"/>
      <c r="J1870" s="3"/>
      <c r="K1870" s="3"/>
      <c r="L1870" s="3"/>
      <c r="M1870" s="3"/>
      <c r="N1870" s="3"/>
      <c r="O1870" s="3"/>
      <c r="P1870" s="3"/>
      <c r="Q1870" s="3"/>
      <c r="R1870" s="3"/>
      <c r="S1870" s="3"/>
      <c r="T1870" s="3"/>
      <c r="U1870" s="3"/>
      <c r="V1870" s="3"/>
      <c r="W1870" s="3"/>
      <c r="X1870" s="3"/>
      <c r="Y1870" s="3"/>
      <c r="AG1870" t="s">
        <v>206</v>
      </c>
      <c r="AH1870">
        <v>0</v>
      </c>
    </row>
    <row r="1871" spans="1:34" ht="25.5" outlineLevel="1">
      <c r="A1871" s="3"/>
      <c r="B1871" s="4"/>
      <c r="C1871" s="176" t="s">
        <v>2143</v>
      </c>
      <c r="D1871" s="157"/>
      <c r="E1871" s="158">
        <v>135.61170000000001</v>
      </c>
      <c r="F1871" s="3"/>
      <c r="G1871" s="3"/>
      <c r="H1871" s="3"/>
      <c r="I1871" s="3"/>
      <c r="J1871" s="3"/>
      <c r="K1871" s="3"/>
      <c r="L1871" s="3"/>
      <c r="M1871" s="3"/>
      <c r="N1871" s="3"/>
      <c r="O1871" s="3"/>
      <c r="P1871" s="3"/>
      <c r="Q1871" s="3"/>
      <c r="R1871" s="3"/>
      <c r="S1871" s="3"/>
      <c r="T1871" s="3"/>
      <c r="U1871" s="3"/>
      <c r="V1871" s="3"/>
      <c r="W1871" s="3"/>
      <c r="X1871" s="3"/>
      <c r="Y1871" s="3"/>
      <c r="AG1871" t="s">
        <v>206</v>
      </c>
      <c r="AH1871">
        <v>0</v>
      </c>
    </row>
    <row r="1872" spans="1:34" ht="25.5" outlineLevel="1">
      <c r="A1872" s="3"/>
      <c r="B1872" s="4"/>
      <c r="C1872" s="176" t="s">
        <v>2144</v>
      </c>
      <c r="D1872" s="157"/>
      <c r="E1872" s="158">
        <v>24.862400000000001</v>
      </c>
      <c r="F1872" s="3"/>
      <c r="G1872" s="3"/>
      <c r="H1872" s="3"/>
      <c r="I1872" s="3"/>
      <c r="J1872" s="3"/>
      <c r="K1872" s="3"/>
      <c r="L1872" s="3"/>
      <c r="M1872" s="3"/>
      <c r="N1872" s="3"/>
      <c r="O1872" s="3"/>
      <c r="P1872" s="3"/>
      <c r="Q1872" s="3"/>
      <c r="R1872" s="3"/>
      <c r="S1872" s="3"/>
      <c r="T1872" s="3"/>
      <c r="U1872" s="3"/>
      <c r="V1872" s="3"/>
      <c r="W1872" s="3"/>
      <c r="X1872" s="3"/>
      <c r="Y1872" s="3"/>
      <c r="AG1872" t="s">
        <v>206</v>
      </c>
      <c r="AH1872">
        <v>0</v>
      </c>
    </row>
    <row r="1873" spans="1:34" outlineLevel="1">
      <c r="A1873" s="3"/>
      <c r="B1873" s="4"/>
      <c r="C1873" s="176" t="s">
        <v>2145</v>
      </c>
      <c r="D1873" s="157"/>
      <c r="E1873" s="158">
        <v>158.30420000000001</v>
      </c>
      <c r="F1873" s="3"/>
      <c r="G1873" s="3"/>
      <c r="H1873" s="3"/>
      <c r="I1873" s="3"/>
      <c r="J1873" s="3"/>
      <c r="K1873" s="3"/>
      <c r="L1873" s="3"/>
      <c r="M1873" s="3"/>
      <c r="N1873" s="3"/>
      <c r="O1873" s="3"/>
      <c r="P1873" s="3"/>
      <c r="Q1873" s="3"/>
      <c r="R1873" s="3"/>
      <c r="S1873" s="3"/>
      <c r="T1873" s="3"/>
      <c r="U1873" s="3"/>
      <c r="V1873" s="3"/>
      <c r="W1873" s="3"/>
      <c r="X1873" s="3"/>
      <c r="Y1873" s="3"/>
      <c r="AG1873" t="s">
        <v>206</v>
      </c>
      <c r="AH1873">
        <v>0</v>
      </c>
    </row>
    <row r="1874" spans="1:34">
      <c r="A1874" s="3"/>
      <c r="B1874" s="4"/>
      <c r="C1874" s="174"/>
      <c r="D1874" s="6"/>
      <c r="E1874" s="3"/>
      <c r="F1874" s="3"/>
      <c r="G1874" s="3"/>
      <c r="H1874" s="3"/>
      <c r="I1874" s="3"/>
      <c r="J1874" s="3"/>
      <c r="K1874" s="3"/>
      <c r="L1874" s="3"/>
      <c r="M1874" s="3"/>
      <c r="N1874" s="3"/>
      <c r="O1874" s="3"/>
      <c r="P1874" s="3"/>
      <c r="Q1874" s="3"/>
      <c r="R1874" s="3"/>
      <c r="S1874" s="3"/>
      <c r="T1874" s="3"/>
      <c r="U1874" s="3"/>
      <c r="V1874" s="3"/>
      <c r="W1874" s="3"/>
      <c r="X1874" s="3"/>
      <c r="Y1874" s="3"/>
    </row>
    <row r="1875" spans="1:34">
      <c r="A1875" s="1310" t="s">
        <v>2146</v>
      </c>
      <c r="B1875" s="1310"/>
      <c r="C1875" s="1311"/>
      <c r="D1875" s="6"/>
      <c r="E1875" s="3"/>
      <c r="F1875" s="3"/>
      <c r="G1875" s="3"/>
      <c r="H1875" s="3"/>
      <c r="I1875" s="3"/>
      <c r="J1875" s="3"/>
      <c r="K1875" s="3"/>
      <c r="L1875" s="3"/>
      <c r="M1875" s="3"/>
      <c r="N1875" s="3"/>
      <c r="O1875" s="3"/>
      <c r="P1875" s="3"/>
      <c r="Q1875" s="3"/>
      <c r="R1875" s="3"/>
      <c r="S1875" s="3"/>
      <c r="T1875" s="3"/>
      <c r="U1875" s="3"/>
      <c r="V1875" s="3"/>
      <c r="W1875" s="3"/>
      <c r="X1875" s="3"/>
      <c r="Y1875" s="3"/>
    </row>
    <row r="1876" spans="1:34">
      <c r="A1876" s="1291"/>
      <c r="B1876" s="1292"/>
      <c r="C1876" s="1293"/>
      <c r="D1876" s="1292"/>
      <c r="E1876" s="1292"/>
      <c r="F1876" s="1292"/>
      <c r="G1876" s="1294"/>
      <c r="H1876" s="3"/>
      <c r="I1876" s="3"/>
      <c r="J1876" s="3"/>
      <c r="K1876" s="3"/>
      <c r="L1876" s="3"/>
      <c r="M1876" s="3"/>
      <c r="N1876" s="3"/>
      <c r="O1876" s="3"/>
      <c r="P1876" s="3"/>
      <c r="Q1876" s="3"/>
      <c r="R1876" s="3"/>
      <c r="S1876" s="3"/>
      <c r="T1876" s="3"/>
      <c r="U1876" s="3"/>
      <c r="V1876" s="3"/>
      <c r="W1876" s="3"/>
      <c r="X1876" s="3"/>
      <c r="Y1876" s="3"/>
      <c r="AG1876" t="s">
        <v>2147</v>
      </c>
    </row>
    <row r="1877" spans="1:34">
      <c r="A1877" s="1295"/>
      <c r="B1877" s="1296"/>
      <c r="C1877" s="1297"/>
      <c r="D1877" s="1296"/>
      <c r="E1877" s="1296"/>
      <c r="F1877" s="1296"/>
      <c r="G1877" s="1298"/>
      <c r="H1877" s="3"/>
      <c r="I1877" s="3"/>
      <c r="J1877" s="3"/>
      <c r="K1877" s="3"/>
      <c r="L1877" s="3"/>
      <c r="M1877" s="3"/>
      <c r="N1877" s="3"/>
      <c r="O1877" s="3"/>
      <c r="P1877" s="3"/>
      <c r="Q1877" s="3"/>
      <c r="R1877" s="3"/>
      <c r="S1877" s="3"/>
      <c r="T1877" s="3"/>
      <c r="U1877" s="3"/>
      <c r="V1877" s="3"/>
      <c r="W1877" s="3"/>
      <c r="X1877" s="3"/>
      <c r="Y1877" s="3"/>
    </row>
    <row r="1878" spans="1:34">
      <c r="A1878" s="1295"/>
      <c r="B1878" s="1296"/>
      <c r="C1878" s="1297"/>
      <c r="D1878" s="1296"/>
      <c r="E1878" s="1296"/>
      <c r="F1878" s="1296"/>
      <c r="G1878" s="1298"/>
      <c r="H1878" s="3"/>
      <c r="I1878" s="3"/>
      <c r="J1878" s="3"/>
      <c r="K1878" s="3"/>
      <c r="L1878" s="3"/>
      <c r="M1878" s="3"/>
      <c r="N1878" s="3"/>
      <c r="O1878" s="3"/>
      <c r="P1878" s="3"/>
      <c r="Q1878" s="3"/>
      <c r="R1878" s="3"/>
      <c r="S1878" s="3"/>
      <c r="T1878" s="3"/>
      <c r="U1878" s="3"/>
      <c r="V1878" s="3"/>
      <c r="W1878" s="3"/>
      <c r="X1878" s="3"/>
      <c r="Y1878" s="3"/>
    </row>
    <row r="1879" spans="1:34">
      <c r="A1879" s="1295"/>
      <c r="B1879" s="1296"/>
      <c r="C1879" s="1297"/>
      <c r="D1879" s="1296"/>
      <c r="E1879" s="1296"/>
      <c r="F1879" s="1296"/>
      <c r="G1879" s="1298"/>
      <c r="H1879" s="3"/>
      <c r="I1879" s="3"/>
      <c r="J1879" s="3"/>
      <c r="K1879" s="3"/>
      <c r="L1879" s="3"/>
      <c r="M1879" s="3"/>
      <c r="N1879" s="3"/>
      <c r="O1879" s="3"/>
      <c r="P1879" s="3"/>
      <c r="Q1879" s="3"/>
      <c r="R1879" s="3"/>
      <c r="S1879" s="3"/>
      <c r="T1879" s="3"/>
      <c r="U1879" s="3"/>
      <c r="V1879" s="3"/>
      <c r="W1879" s="3"/>
      <c r="X1879" s="3"/>
      <c r="Y1879" s="3"/>
    </row>
    <row r="1880" spans="1:34">
      <c r="A1880" s="1299"/>
      <c r="B1880" s="1300"/>
      <c r="C1880" s="1301"/>
      <c r="D1880" s="1300"/>
      <c r="E1880" s="1300"/>
      <c r="F1880" s="1300"/>
      <c r="G1880" s="1302"/>
      <c r="H1880" s="3"/>
      <c r="I1880" s="3"/>
      <c r="J1880" s="3"/>
      <c r="K1880" s="3"/>
      <c r="L1880" s="3"/>
      <c r="M1880" s="3"/>
      <c r="N1880" s="3"/>
      <c r="O1880" s="3"/>
      <c r="P1880" s="3"/>
      <c r="Q1880" s="3"/>
      <c r="R1880" s="3"/>
      <c r="S1880" s="3"/>
      <c r="T1880" s="3"/>
      <c r="U1880" s="3"/>
      <c r="V1880" s="3"/>
      <c r="W1880" s="3"/>
      <c r="X1880" s="3"/>
      <c r="Y1880" s="3"/>
    </row>
    <row r="1881" spans="1:34">
      <c r="A1881" s="3"/>
      <c r="B1881" s="4"/>
      <c r="C1881" s="174"/>
      <c r="D1881" s="6"/>
      <c r="E1881" s="3"/>
      <c r="F1881" s="3"/>
      <c r="G1881" s="3"/>
      <c r="H1881" s="3"/>
      <c r="I1881" s="3"/>
      <c r="J1881" s="3"/>
      <c r="K1881" s="3"/>
      <c r="L1881" s="3"/>
      <c r="M1881" s="3"/>
      <c r="N1881" s="3"/>
      <c r="O1881" s="3"/>
      <c r="P1881" s="3"/>
      <c r="Q1881" s="3"/>
      <c r="R1881" s="3"/>
      <c r="S1881" s="3"/>
      <c r="T1881" s="3"/>
      <c r="U1881" s="3"/>
      <c r="V1881" s="3"/>
      <c r="W1881" s="3"/>
      <c r="X1881" s="3"/>
      <c r="Y1881" s="3"/>
    </row>
    <row r="1882" spans="1:34">
      <c r="C1882" s="177"/>
      <c r="D1882" s="10"/>
      <c r="AG1882" t="s">
        <v>2148</v>
      </c>
    </row>
    <row r="1883" spans="1:34">
      <c r="D1883" s="10"/>
    </row>
    <row r="1884" spans="1:34">
      <c r="D1884" s="10"/>
    </row>
    <row r="1885" spans="1:34">
      <c r="D1885" s="10"/>
    </row>
    <row r="1886" spans="1:34">
      <c r="D1886" s="10"/>
    </row>
    <row r="1887" spans="1:34">
      <c r="D1887" s="10"/>
    </row>
    <row r="1888" spans="1:3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row r="5001" spans="4:4">
      <c r="D5001" s="10"/>
    </row>
    <row r="5002" spans="4:4">
      <c r="D5002" s="10"/>
    </row>
    <row r="5003" spans="4:4">
      <c r="D5003" s="10"/>
    </row>
    <row r="5004" spans="4:4">
      <c r="D5004" s="10"/>
    </row>
    <row r="5005" spans="4:4">
      <c r="D5005" s="10"/>
    </row>
  </sheetData>
  <autoFilter ref="A7:G1881" xr:uid="{80C2D0CE-6F80-46E7-9B71-901D5C7EB3C3}"/>
  <mergeCells count="7">
    <mergeCell ref="A1876:G1880"/>
    <mergeCell ref="A1:G1"/>
    <mergeCell ref="C2:G2"/>
    <mergeCell ref="C3:G3"/>
    <mergeCell ref="C4:G4"/>
    <mergeCell ref="A1716:B1716"/>
    <mergeCell ref="A1875:C1875"/>
  </mergeCells>
  <pageMargins left="0.59055118110236204" right="0.196850393700787" top="0.78740157499999996" bottom="0.78740157499999996" header="0.3" footer="0.3"/>
  <pageSetup paperSize="9" fitToHeight="0" orientation="portrait" horizontalDpi="300" r:id="rId1"/>
  <headerFooter>
    <oddFooter>&amp;RStránka &amp;P z &amp;N&amp;LZpracováno programem BUILDpower S,  © RTS, a.s.</oddFooter>
  </headerFooter>
  <rowBreaks count="1" manualBreakCount="1">
    <brk id="1715"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7F4F-FA40-48FE-AEF2-6DEA5DEDCAEA}">
  <sheetPr>
    <tabColor rgb="FFFFFFCC"/>
  </sheetPr>
  <dimension ref="A1:P446"/>
  <sheetViews>
    <sheetView view="pageBreakPreview" topLeftCell="A50" zoomScaleNormal="100" zoomScaleSheetLayoutView="100" workbookViewId="0">
      <selection activeCell="F98" sqref="F98"/>
    </sheetView>
  </sheetViews>
  <sheetFormatPr defaultColWidth="9.140625" defaultRowHeight="12.75"/>
  <cols>
    <col min="1" max="1" width="5.7109375" style="189" customWidth="1"/>
    <col min="2" max="2" width="56.7109375" style="189" customWidth="1"/>
    <col min="3" max="3" width="4.5703125" style="189" customWidth="1"/>
    <col min="4" max="4" width="6" style="189" bestFit="1" customWidth="1"/>
    <col min="5" max="5" width="10.140625" style="192" bestFit="1" customWidth="1"/>
    <col min="6" max="6" width="11.7109375" style="193" bestFit="1" customWidth="1"/>
    <col min="7" max="7" width="79.28515625" style="189" customWidth="1"/>
    <col min="8" max="8" width="7.42578125" style="189" customWidth="1"/>
    <col min="9" max="256" width="9.140625" style="189"/>
    <col min="257" max="257" width="5.7109375" style="189" customWidth="1"/>
    <col min="258" max="258" width="56.7109375" style="189" customWidth="1"/>
    <col min="259" max="259" width="4.5703125" style="189" customWidth="1"/>
    <col min="260" max="260" width="6" style="189" bestFit="1" customWidth="1"/>
    <col min="261" max="261" width="10.140625" style="189" bestFit="1" customWidth="1"/>
    <col min="262" max="262" width="11.7109375" style="189" bestFit="1" customWidth="1"/>
    <col min="263" max="263" width="79.28515625" style="189" customWidth="1"/>
    <col min="264" max="264" width="7.42578125" style="189" customWidth="1"/>
    <col min="265" max="512" width="9.140625" style="189"/>
    <col min="513" max="513" width="5.7109375" style="189" customWidth="1"/>
    <col min="514" max="514" width="56.7109375" style="189" customWidth="1"/>
    <col min="515" max="515" width="4.5703125" style="189" customWidth="1"/>
    <col min="516" max="516" width="6" style="189" bestFit="1" customWidth="1"/>
    <col min="517" max="517" width="10.140625" style="189" bestFit="1" customWidth="1"/>
    <col min="518" max="518" width="11.7109375" style="189" bestFit="1" customWidth="1"/>
    <col min="519" max="519" width="79.28515625" style="189" customWidth="1"/>
    <col min="520" max="520" width="7.42578125" style="189" customWidth="1"/>
    <col min="521" max="768" width="9.140625" style="189"/>
    <col min="769" max="769" width="5.7109375" style="189" customWidth="1"/>
    <col min="770" max="770" width="56.7109375" style="189" customWidth="1"/>
    <col min="771" max="771" width="4.5703125" style="189" customWidth="1"/>
    <col min="772" max="772" width="6" style="189" bestFit="1" customWidth="1"/>
    <col min="773" max="773" width="10.140625" style="189" bestFit="1" customWidth="1"/>
    <col min="774" max="774" width="11.7109375" style="189" bestFit="1" customWidth="1"/>
    <col min="775" max="775" width="79.28515625" style="189" customWidth="1"/>
    <col min="776" max="776" width="7.42578125" style="189" customWidth="1"/>
    <col min="777" max="1024" width="9.140625" style="189"/>
    <col min="1025" max="1025" width="5.7109375" style="189" customWidth="1"/>
    <col min="1026" max="1026" width="56.7109375" style="189" customWidth="1"/>
    <col min="1027" max="1027" width="4.5703125" style="189" customWidth="1"/>
    <col min="1028" max="1028" width="6" style="189" bestFit="1" customWidth="1"/>
    <col min="1029" max="1029" width="10.140625" style="189" bestFit="1" customWidth="1"/>
    <col min="1030" max="1030" width="11.7109375" style="189" bestFit="1" customWidth="1"/>
    <col min="1031" max="1031" width="79.28515625" style="189" customWidth="1"/>
    <col min="1032" max="1032" width="7.42578125" style="189" customWidth="1"/>
    <col min="1033" max="1280" width="9.140625" style="189"/>
    <col min="1281" max="1281" width="5.7109375" style="189" customWidth="1"/>
    <col min="1282" max="1282" width="56.7109375" style="189" customWidth="1"/>
    <col min="1283" max="1283" width="4.5703125" style="189" customWidth="1"/>
    <col min="1284" max="1284" width="6" style="189" bestFit="1" customWidth="1"/>
    <col min="1285" max="1285" width="10.140625" style="189" bestFit="1" customWidth="1"/>
    <col min="1286" max="1286" width="11.7109375" style="189" bestFit="1" customWidth="1"/>
    <col min="1287" max="1287" width="79.28515625" style="189" customWidth="1"/>
    <col min="1288" max="1288" width="7.42578125" style="189" customWidth="1"/>
    <col min="1289" max="1536" width="9.140625" style="189"/>
    <col min="1537" max="1537" width="5.7109375" style="189" customWidth="1"/>
    <col min="1538" max="1538" width="56.7109375" style="189" customWidth="1"/>
    <col min="1539" max="1539" width="4.5703125" style="189" customWidth="1"/>
    <col min="1540" max="1540" width="6" style="189" bestFit="1" customWidth="1"/>
    <col min="1541" max="1541" width="10.140625" style="189" bestFit="1" customWidth="1"/>
    <col min="1542" max="1542" width="11.7109375" style="189" bestFit="1" customWidth="1"/>
    <col min="1543" max="1543" width="79.28515625" style="189" customWidth="1"/>
    <col min="1544" max="1544" width="7.42578125" style="189" customWidth="1"/>
    <col min="1545" max="1792" width="9.140625" style="189"/>
    <col min="1793" max="1793" width="5.7109375" style="189" customWidth="1"/>
    <col min="1794" max="1794" width="56.7109375" style="189" customWidth="1"/>
    <col min="1795" max="1795" width="4.5703125" style="189" customWidth="1"/>
    <col min="1796" max="1796" width="6" style="189" bestFit="1" customWidth="1"/>
    <col min="1797" max="1797" width="10.140625" style="189" bestFit="1" customWidth="1"/>
    <col min="1798" max="1798" width="11.7109375" style="189" bestFit="1" customWidth="1"/>
    <col min="1799" max="1799" width="79.28515625" style="189" customWidth="1"/>
    <col min="1800" max="1800" width="7.42578125" style="189" customWidth="1"/>
    <col min="1801" max="2048" width="9.140625" style="189"/>
    <col min="2049" max="2049" width="5.7109375" style="189" customWidth="1"/>
    <col min="2050" max="2050" width="56.7109375" style="189" customWidth="1"/>
    <col min="2051" max="2051" width="4.5703125" style="189" customWidth="1"/>
    <col min="2052" max="2052" width="6" style="189" bestFit="1" customWidth="1"/>
    <col min="2053" max="2053" width="10.140625" style="189" bestFit="1" customWidth="1"/>
    <col min="2054" max="2054" width="11.7109375" style="189" bestFit="1" customWidth="1"/>
    <col min="2055" max="2055" width="79.28515625" style="189" customWidth="1"/>
    <col min="2056" max="2056" width="7.42578125" style="189" customWidth="1"/>
    <col min="2057" max="2304" width="9.140625" style="189"/>
    <col min="2305" max="2305" width="5.7109375" style="189" customWidth="1"/>
    <col min="2306" max="2306" width="56.7109375" style="189" customWidth="1"/>
    <col min="2307" max="2307" width="4.5703125" style="189" customWidth="1"/>
    <col min="2308" max="2308" width="6" style="189" bestFit="1" customWidth="1"/>
    <col min="2309" max="2309" width="10.140625" style="189" bestFit="1" customWidth="1"/>
    <col min="2310" max="2310" width="11.7109375" style="189" bestFit="1" customWidth="1"/>
    <col min="2311" max="2311" width="79.28515625" style="189" customWidth="1"/>
    <col min="2312" max="2312" width="7.42578125" style="189" customWidth="1"/>
    <col min="2313" max="2560" width="9.140625" style="189"/>
    <col min="2561" max="2561" width="5.7109375" style="189" customWidth="1"/>
    <col min="2562" max="2562" width="56.7109375" style="189" customWidth="1"/>
    <col min="2563" max="2563" width="4.5703125" style="189" customWidth="1"/>
    <col min="2564" max="2564" width="6" style="189" bestFit="1" customWidth="1"/>
    <col min="2565" max="2565" width="10.140625" style="189" bestFit="1" customWidth="1"/>
    <col min="2566" max="2566" width="11.7109375" style="189" bestFit="1" customWidth="1"/>
    <col min="2567" max="2567" width="79.28515625" style="189" customWidth="1"/>
    <col min="2568" max="2568" width="7.42578125" style="189" customWidth="1"/>
    <col min="2569" max="2816" width="9.140625" style="189"/>
    <col min="2817" max="2817" width="5.7109375" style="189" customWidth="1"/>
    <col min="2818" max="2818" width="56.7109375" style="189" customWidth="1"/>
    <col min="2819" max="2819" width="4.5703125" style="189" customWidth="1"/>
    <col min="2820" max="2820" width="6" style="189" bestFit="1" customWidth="1"/>
    <col min="2821" max="2821" width="10.140625" style="189" bestFit="1" customWidth="1"/>
    <col min="2822" max="2822" width="11.7109375" style="189" bestFit="1" customWidth="1"/>
    <col min="2823" max="2823" width="79.28515625" style="189" customWidth="1"/>
    <col min="2824" max="2824" width="7.42578125" style="189" customWidth="1"/>
    <col min="2825" max="3072" width="9.140625" style="189"/>
    <col min="3073" max="3073" width="5.7109375" style="189" customWidth="1"/>
    <col min="3074" max="3074" width="56.7109375" style="189" customWidth="1"/>
    <col min="3075" max="3075" width="4.5703125" style="189" customWidth="1"/>
    <col min="3076" max="3076" width="6" style="189" bestFit="1" customWidth="1"/>
    <col min="3077" max="3077" width="10.140625" style="189" bestFit="1" customWidth="1"/>
    <col min="3078" max="3078" width="11.7109375" style="189" bestFit="1" customWidth="1"/>
    <col min="3079" max="3079" width="79.28515625" style="189" customWidth="1"/>
    <col min="3080" max="3080" width="7.42578125" style="189" customWidth="1"/>
    <col min="3081" max="3328" width="9.140625" style="189"/>
    <col min="3329" max="3329" width="5.7109375" style="189" customWidth="1"/>
    <col min="3330" max="3330" width="56.7109375" style="189" customWidth="1"/>
    <col min="3331" max="3331" width="4.5703125" style="189" customWidth="1"/>
    <col min="3332" max="3332" width="6" style="189" bestFit="1" customWidth="1"/>
    <col min="3333" max="3333" width="10.140625" style="189" bestFit="1" customWidth="1"/>
    <col min="3334" max="3334" width="11.7109375" style="189" bestFit="1" customWidth="1"/>
    <col min="3335" max="3335" width="79.28515625" style="189" customWidth="1"/>
    <col min="3336" max="3336" width="7.42578125" style="189" customWidth="1"/>
    <col min="3337" max="3584" width="9.140625" style="189"/>
    <col min="3585" max="3585" width="5.7109375" style="189" customWidth="1"/>
    <col min="3586" max="3586" width="56.7109375" style="189" customWidth="1"/>
    <col min="3587" max="3587" width="4.5703125" style="189" customWidth="1"/>
    <col min="3588" max="3588" width="6" style="189" bestFit="1" customWidth="1"/>
    <col min="3589" max="3589" width="10.140625" style="189" bestFit="1" customWidth="1"/>
    <col min="3590" max="3590" width="11.7109375" style="189" bestFit="1" customWidth="1"/>
    <col min="3591" max="3591" width="79.28515625" style="189" customWidth="1"/>
    <col min="3592" max="3592" width="7.42578125" style="189" customWidth="1"/>
    <col min="3593" max="3840" width="9.140625" style="189"/>
    <col min="3841" max="3841" width="5.7109375" style="189" customWidth="1"/>
    <col min="3842" max="3842" width="56.7109375" style="189" customWidth="1"/>
    <col min="3843" max="3843" width="4.5703125" style="189" customWidth="1"/>
    <col min="3844" max="3844" width="6" style="189" bestFit="1" customWidth="1"/>
    <col min="3845" max="3845" width="10.140625" style="189" bestFit="1" customWidth="1"/>
    <col min="3846" max="3846" width="11.7109375" style="189" bestFit="1" customWidth="1"/>
    <col min="3847" max="3847" width="79.28515625" style="189" customWidth="1"/>
    <col min="3848" max="3848" width="7.42578125" style="189" customWidth="1"/>
    <col min="3849" max="4096" width="9.140625" style="189"/>
    <col min="4097" max="4097" width="5.7109375" style="189" customWidth="1"/>
    <col min="4098" max="4098" width="56.7109375" style="189" customWidth="1"/>
    <col min="4099" max="4099" width="4.5703125" style="189" customWidth="1"/>
    <col min="4100" max="4100" width="6" style="189" bestFit="1" customWidth="1"/>
    <col min="4101" max="4101" width="10.140625" style="189" bestFit="1" customWidth="1"/>
    <col min="4102" max="4102" width="11.7109375" style="189" bestFit="1" customWidth="1"/>
    <col min="4103" max="4103" width="79.28515625" style="189" customWidth="1"/>
    <col min="4104" max="4104" width="7.42578125" style="189" customWidth="1"/>
    <col min="4105" max="4352" width="9.140625" style="189"/>
    <col min="4353" max="4353" width="5.7109375" style="189" customWidth="1"/>
    <col min="4354" max="4354" width="56.7109375" style="189" customWidth="1"/>
    <col min="4355" max="4355" width="4.5703125" style="189" customWidth="1"/>
    <col min="4356" max="4356" width="6" style="189" bestFit="1" customWidth="1"/>
    <col min="4357" max="4357" width="10.140625" style="189" bestFit="1" customWidth="1"/>
    <col min="4358" max="4358" width="11.7109375" style="189" bestFit="1" customWidth="1"/>
    <col min="4359" max="4359" width="79.28515625" style="189" customWidth="1"/>
    <col min="4360" max="4360" width="7.42578125" style="189" customWidth="1"/>
    <col min="4361" max="4608" width="9.140625" style="189"/>
    <col min="4609" max="4609" width="5.7109375" style="189" customWidth="1"/>
    <col min="4610" max="4610" width="56.7109375" style="189" customWidth="1"/>
    <col min="4611" max="4611" width="4.5703125" style="189" customWidth="1"/>
    <col min="4612" max="4612" width="6" style="189" bestFit="1" customWidth="1"/>
    <col min="4613" max="4613" width="10.140625" style="189" bestFit="1" customWidth="1"/>
    <col min="4614" max="4614" width="11.7109375" style="189" bestFit="1" customWidth="1"/>
    <col min="4615" max="4615" width="79.28515625" style="189" customWidth="1"/>
    <col min="4616" max="4616" width="7.42578125" style="189" customWidth="1"/>
    <col min="4617" max="4864" width="9.140625" style="189"/>
    <col min="4865" max="4865" width="5.7109375" style="189" customWidth="1"/>
    <col min="4866" max="4866" width="56.7109375" style="189" customWidth="1"/>
    <col min="4867" max="4867" width="4.5703125" style="189" customWidth="1"/>
    <col min="4868" max="4868" width="6" style="189" bestFit="1" customWidth="1"/>
    <col min="4869" max="4869" width="10.140625" style="189" bestFit="1" customWidth="1"/>
    <col min="4870" max="4870" width="11.7109375" style="189" bestFit="1" customWidth="1"/>
    <col min="4871" max="4871" width="79.28515625" style="189" customWidth="1"/>
    <col min="4872" max="4872" width="7.42578125" style="189" customWidth="1"/>
    <col min="4873" max="5120" width="9.140625" style="189"/>
    <col min="5121" max="5121" width="5.7109375" style="189" customWidth="1"/>
    <col min="5122" max="5122" width="56.7109375" style="189" customWidth="1"/>
    <col min="5123" max="5123" width="4.5703125" style="189" customWidth="1"/>
    <col min="5124" max="5124" width="6" style="189" bestFit="1" customWidth="1"/>
    <col min="5125" max="5125" width="10.140625" style="189" bestFit="1" customWidth="1"/>
    <col min="5126" max="5126" width="11.7109375" style="189" bestFit="1" customWidth="1"/>
    <col min="5127" max="5127" width="79.28515625" style="189" customWidth="1"/>
    <col min="5128" max="5128" width="7.42578125" style="189" customWidth="1"/>
    <col min="5129" max="5376" width="9.140625" style="189"/>
    <col min="5377" max="5377" width="5.7109375" style="189" customWidth="1"/>
    <col min="5378" max="5378" width="56.7109375" style="189" customWidth="1"/>
    <col min="5379" max="5379" width="4.5703125" style="189" customWidth="1"/>
    <col min="5380" max="5380" width="6" style="189" bestFit="1" customWidth="1"/>
    <col min="5381" max="5381" width="10.140625" style="189" bestFit="1" customWidth="1"/>
    <col min="5382" max="5382" width="11.7109375" style="189" bestFit="1" customWidth="1"/>
    <col min="5383" max="5383" width="79.28515625" style="189" customWidth="1"/>
    <col min="5384" max="5384" width="7.42578125" style="189" customWidth="1"/>
    <col min="5385" max="5632" width="9.140625" style="189"/>
    <col min="5633" max="5633" width="5.7109375" style="189" customWidth="1"/>
    <col min="5634" max="5634" width="56.7109375" style="189" customWidth="1"/>
    <col min="5635" max="5635" width="4.5703125" style="189" customWidth="1"/>
    <col min="5636" max="5636" width="6" style="189" bestFit="1" customWidth="1"/>
    <col min="5637" max="5637" width="10.140625" style="189" bestFit="1" customWidth="1"/>
    <col min="5638" max="5638" width="11.7109375" style="189" bestFit="1" customWidth="1"/>
    <col min="5639" max="5639" width="79.28515625" style="189" customWidth="1"/>
    <col min="5640" max="5640" width="7.42578125" style="189" customWidth="1"/>
    <col min="5641" max="5888" width="9.140625" style="189"/>
    <col min="5889" max="5889" width="5.7109375" style="189" customWidth="1"/>
    <col min="5890" max="5890" width="56.7109375" style="189" customWidth="1"/>
    <col min="5891" max="5891" width="4.5703125" style="189" customWidth="1"/>
    <col min="5892" max="5892" width="6" style="189" bestFit="1" customWidth="1"/>
    <col min="5893" max="5893" width="10.140625" style="189" bestFit="1" customWidth="1"/>
    <col min="5894" max="5894" width="11.7109375" style="189" bestFit="1" customWidth="1"/>
    <col min="5895" max="5895" width="79.28515625" style="189" customWidth="1"/>
    <col min="5896" max="5896" width="7.42578125" style="189" customWidth="1"/>
    <col min="5897" max="6144" width="9.140625" style="189"/>
    <col min="6145" max="6145" width="5.7109375" style="189" customWidth="1"/>
    <col min="6146" max="6146" width="56.7109375" style="189" customWidth="1"/>
    <col min="6147" max="6147" width="4.5703125" style="189" customWidth="1"/>
    <col min="6148" max="6148" width="6" style="189" bestFit="1" customWidth="1"/>
    <col min="6149" max="6149" width="10.140625" style="189" bestFit="1" customWidth="1"/>
    <col min="6150" max="6150" width="11.7109375" style="189" bestFit="1" customWidth="1"/>
    <col min="6151" max="6151" width="79.28515625" style="189" customWidth="1"/>
    <col min="6152" max="6152" width="7.42578125" style="189" customWidth="1"/>
    <col min="6153" max="6400" width="9.140625" style="189"/>
    <col min="6401" max="6401" width="5.7109375" style="189" customWidth="1"/>
    <col min="6402" max="6402" width="56.7109375" style="189" customWidth="1"/>
    <col min="6403" max="6403" width="4.5703125" style="189" customWidth="1"/>
    <col min="6404" max="6404" width="6" style="189" bestFit="1" customWidth="1"/>
    <col min="6405" max="6405" width="10.140625" style="189" bestFit="1" customWidth="1"/>
    <col min="6406" max="6406" width="11.7109375" style="189" bestFit="1" customWidth="1"/>
    <col min="6407" max="6407" width="79.28515625" style="189" customWidth="1"/>
    <col min="6408" max="6408" width="7.42578125" style="189" customWidth="1"/>
    <col min="6409" max="6656" width="9.140625" style="189"/>
    <col min="6657" max="6657" width="5.7109375" style="189" customWidth="1"/>
    <col min="6658" max="6658" width="56.7109375" style="189" customWidth="1"/>
    <col min="6659" max="6659" width="4.5703125" style="189" customWidth="1"/>
    <col min="6660" max="6660" width="6" style="189" bestFit="1" customWidth="1"/>
    <col min="6661" max="6661" width="10.140625" style="189" bestFit="1" customWidth="1"/>
    <col min="6662" max="6662" width="11.7109375" style="189" bestFit="1" customWidth="1"/>
    <col min="6663" max="6663" width="79.28515625" style="189" customWidth="1"/>
    <col min="6664" max="6664" width="7.42578125" style="189" customWidth="1"/>
    <col min="6665" max="6912" width="9.140625" style="189"/>
    <col min="6913" max="6913" width="5.7109375" style="189" customWidth="1"/>
    <col min="6914" max="6914" width="56.7109375" style="189" customWidth="1"/>
    <col min="6915" max="6915" width="4.5703125" style="189" customWidth="1"/>
    <col min="6916" max="6916" width="6" style="189" bestFit="1" customWidth="1"/>
    <col min="6917" max="6917" width="10.140625" style="189" bestFit="1" customWidth="1"/>
    <col min="6918" max="6918" width="11.7109375" style="189" bestFit="1" customWidth="1"/>
    <col min="6919" max="6919" width="79.28515625" style="189" customWidth="1"/>
    <col min="6920" max="6920" width="7.42578125" style="189" customWidth="1"/>
    <col min="6921" max="7168" width="9.140625" style="189"/>
    <col min="7169" max="7169" width="5.7109375" style="189" customWidth="1"/>
    <col min="7170" max="7170" width="56.7109375" style="189" customWidth="1"/>
    <col min="7171" max="7171" width="4.5703125" style="189" customWidth="1"/>
    <col min="7172" max="7172" width="6" style="189" bestFit="1" customWidth="1"/>
    <col min="7173" max="7173" width="10.140625" style="189" bestFit="1" customWidth="1"/>
    <col min="7174" max="7174" width="11.7109375" style="189" bestFit="1" customWidth="1"/>
    <col min="7175" max="7175" width="79.28515625" style="189" customWidth="1"/>
    <col min="7176" max="7176" width="7.42578125" style="189" customWidth="1"/>
    <col min="7177" max="7424" width="9.140625" style="189"/>
    <col min="7425" max="7425" width="5.7109375" style="189" customWidth="1"/>
    <col min="7426" max="7426" width="56.7109375" style="189" customWidth="1"/>
    <col min="7427" max="7427" width="4.5703125" style="189" customWidth="1"/>
    <col min="7428" max="7428" width="6" style="189" bestFit="1" customWidth="1"/>
    <col min="7429" max="7429" width="10.140625" style="189" bestFit="1" customWidth="1"/>
    <col min="7430" max="7430" width="11.7109375" style="189" bestFit="1" customWidth="1"/>
    <col min="7431" max="7431" width="79.28515625" style="189" customWidth="1"/>
    <col min="7432" max="7432" width="7.42578125" style="189" customWidth="1"/>
    <col min="7433" max="7680" width="9.140625" style="189"/>
    <col min="7681" max="7681" width="5.7109375" style="189" customWidth="1"/>
    <col min="7682" max="7682" width="56.7109375" style="189" customWidth="1"/>
    <col min="7683" max="7683" width="4.5703125" style="189" customWidth="1"/>
    <col min="7684" max="7684" width="6" style="189" bestFit="1" customWidth="1"/>
    <col min="7685" max="7685" width="10.140625" style="189" bestFit="1" customWidth="1"/>
    <col min="7686" max="7686" width="11.7109375" style="189" bestFit="1" customWidth="1"/>
    <col min="7687" max="7687" width="79.28515625" style="189" customWidth="1"/>
    <col min="7688" max="7688" width="7.42578125" style="189" customWidth="1"/>
    <col min="7689" max="7936" width="9.140625" style="189"/>
    <col min="7937" max="7937" width="5.7109375" style="189" customWidth="1"/>
    <col min="7938" max="7938" width="56.7109375" style="189" customWidth="1"/>
    <col min="7939" max="7939" width="4.5703125" style="189" customWidth="1"/>
    <col min="7940" max="7940" width="6" style="189" bestFit="1" customWidth="1"/>
    <col min="7941" max="7941" width="10.140625" style="189" bestFit="1" customWidth="1"/>
    <col min="7942" max="7942" width="11.7109375" style="189" bestFit="1" customWidth="1"/>
    <col min="7943" max="7943" width="79.28515625" style="189" customWidth="1"/>
    <col min="7944" max="7944" width="7.42578125" style="189" customWidth="1"/>
    <col min="7945" max="8192" width="9.140625" style="189"/>
    <col min="8193" max="8193" width="5.7109375" style="189" customWidth="1"/>
    <col min="8194" max="8194" width="56.7109375" style="189" customWidth="1"/>
    <col min="8195" max="8195" width="4.5703125" style="189" customWidth="1"/>
    <col min="8196" max="8196" width="6" style="189" bestFit="1" customWidth="1"/>
    <col min="8197" max="8197" width="10.140625" style="189" bestFit="1" customWidth="1"/>
    <col min="8198" max="8198" width="11.7109375" style="189" bestFit="1" customWidth="1"/>
    <col min="8199" max="8199" width="79.28515625" style="189" customWidth="1"/>
    <col min="8200" max="8200" width="7.42578125" style="189" customWidth="1"/>
    <col min="8201" max="8448" width="9.140625" style="189"/>
    <col min="8449" max="8449" width="5.7109375" style="189" customWidth="1"/>
    <col min="8450" max="8450" width="56.7109375" style="189" customWidth="1"/>
    <col min="8451" max="8451" width="4.5703125" style="189" customWidth="1"/>
    <col min="8452" max="8452" width="6" style="189" bestFit="1" customWidth="1"/>
    <col min="8453" max="8453" width="10.140625" style="189" bestFit="1" customWidth="1"/>
    <col min="8454" max="8454" width="11.7109375" style="189" bestFit="1" customWidth="1"/>
    <col min="8455" max="8455" width="79.28515625" style="189" customWidth="1"/>
    <col min="8456" max="8456" width="7.42578125" style="189" customWidth="1"/>
    <col min="8457" max="8704" width="9.140625" style="189"/>
    <col min="8705" max="8705" width="5.7109375" style="189" customWidth="1"/>
    <col min="8706" max="8706" width="56.7109375" style="189" customWidth="1"/>
    <col min="8707" max="8707" width="4.5703125" style="189" customWidth="1"/>
    <col min="8708" max="8708" width="6" style="189" bestFit="1" customWidth="1"/>
    <col min="8709" max="8709" width="10.140625" style="189" bestFit="1" customWidth="1"/>
    <col min="8710" max="8710" width="11.7109375" style="189" bestFit="1" customWidth="1"/>
    <col min="8711" max="8711" width="79.28515625" style="189" customWidth="1"/>
    <col min="8712" max="8712" width="7.42578125" style="189" customWidth="1"/>
    <col min="8713" max="8960" width="9.140625" style="189"/>
    <col min="8961" max="8961" width="5.7109375" style="189" customWidth="1"/>
    <col min="8962" max="8962" width="56.7109375" style="189" customWidth="1"/>
    <col min="8963" max="8963" width="4.5703125" style="189" customWidth="1"/>
    <col min="8964" max="8964" width="6" style="189" bestFit="1" customWidth="1"/>
    <col min="8965" max="8965" width="10.140625" style="189" bestFit="1" customWidth="1"/>
    <col min="8966" max="8966" width="11.7109375" style="189" bestFit="1" customWidth="1"/>
    <col min="8967" max="8967" width="79.28515625" style="189" customWidth="1"/>
    <col min="8968" max="8968" width="7.42578125" style="189" customWidth="1"/>
    <col min="8969" max="9216" width="9.140625" style="189"/>
    <col min="9217" max="9217" width="5.7109375" style="189" customWidth="1"/>
    <col min="9218" max="9218" width="56.7109375" style="189" customWidth="1"/>
    <col min="9219" max="9219" width="4.5703125" style="189" customWidth="1"/>
    <col min="9220" max="9220" width="6" style="189" bestFit="1" customWidth="1"/>
    <col min="9221" max="9221" width="10.140625" style="189" bestFit="1" customWidth="1"/>
    <col min="9222" max="9222" width="11.7109375" style="189" bestFit="1" customWidth="1"/>
    <col min="9223" max="9223" width="79.28515625" style="189" customWidth="1"/>
    <col min="9224" max="9224" width="7.42578125" style="189" customWidth="1"/>
    <col min="9225" max="9472" width="9.140625" style="189"/>
    <col min="9473" max="9473" width="5.7109375" style="189" customWidth="1"/>
    <col min="9474" max="9474" width="56.7109375" style="189" customWidth="1"/>
    <col min="9475" max="9475" width="4.5703125" style="189" customWidth="1"/>
    <col min="9476" max="9476" width="6" style="189" bestFit="1" customWidth="1"/>
    <col min="9477" max="9477" width="10.140625" style="189" bestFit="1" customWidth="1"/>
    <col min="9478" max="9478" width="11.7109375" style="189" bestFit="1" customWidth="1"/>
    <col min="9479" max="9479" width="79.28515625" style="189" customWidth="1"/>
    <col min="9480" max="9480" width="7.42578125" style="189" customWidth="1"/>
    <col min="9481" max="9728" width="9.140625" style="189"/>
    <col min="9729" max="9729" width="5.7109375" style="189" customWidth="1"/>
    <col min="9730" max="9730" width="56.7109375" style="189" customWidth="1"/>
    <col min="9731" max="9731" width="4.5703125" style="189" customWidth="1"/>
    <col min="9732" max="9732" width="6" style="189" bestFit="1" customWidth="1"/>
    <col min="9733" max="9733" width="10.140625" style="189" bestFit="1" customWidth="1"/>
    <col min="9734" max="9734" width="11.7109375" style="189" bestFit="1" customWidth="1"/>
    <col min="9735" max="9735" width="79.28515625" style="189" customWidth="1"/>
    <col min="9736" max="9736" width="7.42578125" style="189" customWidth="1"/>
    <col min="9737" max="9984" width="9.140625" style="189"/>
    <col min="9985" max="9985" width="5.7109375" style="189" customWidth="1"/>
    <col min="9986" max="9986" width="56.7109375" style="189" customWidth="1"/>
    <col min="9987" max="9987" width="4.5703125" style="189" customWidth="1"/>
    <col min="9988" max="9988" width="6" style="189" bestFit="1" customWidth="1"/>
    <col min="9989" max="9989" width="10.140625" style="189" bestFit="1" customWidth="1"/>
    <col min="9990" max="9990" width="11.7109375" style="189" bestFit="1" customWidth="1"/>
    <col min="9991" max="9991" width="79.28515625" style="189" customWidth="1"/>
    <col min="9992" max="9992" width="7.42578125" style="189" customWidth="1"/>
    <col min="9993" max="10240" width="9.140625" style="189"/>
    <col min="10241" max="10241" width="5.7109375" style="189" customWidth="1"/>
    <col min="10242" max="10242" width="56.7109375" style="189" customWidth="1"/>
    <col min="10243" max="10243" width="4.5703125" style="189" customWidth="1"/>
    <col min="10244" max="10244" width="6" style="189" bestFit="1" customWidth="1"/>
    <col min="10245" max="10245" width="10.140625" style="189" bestFit="1" customWidth="1"/>
    <col min="10246" max="10246" width="11.7109375" style="189" bestFit="1" customWidth="1"/>
    <col min="10247" max="10247" width="79.28515625" style="189" customWidth="1"/>
    <col min="10248" max="10248" width="7.42578125" style="189" customWidth="1"/>
    <col min="10249" max="10496" width="9.140625" style="189"/>
    <col min="10497" max="10497" width="5.7109375" style="189" customWidth="1"/>
    <col min="10498" max="10498" width="56.7109375" style="189" customWidth="1"/>
    <col min="10499" max="10499" width="4.5703125" style="189" customWidth="1"/>
    <col min="10500" max="10500" width="6" style="189" bestFit="1" customWidth="1"/>
    <col min="10501" max="10501" width="10.140625" style="189" bestFit="1" customWidth="1"/>
    <col min="10502" max="10502" width="11.7109375" style="189" bestFit="1" customWidth="1"/>
    <col min="10503" max="10503" width="79.28515625" style="189" customWidth="1"/>
    <col min="10504" max="10504" width="7.42578125" style="189" customWidth="1"/>
    <col min="10505" max="10752" width="9.140625" style="189"/>
    <col min="10753" max="10753" width="5.7109375" style="189" customWidth="1"/>
    <col min="10754" max="10754" width="56.7109375" style="189" customWidth="1"/>
    <col min="10755" max="10755" width="4.5703125" style="189" customWidth="1"/>
    <col min="10756" max="10756" width="6" style="189" bestFit="1" customWidth="1"/>
    <col min="10757" max="10757" width="10.140625" style="189" bestFit="1" customWidth="1"/>
    <col min="10758" max="10758" width="11.7109375" style="189" bestFit="1" customWidth="1"/>
    <col min="10759" max="10759" width="79.28515625" style="189" customWidth="1"/>
    <col min="10760" max="10760" width="7.42578125" style="189" customWidth="1"/>
    <col min="10761" max="11008" width="9.140625" style="189"/>
    <col min="11009" max="11009" width="5.7109375" style="189" customWidth="1"/>
    <col min="11010" max="11010" width="56.7109375" style="189" customWidth="1"/>
    <col min="11011" max="11011" width="4.5703125" style="189" customWidth="1"/>
    <col min="11012" max="11012" width="6" style="189" bestFit="1" customWidth="1"/>
    <col min="11013" max="11013" width="10.140625" style="189" bestFit="1" customWidth="1"/>
    <col min="11014" max="11014" width="11.7109375" style="189" bestFit="1" customWidth="1"/>
    <col min="11015" max="11015" width="79.28515625" style="189" customWidth="1"/>
    <col min="11016" max="11016" width="7.42578125" style="189" customWidth="1"/>
    <col min="11017" max="11264" width="9.140625" style="189"/>
    <col min="11265" max="11265" width="5.7109375" style="189" customWidth="1"/>
    <col min="11266" max="11266" width="56.7109375" style="189" customWidth="1"/>
    <col min="11267" max="11267" width="4.5703125" style="189" customWidth="1"/>
    <col min="11268" max="11268" width="6" style="189" bestFit="1" customWidth="1"/>
    <col min="11269" max="11269" width="10.140625" style="189" bestFit="1" customWidth="1"/>
    <col min="11270" max="11270" width="11.7109375" style="189" bestFit="1" customWidth="1"/>
    <col min="11271" max="11271" width="79.28515625" style="189" customWidth="1"/>
    <col min="11272" max="11272" width="7.42578125" style="189" customWidth="1"/>
    <col min="11273" max="11520" width="9.140625" style="189"/>
    <col min="11521" max="11521" width="5.7109375" style="189" customWidth="1"/>
    <col min="11522" max="11522" width="56.7109375" style="189" customWidth="1"/>
    <col min="11523" max="11523" width="4.5703125" style="189" customWidth="1"/>
    <col min="11524" max="11524" width="6" style="189" bestFit="1" customWidth="1"/>
    <col min="11525" max="11525" width="10.140625" style="189" bestFit="1" customWidth="1"/>
    <col min="11526" max="11526" width="11.7109375" style="189" bestFit="1" customWidth="1"/>
    <col min="11527" max="11527" width="79.28515625" style="189" customWidth="1"/>
    <col min="11528" max="11528" width="7.42578125" style="189" customWidth="1"/>
    <col min="11529" max="11776" width="9.140625" style="189"/>
    <col min="11777" max="11777" width="5.7109375" style="189" customWidth="1"/>
    <col min="11778" max="11778" width="56.7109375" style="189" customWidth="1"/>
    <col min="11779" max="11779" width="4.5703125" style="189" customWidth="1"/>
    <col min="11780" max="11780" width="6" style="189" bestFit="1" customWidth="1"/>
    <col min="11781" max="11781" width="10.140625" style="189" bestFit="1" customWidth="1"/>
    <col min="11782" max="11782" width="11.7109375" style="189" bestFit="1" customWidth="1"/>
    <col min="11783" max="11783" width="79.28515625" style="189" customWidth="1"/>
    <col min="11784" max="11784" width="7.42578125" style="189" customWidth="1"/>
    <col min="11785" max="12032" width="9.140625" style="189"/>
    <col min="12033" max="12033" width="5.7109375" style="189" customWidth="1"/>
    <col min="12034" max="12034" width="56.7109375" style="189" customWidth="1"/>
    <col min="12035" max="12035" width="4.5703125" style="189" customWidth="1"/>
    <col min="12036" max="12036" width="6" style="189" bestFit="1" customWidth="1"/>
    <col min="12037" max="12037" width="10.140625" style="189" bestFit="1" customWidth="1"/>
    <col min="12038" max="12038" width="11.7109375" style="189" bestFit="1" customWidth="1"/>
    <col min="12039" max="12039" width="79.28515625" style="189" customWidth="1"/>
    <col min="12040" max="12040" width="7.42578125" style="189" customWidth="1"/>
    <col min="12041" max="12288" width="9.140625" style="189"/>
    <col min="12289" max="12289" width="5.7109375" style="189" customWidth="1"/>
    <col min="12290" max="12290" width="56.7109375" style="189" customWidth="1"/>
    <col min="12291" max="12291" width="4.5703125" style="189" customWidth="1"/>
    <col min="12292" max="12292" width="6" style="189" bestFit="1" customWidth="1"/>
    <col min="12293" max="12293" width="10.140625" style="189" bestFit="1" customWidth="1"/>
    <col min="12294" max="12294" width="11.7109375" style="189" bestFit="1" customWidth="1"/>
    <col min="12295" max="12295" width="79.28515625" style="189" customWidth="1"/>
    <col min="12296" max="12296" width="7.42578125" style="189" customWidth="1"/>
    <col min="12297" max="12544" width="9.140625" style="189"/>
    <col min="12545" max="12545" width="5.7109375" style="189" customWidth="1"/>
    <col min="12546" max="12546" width="56.7109375" style="189" customWidth="1"/>
    <col min="12547" max="12547" width="4.5703125" style="189" customWidth="1"/>
    <col min="12548" max="12548" width="6" style="189" bestFit="1" customWidth="1"/>
    <col min="12549" max="12549" width="10.140625" style="189" bestFit="1" customWidth="1"/>
    <col min="12550" max="12550" width="11.7109375" style="189" bestFit="1" customWidth="1"/>
    <col min="12551" max="12551" width="79.28515625" style="189" customWidth="1"/>
    <col min="12552" max="12552" width="7.42578125" style="189" customWidth="1"/>
    <col min="12553" max="12800" width="9.140625" style="189"/>
    <col min="12801" max="12801" width="5.7109375" style="189" customWidth="1"/>
    <col min="12802" max="12802" width="56.7109375" style="189" customWidth="1"/>
    <col min="12803" max="12803" width="4.5703125" style="189" customWidth="1"/>
    <col min="12804" max="12804" width="6" style="189" bestFit="1" customWidth="1"/>
    <col min="12805" max="12805" width="10.140625" style="189" bestFit="1" customWidth="1"/>
    <col min="12806" max="12806" width="11.7109375" style="189" bestFit="1" customWidth="1"/>
    <col min="12807" max="12807" width="79.28515625" style="189" customWidth="1"/>
    <col min="12808" max="12808" width="7.42578125" style="189" customWidth="1"/>
    <col min="12809" max="13056" width="9.140625" style="189"/>
    <col min="13057" max="13057" width="5.7109375" style="189" customWidth="1"/>
    <col min="13058" max="13058" width="56.7109375" style="189" customWidth="1"/>
    <col min="13059" max="13059" width="4.5703125" style="189" customWidth="1"/>
    <col min="13060" max="13060" width="6" style="189" bestFit="1" customWidth="1"/>
    <col min="13061" max="13061" width="10.140625" style="189" bestFit="1" customWidth="1"/>
    <col min="13062" max="13062" width="11.7109375" style="189" bestFit="1" customWidth="1"/>
    <col min="13063" max="13063" width="79.28515625" style="189" customWidth="1"/>
    <col min="13064" max="13064" width="7.42578125" style="189" customWidth="1"/>
    <col min="13065" max="13312" width="9.140625" style="189"/>
    <col min="13313" max="13313" width="5.7109375" style="189" customWidth="1"/>
    <col min="13314" max="13314" width="56.7109375" style="189" customWidth="1"/>
    <col min="13315" max="13315" width="4.5703125" style="189" customWidth="1"/>
    <col min="13316" max="13316" width="6" style="189" bestFit="1" customWidth="1"/>
    <col min="13317" max="13317" width="10.140625" style="189" bestFit="1" customWidth="1"/>
    <col min="13318" max="13318" width="11.7109375" style="189" bestFit="1" customWidth="1"/>
    <col min="13319" max="13319" width="79.28515625" style="189" customWidth="1"/>
    <col min="13320" max="13320" width="7.42578125" style="189" customWidth="1"/>
    <col min="13321" max="13568" width="9.140625" style="189"/>
    <col min="13569" max="13569" width="5.7109375" style="189" customWidth="1"/>
    <col min="13570" max="13570" width="56.7109375" style="189" customWidth="1"/>
    <col min="13571" max="13571" width="4.5703125" style="189" customWidth="1"/>
    <col min="13572" max="13572" width="6" style="189" bestFit="1" customWidth="1"/>
    <col min="13573" max="13573" width="10.140625" style="189" bestFit="1" customWidth="1"/>
    <col min="13574" max="13574" width="11.7109375" style="189" bestFit="1" customWidth="1"/>
    <col min="13575" max="13575" width="79.28515625" style="189" customWidth="1"/>
    <col min="13576" max="13576" width="7.42578125" style="189" customWidth="1"/>
    <col min="13577" max="13824" width="9.140625" style="189"/>
    <col min="13825" max="13825" width="5.7109375" style="189" customWidth="1"/>
    <col min="13826" max="13826" width="56.7109375" style="189" customWidth="1"/>
    <col min="13827" max="13827" width="4.5703125" style="189" customWidth="1"/>
    <col min="13828" max="13828" width="6" style="189" bestFit="1" customWidth="1"/>
    <col min="13829" max="13829" width="10.140625" style="189" bestFit="1" customWidth="1"/>
    <col min="13830" max="13830" width="11.7109375" style="189" bestFit="1" customWidth="1"/>
    <col min="13831" max="13831" width="79.28515625" style="189" customWidth="1"/>
    <col min="13832" max="13832" width="7.42578125" style="189" customWidth="1"/>
    <col min="13833" max="14080" width="9.140625" style="189"/>
    <col min="14081" max="14081" width="5.7109375" style="189" customWidth="1"/>
    <col min="14082" max="14082" width="56.7109375" style="189" customWidth="1"/>
    <col min="14083" max="14083" width="4.5703125" style="189" customWidth="1"/>
    <col min="14084" max="14084" width="6" style="189" bestFit="1" customWidth="1"/>
    <col min="14085" max="14085" width="10.140625" style="189" bestFit="1" customWidth="1"/>
    <col min="14086" max="14086" width="11.7109375" style="189" bestFit="1" customWidth="1"/>
    <col min="14087" max="14087" width="79.28515625" style="189" customWidth="1"/>
    <col min="14088" max="14088" width="7.42578125" style="189" customWidth="1"/>
    <col min="14089" max="14336" width="9.140625" style="189"/>
    <col min="14337" max="14337" width="5.7109375" style="189" customWidth="1"/>
    <col min="14338" max="14338" width="56.7109375" style="189" customWidth="1"/>
    <col min="14339" max="14339" width="4.5703125" style="189" customWidth="1"/>
    <col min="14340" max="14340" width="6" style="189" bestFit="1" customWidth="1"/>
    <col min="14341" max="14341" width="10.140625" style="189" bestFit="1" customWidth="1"/>
    <col min="14342" max="14342" width="11.7109375" style="189" bestFit="1" customWidth="1"/>
    <col min="14343" max="14343" width="79.28515625" style="189" customWidth="1"/>
    <col min="14344" max="14344" width="7.42578125" style="189" customWidth="1"/>
    <col min="14345" max="14592" width="9.140625" style="189"/>
    <col min="14593" max="14593" width="5.7109375" style="189" customWidth="1"/>
    <col min="14594" max="14594" width="56.7109375" style="189" customWidth="1"/>
    <col min="14595" max="14595" width="4.5703125" style="189" customWidth="1"/>
    <col min="14596" max="14596" width="6" style="189" bestFit="1" customWidth="1"/>
    <col min="14597" max="14597" width="10.140625" style="189" bestFit="1" customWidth="1"/>
    <col min="14598" max="14598" width="11.7109375" style="189" bestFit="1" customWidth="1"/>
    <col min="14599" max="14599" width="79.28515625" style="189" customWidth="1"/>
    <col min="14600" max="14600" width="7.42578125" style="189" customWidth="1"/>
    <col min="14601" max="14848" width="9.140625" style="189"/>
    <col min="14849" max="14849" width="5.7109375" style="189" customWidth="1"/>
    <col min="14850" max="14850" width="56.7109375" style="189" customWidth="1"/>
    <col min="14851" max="14851" width="4.5703125" style="189" customWidth="1"/>
    <col min="14852" max="14852" width="6" style="189" bestFit="1" customWidth="1"/>
    <col min="14853" max="14853" width="10.140625" style="189" bestFit="1" customWidth="1"/>
    <col min="14854" max="14854" width="11.7109375" style="189" bestFit="1" customWidth="1"/>
    <col min="14855" max="14855" width="79.28515625" style="189" customWidth="1"/>
    <col min="14856" max="14856" width="7.42578125" style="189" customWidth="1"/>
    <col min="14857" max="15104" width="9.140625" style="189"/>
    <col min="15105" max="15105" width="5.7109375" style="189" customWidth="1"/>
    <col min="15106" max="15106" width="56.7109375" style="189" customWidth="1"/>
    <col min="15107" max="15107" width="4.5703125" style="189" customWidth="1"/>
    <col min="15108" max="15108" width="6" style="189" bestFit="1" customWidth="1"/>
    <col min="15109" max="15109" width="10.140625" style="189" bestFit="1" customWidth="1"/>
    <col min="15110" max="15110" width="11.7109375" style="189" bestFit="1" customWidth="1"/>
    <col min="15111" max="15111" width="79.28515625" style="189" customWidth="1"/>
    <col min="15112" max="15112" width="7.42578125" style="189" customWidth="1"/>
    <col min="15113" max="15360" width="9.140625" style="189"/>
    <col min="15361" max="15361" width="5.7109375" style="189" customWidth="1"/>
    <col min="15362" max="15362" width="56.7109375" style="189" customWidth="1"/>
    <col min="15363" max="15363" width="4.5703125" style="189" customWidth="1"/>
    <col min="15364" max="15364" width="6" style="189" bestFit="1" customWidth="1"/>
    <col min="15365" max="15365" width="10.140625" style="189" bestFit="1" customWidth="1"/>
    <col min="15366" max="15366" width="11.7109375" style="189" bestFit="1" customWidth="1"/>
    <col min="15367" max="15367" width="79.28515625" style="189" customWidth="1"/>
    <col min="15368" max="15368" width="7.42578125" style="189" customWidth="1"/>
    <col min="15369" max="15616" width="9.140625" style="189"/>
    <col min="15617" max="15617" width="5.7109375" style="189" customWidth="1"/>
    <col min="15618" max="15618" width="56.7109375" style="189" customWidth="1"/>
    <col min="15619" max="15619" width="4.5703125" style="189" customWidth="1"/>
    <col min="15620" max="15620" width="6" style="189" bestFit="1" customWidth="1"/>
    <col min="15621" max="15621" width="10.140625" style="189" bestFit="1" customWidth="1"/>
    <col min="15622" max="15622" width="11.7109375" style="189" bestFit="1" customWidth="1"/>
    <col min="15623" max="15623" width="79.28515625" style="189" customWidth="1"/>
    <col min="15624" max="15624" width="7.42578125" style="189" customWidth="1"/>
    <col min="15625" max="15872" width="9.140625" style="189"/>
    <col min="15873" max="15873" width="5.7109375" style="189" customWidth="1"/>
    <col min="15874" max="15874" width="56.7109375" style="189" customWidth="1"/>
    <col min="15875" max="15875" width="4.5703125" style="189" customWidth="1"/>
    <col min="15876" max="15876" width="6" style="189" bestFit="1" customWidth="1"/>
    <col min="15877" max="15877" width="10.140625" style="189" bestFit="1" customWidth="1"/>
    <col min="15878" max="15878" width="11.7109375" style="189" bestFit="1" customWidth="1"/>
    <col min="15879" max="15879" width="79.28515625" style="189" customWidth="1"/>
    <col min="15880" max="15880" width="7.42578125" style="189" customWidth="1"/>
    <col min="15881" max="16128" width="9.140625" style="189"/>
    <col min="16129" max="16129" width="5.7109375" style="189" customWidth="1"/>
    <col min="16130" max="16130" width="56.7109375" style="189" customWidth="1"/>
    <col min="16131" max="16131" width="4.5703125" style="189" customWidth="1"/>
    <col min="16132" max="16132" width="6" style="189" bestFit="1" customWidth="1"/>
    <col min="16133" max="16133" width="10.140625" style="189" bestFit="1" customWidth="1"/>
    <col min="16134" max="16134" width="11.7109375" style="189" bestFit="1" customWidth="1"/>
    <col min="16135" max="16135" width="79.28515625" style="189" customWidth="1"/>
    <col min="16136" max="16136" width="7.42578125" style="189" customWidth="1"/>
    <col min="16137" max="16384" width="9.140625" style="189"/>
  </cols>
  <sheetData>
    <row r="1" spans="1:16" ht="15.75">
      <c r="A1" s="183" t="s">
        <v>2149</v>
      </c>
      <c r="B1" s="184"/>
      <c r="C1" s="185"/>
      <c r="D1" s="184"/>
      <c r="E1" s="186"/>
      <c r="F1" s="187"/>
      <c r="G1" s="188"/>
    </row>
    <row r="2" spans="1:16" ht="15">
      <c r="A2" s="190"/>
      <c r="C2" s="191"/>
      <c r="G2" s="194"/>
    </row>
    <row r="3" spans="1:16">
      <c r="A3" s="195" t="s">
        <v>2150</v>
      </c>
      <c r="C3" s="191"/>
      <c r="G3" s="194"/>
    </row>
    <row r="4" spans="1:16">
      <c r="A4" s="196" t="s">
        <v>2151</v>
      </c>
      <c r="C4" s="191"/>
      <c r="G4" s="194"/>
    </row>
    <row r="5" spans="1:16">
      <c r="A5" s="196" t="s">
        <v>2152</v>
      </c>
      <c r="C5" s="191"/>
      <c r="G5" s="194"/>
    </row>
    <row r="6" spans="1:16">
      <c r="A6" s="196" t="s">
        <v>2153</v>
      </c>
      <c r="C6" s="191"/>
      <c r="G6" s="194"/>
    </row>
    <row r="7" spans="1:16" ht="13.5" thickBot="1">
      <c r="A7" s="196"/>
      <c r="C7" s="191"/>
      <c r="G7" s="194"/>
    </row>
    <row r="8" spans="1:16">
      <c r="A8" s="197" t="s">
        <v>2154</v>
      </c>
      <c r="B8" s="198" t="s">
        <v>2155</v>
      </c>
      <c r="C8" s="199" t="s">
        <v>176</v>
      </c>
      <c r="D8" s="198" t="s">
        <v>2156</v>
      </c>
      <c r="E8" s="200" t="s">
        <v>2157</v>
      </c>
      <c r="F8" s="201" t="s">
        <v>2158</v>
      </c>
      <c r="G8" s="202" t="s">
        <v>2159</v>
      </c>
    </row>
    <row r="9" spans="1:16" ht="13.5" thickBot="1">
      <c r="A9" s="203"/>
      <c r="B9" s="204"/>
      <c r="C9" s="205"/>
      <c r="D9" s="204"/>
      <c r="E9" s="206"/>
      <c r="F9" s="207"/>
      <c r="G9" s="208"/>
    </row>
    <row r="10" spans="1:16" s="215" customFormat="1">
      <c r="A10" s="209"/>
      <c r="B10" s="210"/>
      <c r="C10" s="211"/>
      <c r="D10" s="210"/>
      <c r="E10" s="212"/>
      <c r="F10" s="213"/>
      <c r="G10" s="214"/>
      <c r="H10" s="189"/>
      <c r="I10" s="189"/>
      <c r="J10" s="189"/>
      <c r="K10" s="189"/>
      <c r="L10" s="189"/>
      <c r="M10" s="189"/>
      <c r="N10" s="189"/>
      <c r="O10" s="189"/>
      <c r="P10" s="189"/>
    </row>
    <row r="11" spans="1:16">
      <c r="A11" s="216" t="s">
        <v>2160</v>
      </c>
      <c r="B11" s="217" t="s">
        <v>2161</v>
      </c>
      <c r="C11" s="217"/>
      <c r="D11" s="210"/>
      <c r="E11" s="218"/>
      <c r="F11" s="219"/>
      <c r="G11" s="220"/>
    </row>
    <row r="12" spans="1:16">
      <c r="A12" s="209"/>
      <c r="B12" s="210"/>
      <c r="C12" s="211"/>
      <c r="D12" s="210"/>
      <c r="E12" s="218"/>
      <c r="F12" s="219"/>
      <c r="G12" s="220"/>
    </row>
    <row r="13" spans="1:16" s="228" customFormat="1" ht="12.75" customHeight="1">
      <c r="A13" s="221" t="s">
        <v>2162</v>
      </c>
      <c r="B13" s="222" t="s">
        <v>2163</v>
      </c>
      <c r="C13" s="223"/>
      <c r="D13" s="222"/>
      <c r="E13" s="224"/>
      <c r="F13" s="225"/>
      <c r="G13" s="226" t="s">
        <v>2164</v>
      </c>
      <c r="H13" s="227"/>
      <c r="I13" s="227"/>
      <c r="J13" s="227"/>
    </row>
    <row r="14" spans="1:16" s="228" customFormat="1" ht="12.75" customHeight="1">
      <c r="A14" s="221"/>
      <c r="B14" s="229" t="s">
        <v>2165</v>
      </c>
      <c r="C14" s="223"/>
      <c r="D14" s="222"/>
      <c r="E14" s="224"/>
      <c r="F14" s="225"/>
      <c r="G14" s="214"/>
      <c r="H14" s="227"/>
      <c r="I14" s="230"/>
      <c r="J14" s="230"/>
    </row>
    <row r="15" spans="1:16">
      <c r="A15" s="231" t="s">
        <v>2166</v>
      </c>
      <c r="B15" s="210" t="s">
        <v>2167</v>
      </c>
      <c r="C15" s="211" t="s">
        <v>2168</v>
      </c>
      <c r="D15" s="232">
        <v>7.1999999999999993</v>
      </c>
      <c r="E15" s="233"/>
      <c r="F15" s="213">
        <f>D15*E15</f>
        <v>0</v>
      </c>
      <c r="G15" s="214" t="s">
        <v>2169</v>
      </c>
      <c r="H15" s="234"/>
      <c r="I15" s="235"/>
      <c r="J15" s="235"/>
    </row>
    <row r="16" spans="1:16">
      <c r="A16" s="231" t="s">
        <v>2170</v>
      </c>
      <c r="B16" s="210" t="s">
        <v>2171</v>
      </c>
      <c r="C16" s="211" t="s">
        <v>2168</v>
      </c>
      <c r="D16" s="232">
        <v>50.4</v>
      </c>
      <c r="E16" s="233"/>
      <c r="F16" s="213">
        <f t="shared" ref="F16:F20" si="0">D16*E16</f>
        <v>0</v>
      </c>
      <c r="G16" s="214" t="s">
        <v>2169</v>
      </c>
      <c r="H16" s="234"/>
      <c r="I16" s="235"/>
      <c r="J16" s="235"/>
    </row>
    <row r="17" spans="1:10">
      <c r="A17" s="231" t="s">
        <v>2172</v>
      </c>
      <c r="B17" s="210" t="s">
        <v>2173</v>
      </c>
      <c r="C17" s="211" t="s">
        <v>2168</v>
      </c>
      <c r="D17" s="232">
        <v>13.799999999999999</v>
      </c>
      <c r="E17" s="233"/>
      <c r="F17" s="213">
        <f t="shared" si="0"/>
        <v>0</v>
      </c>
      <c r="G17" s="214" t="s">
        <v>2169</v>
      </c>
      <c r="H17" s="234"/>
      <c r="I17" s="235"/>
      <c r="J17" s="235"/>
    </row>
    <row r="18" spans="1:10">
      <c r="A18" s="231" t="s">
        <v>2174</v>
      </c>
      <c r="B18" s="210" t="s">
        <v>2175</v>
      </c>
      <c r="C18" s="211" t="s">
        <v>2168</v>
      </c>
      <c r="D18" s="232">
        <v>32.4</v>
      </c>
      <c r="E18" s="233"/>
      <c r="F18" s="213">
        <f t="shared" si="0"/>
        <v>0</v>
      </c>
      <c r="G18" s="214" t="s">
        <v>2169</v>
      </c>
      <c r="H18" s="234"/>
      <c r="I18" s="235"/>
      <c r="J18" s="235"/>
    </row>
    <row r="19" spans="1:10">
      <c r="A19" s="231" t="s">
        <v>2176</v>
      </c>
      <c r="B19" s="210" t="s">
        <v>2177</v>
      </c>
      <c r="C19" s="211" t="s">
        <v>2168</v>
      </c>
      <c r="D19" s="232">
        <v>52.8</v>
      </c>
      <c r="E19" s="233"/>
      <c r="F19" s="213">
        <f t="shared" si="0"/>
        <v>0</v>
      </c>
      <c r="G19" s="214" t="s">
        <v>2169</v>
      </c>
      <c r="H19" s="234"/>
      <c r="I19" s="235"/>
      <c r="J19" s="235"/>
    </row>
    <row r="20" spans="1:10" ht="12.75" customHeight="1">
      <c r="A20" s="231" t="s">
        <v>2178</v>
      </c>
      <c r="B20" s="236" t="s">
        <v>2179</v>
      </c>
      <c r="C20" s="237" t="s">
        <v>2168</v>
      </c>
      <c r="D20" s="232">
        <v>5</v>
      </c>
      <c r="E20" s="233"/>
      <c r="F20" s="238">
        <f t="shared" si="0"/>
        <v>0</v>
      </c>
      <c r="G20" s="239" t="s">
        <v>2169</v>
      </c>
      <c r="H20" s="234"/>
      <c r="I20" s="235"/>
      <c r="J20" s="235"/>
    </row>
    <row r="21" spans="1:10">
      <c r="A21" s="240"/>
      <c r="B21" s="241" t="s">
        <v>2180</v>
      </c>
      <c r="C21" s="242"/>
      <c r="D21" s="232"/>
      <c r="E21" s="243"/>
      <c r="F21" s="213"/>
      <c r="G21" s="214"/>
      <c r="H21" s="234"/>
      <c r="I21" s="235"/>
      <c r="J21" s="235"/>
    </row>
    <row r="22" spans="1:10">
      <c r="A22" s="240" t="s">
        <v>2181</v>
      </c>
      <c r="B22" s="241" t="s">
        <v>2175</v>
      </c>
      <c r="C22" s="244" t="s">
        <v>2168</v>
      </c>
      <c r="D22" s="232">
        <v>10.799999999999999</v>
      </c>
      <c r="E22" s="233"/>
      <c r="F22" s="213">
        <f t="shared" ref="F22:F24" si="1">D22*E22</f>
        <v>0</v>
      </c>
      <c r="G22" s="214" t="s">
        <v>2182</v>
      </c>
      <c r="H22" s="234"/>
      <c r="I22" s="235"/>
      <c r="J22" s="235"/>
    </row>
    <row r="23" spans="1:10">
      <c r="A23" s="240" t="s">
        <v>2183</v>
      </c>
      <c r="B23" s="241" t="s">
        <v>2177</v>
      </c>
      <c r="C23" s="244" t="s">
        <v>2168</v>
      </c>
      <c r="D23" s="232">
        <v>55.8</v>
      </c>
      <c r="E23" s="233"/>
      <c r="F23" s="213">
        <f t="shared" si="1"/>
        <v>0</v>
      </c>
      <c r="G23" s="214" t="s">
        <v>2182</v>
      </c>
      <c r="H23" s="234"/>
      <c r="I23" s="235"/>
      <c r="J23" s="235"/>
    </row>
    <row r="24" spans="1:10">
      <c r="A24" s="240" t="s">
        <v>2184</v>
      </c>
      <c r="B24" s="241" t="s">
        <v>2185</v>
      </c>
      <c r="C24" s="244" t="s">
        <v>2168</v>
      </c>
      <c r="D24" s="232">
        <v>9.6</v>
      </c>
      <c r="E24" s="233"/>
      <c r="F24" s="213">
        <f t="shared" si="1"/>
        <v>0</v>
      </c>
      <c r="G24" s="214" t="s">
        <v>2182</v>
      </c>
      <c r="H24" s="234"/>
      <c r="I24" s="235"/>
      <c r="J24" s="235"/>
    </row>
    <row r="25" spans="1:10" ht="13.5" thickBot="1">
      <c r="A25" s="240"/>
      <c r="B25" s="241"/>
      <c r="C25" s="242"/>
      <c r="D25" s="241"/>
      <c r="E25" s="245"/>
      <c r="F25" s="219"/>
      <c r="G25" s="246"/>
      <c r="H25" s="191"/>
      <c r="I25" s="247"/>
      <c r="J25" s="247"/>
    </row>
    <row r="26" spans="1:10">
      <c r="A26" s="248"/>
      <c r="B26" s="249"/>
      <c r="C26" s="250"/>
      <c r="D26" s="249"/>
      <c r="E26" s="251"/>
      <c r="F26" s="252"/>
      <c r="G26" s="253"/>
      <c r="H26" s="191"/>
    </row>
    <row r="27" spans="1:10" s="228" customFormat="1" ht="15">
      <c r="A27" s="221" t="s">
        <v>2186</v>
      </c>
      <c r="B27" s="222" t="s">
        <v>2187</v>
      </c>
      <c r="C27" s="223"/>
      <c r="D27" s="222"/>
      <c r="E27" s="254"/>
      <c r="F27" s="225"/>
      <c r="G27" s="226"/>
      <c r="H27" s="227"/>
    </row>
    <row r="28" spans="1:10">
      <c r="A28" s="231" t="s">
        <v>2188</v>
      </c>
      <c r="B28" s="210" t="s">
        <v>2189</v>
      </c>
      <c r="C28" s="211" t="s">
        <v>2190</v>
      </c>
      <c r="D28" s="210">
        <v>10</v>
      </c>
      <c r="E28" s="233"/>
      <c r="F28" s="213">
        <f t="shared" ref="F28:F37" si="2">D28*E28</f>
        <v>0</v>
      </c>
      <c r="G28" s="214"/>
      <c r="H28" s="191"/>
    </row>
    <row r="29" spans="1:10">
      <c r="A29" s="231" t="s">
        <v>2191</v>
      </c>
      <c r="B29" s="210" t="s">
        <v>2192</v>
      </c>
      <c r="C29" s="211" t="s">
        <v>2190</v>
      </c>
      <c r="D29" s="210">
        <v>10</v>
      </c>
      <c r="E29" s="233"/>
      <c r="F29" s="213">
        <f t="shared" si="2"/>
        <v>0</v>
      </c>
      <c r="G29" s="214"/>
      <c r="H29" s="191"/>
    </row>
    <row r="30" spans="1:10">
      <c r="A30" s="231" t="s">
        <v>2193</v>
      </c>
      <c r="B30" s="255" t="s">
        <v>2194</v>
      </c>
      <c r="C30" s="244" t="s">
        <v>2190</v>
      </c>
      <c r="D30" s="256">
        <v>2</v>
      </c>
      <c r="E30" s="233"/>
      <c r="F30" s="213">
        <f t="shared" si="2"/>
        <v>0</v>
      </c>
      <c r="G30" s="257"/>
      <c r="H30" s="191"/>
    </row>
    <row r="31" spans="1:10">
      <c r="A31" s="231" t="s">
        <v>2195</v>
      </c>
      <c r="B31" s="210" t="s">
        <v>2196</v>
      </c>
      <c r="C31" s="211" t="s">
        <v>2190</v>
      </c>
      <c r="D31" s="210">
        <v>4</v>
      </c>
      <c r="E31" s="233"/>
      <c r="F31" s="213">
        <f t="shared" si="2"/>
        <v>0</v>
      </c>
      <c r="G31" s="214"/>
      <c r="H31" s="191"/>
    </row>
    <row r="32" spans="1:10">
      <c r="A32" s="231" t="s">
        <v>2197</v>
      </c>
      <c r="B32" s="210" t="s">
        <v>2198</v>
      </c>
      <c r="C32" s="211" t="s">
        <v>2190</v>
      </c>
      <c r="D32" s="210">
        <v>11</v>
      </c>
      <c r="E32" s="233"/>
      <c r="F32" s="213">
        <f t="shared" si="2"/>
        <v>0</v>
      </c>
      <c r="G32" s="214"/>
      <c r="H32" s="191"/>
    </row>
    <row r="33" spans="1:8">
      <c r="A33" s="231" t="s">
        <v>2199</v>
      </c>
      <c r="B33" s="210" t="s">
        <v>2200</v>
      </c>
      <c r="C33" s="211" t="s">
        <v>2190</v>
      </c>
      <c r="D33" s="210">
        <v>7</v>
      </c>
      <c r="E33" s="233"/>
      <c r="F33" s="213">
        <f t="shared" si="2"/>
        <v>0</v>
      </c>
      <c r="G33" s="214"/>
      <c r="H33" s="191"/>
    </row>
    <row r="34" spans="1:8">
      <c r="A34" s="231" t="s">
        <v>2201</v>
      </c>
      <c r="B34" s="210" t="s">
        <v>2202</v>
      </c>
      <c r="C34" s="258" t="s">
        <v>2190</v>
      </c>
      <c r="D34" s="210">
        <v>3</v>
      </c>
      <c r="E34" s="233"/>
      <c r="F34" s="213">
        <f t="shared" si="2"/>
        <v>0</v>
      </c>
      <c r="G34" s="214"/>
      <c r="H34" s="191"/>
    </row>
    <row r="35" spans="1:8">
      <c r="A35" s="231" t="s">
        <v>2203</v>
      </c>
      <c r="B35" s="210" t="s">
        <v>2204</v>
      </c>
      <c r="C35" s="211" t="s">
        <v>2190</v>
      </c>
      <c r="D35" s="259">
        <v>10</v>
      </c>
      <c r="E35" s="233"/>
      <c r="F35" s="213">
        <f t="shared" si="2"/>
        <v>0</v>
      </c>
      <c r="G35" s="214"/>
      <c r="H35" s="191"/>
    </row>
    <row r="36" spans="1:8">
      <c r="A36" s="231" t="s">
        <v>2205</v>
      </c>
      <c r="B36" s="210" t="s">
        <v>2206</v>
      </c>
      <c r="C36" s="211" t="s">
        <v>2190</v>
      </c>
      <c r="D36" s="210">
        <v>3</v>
      </c>
      <c r="E36" s="233"/>
      <c r="F36" s="213">
        <f t="shared" si="2"/>
        <v>0</v>
      </c>
      <c r="G36" s="214" t="s">
        <v>2207</v>
      </c>
      <c r="H36" s="191"/>
    </row>
    <row r="37" spans="1:8">
      <c r="A37" s="231" t="s">
        <v>2208</v>
      </c>
      <c r="B37" s="210" t="s">
        <v>2209</v>
      </c>
      <c r="C37" s="211" t="s">
        <v>858</v>
      </c>
      <c r="D37" s="210">
        <v>5</v>
      </c>
      <c r="E37" s="233"/>
      <c r="F37" s="213">
        <f t="shared" si="2"/>
        <v>0</v>
      </c>
      <c r="G37" s="214" t="s">
        <v>2210</v>
      </c>
      <c r="H37" s="191"/>
    </row>
    <row r="38" spans="1:8" ht="13.5" thickBot="1">
      <c r="A38" s="260"/>
      <c r="B38" s="204"/>
      <c r="C38" s="261"/>
      <c r="D38" s="204"/>
      <c r="E38" s="262"/>
      <c r="F38" s="207"/>
      <c r="G38" s="263"/>
      <c r="H38" s="191"/>
    </row>
    <row r="39" spans="1:8">
      <c r="A39" s="248"/>
      <c r="B39" s="249"/>
      <c r="C39" s="250"/>
      <c r="D39" s="249"/>
      <c r="E39" s="251"/>
      <c r="F39" s="252"/>
      <c r="G39" s="253"/>
      <c r="H39" s="191"/>
    </row>
    <row r="40" spans="1:8" s="228" customFormat="1" ht="15">
      <c r="A40" s="221" t="s">
        <v>2211</v>
      </c>
      <c r="B40" s="264" t="s">
        <v>2212</v>
      </c>
      <c r="C40" s="223"/>
      <c r="D40" s="223"/>
      <c r="E40" s="254"/>
      <c r="F40" s="224"/>
      <c r="G40" s="214" t="s">
        <v>2213</v>
      </c>
      <c r="H40" s="227"/>
    </row>
    <row r="41" spans="1:8" s="228" customFormat="1" ht="13.5" customHeight="1">
      <c r="A41" s="231" t="s">
        <v>2214</v>
      </c>
      <c r="B41" s="210" t="s">
        <v>2215</v>
      </c>
      <c r="C41" s="211" t="s">
        <v>2190</v>
      </c>
      <c r="D41" s="259">
        <v>7.1999999999999993</v>
      </c>
      <c r="E41" s="233"/>
      <c r="F41" s="213">
        <f t="shared" ref="F41:F45" si="3">D41*E41</f>
        <v>0</v>
      </c>
      <c r="G41" s="214"/>
      <c r="H41" s="227"/>
    </row>
    <row r="42" spans="1:8">
      <c r="A42" s="231" t="s">
        <v>2216</v>
      </c>
      <c r="B42" s="210" t="s">
        <v>2217</v>
      </c>
      <c r="C42" s="211" t="s">
        <v>2190</v>
      </c>
      <c r="D42" s="259">
        <v>50.4</v>
      </c>
      <c r="E42" s="233"/>
      <c r="F42" s="213">
        <f t="shared" si="3"/>
        <v>0</v>
      </c>
      <c r="G42" s="214"/>
      <c r="H42" s="191"/>
    </row>
    <row r="43" spans="1:8">
      <c r="A43" s="231" t="s">
        <v>2218</v>
      </c>
      <c r="B43" s="210" t="s">
        <v>2219</v>
      </c>
      <c r="C43" s="211" t="s">
        <v>2190</v>
      </c>
      <c r="D43" s="259">
        <v>13.799999999999999</v>
      </c>
      <c r="E43" s="233"/>
      <c r="F43" s="213">
        <f t="shared" si="3"/>
        <v>0</v>
      </c>
      <c r="G43" s="214"/>
      <c r="H43" s="191"/>
    </row>
    <row r="44" spans="1:8">
      <c r="A44" s="231" t="s">
        <v>2220</v>
      </c>
      <c r="B44" s="210" t="s">
        <v>2221</v>
      </c>
      <c r="C44" s="211" t="s">
        <v>2190</v>
      </c>
      <c r="D44" s="259">
        <v>32.4</v>
      </c>
      <c r="E44" s="233"/>
      <c r="F44" s="213">
        <f t="shared" si="3"/>
        <v>0</v>
      </c>
      <c r="G44" s="214"/>
      <c r="H44" s="191"/>
    </row>
    <row r="45" spans="1:8">
      <c r="A45" s="231" t="s">
        <v>2222</v>
      </c>
      <c r="B45" s="210" t="s">
        <v>2223</v>
      </c>
      <c r="C45" s="211" t="s">
        <v>2190</v>
      </c>
      <c r="D45" s="259">
        <v>52.8</v>
      </c>
      <c r="E45" s="233"/>
      <c r="F45" s="213">
        <f t="shared" si="3"/>
        <v>0</v>
      </c>
      <c r="G45" s="214"/>
      <c r="H45" s="191"/>
    </row>
    <row r="46" spans="1:8" ht="13.5" thickBot="1">
      <c r="A46" s="265"/>
      <c r="B46" s="266"/>
      <c r="C46" s="267"/>
      <c r="D46" s="266"/>
      <c r="E46" s="268"/>
      <c r="F46" s="269"/>
      <c r="G46" s="270"/>
      <c r="H46" s="191"/>
    </row>
    <row r="47" spans="1:8">
      <c r="A47" s="248"/>
      <c r="B47" s="249"/>
      <c r="C47" s="250"/>
      <c r="D47" s="249"/>
      <c r="E47" s="251"/>
      <c r="F47" s="252"/>
      <c r="G47" s="253"/>
      <c r="H47" s="191"/>
    </row>
    <row r="48" spans="1:8">
      <c r="A48" s="216" t="s">
        <v>2224</v>
      </c>
      <c r="B48" s="217" t="s">
        <v>2225</v>
      </c>
      <c r="C48" s="211"/>
      <c r="D48" s="210"/>
      <c r="E48" s="271"/>
      <c r="F48" s="213"/>
      <c r="G48" s="214"/>
      <c r="H48" s="191"/>
    </row>
    <row r="49" spans="1:8">
      <c r="A49" s="240" t="s">
        <v>2226</v>
      </c>
      <c r="B49" s="210" t="s">
        <v>2227</v>
      </c>
      <c r="C49" s="211" t="s">
        <v>2190</v>
      </c>
      <c r="D49" s="236">
        <v>7</v>
      </c>
      <c r="E49" s="233"/>
      <c r="F49" s="238">
        <f t="shared" ref="F49:F51" si="4">D49*E49</f>
        <v>0</v>
      </c>
      <c r="G49" s="214" t="s">
        <v>2228</v>
      </c>
      <c r="H49" s="191"/>
    </row>
    <row r="50" spans="1:8" ht="12.75" customHeight="1">
      <c r="A50" s="240" t="s">
        <v>2229</v>
      </c>
      <c r="B50" s="272" t="s">
        <v>2230</v>
      </c>
      <c r="C50" s="237" t="s">
        <v>858</v>
      </c>
      <c r="D50" s="236">
        <v>1</v>
      </c>
      <c r="E50" s="273"/>
      <c r="F50" s="238">
        <f t="shared" si="4"/>
        <v>0</v>
      </c>
      <c r="G50" s="239"/>
      <c r="H50" s="191"/>
    </row>
    <row r="51" spans="1:8" ht="25.5">
      <c r="A51" s="240" t="s">
        <v>2231</v>
      </c>
      <c r="B51" s="236" t="s">
        <v>2232</v>
      </c>
      <c r="C51" s="237" t="s">
        <v>858</v>
      </c>
      <c r="D51" s="236">
        <v>1</v>
      </c>
      <c r="E51" s="273"/>
      <c r="F51" s="238">
        <f t="shared" si="4"/>
        <v>0</v>
      </c>
      <c r="G51" s="274" t="s">
        <v>2233</v>
      </c>
      <c r="H51" s="191"/>
    </row>
    <row r="52" spans="1:8" ht="13.5" thickBot="1">
      <c r="A52" s="275"/>
      <c r="B52" s="276"/>
      <c r="C52" s="277"/>
      <c r="D52" s="277"/>
      <c r="E52" s="278"/>
      <c r="F52" s="279"/>
      <c r="G52" s="280"/>
      <c r="H52" s="191"/>
    </row>
    <row r="53" spans="1:8">
      <c r="A53" s="248"/>
      <c r="B53" s="249"/>
      <c r="C53" s="250"/>
      <c r="D53" s="249"/>
      <c r="E53" s="251"/>
      <c r="F53" s="252"/>
      <c r="G53" s="253"/>
      <c r="H53" s="191"/>
    </row>
    <row r="54" spans="1:8">
      <c r="A54" s="216" t="s">
        <v>2234</v>
      </c>
      <c r="B54" s="217" t="s">
        <v>2235</v>
      </c>
      <c r="C54" s="211"/>
      <c r="D54" s="210"/>
      <c r="E54" s="271"/>
      <c r="F54" s="213"/>
      <c r="G54" s="214" t="s">
        <v>2236</v>
      </c>
      <c r="H54" s="191"/>
    </row>
    <row r="55" spans="1:8">
      <c r="A55" s="231" t="s">
        <v>2237</v>
      </c>
      <c r="B55" s="210" t="s">
        <v>2238</v>
      </c>
      <c r="C55" s="211" t="s">
        <v>2190</v>
      </c>
      <c r="D55" s="210">
        <v>8</v>
      </c>
      <c r="E55" s="233"/>
      <c r="F55" s="213">
        <f t="shared" ref="F55:F65" si="5">D55*E55</f>
        <v>0</v>
      </c>
      <c r="G55" s="214"/>
      <c r="H55" s="191"/>
    </row>
    <row r="56" spans="1:8">
      <c r="A56" s="231" t="s">
        <v>2239</v>
      </c>
      <c r="B56" s="210" t="s">
        <v>2240</v>
      </c>
      <c r="C56" s="211" t="s">
        <v>2190</v>
      </c>
      <c r="D56" s="210">
        <v>2</v>
      </c>
      <c r="E56" s="233"/>
      <c r="F56" s="213">
        <f t="shared" si="5"/>
        <v>0</v>
      </c>
      <c r="G56" s="214"/>
      <c r="H56" s="191"/>
    </row>
    <row r="57" spans="1:8">
      <c r="A57" s="231" t="s">
        <v>2241</v>
      </c>
      <c r="B57" s="274" t="s">
        <v>2242</v>
      </c>
      <c r="C57" s="211" t="s">
        <v>2190</v>
      </c>
      <c r="D57" s="210">
        <v>10</v>
      </c>
      <c r="E57" s="233"/>
      <c r="F57" s="213">
        <f t="shared" si="5"/>
        <v>0</v>
      </c>
      <c r="G57" s="214"/>
      <c r="H57" s="191"/>
    </row>
    <row r="58" spans="1:8">
      <c r="A58" s="231" t="s">
        <v>2243</v>
      </c>
      <c r="B58" s="274" t="s">
        <v>2244</v>
      </c>
      <c r="C58" s="211" t="s">
        <v>2190</v>
      </c>
      <c r="D58" s="210">
        <v>10</v>
      </c>
      <c r="E58" s="233"/>
      <c r="F58" s="213">
        <f t="shared" si="5"/>
        <v>0</v>
      </c>
      <c r="G58" s="214"/>
      <c r="H58" s="191"/>
    </row>
    <row r="59" spans="1:8">
      <c r="A59" s="231" t="s">
        <v>2245</v>
      </c>
      <c r="B59" s="274" t="s">
        <v>2246</v>
      </c>
      <c r="C59" s="211" t="s">
        <v>2190</v>
      </c>
      <c r="D59" s="210">
        <v>10</v>
      </c>
      <c r="E59" s="233"/>
      <c r="F59" s="213">
        <f t="shared" si="5"/>
        <v>0</v>
      </c>
      <c r="G59" s="214"/>
      <c r="H59" s="191"/>
    </row>
    <row r="60" spans="1:8">
      <c r="A60" s="231" t="s">
        <v>2247</v>
      </c>
      <c r="B60" s="274" t="s">
        <v>2248</v>
      </c>
      <c r="C60" s="211" t="s">
        <v>2190</v>
      </c>
      <c r="D60" s="210">
        <v>10</v>
      </c>
      <c r="E60" s="233"/>
      <c r="F60" s="213">
        <f t="shared" si="5"/>
        <v>0</v>
      </c>
      <c r="G60" s="214"/>
      <c r="H60" s="191"/>
    </row>
    <row r="61" spans="1:8">
      <c r="A61" s="231" t="s">
        <v>2249</v>
      </c>
      <c r="B61" s="274" t="s">
        <v>2250</v>
      </c>
      <c r="C61" s="211" t="s">
        <v>2190</v>
      </c>
      <c r="D61" s="210">
        <v>3</v>
      </c>
      <c r="E61" s="233"/>
      <c r="F61" s="213">
        <f t="shared" si="5"/>
        <v>0</v>
      </c>
      <c r="G61" s="214"/>
      <c r="H61" s="191"/>
    </row>
    <row r="62" spans="1:8">
      <c r="A62" s="231" t="s">
        <v>2251</v>
      </c>
      <c r="B62" s="274" t="s">
        <v>2252</v>
      </c>
      <c r="C62" s="211" t="s">
        <v>2190</v>
      </c>
      <c r="D62" s="210">
        <v>3</v>
      </c>
      <c r="E62" s="233"/>
      <c r="F62" s="213">
        <f t="shared" si="5"/>
        <v>0</v>
      </c>
      <c r="G62" s="214"/>
      <c r="H62" s="191"/>
    </row>
    <row r="63" spans="1:8">
      <c r="A63" s="231" t="s">
        <v>2253</v>
      </c>
      <c r="B63" s="281" t="s">
        <v>2254</v>
      </c>
      <c r="C63" s="211" t="s">
        <v>2190</v>
      </c>
      <c r="D63" s="210">
        <v>2</v>
      </c>
      <c r="E63" s="233"/>
      <c r="F63" s="213">
        <f t="shared" si="5"/>
        <v>0</v>
      </c>
      <c r="G63" s="282"/>
      <c r="H63" s="191"/>
    </row>
    <row r="64" spans="1:8">
      <c r="A64" s="231" t="s">
        <v>2255</v>
      </c>
      <c r="B64" s="281" t="s">
        <v>2256</v>
      </c>
      <c r="C64" s="211" t="s">
        <v>2190</v>
      </c>
      <c r="D64" s="210">
        <v>1</v>
      </c>
      <c r="E64" s="233"/>
      <c r="F64" s="213">
        <f t="shared" si="5"/>
        <v>0</v>
      </c>
      <c r="G64" s="282"/>
      <c r="H64" s="191"/>
    </row>
    <row r="65" spans="1:8">
      <c r="A65" s="231" t="s">
        <v>2257</v>
      </c>
      <c r="B65" s="281" t="s">
        <v>2258</v>
      </c>
      <c r="C65" s="211" t="s">
        <v>2190</v>
      </c>
      <c r="D65" s="210">
        <v>1</v>
      </c>
      <c r="E65" s="233"/>
      <c r="F65" s="213">
        <f t="shared" si="5"/>
        <v>0</v>
      </c>
      <c r="G65" s="282"/>
      <c r="H65" s="191"/>
    </row>
    <row r="66" spans="1:8" ht="13.5" thickBot="1">
      <c r="A66" s="283"/>
      <c r="B66" s="284"/>
      <c r="C66" s="285"/>
      <c r="D66" s="266"/>
      <c r="E66" s="268"/>
      <c r="F66" s="269"/>
      <c r="G66" s="270"/>
      <c r="H66" s="191"/>
    </row>
    <row r="67" spans="1:8">
      <c r="A67" s="248"/>
      <c r="B67" s="249"/>
      <c r="C67" s="250"/>
      <c r="D67" s="249"/>
      <c r="E67" s="251"/>
      <c r="F67" s="252"/>
      <c r="G67" s="253"/>
      <c r="H67" s="191"/>
    </row>
    <row r="68" spans="1:8">
      <c r="A68" s="286" t="s">
        <v>2259</v>
      </c>
      <c r="B68" s="217" t="s">
        <v>2260</v>
      </c>
      <c r="C68" s="287"/>
      <c r="D68" s="288"/>
      <c r="E68" s="289"/>
      <c r="F68" s="290"/>
      <c r="G68" s="282"/>
      <c r="H68" s="191"/>
    </row>
    <row r="69" spans="1:8">
      <c r="A69" s="291" t="s">
        <v>2261</v>
      </c>
      <c r="B69" s="274" t="s">
        <v>2262</v>
      </c>
      <c r="C69" s="211" t="s">
        <v>858</v>
      </c>
      <c r="D69" s="210">
        <v>1</v>
      </c>
      <c r="E69" s="233"/>
      <c r="F69" s="213">
        <f t="shared" ref="F69:F70" si="6">D69*E69</f>
        <v>0</v>
      </c>
      <c r="G69" s="282"/>
      <c r="H69" s="191"/>
    </row>
    <row r="70" spans="1:8">
      <c r="A70" s="291" t="s">
        <v>2263</v>
      </c>
      <c r="B70" s="274" t="s">
        <v>2264</v>
      </c>
      <c r="C70" s="211" t="s">
        <v>858</v>
      </c>
      <c r="D70" s="210">
        <v>1</v>
      </c>
      <c r="E70" s="233"/>
      <c r="F70" s="213">
        <f t="shared" si="6"/>
        <v>0</v>
      </c>
      <c r="G70" s="282"/>
      <c r="H70" s="191"/>
    </row>
    <row r="71" spans="1:8">
      <c r="A71" s="291" t="s">
        <v>2265</v>
      </c>
      <c r="B71" s="274" t="s">
        <v>2266</v>
      </c>
      <c r="C71" s="292" t="s">
        <v>858</v>
      </c>
      <c r="D71" s="293"/>
      <c r="E71" s="233" t="s">
        <v>2267</v>
      </c>
      <c r="F71" s="213"/>
      <c r="G71" s="282"/>
      <c r="H71" s="191"/>
    </row>
    <row r="72" spans="1:8">
      <c r="A72" s="291" t="s">
        <v>2268</v>
      </c>
      <c r="B72" s="274" t="s">
        <v>2269</v>
      </c>
      <c r="C72" s="292" t="s">
        <v>858</v>
      </c>
      <c r="D72" s="293"/>
      <c r="E72" s="233" t="s">
        <v>2267</v>
      </c>
      <c r="F72" s="213"/>
      <c r="G72" s="282" t="s">
        <v>2270</v>
      </c>
      <c r="H72" s="191"/>
    </row>
    <row r="73" spans="1:8">
      <c r="A73" s="291" t="s">
        <v>2271</v>
      </c>
      <c r="B73" s="274" t="s">
        <v>2272</v>
      </c>
      <c r="C73" s="292" t="s">
        <v>858</v>
      </c>
      <c r="D73" s="293"/>
      <c r="E73" s="233" t="s">
        <v>2267</v>
      </c>
      <c r="F73" s="213"/>
      <c r="G73" s="282" t="s">
        <v>2270</v>
      </c>
      <c r="H73" s="191"/>
    </row>
    <row r="74" spans="1:8">
      <c r="A74" s="291" t="s">
        <v>2273</v>
      </c>
      <c r="B74" s="274" t="s">
        <v>2274</v>
      </c>
      <c r="C74" s="292" t="s">
        <v>858</v>
      </c>
      <c r="D74" s="293">
        <v>1</v>
      </c>
      <c r="E74" s="233"/>
      <c r="F74" s="213">
        <f t="shared" ref="F74:F79" si="7">D74*E74</f>
        <v>0</v>
      </c>
      <c r="G74" s="282" t="s">
        <v>2275</v>
      </c>
      <c r="H74" s="191"/>
    </row>
    <row r="75" spans="1:8">
      <c r="A75" s="291" t="s">
        <v>2276</v>
      </c>
      <c r="B75" s="274" t="s">
        <v>2277</v>
      </c>
      <c r="C75" s="292" t="s">
        <v>858</v>
      </c>
      <c r="D75" s="293">
        <v>1</v>
      </c>
      <c r="E75" s="233"/>
      <c r="F75" s="213">
        <f t="shared" si="7"/>
        <v>0</v>
      </c>
      <c r="G75" s="282" t="s">
        <v>2278</v>
      </c>
      <c r="H75" s="191"/>
    </row>
    <row r="76" spans="1:8">
      <c r="A76" s="291" t="s">
        <v>2279</v>
      </c>
      <c r="B76" s="274" t="s">
        <v>2280</v>
      </c>
      <c r="C76" s="292" t="s">
        <v>858</v>
      </c>
      <c r="D76" s="293">
        <v>1</v>
      </c>
      <c r="E76" s="233"/>
      <c r="F76" s="213">
        <f t="shared" si="7"/>
        <v>0</v>
      </c>
      <c r="G76" s="282" t="s">
        <v>2278</v>
      </c>
      <c r="H76" s="191"/>
    </row>
    <row r="77" spans="1:8">
      <c r="A77" s="291" t="s">
        <v>2281</v>
      </c>
      <c r="B77" s="210" t="s">
        <v>2282</v>
      </c>
      <c r="C77" s="211" t="s">
        <v>858</v>
      </c>
      <c r="D77" s="210">
        <v>1</v>
      </c>
      <c r="E77" s="233"/>
      <c r="F77" s="213">
        <f t="shared" si="7"/>
        <v>0</v>
      </c>
      <c r="G77" s="282"/>
      <c r="H77" s="191"/>
    </row>
    <row r="78" spans="1:8">
      <c r="A78" s="291" t="s">
        <v>2283</v>
      </c>
      <c r="B78" s="210" t="s">
        <v>2284</v>
      </c>
      <c r="C78" s="211" t="s">
        <v>858</v>
      </c>
      <c r="D78" s="210">
        <v>1</v>
      </c>
      <c r="E78" s="233"/>
      <c r="F78" s="213">
        <f t="shared" si="7"/>
        <v>0</v>
      </c>
      <c r="G78" s="282"/>
      <c r="H78" s="191"/>
    </row>
    <row r="79" spans="1:8">
      <c r="A79" s="291" t="s">
        <v>2285</v>
      </c>
      <c r="B79" s="294" t="s">
        <v>2286</v>
      </c>
      <c r="C79" s="211" t="s">
        <v>858</v>
      </c>
      <c r="D79" s="210">
        <v>1</v>
      </c>
      <c r="E79" s="233"/>
      <c r="F79" s="213">
        <f t="shared" si="7"/>
        <v>0</v>
      </c>
      <c r="G79" s="282" t="s">
        <v>2287</v>
      </c>
      <c r="H79" s="191"/>
    </row>
    <row r="80" spans="1:8" ht="25.5">
      <c r="A80" s="291" t="s">
        <v>2288</v>
      </c>
      <c r="B80" s="295" t="s">
        <v>2289</v>
      </c>
      <c r="C80" s="237" t="s">
        <v>858</v>
      </c>
      <c r="D80" s="236"/>
      <c r="E80" s="273" t="s">
        <v>2290</v>
      </c>
      <c r="F80" s="296"/>
      <c r="G80" s="297" t="s">
        <v>2291</v>
      </c>
      <c r="H80" s="191"/>
    </row>
    <row r="81" spans="1:8" ht="25.5">
      <c r="A81" s="291" t="s">
        <v>2292</v>
      </c>
      <c r="B81" s="295" t="s">
        <v>2293</v>
      </c>
      <c r="C81" s="298"/>
      <c r="D81" s="299"/>
      <c r="E81" s="233"/>
      <c r="F81" s="296"/>
      <c r="G81" s="297" t="s">
        <v>2294</v>
      </c>
      <c r="H81" s="191"/>
    </row>
    <row r="82" spans="1:8">
      <c r="A82" s="291"/>
      <c r="B82" s="295" t="s">
        <v>2295</v>
      </c>
      <c r="C82" s="211" t="s">
        <v>2190</v>
      </c>
      <c r="D82" s="299">
        <v>2</v>
      </c>
      <c r="E82" s="233"/>
      <c r="F82" s="296">
        <f t="shared" ref="F82:F83" si="8">D82*E82</f>
        <v>0</v>
      </c>
      <c r="G82" s="297"/>
      <c r="H82" s="191"/>
    </row>
    <row r="83" spans="1:8">
      <c r="A83" s="291"/>
      <c r="B83" s="295" t="s">
        <v>2296</v>
      </c>
      <c r="C83" s="211" t="s">
        <v>2190</v>
      </c>
      <c r="D83" s="299">
        <v>5</v>
      </c>
      <c r="E83" s="233"/>
      <c r="F83" s="296">
        <f t="shared" si="8"/>
        <v>0</v>
      </c>
      <c r="G83" s="297"/>
      <c r="H83" s="191"/>
    </row>
    <row r="84" spans="1:8" ht="13.5" customHeight="1" thickBot="1">
      <c r="A84" s="300"/>
      <c r="B84" s="301"/>
      <c r="C84" s="302"/>
      <c r="D84" s="299"/>
      <c r="E84" s="289"/>
      <c r="F84" s="296"/>
      <c r="G84" s="297"/>
      <c r="H84" s="191"/>
    </row>
    <row r="85" spans="1:8" ht="13.5" customHeight="1">
      <c r="A85" s="303"/>
      <c r="B85" s="304"/>
      <c r="C85" s="305"/>
      <c r="D85" s="306"/>
      <c r="E85" s="251"/>
      <c r="F85" s="307"/>
      <c r="G85" s="308"/>
      <c r="H85" s="191"/>
    </row>
    <row r="86" spans="1:8" ht="13.5" customHeight="1">
      <c r="A86" s="309" t="s">
        <v>2297</v>
      </c>
      <c r="B86" s="310" t="s">
        <v>2298</v>
      </c>
      <c r="C86" s="211"/>
      <c r="D86" s="210"/>
      <c r="E86" s="271"/>
      <c r="F86" s="213"/>
      <c r="G86" s="214"/>
      <c r="H86" s="191"/>
    </row>
    <row r="87" spans="1:8" ht="13.5" customHeight="1">
      <c r="A87" s="311" t="s">
        <v>2299</v>
      </c>
      <c r="B87" s="294" t="s">
        <v>2300</v>
      </c>
      <c r="C87" s="312" t="s">
        <v>199</v>
      </c>
      <c r="D87" s="313">
        <v>4.5719999999999992</v>
      </c>
      <c r="E87" s="233"/>
      <c r="F87" s="238">
        <f t="shared" ref="F87:F94" si="9">D87*E87</f>
        <v>0</v>
      </c>
      <c r="G87" s="282"/>
      <c r="H87" s="191"/>
    </row>
    <row r="88" spans="1:8" ht="13.5" customHeight="1">
      <c r="A88" s="311" t="s">
        <v>2301</v>
      </c>
      <c r="B88" s="210" t="s">
        <v>2302</v>
      </c>
      <c r="C88" s="211" t="s">
        <v>199</v>
      </c>
      <c r="D88" s="313">
        <v>3.3660000000000001</v>
      </c>
      <c r="E88" s="233"/>
      <c r="F88" s="238">
        <f t="shared" si="9"/>
        <v>0</v>
      </c>
      <c r="G88" s="282"/>
      <c r="H88" s="191"/>
    </row>
    <row r="89" spans="1:8" ht="13.5" customHeight="1">
      <c r="A89" s="311" t="s">
        <v>2303</v>
      </c>
      <c r="B89" s="294" t="s">
        <v>2304</v>
      </c>
      <c r="C89" s="312" t="s">
        <v>2168</v>
      </c>
      <c r="D89" s="313">
        <v>17</v>
      </c>
      <c r="E89" s="233"/>
      <c r="F89" s="238">
        <f t="shared" si="9"/>
        <v>0</v>
      </c>
      <c r="G89" s="282"/>
      <c r="H89" s="191"/>
    </row>
    <row r="90" spans="1:8" ht="13.5" customHeight="1">
      <c r="A90" s="311" t="s">
        <v>2305</v>
      </c>
      <c r="B90" s="294" t="s">
        <v>2306</v>
      </c>
      <c r="C90" s="312" t="s">
        <v>2168</v>
      </c>
      <c r="D90" s="313">
        <v>28.5</v>
      </c>
      <c r="E90" s="233"/>
      <c r="F90" s="238">
        <f t="shared" si="9"/>
        <v>0</v>
      </c>
      <c r="G90" s="282"/>
      <c r="H90" s="191"/>
    </row>
    <row r="91" spans="1:8" ht="13.5" customHeight="1">
      <c r="A91" s="311" t="s">
        <v>2307</v>
      </c>
      <c r="B91" s="210" t="s">
        <v>2308</v>
      </c>
      <c r="C91" s="211" t="s">
        <v>858</v>
      </c>
      <c r="D91" s="236">
        <v>1</v>
      </c>
      <c r="E91" s="233"/>
      <c r="F91" s="238">
        <f t="shared" si="9"/>
        <v>0</v>
      </c>
      <c r="G91" s="282"/>
      <c r="H91" s="191"/>
    </row>
    <row r="92" spans="1:8">
      <c r="A92" s="311" t="s">
        <v>2309</v>
      </c>
      <c r="B92" s="210" t="s">
        <v>2310</v>
      </c>
      <c r="C92" s="211" t="s">
        <v>858</v>
      </c>
      <c r="D92" s="236">
        <v>1</v>
      </c>
      <c r="E92" s="233"/>
      <c r="F92" s="238">
        <f t="shared" si="9"/>
        <v>0</v>
      </c>
      <c r="G92" s="214"/>
      <c r="H92" s="191"/>
    </row>
    <row r="93" spans="1:8">
      <c r="A93" s="311" t="s">
        <v>2311</v>
      </c>
      <c r="B93" s="210" t="s">
        <v>2312</v>
      </c>
      <c r="C93" s="211" t="s">
        <v>858</v>
      </c>
      <c r="D93" s="236">
        <v>1</v>
      </c>
      <c r="E93" s="233"/>
      <c r="F93" s="238">
        <f t="shared" si="9"/>
        <v>0</v>
      </c>
      <c r="G93" s="214"/>
      <c r="H93" s="191"/>
    </row>
    <row r="94" spans="1:8">
      <c r="A94" s="311" t="s">
        <v>2313</v>
      </c>
      <c r="B94" s="210" t="s">
        <v>2314</v>
      </c>
      <c r="C94" s="211" t="s">
        <v>199</v>
      </c>
      <c r="D94" s="314">
        <v>1.2824999999999998</v>
      </c>
      <c r="E94" s="233"/>
      <c r="F94" s="238">
        <f t="shared" si="9"/>
        <v>0</v>
      </c>
      <c r="G94" s="214"/>
      <c r="H94" s="191"/>
    </row>
    <row r="95" spans="1:8" ht="13.5" thickBot="1">
      <c r="A95" s="315"/>
      <c r="B95" s="204"/>
      <c r="C95" s="261"/>
      <c r="D95" s="316"/>
      <c r="E95" s="317"/>
      <c r="F95" s="318"/>
      <c r="G95" s="263"/>
      <c r="H95" s="191"/>
    </row>
    <row r="96" spans="1:8">
      <c r="A96" s="248"/>
      <c r="B96" s="249"/>
      <c r="C96" s="250"/>
      <c r="D96" s="319"/>
      <c r="E96" s="320"/>
      <c r="F96" s="252"/>
      <c r="G96" s="253"/>
    </row>
    <row r="97" spans="1:7">
      <c r="A97" s="321"/>
      <c r="B97" s="1312" t="s">
        <v>2315</v>
      </c>
      <c r="C97" s="1313"/>
      <c r="D97" s="1313"/>
      <c r="E97" s="1314"/>
      <c r="F97" s="322">
        <f>SUM(F15:F95)</f>
        <v>0</v>
      </c>
      <c r="G97" s="323" t="s">
        <v>2316</v>
      </c>
    </row>
    <row r="98" spans="1:7">
      <c r="A98" s="321"/>
      <c r="B98" s="1315" t="s">
        <v>3404</v>
      </c>
      <c r="C98" s="1316"/>
      <c r="D98" s="1316"/>
      <c r="E98" s="1317"/>
      <c r="F98" s="322">
        <v>0</v>
      </c>
      <c r="G98" s="323"/>
    </row>
    <row r="99" spans="1:7">
      <c r="A99" s="321"/>
      <c r="B99" s="1315" t="s">
        <v>2317</v>
      </c>
      <c r="C99" s="1316"/>
      <c r="D99" s="1316"/>
      <c r="E99" s="1317"/>
      <c r="F99" s="322">
        <f>SUM(F97:F98)</f>
        <v>0</v>
      </c>
      <c r="G99" s="323"/>
    </row>
    <row r="100" spans="1:7">
      <c r="A100" s="209"/>
      <c r="B100" s="210"/>
      <c r="C100" s="211"/>
      <c r="D100" s="210"/>
      <c r="E100" s="212"/>
      <c r="F100" s="324"/>
      <c r="G100" s="214"/>
    </row>
    <row r="101" spans="1:7">
      <c r="A101" s="209"/>
      <c r="B101" s="217" t="s">
        <v>2318</v>
      </c>
      <c r="C101" s="211"/>
      <c r="D101" s="210"/>
      <c r="E101" s="212"/>
      <c r="F101" s="213"/>
      <c r="G101" s="214"/>
    </row>
    <row r="102" spans="1:7">
      <c r="A102" s="209"/>
      <c r="B102" s="210" t="s">
        <v>2319</v>
      </c>
      <c r="C102" s="211"/>
      <c r="D102" s="210"/>
      <c r="E102" s="212"/>
      <c r="F102" s="213"/>
      <c r="G102" s="214"/>
    </row>
    <row r="103" spans="1:7">
      <c r="A103" s="209"/>
      <c r="B103" s="210" t="s">
        <v>2320</v>
      </c>
      <c r="C103" s="211"/>
      <c r="D103" s="210"/>
      <c r="E103" s="212"/>
      <c r="F103" s="213"/>
      <c r="G103" s="214"/>
    </row>
    <row r="104" spans="1:7" ht="13.5" hidden="1" thickBot="1">
      <c r="A104" s="265"/>
      <c r="B104" s="266"/>
      <c r="C104" s="267"/>
      <c r="D104" s="266"/>
      <c r="E104" s="325"/>
      <c r="F104" s="269"/>
      <c r="G104" s="270"/>
    </row>
    <row r="105" spans="1:7" ht="13.5" thickBot="1">
      <c r="A105" s="326"/>
      <c r="B105" s="204"/>
      <c r="C105" s="261"/>
      <c r="D105" s="204"/>
      <c r="E105" s="327"/>
      <c r="F105" s="207"/>
      <c r="G105" s="263"/>
    </row>
    <row r="106" spans="1:7">
      <c r="C106" s="191"/>
    </row>
    <row r="107" spans="1:7">
      <c r="C107" s="191"/>
    </row>
    <row r="108" spans="1:7">
      <c r="A108" s="191"/>
      <c r="C108" s="191"/>
    </row>
    <row r="109" spans="1:7">
      <c r="A109" s="191"/>
      <c r="C109" s="191"/>
    </row>
    <row r="110" spans="1:7">
      <c r="A110" s="191"/>
      <c r="C110" s="191"/>
    </row>
    <row r="111" spans="1:7">
      <c r="A111" s="191"/>
      <c r="C111" s="191"/>
    </row>
    <row r="112" spans="1:7">
      <c r="A112" s="191"/>
      <c r="C112" s="191"/>
    </row>
    <row r="113" spans="1:7">
      <c r="A113" s="191"/>
      <c r="C113" s="191"/>
    </row>
    <row r="114" spans="1:7">
      <c r="A114" s="191"/>
      <c r="B114" s="328"/>
      <c r="C114" s="191"/>
    </row>
    <row r="115" spans="1:7">
      <c r="A115" s="191"/>
      <c r="C115" s="191"/>
    </row>
    <row r="116" spans="1:7">
      <c r="A116" s="191"/>
      <c r="C116" s="191"/>
    </row>
    <row r="117" spans="1:7">
      <c r="A117" s="191"/>
      <c r="C117" s="191"/>
    </row>
    <row r="118" spans="1:7">
      <c r="A118" s="191"/>
      <c r="C118" s="191"/>
    </row>
    <row r="119" spans="1:7">
      <c r="A119" s="191"/>
      <c r="C119" s="191"/>
    </row>
    <row r="120" spans="1:7">
      <c r="A120" s="191"/>
      <c r="C120" s="191"/>
    </row>
    <row r="121" spans="1:7">
      <c r="A121" s="191"/>
      <c r="C121" s="191"/>
    </row>
    <row r="122" spans="1:7">
      <c r="A122" s="191"/>
      <c r="B122" s="328"/>
      <c r="C122" s="191"/>
      <c r="G122" s="328"/>
    </row>
    <row r="123" spans="1:7">
      <c r="A123" s="191"/>
      <c r="C123" s="191"/>
      <c r="F123" s="329"/>
    </row>
    <row r="124" spans="1:7">
      <c r="A124" s="191"/>
      <c r="B124" s="328"/>
      <c r="C124" s="191"/>
      <c r="F124" s="329"/>
    </row>
    <row r="125" spans="1:7">
      <c r="A125" s="191"/>
      <c r="C125" s="191"/>
    </row>
    <row r="126" spans="1:7">
      <c r="A126" s="191"/>
      <c r="B126" s="328"/>
      <c r="C126" s="191"/>
    </row>
    <row r="127" spans="1:7">
      <c r="A127" s="191"/>
      <c r="C127" s="191"/>
    </row>
    <row r="128" spans="1:7">
      <c r="A128" s="191"/>
      <c r="C128" s="191"/>
    </row>
    <row r="129" spans="1:7">
      <c r="A129" s="191"/>
      <c r="C129" s="191"/>
    </row>
    <row r="130" spans="1:7">
      <c r="A130" s="191"/>
      <c r="C130" s="191"/>
    </row>
    <row r="131" spans="1:7">
      <c r="A131" s="191"/>
      <c r="C131" s="191"/>
    </row>
    <row r="132" spans="1:7">
      <c r="A132" s="191"/>
      <c r="C132" s="191"/>
    </row>
    <row r="133" spans="1:7">
      <c r="A133" s="191"/>
      <c r="C133" s="191"/>
    </row>
    <row r="134" spans="1:7">
      <c r="A134" s="191"/>
      <c r="C134" s="191"/>
    </row>
    <row r="135" spans="1:7">
      <c r="A135" s="191"/>
      <c r="C135" s="191"/>
    </row>
    <row r="136" spans="1:7">
      <c r="A136" s="330"/>
      <c r="C136" s="191"/>
    </row>
    <row r="137" spans="1:7">
      <c r="A137" s="191"/>
      <c r="C137" s="191"/>
    </row>
    <row r="138" spans="1:7">
      <c r="A138" s="227"/>
      <c r="B138" s="227"/>
      <c r="C138" s="227"/>
      <c r="D138" s="227"/>
      <c r="E138" s="331"/>
      <c r="F138" s="331"/>
      <c r="G138" s="227"/>
    </row>
    <row r="139" spans="1:7">
      <c r="A139" s="191"/>
      <c r="C139" s="191"/>
    </row>
    <row r="140" spans="1:7">
      <c r="A140" s="191"/>
      <c r="C140" s="191"/>
    </row>
    <row r="141" spans="1:7">
      <c r="A141" s="191"/>
      <c r="B141" s="328"/>
      <c r="C141" s="191"/>
    </row>
    <row r="142" spans="1:7">
      <c r="A142" s="191"/>
      <c r="C142" s="191"/>
    </row>
    <row r="143" spans="1:7">
      <c r="A143" s="191"/>
      <c r="C143" s="191"/>
    </row>
    <row r="144" spans="1:7">
      <c r="A144" s="191"/>
      <c r="C144" s="191"/>
    </row>
    <row r="145" spans="1:3">
      <c r="A145" s="191"/>
      <c r="C145" s="191"/>
    </row>
    <row r="146" spans="1:3">
      <c r="A146" s="191"/>
      <c r="C146" s="191"/>
    </row>
    <row r="147" spans="1:3">
      <c r="A147" s="191"/>
      <c r="B147" s="328"/>
      <c r="C147" s="191"/>
    </row>
    <row r="148" spans="1:3">
      <c r="A148" s="191"/>
      <c r="C148" s="191"/>
    </row>
    <row r="149" spans="1:3">
      <c r="A149" s="191"/>
      <c r="C149" s="191"/>
    </row>
    <row r="150" spans="1:3">
      <c r="A150" s="191"/>
      <c r="C150" s="191"/>
    </row>
    <row r="151" spans="1:3">
      <c r="A151" s="191"/>
      <c r="C151" s="191"/>
    </row>
    <row r="152" spans="1:3">
      <c r="A152" s="191"/>
      <c r="C152" s="191"/>
    </row>
    <row r="153" spans="1:3">
      <c r="A153" s="191"/>
      <c r="B153" s="328"/>
      <c r="C153" s="191"/>
    </row>
    <row r="154" spans="1:3">
      <c r="A154" s="191"/>
      <c r="C154" s="191"/>
    </row>
    <row r="155" spans="1:3">
      <c r="A155" s="191"/>
      <c r="C155" s="191"/>
    </row>
    <row r="156" spans="1:3">
      <c r="A156" s="191"/>
      <c r="C156" s="191"/>
    </row>
    <row r="157" spans="1:3">
      <c r="A157" s="191"/>
      <c r="B157" s="328"/>
      <c r="C157" s="191"/>
    </row>
    <row r="158" spans="1:3">
      <c r="A158" s="191"/>
      <c r="C158" s="191"/>
    </row>
    <row r="159" spans="1:3">
      <c r="A159" s="191"/>
      <c r="C159" s="191"/>
    </row>
    <row r="160" spans="1:3">
      <c r="A160" s="191"/>
      <c r="C160" s="191"/>
    </row>
    <row r="161" spans="1:7">
      <c r="A161" s="191"/>
      <c r="C161" s="191"/>
    </row>
    <row r="162" spans="1:7">
      <c r="A162" s="191"/>
      <c r="C162" s="191"/>
    </row>
    <row r="163" spans="1:7">
      <c r="A163" s="191"/>
      <c r="C163" s="191"/>
    </row>
    <row r="164" spans="1:7">
      <c r="A164" s="191"/>
      <c r="C164" s="191"/>
    </row>
    <row r="165" spans="1:7">
      <c r="A165" s="191"/>
      <c r="C165" s="191"/>
    </row>
    <row r="166" spans="1:7">
      <c r="A166" s="191"/>
      <c r="C166" s="191"/>
    </row>
    <row r="167" spans="1:7">
      <c r="A167" s="191"/>
      <c r="C167" s="191"/>
    </row>
    <row r="168" spans="1:7">
      <c r="A168" s="191"/>
      <c r="B168" s="328"/>
      <c r="C168" s="191"/>
    </row>
    <row r="169" spans="1:7">
      <c r="A169" s="191"/>
      <c r="C169" s="191"/>
      <c r="G169" s="332"/>
    </row>
    <row r="170" spans="1:7">
      <c r="A170" s="191"/>
      <c r="C170" s="191"/>
      <c r="G170" s="332"/>
    </row>
    <row r="171" spans="1:7">
      <c r="A171" s="191"/>
      <c r="C171" s="191"/>
    </row>
    <row r="172" spans="1:7">
      <c r="A172" s="191"/>
      <c r="C172" s="191"/>
    </row>
    <row r="173" spans="1:7">
      <c r="A173" s="191"/>
      <c r="C173" s="191"/>
    </row>
    <row r="174" spans="1:7">
      <c r="A174" s="191"/>
      <c r="C174" s="191"/>
    </row>
    <row r="175" spans="1:7">
      <c r="A175" s="191"/>
      <c r="B175" s="328"/>
      <c r="C175" s="191"/>
    </row>
    <row r="176" spans="1:7">
      <c r="A176" s="191"/>
      <c r="C176" s="191"/>
    </row>
    <row r="177" spans="1:3">
      <c r="A177" s="191"/>
      <c r="C177" s="191"/>
    </row>
    <row r="178" spans="1:3">
      <c r="A178" s="191"/>
      <c r="C178" s="191"/>
    </row>
    <row r="179" spans="1:3">
      <c r="A179" s="191"/>
      <c r="C179" s="191"/>
    </row>
    <row r="180" spans="1:3">
      <c r="A180" s="191"/>
      <c r="C180" s="191"/>
    </row>
    <row r="181" spans="1:3">
      <c r="A181" s="191"/>
      <c r="C181" s="191"/>
    </row>
    <row r="182" spans="1:3">
      <c r="A182" s="191"/>
      <c r="C182" s="191"/>
    </row>
    <row r="183" spans="1:3">
      <c r="A183" s="191"/>
      <c r="C183" s="191"/>
    </row>
    <row r="184" spans="1:3">
      <c r="A184" s="191"/>
      <c r="C184" s="191"/>
    </row>
    <row r="185" spans="1:3">
      <c r="A185" s="191"/>
      <c r="C185" s="191"/>
    </row>
    <row r="186" spans="1:3">
      <c r="A186" s="191"/>
      <c r="C186" s="191"/>
    </row>
    <row r="187" spans="1:3">
      <c r="A187" s="191"/>
      <c r="C187" s="191"/>
    </row>
    <row r="188" spans="1:3">
      <c r="A188" s="191"/>
      <c r="B188" s="328"/>
      <c r="C188" s="191"/>
    </row>
    <row r="189" spans="1:3">
      <c r="A189" s="191"/>
      <c r="C189" s="191"/>
    </row>
    <row r="190" spans="1:3">
      <c r="A190" s="191"/>
      <c r="C190" s="191"/>
    </row>
    <row r="191" spans="1:3">
      <c r="A191" s="191"/>
      <c r="C191" s="191"/>
    </row>
    <row r="192" spans="1:3">
      <c r="A192" s="191"/>
      <c r="C192" s="191"/>
    </row>
    <row r="193" spans="1:3">
      <c r="A193" s="191"/>
      <c r="C193" s="191"/>
    </row>
    <row r="194" spans="1:3">
      <c r="A194" s="191"/>
      <c r="C194" s="191"/>
    </row>
    <row r="195" spans="1:3">
      <c r="A195" s="191"/>
      <c r="C195" s="191"/>
    </row>
    <row r="196" spans="1:3">
      <c r="A196" s="191"/>
      <c r="C196" s="191"/>
    </row>
    <row r="197" spans="1:3">
      <c r="A197" s="191"/>
      <c r="C197" s="191"/>
    </row>
    <row r="198" spans="1:3">
      <c r="A198" s="191"/>
      <c r="C198" s="191"/>
    </row>
    <row r="199" spans="1:3">
      <c r="A199" s="191"/>
      <c r="C199" s="191"/>
    </row>
    <row r="200" spans="1:3">
      <c r="A200" s="191"/>
      <c r="C200" s="191"/>
    </row>
    <row r="201" spans="1:3">
      <c r="A201" s="191"/>
      <c r="C201" s="191"/>
    </row>
    <row r="202" spans="1:3">
      <c r="A202" s="191"/>
      <c r="C202" s="191"/>
    </row>
    <row r="203" spans="1:3">
      <c r="A203" s="191"/>
      <c r="C203" s="191"/>
    </row>
    <row r="204" spans="1:3">
      <c r="A204" s="191"/>
      <c r="B204" s="328"/>
      <c r="C204" s="191"/>
    </row>
    <row r="205" spans="1:3">
      <c r="A205" s="191"/>
      <c r="C205" s="191"/>
    </row>
    <row r="206" spans="1:3">
      <c r="A206" s="191"/>
      <c r="C206" s="191"/>
    </row>
    <row r="207" spans="1:3">
      <c r="A207" s="191"/>
      <c r="C207" s="191"/>
    </row>
    <row r="208" spans="1:3">
      <c r="A208" s="191"/>
      <c r="B208" s="328"/>
      <c r="C208" s="191"/>
    </row>
    <row r="209" spans="1:3">
      <c r="A209" s="191"/>
      <c r="C209" s="191"/>
    </row>
    <row r="210" spans="1:3">
      <c r="A210" s="191"/>
      <c r="C210" s="191"/>
    </row>
    <row r="211" spans="1:3">
      <c r="A211" s="191"/>
      <c r="C211" s="191"/>
    </row>
    <row r="212" spans="1:3">
      <c r="A212" s="191"/>
      <c r="C212" s="191"/>
    </row>
    <row r="213" spans="1:3">
      <c r="A213" s="191"/>
      <c r="C213" s="191"/>
    </row>
    <row r="214" spans="1:3">
      <c r="A214" s="191"/>
      <c r="C214" s="191"/>
    </row>
    <row r="215" spans="1:3">
      <c r="A215" s="191"/>
      <c r="C215" s="191"/>
    </row>
    <row r="216" spans="1:3">
      <c r="A216" s="191"/>
      <c r="C216" s="191"/>
    </row>
    <row r="217" spans="1:3">
      <c r="A217" s="191"/>
      <c r="C217" s="191"/>
    </row>
    <row r="218" spans="1:3">
      <c r="A218" s="191"/>
      <c r="C218" s="191"/>
    </row>
    <row r="219" spans="1:3">
      <c r="A219" s="191"/>
      <c r="C219" s="191"/>
    </row>
    <row r="220" spans="1:3">
      <c r="A220" s="191"/>
      <c r="C220" s="191"/>
    </row>
    <row r="221" spans="1:3">
      <c r="A221" s="191"/>
      <c r="C221" s="191"/>
    </row>
    <row r="222" spans="1:3">
      <c r="A222" s="191"/>
      <c r="C222" s="191"/>
    </row>
    <row r="223" spans="1:3">
      <c r="A223" s="191"/>
      <c r="C223" s="191"/>
    </row>
    <row r="224" spans="1:3">
      <c r="A224" s="191"/>
      <c r="C224" s="191"/>
    </row>
    <row r="225" spans="1:7">
      <c r="A225" s="191"/>
      <c r="B225" s="328"/>
      <c r="C225" s="191"/>
    </row>
    <row r="226" spans="1:7">
      <c r="A226" s="191"/>
      <c r="C226" s="191"/>
    </row>
    <row r="227" spans="1:7">
      <c r="A227" s="191"/>
      <c r="C227" s="191"/>
    </row>
    <row r="228" spans="1:7">
      <c r="A228" s="191"/>
      <c r="C228" s="191"/>
    </row>
    <row r="229" spans="1:7">
      <c r="A229" s="191"/>
      <c r="C229" s="191"/>
    </row>
    <row r="230" spans="1:7">
      <c r="A230" s="191"/>
      <c r="C230" s="191"/>
    </row>
    <row r="231" spans="1:7">
      <c r="A231" s="191"/>
      <c r="C231" s="191"/>
    </row>
    <row r="232" spans="1:7">
      <c r="A232" s="191"/>
      <c r="C232" s="191"/>
    </row>
    <row r="233" spans="1:7">
      <c r="A233" s="191"/>
      <c r="B233" s="328"/>
      <c r="C233" s="191"/>
      <c r="G233" s="328"/>
    </row>
    <row r="234" spans="1:7">
      <c r="A234" s="191"/>
      <c r="C234" s="191"/>
      <c r="F234" s="329"/>
    </row>
    <row r="235" spans="1:7">
      <c r="A235" s="191"/>
      <c r="B235" s="328"/>
      <c r="C235" s="191"/>
      <c r="F235" s="329"/>
    </row>
    <row r="236" spans="1:7">
      <c r="A236" s="191"/>
      <c r="B236" s="328"/>
      <c r="C236" s="191"/>
      <c r="F236" s="329"/>
    </row>
    <row r="237" spans="1:7">
      <c r="A237" s="191"/>
      <c r="B237" s="328"/>
      <c r="C237" s="191"/>
      <c r="F237" s="329"/>
    </row>
    <row r="238" spans="1:7">
      <c r="A238" s="191"/>
      <c r="B238" s="328"/>
      <c r="C238" s="191"/>
      <c r="F238" s="329"/>
    </row>
    <row r="239" spans="1:7">
      <c r="A239" s="191"/>
      <c r="C239" s="191"/>
    </row>
    <row r="240" spans="1:7">
      <c r="A240" s="191"/>
      <c r="B240" s="328"/>
      <c r="C240" s="191"/>
    </row>
    <row r="241" spans="1:7">
      <c r="A241" s="191"/>
      <c r="C241" s="191"/>
    </row>
    <row r="242" spans="1:7">
      <c r="A242" s="191"/>
      <c r="C242" s="191"/>
    </row>
    <row r="243" spans="1:7">
      <c r="A243" s="191"/>
      <c r="C243" s="191"/>
    </row>
    <row r="244" spans="1:7">
      <c r="A244" s="191"/>
      <c r="C244" s="191"/>
    </row>
    <row r="245" spans="1:7">
      <c r="A245" s="191"/>
      <c r="C245" s="191"/>
    </row>
    <row r="246" spans="1:7">
      <c r="A246" s="191"/>
      <c r="C246" s="191"/>
    </row>
    <row r="247" spans="1:7">
      <c r="A247" s="191"/>
      <c r="C247" s="191"/>
    </row>
    <row r="248" spans="1:7">
      <c r="A248" s="191"/>
      <c r="C248" s="191"/>
    </row>
    <row r="249" spans="1:7">
      <c r="A249" s="191"/>
      <c r="C249" s="191"/>
    </row>
    <row r="250" spans="1:7">
      <c r="A250" s="330"/>
      <c r="C250" s="191"/>
    </row>
    <row r="251" spans="1:7">
      <c r="A251" s="191"/>
      <c r="C251" s="191"/>
    </row>
    <row r="252" spans="1:7">
      <c r="A252" s="227"/>
      <c r="B252" s="227"/>
      <c r="C252" s="227"/>
      <c r="D252" s="227"/>
      <c r="E252" s="331"/>
      <c r="F252" s="331"/>
      <c r="G252" s="227"/>
    </row>
    <row r="253" spans="1:7">
      <c r="A253" s="191"/>
      <c r="C253" s="191"/>
    </row>
    <row r="254" spans="1:7">
      <c r="A254" s="191"/>
      <c r="C254" s="191"/>
    </row>
    <row r="255" spans="1:7">
      <c r="A255" s="191"/>
      <c r="B255" s="328"/>
      <c r="C255" s="191"/>
    </row>
    <row r="256" spans="1:7">
      <c r="A256" s="191"/>
      <c r="C256" s="191"/>
    </row>
    <row r="257" spans="1:3">
      <c r="A257" s="191"/>
      <c r="C257" s="191"/>
    </row>
    <row r="258" spans="1:3">
      <c r="A258" s="191"/>
      <c r="C258" s="191"/>
    </row>
    <row r="259" spans="1:3">
      <c r="A259" s="191"/>
      <c r="C259" s="191"/>
    </row>
    <row r="260" spans="1:3">
      <c r="A260" s="191"/>
      <c r="C260" s="191"/>
    </row>
    <row r="261" spans="1:3">
      <c r="A261" s="191"/>
      <c r="C261" s="191"/>
    </row>
    <row r="262" spans="1:3">
      <c r="A262" s="191"/>
      <c r="C262" s="191"/>
    </row>
    <row r="263" spans="1:3">
      <c r="A263" s="191"/>
      <c r="B263" s="328"/>
      <c r="C263" s="191"/>
    </row>
    <row r="264" spans="1:3">
      <c r="A264" s="191"/>
      <c r="C264" s="191"/>
    </row>
    <row r="265" spans="1:3">
      <c r="A265" s="191"/>
      <c r="C265" s="191"/>
    </row>
    <row r="266" spans="1:3">
      <c r="A266" s="191"/>
      <c r="C266" s="191"/>
    </row>
    <row r="267" spans="1:3">
      <c r="A267" s="191"/>
      <c r="C267" s="191"/>
    </row>
    <row r="268" spans="1:3">
      <c r="A268" s="191"/>
      <c r="C268" s="191"/>
    </row>
    <row r="269" spans="1:3">
      <c r="A269" s="191"/>
      <c r="C269" s="191"/>
    </row>
    <row r="270" spans="1:3">
      <c r="A270" s="191"/>
      <c r="C270" s="191"/>
    </row>
    <row r="271" spans="1:3">
      <c r="A271" s="191"/>
      <c r="C271" s="191"/>
    </row>
    <row r="272" spans="1:3">
      <c r="A272" s="191"/>
      <c r="B272" s="328"/>
      <c r="C272" s="191"/>
    </row>
    <row r="273" spans="1:7">
      <c r="A273" s="191"/>
      <c r="C273" s="191"/>
    </row>
    <row r="274" spans="1:7">
      <c r="A274" s="191"/>
      <c r="C274" s="191"/>
    </row>
    <row r="275" spans="1:7">
      <c r="A275" s="191"/>
      <c r="C275" s="191"/>
    </row>
    <row r="276" spans="1:7">
      <c r="A276" s="191"/>
      <c r="C276" s="191"/>
    </row>
    <row r="277" spans="1:7">
      <c r="A277" s="191"/>
      <c r="C277" s="191"/>
    </row>
    <row r="278" spans="1:7">
      <c r="A278" s="191"/>
      <c r="B278" s="328"/>
      <c r="C278" s="191"/>
      <c r="G278" s="328"/>
    </row>
    <row r="279" spans="1:7">
      <c r="A279" s="191"/>
      <c r="C279" s="191"/>
      <c r="F279" s="329"/>
    </row>
    <row r="280" spans="1:7">
      <c r="A280" s="191"/>
      <c r="B280" s="328"/>
      <c r="C280" s="191"/>
      <c r="F280" s="329"/>
    </row>
    <row r="281" spans="1:7">
      <c r="A281" s="191"/>
      <c r="C281" s="191"/>
    </row>
    <row r="282" spans="1:7">
      <c r="A282" s="191"/>
      <c r="B282" s="328"/>
      <c r="C282" s="191"/>
    </row>
    <row r="283" spans="1:7">
      <c r="A283" s="191"/>
      <c r="C283" s="191"/>
    </row>
    <row r="284" spans="1:7">
      <c r="A284" s="191"/>
      <c r="C284" s="191"/>
    </row>
    <row r="285" spans="1:7">
      <c r="A285" s="191"/>
      <c r="C285" s="191"/>
    </row>
    <row r="286" spans="1:7">
      <c r="A286" s="191"/>
      <c r="C286" s="191"/>
    </row>
    <row r="287" spans="1:7">
      <c r="A287" s="191"/>
      <c r="C287" s="191"/>
    </row>
    <row r="288" spans="1:7">
      <c r="A288" s="330"/>
      <c r="C288" s="191"/>
    </row>
    <row r="289" spans="1:7">
      <c r="A289" s="191"/>
      <c r="C289" s="191"/>
    </row>
    <row r="290" spans="1:7">
      <c r="A290" s="227"/>
      <c r="B290" s="227"/>
      <c r="C290" s="227"/>
      <c r="D290" s="227"/>
      <c r="E290" s="331"/>
      <c r="F290" s="331"/>
      <c r="G290" s="227"/>
    </row>
    <row r="291" spans="1:7">
      <c r="A291" s="191"/>
      <c r="C291" s="191"/>
    </row>
    <row r="292" spans="1:7">
      <c r="A292" s="191"/>
      <c r="C292" s="191"/>
    </row>
    <row r="293" spans="1:7">
      <c r="A293" s="191"/>
      <c r="B293" s="328"/>
      <c r="C293" s="191"/>
    </row>
    <row r="294" spans="1:7">
      <c r="A294" s="191"/>
      <c r="C294" s="191"/>
    </row>
    <row r="295" spans="1:7">
      <c r="A295" s="191"/>
      <c r="C295" s="191"/>
    </row>
    <row r="296" spans="1:7">
      <c r="A296" s="191"/>
      <c r="C296" s="191"/>
    </row>
    <row r="297" spans="1:7">
      <c r="A297" s="191"/>
      <c r="C297" s="191"/>
    </row>
    <row r="298" spans="1:7">
      <c r="A298" s="191"/>
      <c r="C298" s="191"/>
    </row>
    <row r="299" spans="1:7">
      <c r="A299" s="191"/>
      <c r="C299" s="191"/>
    </row>
    <row r="300" spans="1:7">
      <c r="A300" s="191"/>
      <c r="C300" s="191"/>
    </row>
    <row r="301" spans="1:7">
      <c r="A301" s="191"/>
      <c r="C301" s="191"/>
    </row>
    <row r="302" spans="1:7">
      <c r="A302" s="191"/>
      <c r="B302" s="328"/>
      <c r="C302" s="191"/>
    </row>
    <row r="303" spans="1:7">
      <c r="A303" s="191"/>
      <c r="C303" s="191"/>
    </row>
    <row r="304" spans="1:7">
      <c r="A304" s="191"/>
      <c r="C304" s="191"/>
    </row>
    <row r="305" spans="1:7">
      <c r="A305" s="191"/>
      <c r="C305" s="191"/>
    </row>
    <row r="306" spans="1:7">
      <c r="A306" s="191"/>
      <c r="C306" s="191"/>
    </row>
    <row r="307" spans="1:7">
      <c r="A307" s="191"/>
      <c r="C307" s="191"/>
    </row>
    <row r="308" spans="1:7">
      <c r="A308" s="191"/>
      <c r="C308" s="191"/>
    </row>
    <row r="309" spans="1:7">
      <c r="A309" s="191"/>
      <c r="B309" s="328"/>
      <c r="C309" s="191"/>
    </row>
    <row r="310" spans="1:7">
      <c r="A310" s="191"/>
      <c r="C310" s="191"/>
    </row>
    <row r="311" spans="1:7">
      <c r="A311" s="191"/>
      <c r="C311" s="191"/>
    </row>
    <row r="312" spans="1:7">
      <c r="A312" s="191"/>
      <c r="C312" s="191"/>
    </row>
    <row r="313" spans="1:7">
      <c r="A313" s="191"/>
      <c r="C313" s="191"/>
    </row>
    <row r="314" spans="1:7">
      <c r="A314" s="191"/>
      <c r="C314" s="191"/>
    </row>
    <row r="315" spans="1:7">
      <c r="A315" s="191"/>
      <c r="B315" s="328"/>
      <c r="C315" s="191"/>
      <c r="G315" s="328"/>
    </row>
    <row r="316" spans="1:7">
      <c r="A316" s="191"/>
      <c r="C316" s="191"/>
      <c r="F316" s="329"/>
    </row>
    <row r="317" spans="1:7">
      <c r="A317" s="191"/>
      <c r="B317" s="328"/>
      <c r="C317" s="191"/>
      <c r="F317" s="329"/>
    </row>
    <row r="318" spans="1:7">
      <c r="A318" s="191"/>
      <c r="B318" s="328"/>
      <c r="C318" s="191"/>
      <c r="F318" s="329"/>
    </row>
    <row r="319" spans="1:7">
      <c r="A319" s="191"/>
      <c r="B319" s="328"/>
      <c r="C319" s="191"/>
      <c r="F319" s="329"/>
    </row>
    <row r="320" spans="1:7">
      <c r="A320" s="191"/>
      <c r="B320" s="328"/>
      <c r="C320" s="191"/>
      <c r="F320" s="329"/>
    </row>
    <row r="321" spans="1:3">
      <c r="A321" s="191"/>
      <c r="B321" s="328"/>
      <c r="C321" s="191"/>
    </row>
    <row r="322" spans="1:3">
      <c r="A322" s="191"/>
      <c r="C322" s="191"/>
    </row>
    <row r="323" spans="1:3">
      <c r="A323" s="191"/>
      <c r="C323" s="191"/>
    </row>
    <row r="324" spans="1:3">
      <c r="A324" s="191"/>
      <c r="C324" s="191"/>
    </row>
    <row r="325" spans="1:3">
      <c r="A325" s="191"/>
      <c r="C325" s="191"/>
    </row>
    <row r="328" spans="1:3">
      <c r="A328" s="191"/>
      <c r="C328" s="191"/>
    </row>
    <row r="329" spans="1:3">
      <c r="A329" s="191"/>
      <c r="C329" s="191"/>
    </row>
    <row r="330" spans="1:3">
      <c r="A330" s="191"/>
      <c r="C330" s="191"/>
    </row>
    <row r="331" spans="1:3">
      <c r="A331" s="191"/>
      <c r="C331" s="191"/>
    </row>
    <row r="332" spans="1:3">
      <c r="A332" s="191"/>
      <c r="C332" s="191"/>
    </row>
    <row r="333" spans="1:3">
      <c r="A333" s="191"/>
      <c r="C333" s="191"/>
    </row>
    <row r="334" spans="1:3">
      <c r="A334" s="191"/>
      <c r="C334" s="191"/>
    </row>
    <row r="335" spans="1:3">
      <c r="A335" s="191"/>
      <c r="C335" s="191"/>
    </row>
    <row r="336" spans="1:3">
      <c r="A336" s="191"/>
      <c r="C336" s="191"/>
    </row>
    <row r="337" spans="1:8">
      <c r="A337" s="191"/>
      <c r="C337" s="191"/>
    </row>
    <row r="338" spans="1:8">
      <c r="A338" s="191"/>
      <c r="C338" s="191"/>
    </row>
    <row r="339" spans="1:8">
      <c r="A339" s="191"/>
      <c r="C339" s="191"/>
    </row>
    <row r="340" spans="1:8">
      <c r="A340" s="191"/>
      <c r="C340" s="191"/>
    </row>
    <row r="341" spans="1:8">
      <c r="A341" s="191"/>
      <c r="C341" s="191"/>
      <c r="H341" s="333"/>
    </row>
    <row r="342" spans="1:8">
      <c r="A342" s="191"/>
      <c r="C342" s="191"/>
      <c r="H342" s="333"/>
    </row>
    <row r="343" spans="1:8">
      <c r="A343" s="191"/>
      <c r="C343" s="191"/>
      <c r="H343" s="333"/>
    </row>
    <row r="344" spans="1:8">
      <c r="A344" s="191"/>
      <c r="C344" s="191"/>
      <c r="H344" s="333"/>
    </row>
    <row r="345" spans="1:8">
      <c r="A345" s="191"/>
      <c r="C345" s="191"/>
      <c r="H345" s="333"/>
    </row>
    <row r="346" spans="1:8">
      <c r="A346" s="191"/>
      <c r="C346" s="191"/>
      <c r="H346" s="333"/>
    </row>
    <row r="347" spans="1:8">
      <c r="A347" s="191"/>
      <c r="C347" s="191"/>
      <c r="H347" s="333"/>
    </row>
    <row r="348" spans="1:8">
      <c r="A348" s="191"/>
      <c r="C348" s="191"/>
      <c r="H348" s="333"/>
    </row>
    <row r="349" spans="1:8">
      <c r="A349" s="191"/>
      <c r="C349" s="191"/>
      <c r="H349" s="332"/>
    </row>
    <row r="350" spans="1:8">
      <c r="A350" s="191"/>
      <c r="C350" s="191"/>
      <c r="H350" s="332"/>
    </row>
    <row r="351" spans="1:8">
      <c r="A351" s="191"/>
      <c r="C351" s="191"/>
      <c r="H351" s="332"/>
    </row>
    <row r="352" spans="1:8">
      <c r="A352" s="191"/>
      <c r="C352" s="191"/>
      <c r="H352" s="332"/>
    </row>
    <row r="353" spans="1:8">
      <c r="A353" s="191"/>
      <c r="C353" s="191"/>
      <c r="H353" s="333"/>
    </row>
    <row r="354" spans="1:8">
      <c r="A354" s="191"/>
      <c r="C354" s="191"/>
      <c r="H354" s="333"/>
    </row>
    <row r="355" spans="1:8">
      <c r="A355" s="191"/>
      <c r="C355" s="191"/>
      <c r="H355" s="333"/>
    </row>
    <row r="356" spans="1:8">
      <c r="A356" s="191"/>
      <c r="C356" s="191"/>
      <c r="H356" s="333"/>
    </row>
    <row r="357" spans="1:8">
      <c r="A357" s="191"/>
      <c r="C357" s="191"/>
      <c r="H357" s="333"/>
    </row>
    <row r="358" spans="1:8">
      <c r="A358" s="191"/>
      <c r="C358" s="191"/>
      <c r="H358" s="334"/>
    </row>
    <row r="359" spans="1:8">
      <c r="A359" s="191"/>
      <c r="C359" s="191"/>
      <c r="H359" s="335"/>
    </row>
    <row r="360" spans="1:8">
      <c r="A360" s="191"/>
      <c r="H360" s="336"/>
    </row>
    <row r="361" spans="1:8">
      <c r="A361" s="191"/>
      <c r="H361" s="336"/>
    </row>
    <row r="362" spans="1:8">
      <c r="A362" s="191"/>
      <c r="H362" s="336"/>
    </row>
    <row r="363" spans="1:8">
      <c r="A363" s="191"/>
      <c r="H363" s="336"/>
    </row>
    <row r="364" spans="1:8">
      <c r="A364" s="191"/>
      <c r="H364" s="336"/>
    </row>
    <row r="365" spans="1:8">
      <c r="A365" s="191"/>
    </row>
    <row r="366" spans="1:8">
      <c r="A366" s="191"/>
    </row>
    <row r="367" spans="1:8">
      <c r="A367" s="191"/>
    </row>
    <row r="368" spans="1:8">
      <c r="A368" s="191"/>
    </row>
    <row r="369" spans="1:1">
      <c r="A369" s="191"/>
    </row>
    <row r="370" spans="1:1">
      <c r="A370" s="191"/>
    </row>
    <row r="371" spans="1:1">
      <c r="A371" s="191"/>
    </row>
    <row r="372" spans="1:1">
      <c r="A372" s="191"/>
    </row>
    <row r="373" spans="1:1">
      <c r="A373" s="191"/>
    </row>
    <row r="374" spans="1:1">
      <c r="A374" s="191"/>
    </row>
    <row r="375" spans="1:1">
      <c r="A375" s="191"/>
    </row>
    <row r="376" spans="1:1">
      <c r="A376" s="191"/>
    </row>
    <row r="377" spans="1:1">
      <c r="A377" s="191"/>
    </row>
    <row r="378" spans="1:1">
      <c r="A378" s="191"/>
    </row>
    <row r="379" spans="1:1">
      <c r="A379" s="191"/>
    </row>
    <row r="380" spans="1:1">
      <c r="A380" s="191"/>
    </row>
    <row r="381" spans="1:1">
      <c r="A381" s="191"/>
    </row>
    <row r="382" spans="1:1">
      <c r="A382" s="191"/>
    </row>
    <row r="383" spans="1:1">
      <c r="A383" s="191"/>
    </row>
    <row r="384" spans="1:1">
      <c r="A384" s="191"/>
    </row>
    <row r="385" spans="1:1">
      <c r="A385" s="191"/>
    </row>
    <row r="386" spans="1:1">
      <c r="A386" s="191"/>
    </row>
    <row r="387" spans="1:1">
      <c r="A387" s="191"/>
    </row>
    <row r="388" spans="1:1">
      <c r="A388" s="191"/>
    </row>
    <row r="389" spans="1:1">
      <c r="A389" s="191"/>
    </row>
    <row r="390" spans="1:1">
      <c r="A390" s="191"/>
    </row>
    <row r="391" spans="1:1">
      <c r="A391" s="191"/>
    </row>
    <row r="392" spans="1:1">
      <c r="A392" s="191"/>
    </row>
    <row r="393" spans="1:1">
      <c r="A393" s="191"/>
    </row>
    <row r="394" spans="1:1">
      <c r="A394" s="191"/>
    </row>
    <row r="395" spans="1:1">
      <c r="A395" s="191"/>
    </row>
    <row r="396" spans="1:1">
      <c r="A396" s="191"/>
    </row>
    <row r="397" spans="1:1">
      <c r="A397" s="191"/>
    </row>
    <row r="398" spans="1:1">
      <c r="A398" s="191"/>
    </row>
    <row r="399" spans="1:1">
      <c r="A399" s="191"/>
    </row>
    <row r="400" spans="1:1">
      <c r="A400" s="191"/>
    </row>
    <row r="401" spans="1:1">
      <c r="A401" s="191"/>
    </row>
    <row r="402" spans="1:1">
      <c r="A402" s="191"/>
    </row>
    <row r="403" spans="1:1">
      <c r="A403" s="191"/>
    </row>
    <row r="404" spans="1:1">
      <c r="A404" s="191"/>
    </row>
    <row r="405" spans="1:1">
      <c r="A405" s="191"/>
    </row>
    <row r="406" spans="1:1">
      <c r="A406" s="191"/>
    </row>
    <row r="407" spans="1:1">
      <c r="A407" s="191"/>
    </row>
    <row r="408" spans="1:1">
      <c r="A408" s="191"/>
    </row>
    <row r="409" spans="1:1">
      <c r="A409" s="191"/>
    </row>
    <row r="410" spans="1:1">
      <c r="A410" s="191"/>
    </row>
    <row r="411" spans="1:1">
      <c r="A411" s="191"/>
    </row>
    <row r="412" spans="1:1">
      <c r="A412" s="191"/>
    </row>
    <row r="413" spans="1:1">
      <c r="A413" s="191"/>
    </row>
    <row r="414" spans="1:1">
      <c r="A414" s="191"/>
    </row>
    <row r="415" spans="1:1">
      <c r="A415" s="191"/>
    </row>
    <row r="416" spans="1:1">
      <c r="A416" s="191"/>
    </row>
    <row r="417" spans="1:1">
      <c r="A417" s="191"/>
    </row>
    <row r="418" spans="1:1">
      <c r="A418" s="191"/>
    </row>
    <row r="419" spans="1:1">
      <c r="A419" s="191"/>
    </row>
    <row r="420" spans="1:1">
      <c r="A420" s="191"/>
    </row>
    <row r="421" spans="1:1">
      <c r="A421" s="191"/>
    </row>
    <row r="422" spans="1:1">
      <c r="A422" s="191"/>
    </row>
    <row r="423" spans="1:1">
      <c r="A423" s="191"/>
    </row>
    <row r="424" spans="1:1">
      <c r="A424" s="191"/>
    </row>
    <row r="425" spans="1:1">
      <c r="A425" s="191"/>
    </row>
    <row r="426" spans="1:1">
      <c r="A426" s="191"/>
    </row>
    <row r="427" spans="1:1">
      <c r="A427" s="191"/>
    </row>
    <row r="428" spans="1:1">
      <c r="A428" s="191"/>
    </row>
    <row r="429" spans="1:1">
      <c r="A429" s="191"/>
    </row>
    <row r="430" spans="1:1">
      <c r="A430" s="191"/>
    </row>
    <row r="431" spans="1:1">
      <c r="A431" s="191"/>
    </row>
    <row r="432" spans="1:1">
      <c r="A432" s="191"/>
    </row>
    <row r="433" spans="1:1">
      <c r="A433" s="191"/>
    </row>
    <row r="434" spans="1:1">
      <c r="A434" s="191"/>
    </row>
    <row r="435" spans="1:1">
      <c r="A435" s="191"/>
    </row>
    <row r="436" spans="1:1">
      <c r="A436" s="191"/>
    </row>
    <row r="437" spans="1:1">
      <c r="A437" s="191"/>
    </row>
    <row r="438" spans="1:1">
      <c r="A438" s="191"/>
    </row>
    <row r="439" spans="1:1">
      <c r="A439" s="191"/>
    </row>
    <row r="440" spans="1:1">
      <c r="A440" s="191"/>
    </row>
    <row r="441" spans="1:1">
      <c r="A441" s="191"/>
    </row>
    <row r="442" spans="1:1">
      <c r="A442" s="191"/>
    </row>
    <row r="443" spans="1:1">
      <c r="A443" s="191"/>
    </row>
    <row r="444" spans="1:1">
      <c r="A444" s="191"/>
    </row>
    <row r="445" spans="1:1">
      <c r="A445" s="191"/>
    </row>
    <row r="446" spans="1:1">
      <c r="A446" s="191"/>
    </row>
  </sheetData>
  <mergeCells count="3">
    <mergeCell ref="B97:E97"/>
    <mergeCell ref="B98:E98"/>
    <mergeCell ref="B99:E99"/>
  </mergeCells>
  <pageMargins left="0.39370078740157483" right="0.39370078740157483" top="0.59055118110236227" bottom="0.59055118110236227" header="0.51181102362204722" footer="0.51181102362204722"/>
  <pageSetup paperSize="9" scale="54" fitToHeight="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C233-B032-4256-A5BC-2EE554811AB8}">
  <sheetPr>
    <tabColor rgb="FFFFFFCC"/>
  </sheetPr>
  <dimension ref="A1:K1085"/>
  <sheetViews>
    <sheetView view="pageBreakPreview" zoomScaleSheetLayoutView="100" workbookViewId="0">
      <pane ySplit="9" topLeftCell="A101" activePane="bottomLeft" state="frozen"/>
      <selection activeCell="B102" sqref="B102"/>
      <selection pane="bottomLeft" activeCell="F127" sqref="F127"/>
    </sheetView>
  </sheetViews>
  <sheetFormatPr defaultRowHeight="12.75"/>
  <cols>
    <col min="1" max="1" width="5.7109375" style="608" customWidth="1"/>
    <col min="2" max="2" width="42" style="345" customWidth="1"/>
    <col min="3" max="3" width="4.28515625" style="345" customWidth="1"/>
    <col min="4" max="4" width="6" style="609" bestFit="1" customWidth="1"/>
    <col min="5" max="5" width="11" style="610" customWidth="1"/>
    <col min="6" max="6" width="11.7109375" style="611" bestFit="1" customWidth="1"/>
    <col min="7" max="7" width="80" style="345" customWidth="1"/>
    <col min="8" max="8" width="11.85546875" style="345" customWidth="1"/>
    <col min="9" max="256" width="8.85546875" style="345"/>
    <col min="257" max="257" width="5.7109375" style="345" customWidth="1"/>
    <col min="258" max="258" width="42" style="345" customWidth="1"/>
    <col min="259" max="259" width="4.28515625" style="345" customWidth="1"/>
    <col min="260" max="260" width="6" style="345" bestFit="1" customWidth="1"/>
    <col min="261" max="261" width="11" style="345" customWidth="1"/>
    <col min="262" max="262" width="11.7109375" style="345" bestFit="1" customWidth="1"/>
    <col min="263" max="263" width="80" style="345" customWidth="1"/>
    <col min="264" max="264" width="11.85546875" style="345" customWidth="1"/>
    <col min="265" max="512" width="8.85546875" style="345"/>
    <col min="513" max="513" width="5.7109375" style="345" customWidth="1"/>
    <col min="514" max="514" width="42" style="345" customWidth="1"/>
    <col min="515" max="515" width="4.28515625" style="345" customWidth="1"/>
    <col min="516" max="516" width="6" style="345" bestFit="1" customWidth="1"/>
    <col min="517" max="517" width="11" style="345" customWidth="1"/>
    <col min="518" max="518" width="11.7109375" style="345" bestFit="1" customWidth="1"/>
    <col min="519" max="519" width="80" style="345" customWidth="1"/>
    <col min="520" max="520" width="11.85546875" style="345" customWidth="1"/>
    <col min="521" max="768" width="8.85546875" style="345"/>
    <col min="769" max="769" width="5.7109375" style="345" customWidth="1"/>
    <col min="770" max="770" width="42" style="345" customWidth="1"/>
    <col min="771" max="771" width="4.28515625" style="345" customWidth="1"/>
    <col min="772" max="772" width="6" style="345" bestFit="1" customWidth="1"/>
    <col min="773" max="773" width="11" style="345" customWidth="1"/>
    <col min="774" max="774" width="11.7109375" style="345" bestFit="1" customWidth="1"/>
    <col min="775" max="775" width="80" style="345" customWidth="1"/>
    <col min="776" max="776" width="11.85546875" style="345" customWidth="1"/>
    <col min="777" max="1024" width="8.85546875" style="345"/>
    <col min="1025" max="1025" width="5.7109375" style="345" customWidth="1"/>
    <col min="1026" max="1026" width="42" style="345" customWidth="1"/>
    <col min="1027" max="1027" width="4.28515625" style="345" customWidth="1"/>
    <col min="1028" max="1028" width="6" style="345" bestFit="1" customWidth="1"/>
    <col min="1029" max="1029" width="11" style="345" customWidth="1"/>
    <col min="1030" max="1030" width="11.7109375" style="345" bestFit="1" customWidth="1"/>
    <col min="1031" max="1031" width="80" style="345" customWidth="1"/>
    <col min="1032" max="1032" width="11.85546875" style="345" customWidth="1"/>
    <col min="1033" max="1280" width="8.85546875" style="345"/>
    <col min="1281" max="1281" width="5.7109375" style="345" customWidth="1"/>
    <col min="1282" max="1282" width="42" style="345" customWidth="1"/>
    <col min="1283" max="1283" width="4.28515625" style="345" customWidth="1"/>
    <col min="1284" max="1284" width="6" style="345" bestFit="1" customWidth="1"/>
    <col min="1285" max="1285" width="11" style="345" customWidth="1"/>
    <col min="1286" max="1286" width="11.7109375" style="345" bestFit="1" customWidth="1"/>
    <col min="1287" max="1287" width="80" style="345" customWidth="1"/>
    <col min="1288" max="1288" width="11.85546875" style="345" customWidth="1"/>
    <col min="1289" max="1536" width="8.85546875" style="345"/>
    <col min="1537" max="1537" width="5.7109375" style="345" customWidth="1"/>
    <col min="1538" max="1538" width="42" style="345" customWidth="1"/>
    <col min="1539" max="1539" width="4.28515625" style="345" customWidth="1"/>
    <col min="1540" max="1540" width="6" style="345" bestFit="1" customWidth="1"/>
    <col min="1541" max="1541" width="11" style="345" customWidth="1"/>
    <col min="1542" max="1542" width="11.7109375" style="345" bestFit="1" customWidth="1"/>
    <col min="1543" max="1543" width="80" style="345" customWidth="1"/>
    <col min="1544" max="1544" width="11.85546875" style="345" customWidth="1"/>
    <col min="1545" max="1792" width="8.85546875" style="345"/>
    <col min="1793" max="1793" width="5.7109375" style="345" customWidth="1"/>
    <col min="1794" max="1794" width="42" style="345" customWidth="1"/>
    <col min="1795" max="1795" width="4.28515625" style="345" customWidth="1"/>
    <col min="1796" max="1796" width="6" style="345" bestFit="1" customWidth="1"/>
    <col min="1797" max="1797" width="11" style="345" customWidth="1"/>
    <col min="1798" max="1798" width="11.7109375" style="345" bestFit="1" customWidth="1"/>
    <col min="1799" max="1799" width="80" style="345" customWidth="1"/>
    <col min="1800" max="1800" width="11.85546875" style="345" customWidth="1"/>
    <col min="1801" max="2048" width="8.85546875" style="345"/>
    <col min="2049" max="2049" width="5.7109375" style="345" customWidth="1"/>
    <col min="2050" max="2050" width="42" style="345" customWidth="1"/>
    <col min="2051" max="2051" width="4.28515625" style="345" customWidth="1"/>
    <col min="2052" max="2052" width="6" style="345" bestFit="1" customWidth="1"/>
    <col min="2053" max="2053" width="11" style="345" customWidth="1"/>
    <col min="2054" max="2054" width="11.7109375" style="345" bestFit="1" customWidth="1"/>
    <col min="2055" max="2055" width="80" style="345" customWidth="1"/>
    <col min="2056" max="2056" width="11.85546875" style="345" customWidth="1"/>
    <col min="2057" max="2304" width="8.85546875" style="345"/>
    <col min="2305" max="2305" width="5.7109375" style="345" customWidth="1"/>
    <col min="2306" max="2306" width="42" style="345" customWidth="1"/>
    <col min="2307" max="2307" width="4.28515625" style="345" customWidth="1"/>
    <col min="2308" max="2308" width="6" style="345" bestFit="1" customWidth="1"/>
    <col min="2309" max="2309" width="11" style="345" customWidth="1"/>
    <col min="2310" max="2310" width="11.7109375" style="345" bestFit="1" customWidth="1"/>
    <col min="2311" max="2311" width="80" style="345" customWidth="1"/>
    <col min="2312" max="2312" width="11.85546875" style="345" customWidth="1"/>
    <col min="2313" max="2560" width="8.85546875" style="345"/>
    <col min="2561" max="2561" width="5.7109375" style="345" customWidth="1"/>
    <col min="2562" max="2562" width="42" style="345" customWidth="1"/>
    <col min="2563" max="2563" width="4.28515625" style="345" customWidth="1"/>
    <col min="2564" max="2564" width="6" style="345" bestFit="1" customWidth="1"/>
    <col min="2565" max="2565" width="11" style="345" customWidth="1"/>
    <col min="2566" max="2566" width="11.7109375" style="345" bestFit="1" customWidth="1"/>
    <col min="2567" max="2567" width="80" style="345" customWidth="1"/>
    <col min="2568" max="2568" width="11.85546875" style="345" customWidth="1"/>
    <col min="2569" max="2816" width="8.85546875" style="345"/>
    <col min="2817" max="2817" width="5.7109375" style="345" customWidth="1"/>
    <col min="2818" max="2818" width="42" style="345" customWidth="1"/>
    <col min="2819" max="2819" width="4.28515625" style="345" customWidth="1"/>
    <col min="2820" max="2820" width="6" style="345" bestFit="1" customWidth="1"/>
    <col min="2821" max="2821" width="11" style="345" customWidth="1"/>
    <col min="2822" max="2822" width="11.7109375" style="345" bestFit="1" customWidth="1"/>
    <col min="2823" max="2823" width="80" style="345" customWidth="1"/>
    <col min="2824" max="2824" width="11.85546875" style="345" customWidth="1"/>
    <col min="2825" max="3072" width="8.85546875" style="345"/>
    <col min="3073" max="3073" width="5.7109375" style="345" customWidth="1"/>
    <col min="3074" max="3074" width="42" style="345" customWidth="1"/>
    <col min="3075" max="3075" width="4.28515625" style="345" customWidth="1"/>
    <col min="3076" max="3076" width="6" style="345" bestFit="1" customWidth="1"/>
    <col min="3077" max="3077" width="11" style="345" customWidth="1"/>
    <col min="3078" max="3078" width="11.7109375" style="345" bestFit="1" customWidth="1"/>
    <col min="3079" max="3079" width="80" style="345" customWidth="1"/>
    <col min="3080" max="3080" width="11.85546875" style="345" customWidth="1"/>
    <col min="3081" max="3328" width="8.85546875" style="345"/>
    <col min="3329" max="3329" width="5.7109375" style="345" customWidth="1"/>
    <col min="3330" max="3330" width="42" style="345" customWidth="1"/>
    <col min="3331" max="3331" width="4.28515625" style="345" customWidth="1"/>
    <col min="3332" max="3332" width="6" style="345" bestFit="1" customWidth="1"/>
    <col min="3333" max="3333" width="11" style="345" customWidth="1"/>
    <col min="3334" max="3334" width="11.7109375" style="345" bestFit="1" customWidth="1"/>
    <col min="3335" max="3335" width="80" style="345" customWidth="1"/>
    <col min="3336" max="3336" width="11.85546875" style="345" customWidth="1"/>
    <col min="3337" max="3584" width="8.85546875" style="345"/>
    <col min="3585" max="3585" width="5.7109375" style="345" customWidth="1"/>
    <col min="3586" max="3586" width="42" style="345" customWidth="1"/>
    <col min="3587" max="3587" width="4.28515625" style="345" customWidth="1"/>
    <col min="3588" max="3588" width="6" style="345" bestFit="1" customWidth="1"/>
    <col min="3589" max="3589" width="11" style="345" customWidth="1"/>
    <col min="3590" max="3590" width="11.7109375" style="345" bestFit="1" customWidth="1"/>
    <col min="3591" max="3591" width="80" style="345" customWidth="1"/>
    <col min="3592" max="3592" width="11.85546875" style="345" customWidth="1"/>
    <col min="3593" max="3840" width="8.85546875" style="345"/>
    <col min="3841" max="3841" width="5.7109375" style="345" customWidth="1"/>
    <col min="3842" max="3842" width="42" style="345" customWidth="1"/>
    <col min="3843" max="3843" width="4.28515625" style="345" customWidth="1"/>
    <col min="3844" max="3844" width="6" style="345" bestFit="1" customWidth="1"/>
    <col min="3845" max="3845" width="11" style="345" customWidth="1"/>
    <col min="3846" max="3846" width="11.7109375" style="345" bestFit="1" customWidth="1"/>
    <col min="3847" max="3847" width="80" style="345" customWidth="1"/>
    <col min="3848" max="3848" width="11.85546875" style="345" customWidth="1"/>
    <col min="3849" max="4096" width="8.85546875" style="345"/>
    <col min="4097" max="4097" width="5.7109375" style="345" customWidth="1"/>
    <col min="4098" max="4098" width="42" style="345" customWidth="1"/>
    <col min="4099" max="4099" width="4.28515625" style="345" customWidth="1"/>
    <col min="4100" max="4100" width="6" style="345" bestFit="1" customWidth="1"/>
    <col min="4101" max="4101" width="11" style="345" customWidth="1"/>
    <col min="4102" max="4102" width="11.7109375" style="345" bestFit="1" customWidth="1"/>
    <col min="4103" max="4103" width="80" style="345" customWidth="1"/>
    <col min="4104" max="4104" width="11.85546875" style="345" customWidth="1"/>
    <col min="4105" max="4352" width="8.85546875" style="345"/>
    <col min="4353" max="4353" width="5.7109375" style="345" customWidth="1"/>
    <col min="4354" max="4354" width="42" style="345" customWidth="1"/>
    <col min="4355" max="4355" width="4.28515625" style="345" customWidth="1"/>
    <col min="4356" max="4356" width="6" style="345" bestFit="1" customWidth="1"/>
    <col min="4357" max="4357" width="11" style="345" customWidth="1"/>
    <col min="4358" max="4358" width="11.7109375" style="345" bestFit="1" customWidth="1"/>
    <col min="4359" max="4359" width="80" style="345" customWidth="1"/>
    <col min="4360" max="4360" width="11.85546875" style="345" customWidth="1"/>
    <col min="4361" max="4608" width="8.85546875" style="345"/>
    <col min="4609" max="4609" width="5.7109375" style="345" customWidth="1"/>
    <col min="4610" max="4610" width="42" style="345" customWidth="1"/>
    <col min="4611" max="4611" width="4.28515625" style="345" customWidth="1"/>
    <col min="4612" max="4612" width="6" style="345" bestFit="1" customWidth="1"/>
    <col min="4613" max="4613" width="11" style="345" customWidth="1"/>
    <col min="4614" max="4614" width="11.7109375" style="345" bestFit="1" customWidth="1"/>
    <col min="4615" max="4615" width="80" style="345" customWidth="1"/>
    <col min="4616" max="4616" width="11.85546875" style="345" customWidth="1"/>
    <col min="4617" max="4864" width="8.85546875" style="345"/>
    <col min="4865" max="4865" width="5.7109375" style="345" customWidth="1"/>
    <col min="4866" max="4866" width="42" style="345" customWidth="1"/>
    <col min="4867" max="4867" width="4.28515625" style="345" customWidth="1"/>
    <col min="4868" max="4868" width="6" style="345" bestFit="1" customWidth="1"/>
    <col min="4869" max="4869" width="11" style="345" customWidth="1"/>
    <col min="4870" max="4870" width="11.7109375" style="345" bestFit="1" customWidth="1"/>
    <col min="4871" max="4871" width="80" style="345" customWidth="1"/>
    <col min="4872" max="4872" width="11.85546875" style="345" customWidth="1"/>
    <col min="4873" max="5120" width="8.85546875" style="345"/>
    <col min="5121" max="5121" width="5.7109375" style="345" customWidth="1"/>
    <col min="5122" max="5122" width="42" style="345" customWidth="1"/>
    <col min="5123" max="5123" width="4.28515625" style="345" customWidth="1"/>
    <col min="5124" max="5124" width="6" style="345" bestFit="1" customWidth="1"/>
    <col min="5125" max="5125" width="11" style="345" customWidth="1"/>
    <col min="5126" max="5126" width="11.7109375" style="345" bestFit="1" customWidth="1"/>
    <col min="5127" max="5127" width="80" style="345" customWidth="1"/>
    <col min="5128" max="5128" width="11.85546875" style="345" customWidth="1"/>
    <col min="5129" max="5376" width="8.85546875" style="345"/>
    <col min="5377" max="5377" width="5.7109375" style="345" customWidth="1"/>
    <col min="5378" max="5378" width="42" style="345" customWidth="1"/>
    <col min="5379" max="5379" width="4.28515625" style="345" customWidth="1"/>
    <col min="5380" max="5380" width="6" style="345" bestFit="1" customWidth="1"/>
    <col min="5381" max="5381" width="11" style="345" customWidth="1"/>
    <col min="5382" max="5382" width="11.7109375" style="345" bestFit="1" customWidth="1"/>
    <col min="5383" max="5383" width="80" style="345" customWidth="1"/>
    <col min="5384" max="5384" width="11.85546875" style="345" customWidth="1"/>
    <col min="5385" max="5632" width="8.85546875" style="345"/>
    <col min="5633" max="5633" width="5.7109375" style="345" customWidth="1"/>
    <col min="5634" max="5634" width="42" style="345" customWidth="1"/>
    <col min="5635" max="5635" width="4.28515625" style="345" customWidth="1"/>
    <col min="5636" max="5636" width="6" style="345" bestFit="1" customWidth="1"/>
    <col min="5637" max="5637" width="11" style="345" customWidth="1"/>
    <col min="5638" max="5638" width="11.7109375" style="345" bestFit="1" customWidth="1"/>
    <col min="5639" max="5639" width="80" style="345" customWidth="1"/>
    <col min="5640" max="5640" width="11.85546875" style="345" customWidth="1"/>
    <col min="5641" max="5888" width="8.85546875" style="345"/>
    <col min="5889" max="5889" width="5.7109375" style="345" customWidth="1"/>
    <col min="5890" max="5890" width="42" style="345" customWidth="1"/>
    <col min="5891" max="5891" width="4.28515625" style="345" customWidth="1"/>
    <col min="5892" max="5892" width="6" style="345" bestFit="1" customWidth="1"/>
    <col min="5893" max="5893" width="11" style="345" customWidth="1"/>
    <col min="5894" max="5894" width="11.7109375" style="345" bestFit="1" customWidth="1"/>
    <col min="5895" max="5895" width="80" style="345" customWidth="1"/>
    <col min="5896" max="5896" width="11.85546875" style="345" customWidth="1"/>
    <col min="5897" max="6144" width="8.85546875" style="345"/>
    <col min="6145" max="6145" width="5.7109375" style="345" customWidth="1"/>
    <col min="6146" max="6146" width="42" style="345" customWidth="1"/>
    <col min="6147" max="6147" width="4.28515625" style="345" customWidth="1"/>
    <col min="6148" max="6148" width="6" style="345" bestFit="1" customWidth="1"/>
    <col min="6149" max="6149" width="11" style="345" customWidth="1"/>
    <col min="6150" max="6150" width="11.7109375" style="345" bestFit="1" customWidth="1"/>
    <col min="6151" max="6151" width="80" style="345" customWidth="1"/>
    <col min="6152" max="6152" width="11.85546875" style="345" customWidth="1"/>
    <col min="6153" max="6400" width="8.85546875" style="345"/>
    <col min="6401" max="6401" width="5.7109375" style="345" customWidth="1"/>
    <col min="6402" max="6402" width="42" style="345" customWidth="1"/>
    <col min="6403" max="6403" width="4.28515625" style="345" customWidth="1"/>
    <col min="6404" max="6404" width="6" style="345" bestFit="1" customWidth="1"/>
    <col min="6405" max="6405" width="11" style="345" customWidth="1"/>
    <col min="6406" max="6406" width="11.7109375" style="345" bestFit="1" customWidth="1"/>
    <col min="6407" max="6407" width="80" style="345" customWidth="1"/>
    <col min="6408" max="6408" width="11.85546875" style="345" customWidth="1"/>
    <col min="6409" max="6656" width="8.85546875" style="345"/>
    <col min="6657" max="6657" width="5.7109375" style="345" customWidth="1"/>
    <col min="6658" max="6658" width="42" style="345" customWidth="1"/>
    <col min="6659" max="6659" width="4.28515625" style="345" customWidth="1"/>
    <col min="6660" max="6660" width="6" style="345" bestFit="1" customWidth="1"/>
    <col min="6661" max="6661" width="11" style="345" customWidth="1"/>
    <col min="6662" max="6662" width="11.7109375" style="345" bestFit="1" customWidth="1"/>
    <col min="6663" max="6663" width="80" style="345" customWidth="1"/>
    <col min="6664" max="6664" width="11.85546875" style="345" customWidth="1"/>
    <col min="6665" max="6912" width="8.85546875" style="345"/>
    <col min="6913" max="6913" width="5.7109375" style="345" customWidth="1"/>
    <col min="6914" max="6914" width="42" style="345" customWidth="1"/>
    <col min="6915" max="6915" width="4.28515625" style="345" customWidth="1"/>
    <col min="6916" max="6916" width="6" style="345" bestFit="1" customWidth="1"/>
    <col min="6917" max="6917" width="11" style="345" customWidth="1"/>
    <col min="6918" max="6918" width="11.7109375" style="345" bestFit="1" customWidth="1"/>
    <col min="6919" max="6919" width="80" style="345" customWidth="1"/>
    <col min="6920" max="6920" width="11.85546875" style="345" customWidth="1"/>
    <col min="6921" max="7168" width="8.85546875" style="345"/>
    <col min="7169" max="7169" width="5.7109375" style="345" customWidth="1"/>
    <col min="7170" max="7170" width="42" style="345" customWidth="1"/>
    <col min="7171" max="7171" width="4.28515625" style="345" customWidth="1"/>
    <col min="7172" max="7172" width="6" style="345" bestFit="1" customWidth="1"/>
    <col min="7173" max="7173" width="11" style="345" customWidth="1"/>
    <col min="7174" max="7174" width="11.7109375" style="345" bestFit="1" customWidth="1"/>
    <col min="7175" max="7175" width="80" style="345" customWidth="1"/>
    <col min="7176" max="7176" width="11.85546875" style="345" customWidth="1"/>
    <col min="7177" max="7424" width="8.85546875" style="345"/>
    <col min="7425" max="7425" width="5.7109375" style="345" customWidth="1"/>
    <col min="7426" max="7426" width="42" style="345" customWidth="1"/>
    <col min="7427" max="7427" width="4.28515625" style="345" customWidth="1"/>
    <col min="7428" max="7428" width="6" style="345" bestFit="1" customWidth="1"/>
    <col min="7429" max="7429" width="11" style="345" customWidth="1"/>
    <col min="7430" max="7430" width="11.7109375" style="345" bestFit="1" customWidth="1"/>
    <col min="7431" max="7431" width="80" style="345" customWidth="1"/>
    <col min="7432" max="7432" width="11.85546875" style="345" customWidth="1"/>
    <col min="7433" max="7680" width="8.85546875" style="345"/>
    <col min="7681" max="7681" width="5.7109375" style="345" customWidth="1"/>
    <col min="7682" max="7682" width="42" style="345" customWidth="1"/>
    <col min="7683" max="7683" width="4.28515625" style="345" customWidth="1"/>
    <col min="7684" max="7684" width="6" style="345" bestFit="1" customWidth="1"/>
    <col min="7685" max="7685" width="11" style="345" customWidth="1"/>
    <col min="7686" max="7686" width="11.7109375" style="345" bestFit="1" customWidth="1"/>
    <col min="7687" max="7687" width="80" style="345" customWidth="1"/>
    <col min="7688" max="7688" width="11.85546875" style="345" customWidth="1"/>
    <col min="7689" max="7936" width="8.85546875" style="345"/>
    <col min="7937" max="7937" width="5.7109375" style="345" customWidth="1"/>
    <col min="7938" max="7938" width="42" style="345" customWidth="1"/>
    <col min="7939" max="7939" width="4.28515625" style="345" customWidth="1"/>
    <col min="7940" max="7940" width="6" style="345" bestFit="1" customWidth="1"/>
    <col min="7941" max="7941" width="11" style="345" customWidth="1"/>
    <col min="7942" max="7942" width="11.7109375" style="345" bestFit="1" customWidth="1"/>
    <col min="7943" max="7943" width="80" style="345" customWidth="1"/>
    <col min="7944" max="7944" width="11.85546875" style="345" customWidth="1"/>
    <col min="7945" max="8192" width="8.85546875" style="345"/>
    <col min="8193" max="8193" width="5.7109375" style="345" customWidth="1"/>
    <col min="8194" max="8194" width="42" style="345" customWidth="1"/>
    <col min="8195" max="8195" width="4.28515625" style="345" customWidth="1"/>
    <col min="8196" max="8196" width="6" style="345" bestFit="1" customWidth="1"/>
    <col min="8197" max="8197" width="11" style="345" customWidth="1"/>
    <col min="8198" max="8198" width="11.7109375" style="345" bestFit="1" customWidth="1"/>
    <col min="8199" max="8199" width="80" style="345" customWidth="1"/>
    <col min="8200" max="8200" width="11.85546875" style="345" customWidth="1"/>
    <col min="8201" max="8448" width="8.85546875" style="345"/>
    <col min="8449" max="8449" width="5.7109375" style="345" customWidth="1"/>
    <col min="8450" max="8450" width="42" style="345" customWidth="1"/>
    <col min="8451" max="8451" width="4.28515625" style="345" customWidth="1"/>
    <col min="8452" max="8452" width="6" style="345" bestFit="1" customWidth="1"/>
    <col min="8453" max="8453" width="11" style="345" customWidth="1"/>
    <col min="8454" max="8454" width="11.7109375" style="345" bestFit="1" customWidth="1"/>
    <col min="8455" max="8455" width="80" style="345" customWidth="1"/>
    <col min="8456" max="8456" width="11.85546875" style="345" customWidth="1"/>
    <col min="8457" max="8704" width="8.85546875" style="345"/>
    <col min="8705" max="8705" width="5.7109375" style="345" customWidth="1"/>
    <col min="8706" max="8706" width="42" style="345" customWidth="1"/>
    <col min="8707" max="8707" width="4.28515625" style="345" customWidth="1"/>
    <col min="8708" max="8708" width="6" style="345" bestFit="1" customWidth="1"/>
    <col min="8709" max="8709" width="11" style="345" customWidth="1"/>
    <col min="8710" max="8710" width="11.7109375" style="345" bestFit="1" customWidth="1"/>
    <col min="8711" max="8711" width="80" style="345" customWidth="1"/>
    <col min="8712" max="8712" width="11.85546875" style="345" customWidth="1"/>
    <col min="8713" max="8960" width="8.85546875" style="345"/>
    <col min="8961" max="8961" width="5.7109375" style="345" customWidth="1"/>
    <col min="8962" max="8962" width="42" style="345" customWidth="1"/>
    <col min="8963" max="8963" width="4.28515625" style="345" customWidth="1"/>
    <col min="8964" max="8964" width="6" style="345" bestFit="1" customWidth="1"/>
    <col min="8965" max="8965" width="11" style="345" customWidth="1"/>
    <col min="8966" max="8966" width="11.7109375" style="345" bestFit="1" customWidth="1"/>
    <col min="8967" max="8967" width="80" style="345" customWidth="1"/>
    <col min="8968" max="8968" width="11.85546875" style="345" customWidth="1"/>
    <col min="8969" max="9216" width="8.85546875" style="345"/>
    <col min="9217" max="9217" width="5.7109375" style="345" customWidth="1"/>
    <col min="9218" max="9218" width="42" style="345" customWidth="1"/>
    <col min="9219" max="9219" width="4.28515625" style="345" customWidth="1"/>
    <col min="9220" max="9220" width="6" style="345" bestFit="1" customWidth="1"/>
    <col min="9221" max="9221" width="11" style="345" customWidth="1"/>
    <col min="9222" max="9222" width="11.7109375" style="345" bestFit="1" customWidth="1"/>
    <col min="9223" max="9223" width="80" style="345" customWidth="1"/>
    <col min="9224" max="9224" width="11.85546875" style="345" customWidth="1"/>
    <col min="9225" max="9472" width="8.85546875" style="345"/>
    <col min="9473" max="9473" width="5.7109375" style="345" customWidth="1"/>
    <col min="9474" max="9474" width="42" style="345" customWidth="1"/>
    <col min="9475" max="9475" width="4.28515625" style="345" customWidth="1"/>
    <col min="9476" max="9476" width="6" style="345" bestFit="1" customWidth="1"/>
    <col min="9477" max="9477" width="11" style="345" customWidth="1"/>
    <col min="9478" max="9478" width="11.7109375" style="345" bestFit="1" customWidth="1"/>
    <col min="9479" max="9479" width="80" style="345" customWidth="1"/>
    <col min="9480" max="9480" width="11.85546875" style="345" customWidth="1"/>
    <col min="9481" max="9728" width="8.85546875" style="345"/>
    <col min="9729" max="9729" width="5.7109375" style="345" customWidth="1"/>
    <col min="9730" max="9730" width="42" style="345" customWidth="1"/>
    <col min="9731" max="9731" width="4.28515625" style="345" customWidth="1"/>
    <col min="9732" max="9732" width="6" style="345" bestFit="1" customWidth="1"/>
    <col min="9733" max="9733" width="11" style="345" customWidth="1"/>
    <col min="9734" max="9734" width="11.7109375" style="345" bestFit="1" customWidth="1"/>
    <col min="9735" max="9735" width="80" style="345" customWidth="1"/>
    <col min="9736" max="9736" width="11.85546875" style="345" customWidth="1"/>
    <col min="9737" max="9984" width="8.85546875" style="345"/>
    <col min="9985" max="9985" width="5.7109375" style="345" customWidth="1"/>
    <col min="9986" max="9986" width="42" style="345" customWidth="1"/>
    <col min="9987" max="9987" width="4.28515625" style="345" customWidth="1"/>
    <col min="9988" max="9988" width="6" style="345" bestFit="1" customWidth="1"/>
    <col min="9989" max="9989" width="11" style="345" customWidth="1"/>
    <col min="9990" max="9990" width="11.7109375" style="345" bestFit="1" customWidth="1"/>
    <col min="9991" max="9991" width="80" style="345" customWidth="1"/>
    <col min="9992" max="9992" width="11.85546875" style="345" customWidth="1"/>
    <col min="9993" max="10240" width="8.85546875" style="345"/>
    <col min="10241" max="10241" width="5.7109375" style="345" customWidth="1"/>
    <col min="10242" max="10242" width="42" style="345" customWidth="1"/>
    <col min="10243" max="10243" width="4.28515625" style="345" customWidth="1"/>
    <col min="10244" max="10244" width="6" style="345" bestFit="1" customWidth="1"/>
    <col min="10245" max="10245" width="11" style="345" customWidth="1"/>
    <col min="10246" max="10246" width="11.7109375" style="345" bestFit="1" customWidth="1"/>
    <col min="10247" max="10247" width="80" style="345" customWidth="1"/>
    <col min="10248" max="10248" width="11.85546875" style="345" customWidth="1"/>
    <col min="10249" max="10496" width="8.85546875" style="345"/>
    <col min="10497" max="10497" width="5.7109375" style="345" customWidth="1"/>
    <col min="10498" max="10498" width="42" style="345" customWidth="1"/>
    <col min="10499" max="10499" width="4.28515625" style="345" customWidth="1"/>
    <col min="10500" max="10500" width="6" style="345" bestFit="1" customWidth="1"/>
    <col min="10501" max="10501" width="11" style="345" customWidth="1"/>
    <col min="10502" max="10502" width="11.7109375" style="345" bestFit="1" customWidth="1"/>
    <col min="10503" max="10503" width="80" style="345" customWidth="1"/>
    <col min="10504" max="10504" width="11.85546875" style="345" customWidth="1"/>
    <col min="10505" max="10752" width="8.85546875" style="345"/>
    <col min="10753" max="10753" width="5.7109375" style="345" customWidth="1"/>
    <col min="10754" max="10754" width="42" style="345" customWidth="1"/>
    <col min="10755" max="10755" width="4.28515625" style="345" customWidth="1"/>
    <col min="10756" max="10756" width="6" style="345" bestFit="1" customWidth="1"/>
    <col min="10757" max="10757" width="11" style="345" customWidth="1"/>
    <col min="10758" max="10758" width="11.7109375" style="345" bestFit="1" customWidth="1"/>
    <col min="10759" max="10759" width="80" style="345" customWidth="1"/>
    <col min="10760" max="10760" width="11.85546875" style="345" customWidth="1"/>
    <col min="10761" max="11008" width="8.85546875" style="345"/>
    <col min="11009" max="11009" width="5.7109375" style="345" customWidth="1"/>
    <col min="11010" max="11010" width="42" style="345" customWidth="1"/>
    <col min="11011" max="11011" width="4.28515625" style="345" customWidth="1"/>
    <col min="11012" max="11012" width="6" style="345" bestFit="1" customWidth="1"/>
    <col min="11013" max="11013" width="11" style="345" customWidth="1"/>
    <col min="11014" max="11014" width="11.7109375" style="345" bestFit="1" customWidth="1"/>
    <col min="11015" max="11015" width="80" style="345" customWidth="1"/>
    <col min="11016" max="11016" width="11.85546875" style="345" customWidth="1"/>
    <col min="11017" max="11264" width="8.85546875" style="345"/>
    <col min="11265" max="11265" width="5.7109375" style="345" customWidth="1"/>
    <col min="11266" max="11266" width="42" style="345" customWidth="1"/>
    <col min="11267" max="11267" width="4.28515625" style="345" customWidth="1"/>
    <col min="11268" max="11268" width="6" style="345" bestFit="1" customWidth="1"/>
    <col min="11269" max="11269" width="11" style="345" customWidth="1"/>
    <col min="11270" max="11270" width="11.7109375" style="345" bestFit="1" customWidth="1"/>
    <col min="11271" max="11271" width="80" style="345" customWidth="1"/>
    <col min="11272" max="11272" width="11.85546875" style="345" customWidth="1"/>
    <col min="11273" max="11520" width="8.85546875" style="345"/>
    <col min="11521" max="11521" width="5.7109375" style="345" customWidth="1"/>
    <col min="11522" max="11522" width="42" style="345" customWidth="1"/>
    <col min="11523" max="11523" width="4.28515625" style="345" customWidth="1"/>
    <col min="11524" max="11524" width="6" style="345" bestFit="1" customWidth="1"/>
    <col min="11525" max="11525" width="11" style="345" customWidth="1"/>
    <col min="11526" max="11526" width="11.7109375" style="345" bestFit="1" customWidth="1"/>
    <col min="11527" max="11527" width="80" style="345" customWidth="1"/>
    <col min="11528" max="11528" width="11.85546875" style="345" customWidth="1"/>
    <col min="11529" max="11776" width="8.85546875" style="345"/>
    <col min="11777" max="11777" width="5.7109375" style="345" customWidth="1"/>
    <col min="11778" max="11778" width="42" style="345" customWidth="1"/>
    <col min="11779" max="11779" width="4.28515625" style="345" customWidth="1"/>
    <col min="11780" max="11780" width="6" style="345" bestFit="1" customWidth="1"/>
    <col min="11781" max="11781" width="11" style="345" customWidth="1"/>
    <col min="11782" max="11782" width="11.7109375" style="345" bestFit="1" customWidth="1"/>
    <col min="11783" max="11783" width="80" style="345" customWidth="1"/>
    <col min="11784" max="11784" width="11.85546875" style="345" customWidth="1"/>
    <col min="11785" max="12032" width="8.85546875" style="345"/>
    <col min="12033" max="12033" width="5.7109375" style="345" customWidth="1"/>
    <col min="12034" max="12034" width="42" style="345" customWidth="1"/>
    <col min="12035" max="12035" width="4.28515625" style="345" customWidth="1"/>
    <col min="12036" max="12036" width="6" style="345" bestFit="1" customWidth="1"/>
    <col min="12037" max="12037" width="11" style="345" customWidth="1"/>
    <col min="12038" max="12038" width="11.7109375" style="345" bestFit="1" customWidth="1"/>
    <col min="12039" max="12039" width="80" style="345" customWidth="1"/>
    <col min="12040" max="12040" width="11.85546875" style="345" customWidth="1"/>
    <col min="12041" max="12288" width="8.85546875" style="345"/>
    <col min="12289" max="12289" width="5.7109375" style="345" customWidth="1"/>
    <col min="12290" max="12290" width="42" style="345" customWidth="1"/>
    <col min="12291" max="12291" width="4.28515625" style="345" customWidth="1"/>
    <col min="12292" max="12292" width="6" style="345" bestFit="1" customWidth="1"/>
    <col min="12293" max="12293" width="11" style="345" customWidth="1"/>
    <col min="12294" max="12294" width="11.7109375" style="345" bestFit="1" customWidth="1"/>
    <col min="12295" max="12295" width="80" style="345" customWidth="1"/>
    <col min="12296" max="12296" width="11.85546875" style="345" customWidth="1"/>
    <col min="12297" max="12544" width="8.85546875" style="345"/>
    <col min="12545" max="12545" width="5.7109375" style="345" customWidth="1"/>
    <col min="12546" max="12546" width="42" style="345" customWidth="1"/>
    <col min="12547" max="12547" width="4.28515625" style="345" customWidth="1"/>
    <col min="12548" max="12548" width="6" style="345" bestFit="1" customWidth="1"/>
    <col min="12549" max="12549" width="11" style="345" customWidth="1"/>
    <col min="12550" max="12550" width="11.7109375" style="345" bestFit="1" customWidth="1"/>
    <col min="12551" max="12551" width="80" style="345" customWidth="1"/>
    <col min="12552" max="12552" width="11.85546875" style="345" customWidth="1"/>
    <col min="12553" max="12800" width="8.85546875" style="345"/>
    <col min="12801" max="12801" width="5.7109375" style="345" customWidth="1"/>
    <col min="12802" max="12802" width="42" style="345" customWidth="1"/>
    <col min="12803" max="12803" width="4.28515625" style="345" customWidth="1"/>
    <col min="12804" max="12804" width="6" style="345" bestFit="1" customWidth="1"/>
    <col min="12805" max="12805" width="11" style="345" customWidth="1"/>
    <col min="12806" max="12806" width="11.7109375" style="345" bestFit="1" customWidth="1"/>
    <col min="12807" max="12807" width="80" style="345" customWidth="1"/>
    <col min="12808" max="12808" width="11.85546875" style="345" customWidth="1"/>
    <col min="12809" max="13056" width="8.85546875" style="345"/>
    <col min="13057" max="13057" width="5.7109375" style="345" customWidth="1"/>
    <col min="13058" max="13058" width="42" style="345" customWidth="1"/>
    <col min="13059" max="13059" width="4.28515625" style="345" customWidth="1"/>
    <col min="13060" max="13060" width="6" style="345" bestFit="1" customWidth="1"/>
    <col min="13061" max="13061" width="11" style="345" customWidth="1"/>
    <col min="13062" max="13062" width="11.7109375" style="345" bestFit="1" customWidth="1"/>
    <col min="13063" max="13063" width="80" style="345" customWidth="1"/>
    <col min="13064" max="13064" width="11.85546875" style="345" customWidth="1"/>
    <col min="13065" max="13312" width="8.85546875" style="345"/>
    <col min="13313" max="13313" width="5.7109375" style="345" customWidth="1"/>
    <col min="13314" max="13314" width="42" style="345" customWidth="1"/>
    <col min="13315" max="13315" width="4.28515625" style="345" customWidth="1"/>
    <col min="13316" max="13316" width="6" style="345" bestFit="1" customWidth="1"/>
    <col min="13317" max="13317" width="11" style="345" customWidth="1"/>
    <col min="13318" max="13318" width="11.7109375" style="345" bestFit="1" customWidth="1"/>
    <col min="13319" max="13319" width="80" style="345" customWidth="1"/>
    <col min="13320" max="13320" width="11.85546875" style="345" customWidth="1"/>
    <col min="13321" max="13568" width="8.85546875" style="345"/>
    <col min="13569" max="13569" width="5.7109375" style="345" customWidth="1"/>
    <col min="13570" max="13570" width="42" style="345" customWidth="1"/>
    <col min="13571" max="13571" width="4.28515625" style="345" customWidth="1"/>
    <col min="13572" max="13572" width="6" style="345" bestFit="1" customWidth="1"/>
    <col min="13573" max="13573" width="11" style="345" customWidth="1"/>
    <col min="13574" max="13574" width="11.7109375" style="345" bestFit="1" customWidth="1"/>
    <col min="13575" max="13575" width="80" style="345" customWidth="1"/>
    <col min="13576" max="13576" width="11.85546875" style="345" customWidth="1"/>
    <col min="13577" max="13824" width="8.85546875" style="345"/>
    <col min="13825" max="13825" width="5.7109375" style="345" customWidth="1"/>
    <col min="13826" max="13826" width="42" style="345" customWidth="1"/>
    <col min="13827" max="13827" width="4.28515625" style="345" customWidth="1"/>
    <col min="13828" max="13828" width="6" style="345" bestFit="1" customWidth="1"/>
    <col min="13829" max="13829" width="11" style="345" customWidth="1"/>
    <col min="13830" max="13830" width="11.7109375" style="345" bestFit="1" customWidth="1"/>
    <col min="13831" max="13831" width="80" style="345" customWidth="1"/>
    <col min="13832" max="13832" width="11.85546875" style="345" customWidth="1"/>
    <col min="13833" max="14080" width="8.85546875" style="345"/>
    <col min="14081" max="14081" width="5.7109375" style="345" customWidth="1"/>
    <col min="14082" max="14082" width="42" style="345" customWidth="1"/>
    <col min="14083" max="14083" width="4.28515625" style="345" customWidth="1"/>
    <col min="14084" max="14084" width="6" style="345" bestFit="1" customWidth="1"/>
    <col min="14085" max="14085" width="11" style="345" customWidth="1"/>
    <col min="14086" max="14086" width="11.7109375" style="345" bestFit="1" customWidth="1"/>
    <col min="14087" max="14087" width="80" style="345" customWidth="1"/>
    <col min="14088" max="14088" width="11.85546875" style="345" customWidth="1"/>
    <col min="14089" max="14336" width="8.85546875" style="345"/>
    <col min="14337" max="14337" width="5.7109375" style="345" customWidth="1"/>
    <col min="14338" max="14338" width="42" style="345" customWidth="1"/>
    <col min="14339" max="14339" width="4.28515625" style="345" customWidth="1"/>
    <col min="14340" max="14340" width="6" style="345" bestFit="1" customWidth="1"/>
    <col min="14341" max="14341" width="11" style="345" customWidth="1"/>
    <col min="14342" max="14342" width="11.7109375" style="345" bestFit="1" customWidth="1"/>
    <col min="14343" max="14343" width="80" style="345" customWidth="1"/>
    <col min="14344" max="14344" width="11.85546875" style="345" customWidth="1"/>
    <col min="14345" max="14592" width="8.85546875" style="345"/>
    <col min="14593" max="14593" width="5.7109375" style="345" customWidth="1"/>
    <col min="14594" max="14594" width="42" style="345" customWidth="1"/>
    <col min="14595" max="14595" width="4.28515625" style="345" customWidth="1"/>
    <col min="14596" max="14596" width="6" style="345" bestFit="1" customWidth="1"/>
    <col min="14597" max="14597" width="11" style="345" customWidth="1"/>
    <col min="14598" max="14598" width="11.7109375" style="345" bestFit="1" customWidth="1"/>
    <col min="14599" max="14599" width="80" style="345" customWidth="1"/>
    <col min="14600" max="14600" width="11.85546875" style="345" customWidth="1"/>
    <col min="14601" max="14848" width="8.85546875" style="345"/>
    <col min="14849" max="14849" width="5.7109375" style="345" customWidth="1"/>
    <col min="14850" max="14850" width="42" style="345" customWidth="1"/>
    <col min="14851" max="14851" width="4.28515625" style="345" customWidth="1"/>
    <col min="14852" max="14852" width="6" style="345" bestFit="1" customWidth="1"/>
    <col min="14853" max="14853" width="11" style="345" customWidth="1"/>
    <col min="14854" max="14854" width="11.7109375" style="345" bestFit="1" customWidth="1"/>
    <col min="14855" max="14855" width="80" style="345" customWidth="1"/>
    <col min="14856" max="14856" width="11.85546875" style="345" customWidth="1"/>
    <col min="14857" max="15104" width="8.85546875" style="345"/>
    <col min="15105" max="15105" width="5.7109375" style="345" customWidth="1"/>
    <col min="15106" max="15106" width="42" style="345" customWidth="1"/>
    <col min="15107" max="15107" width="4.28515625" style="345" customWidth="1"/>
    <col min="15108" max="15108" width="6" style="345" bestFit="1" customWidth="1"/>
    <col min="15109" max="15109" width="11" style="345" customWidth="1"/>
    <col min="15110" max="15110" width="11.7109375" style="345" bestFit="1" customWidth="1"/>
    <col min="15111" max="15111" width="80" style="345" customWidth="1"/>
    <col min="15112" max="15112" width="11.85546875" style="345" customWidth="1"/>
    <col min="15113" max="15360" width="8.85546875" style="345"/>
    <col min="15361" max="15361" width="5.7109375" style="345" customWidth="1"/>
    <col min="15362" max="15362" width="42" style="345" customWidth="1"/>
    <col min="15363" max="15363" width="4.28515625" style="345" customWidth="1"/>
    <col min="15364" max="15364" width="6" style="345" bestFit="1" customWidth="1"/>
    <col min="15365" max="15365" width="11" style="345" customWidth="1"/>
    <col min="15366" max="15366" width="11.7109375" style="345" bestFit="1" customWidth="1"/>
    <col min="15367" max="15367" width="80" style="345" customWidth="1"/>
    <col min="15368" max="15368" width="11.85546875" style="345" customWidth="1"/>
    <col min="15369" max="15616" width="8.85546875" style="345"/>
    <col min="15617" max="15617" width="5.7109375" style="345" customWidth="1"/>
    <col min="15618" max="15618" width="42" style="345" customWidth="1"/>
    <col min="15619" max="15619" width="4.28515625" style="345" customWidth="1"/>
    <col min="15620" max="15620" width="6" style="345" bestFit="1" customWidth="1"/>
    <col min="15621" max="15621" width="11" style="345" customWidth="1"/>
    <col min="15622" max="15622" width="11.7109375" style="345" bestFit="1" customWidth="1"/>
    <col min="15623" max="15623" width="80" style="345" customWidth="1"/>
    <col min="15624" max="15624" width="11.85546875" style="345" customWidth="1"/>
    <col min="15625" max="15872" width="8.85546875" style="345"/>
    <col min="15873" max="15873" width="5.7109375" style="345" customWidth="1"/>
    <col min="15874" max="15874" width="42" style="345" customWidth="1"/>
    <col min="15875" max="15875" width="4.28515625" style="345" customWidth="1"/>
    <col min="15876" max="15876" width="6" style="345" bestFit="1" customWidth="1"/>
    <col min="15877" max="15877" width="11" style="345" customWidth="1"/>
    <col min="15878" max="15878" width="11.7109375" style="345" bestFit="1" customWidth="1"/>
    <col min="15879" max="15879" width="80" style="345" customWidth="1"/>
    <col min="15880" max="15880" width="11.85546875" style="345" customWidth="1"/>
    <col min="15881" max="16128" width="8.85546875" style="345"/>
    <col min="16129" max="16129" width="5.7109375" style="345" customWidth="1"/>
    <col min="16130" max="16130" width="42" style="345" customWidth="1"/>
    <col min="16131" max="16131" width="4.28515625" style="345" customWidth="1"/>
    <col min="16132" max="16132" width="6" style="345" bestFit="1" customWidth="1"/>
    <col min="16133" max="16133" width="11" style="345" customWidth="1"/>
    <col min="16134" max="16134" width="11.7109375" style="345" bestFit="1" customWidth="1"/>
    <col min="16135" max="16135" width="80" style="345" customWidth="1"/>
    <col min="16136" max="16136" width="11.85546875" style="345" customWidth="1"/>
    <col min="16137" max="16384" width="8.85546875" style="345"/>
  </cols>
  <sheetData>
    <row r="1" spans="1:8" ht="18" customHeight="1">
      <c r="A1" s="337" t="s">
        <v>2321</v>
      </c>
      <c r="B1" s="338"/>
      <c r="C1" s="339"/>
      <c r="D1" s="340"/>
      <c r="E1" s="341"/>
      <c r="F1" s="342"/>
      <c r="G1" s="343"/>
      <c r="H1" s="344"/>
    </row>
    <row r="2" spans="1:8">
      <c r="A2" s="346"/>
      <c r="B2" s="347"/>
      <c r="C2" s="348"/>
      <c r="D2" s="349"/>
      <c r="E2" s="350"/>
      <c r="F2" s="351"/>
      <c r="G2" s="352"/>
      <c r="H2" s="344"/>
    </row>
    <row r="3" spans="1:8" s="344" customFormat="1">
      <c r="A3" s="353" t="s">
        <v>2151</v>
      </c>
      <c r="B3" s="347"/>
      <c r="D3" s="349"/>
      <c r="E3" s="350"/>
      <c r="F3" s="351"/>
      <c r="G3" s="352"/>
    </row>
    <row r="4" spans="1:8" s="344" customFormat="1">
      <c r="A4" s="353" t="s">
        <v>2152</v>
      </c>
      <c r="B4" s="347"/>
      <c r="D4" s="349"/>
      <c r="E4" s="350"/>
      <c r="F4" s="351"/>
      <c r="G4" s="352"/>
    </row>
    <row r="5" spans="1:8" s="344" customFormat="1">
      <c r="A5" s="353" t="s">
        <v>2153</v>
      </c>
      <c r="B5" s="354"/>
      <c r="D5" s="349"/>
      <c r="E5" s="350"/>
      <c r="F5" s="351"/>
      <c r="G5" s="352"/>
    </row>
    <row r="6" spans="1:8" s="344" customFormat="1" ht="80.25" customHeight="1">
      <c r="A6" s="1318" t="s">
        <v>2322</v>
      </c>
      <c r="B6" s="1318"/>
      <c r="C6" s="1318"/>
      <c r="D6" s="1318"/>
      <c r="E6" s="1318"/>
      <c r="F6" s="1318"/>
      <c r="G6" s="1318"/>
    </row>
    <row r="7" spans="1:8" s="344" customFormat="1" ht="15" customHeight="1">
      <c r="A7" s="353" t="s">
        <v>2323</v>
      </c>
      <c r="C7" s="348"/>
      <c r="D7" s="349"/>
      <c r="E7" s="350"/>
      <c r="F7" s="351"/>
      <c r="G7" s="352"/>
    </row>
    <row r="8" spans="1:8" ht="15" customHeight="1" thickBot="1">
      <c r="A8" s="355"/>
      <c r="B8" s="356"/>
      <c r="C8" s="357"/>
      <c r="D8" s="358"/>
      <c r="E8" s="359"/>
      <c r="F8" s="360"/>
      <c r="G8" s="361"/>
      <c r="H8" s="344"/>
    </row>
    <row r="9" spans="1:8" ht="18" customHeight="1" thickBot="1">
      <c r="A9" s="362" t="s">
        <v>2154</v>
      </c>
      <c r="B9" s="363" t="s">
        <v>2155</v>
      </c>
      <c r="C9" s="364" t="s">
        <v>176</v>
      </c>
      <c r="D9" s="365" t="s">
        <v>2156</v>
      </c>
      <c r="E9" s="366" t="s">
        <v>2157</v>
      </c>
      <c r="F9" s="367" t="s">
        <v>2158</v>
      </c>
      <c r="G9" s="368" t="s">
        <v>2159</v>
      </c>
      <c r="H9" s="344"/>
    </row>
    <row r="10" spans="1:8" ht="12.75" customHeight="1">
      <c r="A10" s="369"/>
      <c r="B10" s="344"/>
      <c r="C10" s="370"/>
      <c r="D10" s="349"/>
      <c r="E10" s="371"/>
      <c r="F10" s="351"/>
      <c r="G10" s="372"/>
      <c r="H10" s="344"/>
    </row>
    <row r="11" spans="1:8" ht="16.5" customHeight="1">
      <c r="A11" s="373" t="s">
        <v>2160</v>
      </c>
      <c r="B11" s="374" t="s">
        <v>2324</v>
      </c>
      <c r="C11" s="370"/>
      <c r="D11" s="349"/>
      <c r="E11" s="371"/>
      <c r="F11" s="351"/>
      <c r="G11" s="372"/>
      <c r="H11" s="344"/>
    </row>
    <row r="12" spans="1:8" ht="12.75" customHeight="1" thickBot="1">
      <c r="A12" s="369"/>
      <c r="B12" s="344"/>
      <c r="C12" s="370"/>
      <c r="D12" s="349"/>
      <c r="E12" s="371"/>
      <c r="F12" s="351"/>
      <c r="G12" s="372"/>
      <c r="H12" s="344"/>
    </row>
    <row r="13" spans="1:8" ht="12.75" customHeight="1">
      <c r="A13" s="375"/>
      <c r="B13" s="376"/>
      <c r="C13" s="377"/>
      <c r="D13" s="378"/>
      <c r="E13" s="379"/>
      <c r="F13" s="380"/>
      <c r="G13" s="381"/>
      <c r="H13" s="344"/>
    </row>
    <row r="14" spans="1:8" ht="12" customHeight="1">
      <c r="A14" s="382" t="s">
        <v>2162</v>
      </c>
      <c r="B14" s="383" t="s">
        <v>2325</v>
      </c>
      <c r="C14" s="384"/>
      <c r="D14" s="385"/>
      <c r="E14" s="386"/>
      <c r="F14" s="387"/>
      <c r="G14" s="388"/>
      <c r="H14" s="344"/>
    </row>
    <row r="15" spans="1:8">
      <c r="A15" s="389"/>
      <c r="B15" s="390" t="s">
        <v>2326</v>
      </c>
      <c r="C15" s="384"/>
      <c r="D15" s="385"/>
      <c r="E15" s="386"/>
      <c r="F15" s="387"/>
      <c r="G15" s="388"/>
      <c r="H15" s="344"/>
    </row>
    <row r="16" spans="1:8">
      <c r="A16" s="391" t="s">
        <v>2166</v>
      </c>
      <c r="B16" s="385" t="s">
        <v>2327</v>
      </c>
      <c r="C16" s="392" t="s">
        <v>2168</v>
      </c>
      <c r="D16" s="393">
        <v>60</v>
      </c>
      <c r="E16" s="394"/>
      <c r="F16" s="395">
        <f>E16*D16</f>
        <v>0</v>
      </c>
      <c r="G16" s="396" t="s">
        <v>2328</v>
      </c>
      <c r="H16" s="344"/>
    </row>
    <row r="17" spans="1:11">
      <c r="A17" s="391" t="s">
        <v>2170</v>
      </c>
      <c r="B17" s="385" t="s">
        <v>2329</v>
      </c>
      <c r="C17" s="392" t="s">
        <v>2168</v>
      </c>
      <c r="D17" s="393">
        <v>87.6</v>
      </c>
      <c r="E17" s="394"/>
      <c r="F17" s="395">
        <f>E17*D17</f>
        <v>0</v>
      </c>
      <c r="G17" s="396" t="s">
        <v>2330</v>
      </c>
      <c r="H17" s="344"/>
    </row>
    <row r="18" spans="1:11">
      <c r="A18" s="391" t="s">
        <v>2172</v>
      </c>
      <c r="B18" s="385" t="s">
        <v>2331</v>
      </c>
      <c r="C18" s="392" t="s">
        <v>2168</v>
      </c>
      <c r="D18" s="393">
        <v>20.399999999999999</v>
      </c>
      <c r="E18" s="394"/>
      <c r="F18" s="395">
        <f>E18*D18</f>
        <v>0</v>
      </c>
      <c r="G18" s="396" t="s">
        <v>2330</v>
      </c>
      <c r="H18" s="344"/>
    </row>
    <row r="19" spans="1:11">
      <c r="A19" s="391" t="s">
        <v>2174</v>
      </c>
      <c r="B19" s="397" t="s">
        <v>2332</v>
      </c>
      <c r="C19" s="392" t="s">
        <v>2168</v>
      </c>
      <c r="D19" s="393">
        <v>20.399999999999999</v>
      </c>
      <c r="E19" s="394"/>
      <c r="F19" s="395">
        <f>E19*D19</f>
        <v>0</v>
      </c>
      <c r="G19" s="396" t="s">
        <v>2330</v>
      </c>
      <c r="H19" s="344"/>
    </row>
    <row r="20" spans="1:11">
      <c r="A20" s="391" t="s">
        <v>2176</v>
      </c>
      <c r="B20" s="397" t="s">
        <v>2333</v>
      </c>
      <c r="C20" s="392" t="s">
        <v>2168</v>
      </c>
      <c r="D20" s="393">
        <v>13.2</v>
      </c>
      <c r="E20" s="394"/>
      <c r="F20" s="395">
        <f>E20*D20</f>
        <v>0</v>
      </c>
      <c r="G20" s="396" t="s">
        <v>2330</v>
      </c>
      <c r="H20" s="344"/>
    </row>
    <row r="21" spans="1:11">
      <c r="A21" s="391"/>
      <c r="B21" s="385" t="s">
        <v>2334</v>
      </c>
      <c r="C21" s="392"/>
      <c r="D21" s="393"/>
      <c r="E21" s="398"/>
      <c r="F21" s="395"/>
      <c r="G21" s="396"/>
      <c r="H21" s="344"/>
    </row>
    <row r="22" spans="1:11">
      <c r="A22" s="399" t="s">
        <v>2178</v>
      </c>
      <c r="B22" s="385" t="s">
        <v>2335</v>
      </c>
      <c r="C22" s="392" t="s">
        <v>2168</v>
      </c>
      <c r="D22" s="393">
        <v>84</v>
      </c>
      <c r="E22" s="394"/>
      <c r="F22" s="395">
        <f>E22*D22</f>
        <v>0</v>
      </c>
      <c r="G22" s="396" t="s">
        <v>2336</v>
      </c>
      <c r="H22" s="344"/>
      <c r="K22" s="400"/>
    </row>
    <row r="23" spans="1:11">
      <c r="A23" s="399" t="s">
        <v>2181</v>
      </c>
      <c r="B23" s="385" t="s">
        <v>2337</v>
      </c>
      <c r="C23" s="392" t="s">
        <v>2168</v>
      </c>
      <c r="D23" s="393">
        <v>90.6</v>
      </c>
      <c r="E23" s="394"/>
      <c r="F23" s="395">
        <f>E23*D23</f>
        <v>0</v>
      </c>
      <c r="G23" s="396" t="s">
        <v>2330</v>
      </c>
      <c r="H23" s="344"/>
    </row>
    <row r="24" spans="1:11">
      <c r="A24" s="399" t="s">
        <v>2183</v>
      </c>
      <c r="B24" s="385" t="s">
        <v>2338</v>
      </c>
      <c r="C24" s="392" t="s">
        <v>2168</v>
      </c>
      <c r="D24" s="393">
        <v>20.399999999999999</v>
      </c>
      <c r="E24" s="394"/>
      <c r="F24" s="395">
        <f>E24*D24</f>
        <v>0</v>
      </c>
      <c r="G24" s="396" t="s">
        <v>2330</v>
      </c>
      <c r="H24" s="344"/>
    </row>
    <row r="25" spans="1:11">
      <c r="A25" s="399" t="s">
        <v>2184</v>
      </c>
      <c r="B25" s="385" t="s">
        <v>2339</v>
      </c>
      <c r="C25" s="392" t="s">
        <v>2168</v>
      </c>
      <c r="D25" s="393">
        <v>14.399999999999999</v>
      </c>
      <c r="E25" s="394"/>
      <c r="F25" s="395">
        <f>E25*D25</f>
        <v>0</v>
      </c>
      <c r="G25" s="396" t="s">
        <v>2330</v>
      </c>
      <c r="H25" s="344"/>
    </row>
    <row r="26" spans="1:11">
      <c r="A26" s="399" t="s">
        <v>2340</v>
      </c>
      <c r="B26" s="385" t="s">
        <v>2341</v>
      </c>
      <c r="C26" s="392" t="s">
        <v>2168</v>
      </c>
      <c r="D26" s="393">
        <v>9.6</v>
      </c>
      <c r="E26" s="394"/>
      <c r="F26" s="395">
        <f>E26*D26</f>
        <v>0</v>
      </c>
      <c r="G26" s="396" t="s">
        <v>2330</v>
      </c>
      <c r="H26" s="344"/>
    </row>
    <row r="27" spans="1:11">
      <c r="A27" s="391"/>
      <c r="B27" s="385" t="s">
        <v>2342</v>
      </c>
      <c r="C27" s="392"/>
      <c r="D27" s="393"/>
      <c r="E27" s="401"/>
      <c r="F27" s="395"/>
      <c r="G27" s="396"/>
      <c r="H27" s="344"/>
    </row>
    <row r="28" spans="1:11">
      <c r="A28" s="391" t="s">
        <v>2343</v>
      </c>
      <c r="B28" s="385" t="s">
        <v>2344</v>
      </c>
      <c r="C28" s="392" t="s">
        <v>2168</v>
      </c>
      <c r="D28" s="393">
        <v>26.4</v>
      </c>
      <c r="E28" s="394"/>
      <c r="F28" s="395">
        <f>E28*D28</f>
        <v>0</v>
      </c>
      <c r="G28" s="396" t="s">
        <v>2345</v>
      </c>
      <c r="H28" s="344"/>
    </row>
    <row r="29" spans="1:11">
      <c r="A29" s="391" t="s">
        <v>2346</v>
      </c>
      <c r="B29" s="385" t="s">
        <v>2347</v>
      </c>
      <c r="C29" s="392" t="s">
        <v>2168</v>
      </c>
      <c r="D29" s="393">
        <v>6</v>
      </c>
      <c r="E29" s="394"/>
      <c r="F29" s="395">
        <f>E29*D29</f>
        <v>0</v>
      </c>
      <c r="G29" s="396" t="s">
        <v>2345</v>
      </c>
      <c r="H29" s="344"/>
    </row>
    <row r="30" spans="1:11" ht="13.5" thickBot="1">
      <c r="A30" s="402"/>
      <c r="B30" s="403"/>
      <c r="C30" s="404"/>
      <c r="D30" s="405"/>
      <c r="E30" s="406"/>
      <c r="F30" s="407"/>
      <c r="G30" s="408"/>
      <c r="H30" s="344"/>
    </row>
    <row r="31" spans="1:11" ht="12.75" customHeight="1">
      <c r="A31" s="409"/>
      <c r="B31" s="410"/>
      <c r="C31" s="411"/>
      <c r="D31" s="411"/>
      <c r="E31" s="412"/>
      <c r="F31" s="413"/>
      <c r="G31" s="414"/>
      <c r="H31" s="344"/>
    </row>
    <row r="32" spans="1:11" ht="12.75" customHeight="1">
      <c r="A32" s="415" t="s">
        <v>2186</v>
      </c>
      <c r="B32" s="416" t="s">
        <v>2348</v>
      </c>
      <c r="C32" s="392"/>
      <c r="D32" s="385"/>
      <c r="E32" s="398"/>
      <c r="F32" s="395"/>
      <c r="G32" s="396"/>
      <c r="H32" s="344"/>
    </row>
    <row r="33" spans="1:8" ht="12.75" customHeight="1">
      <c r="A33" s="391" t="s">
        <v>2188</v>
      </c>
      <c r="B33" s="385" t="s">
        <v>2349</v>
      </c>
      <c r="C33" s="392" t="s">
        <v>2168</v>
      </c>
      <c r="D33" s="417">
        <v>60</v>
      </c>
      <c r="E33" s="418"/>
      <c r="F33" s="395">
        <f t="shared" ref="F33:F38" si="0">E33*D33</f>
        <v>0</v>
      </c>
      <c r="G33" s="396" t="s">
        <v>2350</v>
      </c>
      <c r="H33" s="344"/>
    </row>
    <row r="34" spans="1:8" ht="12.75" customHeight="1">
      <c r="A34" s="391" t="s">
        <v>2191</v>
      </c>
      <c r="B34" s="385" t="s">
        <v>2351</v>
      </c>
      <c r="C34" s="392" t="s">
        <v>2168</v>
      </c>
      <c r="D34" s="417">
        <v>84</v>
      </c>
      <c r="E34" s="418"/>
      <c r="F34" s="395">
        <f>E34*D34</f>
        <v>0</v>
      </c>
      <c r="G34" s="396" t="s">
        <v>2330</v>
      </c>
      <c r="H34" s="344"/>
    </row>
    <row r="35" spans="1:8" ht="12.75" customHeight="1">
      <c r="A35" s="391" t="s">
        <v>2193</v>
      </c>
      <c r="B35" s="419" t="s">
        <v>2352</v>
      </c>
      <c r="C35" s="392" t="s">
        <v>2168</v>
      </c>
      <c r="D35" s="417">
        <v>87.6</v>
      </c>
      <c r="E35" s="418"/>
      <c r="F35" s="395">
        <f t="shared" si="0"/>
        <v>0</v>
      </c>
      <c r="G35" s="396" t="s">
        <v>2330</v>
      </c>
      <c r="H35" s="344"/>
    </row>
    <row r="36" spans="1:8" ht="12.75" customHeight="1">
      <c r="A36" s="391" t="s">
        <v>2195</v>
      </c>
      <c r="B36" s="385" t="s">
        <v>2353</v>
      </c>
      <c r="C36" s="392" t="s">
        <v>2168</v>
      </c>
      <c r="D36" s="417">
        <v>90.6</v>
      </c>
      <c r="E36" s="418"/>
      <c r="F36" s="395">
        <f t="shared" si="0"/>
        <v>0</v>
      </c>
      <c r="G36" s="396" t="s">
        <v>2330</v>
      </c>
      <c r="H36" s="344"/>
    </row>
    <row r="37" spans="1:8" ht="12.75" customHeight="1">
      <c r="A37" s="391" t="s">
        <v>2197</v>
      </c>
      <c r="B37" s="385" t="s">
        <v>2354</v>
      </c>
      <c r="C37" s="392" t="s">
        <v>2168</v>
      </c>
      <c r="D37" s="417">
        <v>20.399999999999999</v>
      </c>
      <c r="E37" s="418"/>
      <c r="F37" s="395">
        <f t="shared" si="0"/>
        <v>0</v>
      </c>
      <c r="G37" s="396" t="s">
        <v>2330</v>
      </c>
      <c r="H37" s="344"/>
    </row>
    <row r="38" spans="1:8" ht="12.75" customHeight="1">
      <c r="A38" s="391" t="s">
        <v>2199</v>
      </c>
      <c r="B38" s="385" t="s">
        <v>2355</v>
      </c>
      <c r="C38" s="392" t="s">
        <v>2168</v>
      </c>
      <c r="D38" s="417">
        <v>20.399999999999999</v>
      </c>
      <c r="E38" s="418"/>
      <c r="F38" s="395">
        <f t="shared" si="0"/>
        <v>0</v>
      </c>
      <c r="G38" s="396" t="s">
        <v>2330</v>
      </c>
      <c r="H38" s="344"/>
    </row>
    <row r="39" spans="1:8" ht="12.75" customHeight="1">
      <c r="A39" s="391" t="s">
        <v>2201</v>
      </c>
      <c r="B39" s="385" t="s">
        <v>2356</v>
      </c>
      <c r="C39" s="392" t="s">
        <v>2168</v>
      </c>
      <c r="D39" s="417">
        <v>20.399999999999999</v>
      </c>
      <c r="E39" s="418"/>
      <c r="F39" s="395">
        <f>E39*D39</f>
        <v>0</v>
      </c>
      <c r="G39" s="396" t="s">
        <v>2330</v>
      </c>
      <c r="H39" s="344"/>
    </row>
    <row r="40" spans="1:8" ht="12.75" customHeight="1">
      <c r="A40" s="391" t="s">
        <v>2203</v>
      </c>
      <c r="B40" s="385" t="s">
        <v>2357</v>
      </c>
      <c r="C40" s="392" t="s">
        <v>2168</v>
      </c>
      <c r="D40" s="417">
        <v>14.399999999999999</v>
      </c>
      <c r="E40" s="418"/>
      <c r="F40" s="395">
        <f>E40*D40</f>
        <v>0</v>
      </c>
      <c r="G40" s="396" t="s">
        <v>2330</v>
      </c>
      <c r="H40" s="344"/>
    </row>
    <row r="41" spans="1:8" ht="12.75" customHeight="1" thickBot="1">
      <c r="A41" s="420"/>
      <c r="B41" s="421"/>
      <c r="C41" s="422"/>
      <c r="D41" s="423"/>
      <c r="E41" s="424"/>
      <c r="F41" s="425"/>
      <c r="G41" s="426"/>
      <c r="H41" s="344"/>
    </row>
    <row r="42" spans="1:8" ht="12.75" customHeight="1">
      <c r="A42" s="427"/>
      <c r="B42" s="378"/>
      <c r="C42" s="411"/>
      <c r="D42" s="378"/>
      <c r="E42" s="412"/>
      <c r="F42" s="413"/>
      <c r="G42" s="414"/>
      <c r="H42" s="344"/>
    </row>
    <row r="43" spans="1:8" ht="12.75" customHeight="1">
      <c r="A43" s="428" t="s">
        <v>2211</v>
      </c>
      <c r="B43" s="416" t="s">
        <v>2358</v>
      </c>
      <c r="C43" s="392"/>
      <c r="D43" s="385"/>
      <c r="E43" s="398"/>
      <c r="F43" s="395"/>
      <c r="G43" s="396"/>
      <c r="H43" s="344"/>
    </row>
    <row r="44" spans="1:8" ht="12.75" customHeight="1">
      <c r="A44" s="391" t="s">
        <v>2214</v>
      </c>
      <c r="B44" s="385" t="s">
        <v>2359</v>
      </c>
      <c r="C44" s="392" t="s">
        <v>2190</v>
      </c>
      <c r="D44" s="429">
        <v>144</v>
      </c>
      <c r="E44" s="418"/>
      <c r="F44" s="395">
        <f>E44*D44</f>
        <v>0</v>
      </c>
      <c r="G44" s="430"/>
      <c r="H44" s="344"/>
    </row>
    <row r="45" spans="1:8" ht="12.75" customHeight="1">
      <c r="A45" s="391" t="s">
        <v>2216</v>
      </c>
      <c r="B45" s="385" t="s">
        <v>2360</v>
      </c>
      <c r="C45" s="392" t="s">
        <v>2190</v>
      </c>
      <c r="D45" s="429">
        <v>178.2</v>
      </c>
      <c r="E45" s="418"/>
      <c r="F45" s="395">
        <f>E45*D45</f>
        <v>0</v>
      </c>
      <c r="G45" s="396"/>
      <c r="H45" s="344"/>
    </row>
    <row r="46" spans="1:8" ht="12.75" customHeight="1">
      <c r="A46" s="391" t="s">
        <v>2218</v>
      </c>
      <c r="B46" s="385" t="s">
        <v>2361</v>
      </c>
      <c r="C46" s="392" t="s">
        <v>2190</v>
      </c>
      <c r="D46" s="429">
        <v>40.799999999999997</v>
      </c>
      <c r="E46" s="418"/>
      <c r="F46" s="395">
        <f>E46*D46</f>
        <v>0</v>
      </c>
      <c r="G46" s="396"/>
      <c r="H46" s="344"/>
    </row>
    <row r="47" spans="1:8" ht="12.75" customHeight="1">
      <c r="A47" s="391" t="s">
        <v>2220</v>
      </c>
      <c r="B47" s="385" t="s">
        <v>2362</v>
      </c>
      <c r="C47" s="392" t="s">
        <v>2190</v>
      </c>
      <c r="D47" s="429">
        <v>34.799999999999997</v>
      </c>
      <c r="E47" s="418"/>
      <c r="F47" s="395">
        <f>E47*D47</f>
        <v>0</v>
      </c>
      <c r="G47" s="396"/>
      <c r="H47" s="344"/>
    </row>
    <row r="48" spans="1:8" ht="12.75" customHeight="1" thickBot="1">
      <c r="A48" s="431"/>
      <c r="B48" s="432"/>
      <c r="C48" s="404"/>
      <c r="D48" s="403"/>
      <c r="E48" s="433"/>
      <c r="F48" s="407"/>
      <c r="G48" s="408"/>
      <c r="H48" s="344"/>
    </row>
    <row r="49" spans="1:8" ht="12.75" customHeight="1">
      <c r="A49" s="409"/>
      <c r="B49" s="410"/>
      <c r="C49" s="411"/>
      <c r="D49" s="378"/>
      <c r="E49" s="412"/>
      <c r="F49" s="413"/>
      <c r="G49" s="414"/>
      <c r="H49" s="344"/>
    </row>
    <row r="50" spans="1:8" ht="12.75" customHeight="1">
      <c r="A50" s="428" t="s">
        <v>2224</v>
      </c>
      <c r="B50" s="416" t="s">
        <v>2363</v>
      </c>
      <c r="C50" s="392"/>
      <c r="D50" s="385"/>
      <c r="E50" s="398"/>
      <c r="F50" s="395"/>
      <c r="G50" s="396"/>
      <c r="H50" s="344"/>
    </row>
    <row r="51" spans="1:8" ht="26.25" customHeight="1">
      <c r="A51" s="434" t="s">
        <v>2226</v>
      </c>
      <c r="B51" s="435" t="s">
        <v>2364</v>
      </c>
      <c r="C51" s="436" t="s">
        <v>858</v>
      </c>
      <c r="D51" s="437">
        <v>1</v>
      </c>
      <c r="E51" s="418"/>
      <c r="F51" s="438">
        <f>E51*D51</f>
        <v>0</v>
      </c>
      <c r="G51" s="439" t="s">
        <v>2365</v>
      </c>
      <c r="H51" s="344"/>
    </row>
    <row r="52" spans="1:8" ht="26.25" customHeight="1">
      <c r="A52" s="434" t="s">
        <v>2229</v>
      </c>
      <c r="B52" s="435" t="s">
        <v>2366</v>
      </c>
      <c r="C52" s="436" t="s">
        <v>858</v>
      </c>
      <c r="D52" s="437">
        <v>1</v>
      </c>
      <c r="E52" s="418"/>
      <c r="F52" s="438">
        <f>E52*D52</f>
        <v>0</v>
      </c>
      <c r="G52" s="439" t="s">
        <v>2367</v>
      </c>
      <c r="H52" s="344"/>
    </row>
    <row r="53" spans="1:8" ht="26.25" customHeight="1">
      <c r="A53" s="434" t="s">
        <v>2231</v>
      </c>
      <c r="B53" s="435" t="s">
        <v>2368</v>
      </c>
      <c r="C53" s="436" t="s">
        <v>858</v>
      </c>
      <c r="D53" s="437">
        <v>1</v>
      </c>
      <c r="E53" s="418"/>
      <c r="F53" s="438">
        <f>E53*D53</f>
        <v>0</v>
      </c>
      <c r="G53" s="439" t="s">
        <v>2369</v>
      </c>
      <c r="H53" s="344"/>
    </row>
    <row r="54" spans="1:8" ht="12.75" customHeight="1" thickBot="1">
      <c r="A54" s="420"/>
      <c r="B54" s="440"/>
      <c r="C54" s="422"/>
      <c r="D54" s="423"/>
      <c r="E54" s="424"/>
      <c r="F54" s="425"/>
      <c r="G54" s="426"/>
      <c r="H54" s="344"/>
    </row>
    <row r="55" spans="1:8" ht="12.75" customHeight="1">
      <c r="A55" s="409"/>
      <c r="B55" s="410"/>
      <c r="C55" s="411"/>
      <c r="D55" s="378"/>
      <c r="E55" s="412"/>
      <c r="F55" s="413"/>
      <c r="G55" s="414"/>
      <c r="H55" s="344"/>
    </row>
    <row r="56" spans="1:8">
      <c r="A56" s="415" t="s">
        <v>2234</v>
      </c>
      <c r="B56" s="441" t="s">
        <v>2370</v>
      </c>
      <c r="C56" s="442"/>
      <c r="D56" s="443"/>
      <c r="E56" s="444"/>
      <c r="F56" s="445"/>
      <c r="G56" s="446"/>
      <c r="H56" s="447"/>
    </row>
    <row r="57" spans="1:8">
      <c r="A57" s="448" t="s">
        <v>2237</v>
      </c>
      <c r="B57" s="449" t="s">
        <v>2371</v>
      </c>
      <c r="C57" s="450" t="s">
        <v>858</v>
      </c>
      <c r="D57" s="449"/>
      <c r="E57" s="451" t="s">
        <v>2372</v>
      </c>
      <c r="F57" s="452"/>
      <c r="G57" s="453" t="s">
        <v>2373</v>
      </c>
      <c r="H57" s="454"/>
    </row>
    <row r="58" spans="1:8">
      <c r="A58" s="448" t="s">
        <v>2239</v>
      </c>
      <c r="B58" s="449" t="s">
        <v>2374</v>
      </c>
      <c r="C58" s="455" t="s">
        <v>2190</v>
      </c>
      <c r="D58" s="456">
        <v>1</v>
      </c>
      <c r="E58" s="418"/>
      <c r="F58" s="457">
        <f>E58*D58</f>
        <v>0</v>
      </c>
      <c r="G58" s="453"/>
      <c r="H58" s="454"/>
    </row>
    <row r="59" spans="1:8">
      <c r="A59" s="448" t="s">
        <v>2241</v>
      </c>
      <c r="B59" s="449" t="s">
        <v>2375</v>
      </c>
      <c r="C59" s="455" t="s">
        <v>2190</v>
      </c>
      <c r="D59" s="456">
        <v>2</v>
      </c>
      <c r="E59" s="458"/>
      <c r="F59" s="457">
        <f t="shared" ref="F59:F77" si="1">E59*D59</f>
        <v>0</v>
      </c>
      <c r="G59" s="459" t="s">
        <v>2376</v>
      </c>
      <c r="H59" s="454"/>
    </row>
    <row r="60" spans="1:8">
      <c r="A60" s="448" t="s">
        <v>2243</v>
      </c>
      <c r="B60" s="449" t="s">
        <v>2377</v>
      </c>
      <c r="C60" s="455" t="s">
        <v>2190</v>
      </c>
      <c r="D60" s="456">
        <v>1</v>
      </c>
      <c r="E60" s="418"/>
      <c r="F60" s="457">
        <f t="shared" si="1"/>
        <v>0</v>
      </c>
      <c r="G60" s="459" t="s">
        <v>2376</v>
      </c>
      <c r="H60" s="454"/>
    </row>
    <row r="61" spans="1:8">
      <c r="A61" s="448" t="s">
        <v>2245</v>
      </c>
      <c r="B61" s="449" t="s">
        <v>2377</v>
      </c>
      <c r="C61" s="455" t="s">
        <v>2190</v>
      </c>
      <c r="D61" s="456">
        <v>1</v>
      </c>
      <c r="E61" s="418"/>
      <c r="F61" s="457">
        <f t="shared" si="1"/>
        <v>0</v>
      </c>
      <c r="G61" s="459" t="s">
        <v>2378</v>
      </c>
      <c r="H61" s="454"/>
    </row>
    <row r="62" spans="1:8">
      <c r="A62" s="448" t="s">
        <v>2247</v>
      </c>
      <c r="B62" s="449" t="s">
        <v>2379</v>
      </c>
      <c r="C62" s="455" t="s">
        <v>2190</v>
      </c>
      <c r="D62" s="456">
        <v>1</v>
      </c>
      <c r="E62" s="418"/>
      <c r="F62" s="457">
        <f t="shared" si="1"/>
        <v>0</v>
      </c>
      <c r="G62" s="453"/>
      <c r="H62" s="454"/>
    </row>
    <row r="63" spans="1:8">
      <c r="A63" s="448" t="s">
        <v>2249</v>
      </c>
      <c r="B63" s="449" t="s">
        <v>2380</v>
      </c>
      <c r="C63" s="455" t="s">
        <v>2190</v>
      </c>
      <c r="D63" s="456">
        <v>1</v>
      </c>
      <c r="E63" s="418"/>
      <c r="F63" s="457">
        <f t="shared" si="1"/>
        <v>0</v>
      </c>
      <c r="G63" s="453" t="s">
        <v>2381</v>
      </c>
      <c r="H63" s="454"/>
    </row>
    <row r="64" spans="1:8">
      <c r="A64" s="448" t="s">
        <v>2251</v>
      </c>
      <c r="B64" s="449" t="s">
        <v>2382</v>
      </c>
      <c r="C64" s="455" t="s">
        <v>2190</v>
      </c>
      <c r="D64" s="456">
        <v>1</v>
      </c>
      <c r="E64" s="418"/>
      <c r="F64" s="457">
        <f t="shared" si="1"/>
        <v>0</v>
      </c>
      <c r="G64" s="453" t="s">
        <v>2383</v>
      </c>
      <c r="H64" s="454"/>
    </row>
    <row r="65" spans="1:8">
      <c r="A65" s="448" t="s">
        <v>2253</v>
      </c>
      <c r="B65" s="460" t="s">
        <v>2384</v>
      </c>
      <c r="C65" s="461" t="s">
        <v>2190</v>
      </c>
      <c r="D65" s="462">
        <v>1</v>
      </c>
      <c r="E65" s="463"/>
      <c r="F65" s="457">
        <f t="shared" si="1"/>
        <v>0</v>
      </c>
      <c r="G65" s="464"/>
      <c r="H65" s="454"/>
    </row>
    <row r="66" spans="1:8">
      <c r="A66" s="448" t="s">
        <v>2255</v>
      </c>
      <c r="B66" s="456" t="s">
        <v>2385</v>
      </c>
      <c r="C66" s="455" t="s">
        <v>2190</v>
      </c>
      <c r="D66" s="456">
        <v>1</v>
      </c>
      <c r="E66" s="458"/>
      <c r="F66" s="457">
        <f t="shared" si="1"/>
        <v>0</v>
      </c>
      <c r="G66" s="459"/>
      <c r="H66" s="454"/>
    </row>
    <row r="67" spans="1:8">
      <c r="A67" s="448" t="s">
        <v>2257</v>
      </c>
      <c r="B67" s="465" t="s">
        <v>2386</v>
      </c>
      <c r="C67" s="466" t="s">
        <v>858</v>
      </c>
      <c r="D67" s="465">
        <v>2</v>
      </c>
      <c r="E67" s="467"/>
      <c r="F67" s="457">
        <f t="shared" si="1"/>
        <v>0</v>
      </c>
      <c r="G67" s="468" t="s">
        <v>2387</v>
      </c>
      <c r="H67" s="447"/>
    </row>
    <row r="68" spans="1:8">
      <c r="A68" s="448" t="s">
        <v>2388</v>
      </c>
      <c r="B68" s="469" t="s">
        <v>2389</v>
      </c>
      <c r="C68" s="466" t="s">
        <v>858</v>
      </c>
      <c r="D68" s="465">
        <v>1</v>
      </c>
      <c r="E68" s="467"/>
      <c r="F68" s="457">
        <f t="shared" si="1"/>
        <v>0</v>
      </c>
      <c r="G68" s="468"/>
      <c r="H68" s="447"/>
    </row>
    <row r="69" spans="1:8">
      <c r="A69" s="448" t="s">
        <v>2390</v>
      </c>
      <c r="B69" s="449" t="s">
        <v>2375</v>
      </c>
      <c r="C69" s="455" t="s">
        <v>2190</v>
      </c>
      <c r="D69" s="470">
        <v>2</v>
      </c>
      <c r="E69" s="458"/>
      <c r="F69" s="457">
        <f t="shared" si="1"/>
        <v>0</v>
      </c>
      <c r="G69" s="459" t="s">
        <v>2378</v>
      </c>
      <c r="H69" s="447"/>
    </row>
    <row r="70" spans="1:8">
      <c r="A70" s="448" t="s">
        <v>2391</v>
      </c>
      <c r="B70" s="449" t="s">
        <v>2392</v>
      </c>
      <c r="C70" s="455" t="s">
        <v>2190</v>
      </c>
      <c r="D70" s="470">
        <v>2</v>
      </c>
      <c r="E70" s="458"/>
      <c r="F70" s="457">
        <f t="shared" si="1"/>
        <v>0</v>
      </c>
      <c r="G70" s="459" t="s">
        <v>2378</v>
      </c>
      <c r="H70" s="447"/>
    </row>
    <row r="71" spans="1:8">
      <c r="A71" s="448" t="s">
        <v>2393</v>
      </c>
      <c r="B71" s="449" t="s">
        <v>2394</v>
      </c>
      <c r="C71" s="455" t="s">
        <v>2190</v>
      </c>
      <c r="D71" s="470">
        <v>1</v>
      </c>
      <c r="E71" s="418"/>
      <c r="F71" s="457">
        <f t="shared" si="1"/>
        <v>0</v>
      </c>
      <c r="G71" s="453"/>
      <c r="H71" s="447"/>
    </row>
    <row r="72" spans="1:8">
      <c r="A72" s="448" t="s">
        <v>2395</v>
      </c>
      <c r="B72" s="449" t="s">
        <v>2380</v>
      </c>
      <c r="C72" s="455" t="s">
        <v>2190</v>
      </c>
      <c r="D72" s="470">
        <v>1</v>
      </c>
      <c r="E72" s="418"/>
      <c r="F72" s="457">
        <f t="shared" si="1"/>
        <v>0</v>
      </c>
      <c r="G72" s="453" t="s">
        <v>2381</v>
      </c>
      <c r="H72" s="447"/>
    </row>
    <row r="73" spans="1:8">
      <c r="A73" s="448" t="s">
        <v>2396</v>
      </c>
      <c r="B73" s="449" t="s">
        <v>2382</v>
      </c>
      <c r="C73" s="455" t="s">
        <v>2190</v>
      </c>
      <c r="D73" s="470">
        <v>1</v>
      </c>
      <c r="E73" s="418"/>
      <c r="F73" s="457">
        <f t="shared" si="1"/>
        <v>0</v>
      </c>
      <c r="G73" s="453" t="s">
        <v>2383</v>
      </c>
      <c r="H73" s="447"/>
    </row>
    <row r="74" spans="1:8">
      <c r="A74" s="448" t="s">
        <v>2397</v>
      </c>
      <c r="B74" s="449" t="s">
        <v>2398</v>
      </c>
      <c r="C74" s="455" t="s">
        <v>2190</v>
      </c>
      <c r="D74" s="470">
        <v>1</v>
      </c>
      <c r="E74" s="418"/>
      <c r="F74" s="457">
        <f t="shared" si="1"/>
        <v>0</v>
      </c>
      <c r="G74" s="453"/>
      <c r="H74" s="447"/>
    </row>
    <row r="75" spans="1:8">
      <c r="A75" s="448" t="s">
        <v>2399</v>
      </c>
      <c r="B75" s="449" t="s">
        <v>2400</v>
      </c>
      <c r="C75" s="455" t="s">
        <v>2190</v>
      </c>
      <c r="D75" s="470">
        <v>3</v>
      </c>
      <c r="E75" s="418"/>
      <c r="F75" s="457">
        <f t="shared" si="1"/>
        <v>0</v>
      </c>
      <c r="G75" s="453"/>
      <c r="H75" s="447"/>
    </row>
    <row r="76" spans="1:8">
      <c r="A76" s="448" t="s">
        <v>2401</v>
      </c>
      <c r="B76" s="456" t="s">
        <v>2385</v>
      </c>
      <c r="C76" s="455" t="s">
        <v>2190</v>
      </c>
      <c r="D76" s="470">
        <v>1</v>
      </c>
      <c r="E76" s="418"/>
      <c r="F76" s="457">
        <f t="shared" si="1"/>
        <v>0</v>
      </c>
      <c r="G76" s="459"/>
      <c r="H76" s="447"/>
    </row>
    <row r="77" spans="1:8" ht="12.75" customHeight="1">
      <c r="A77" s="448" t="s">
        <v>2402</v>
      </c>
      <c r="B77" s="469" t="s">
        <v>2403</v>
      </c>
      <c r="C77" s="471" t="s">
        <v>858</v>
      </c>
      <c r="D77" s="465">
        <v>1</v>
      </c>
      <c r="E77" s="467"/>
      <c r="F77" s="457">
        <f t="shared" si="1"/>
        <v>0</v>
      </c>
      <c r="G77" s="468" t="s">
        <v>2404</v>
      </c>
      <c r="H77" s="447"/>
    </row>
    <row r="78" spans="1:8" ht="13.5" thickBot="1">
      <c r="A78" s="472"/>
      <c r="B78" s="432"/>
      <c r="C78" s="473"/>
      <c r="D78" s="421"/>
      <c r="E78" s="474"/>
      <c r="F78" s="425"/>
      <c r="G78" s="426"/>
      <c r="H78" s="447"/>
    </row>
    <row r="79" spans="1:8">
      <c r="A79" s="475"/>
      <c r="B79" s="476"/>
      <c r="C79" s="477"/>
      <c r="D79" s="476"/>
      <c r="E79" s="478"/>
      <c r="F79" s="413"/>
      <c r="G79" s="414"/>
      <c r="H79" s="447"/>
    </row>
    <row r="80" spans="1:8">
      <c r="A80" s="415" t="s">
        <v>2259</v>
      </c>
      <c r="B80" s="416" t="s">
        <v>2405</v>
      </c>
      <c r="C80" s="392"/>
      <c r="D80" s="385"/>
      <c r="E80" s="398"/>
      <c r="F80" s="395"/>
      <c r="G80" s="396"/>
      <c r="H80" s="447"/>
    </row>
    <row r="81" spans="1:11">
      <c r="A81" s="479" t="s">
        <v>2261</v>
      </c>
      <c r="B81" s="449" t="s">
        <v>2375</v>
      </c>
      <c r="C81" s="455" t="s">
        <v>2190</v>
      </c>
      <c r="D81" s="456">
        <v>3</v>
      </c>
      <c r="E81" s="458"/>
      <c r="F81" s="457">
        <f t="shared" ref="F81:F90" si="2">E81*D81</f>
        <v>0</v>
      </c>
      <c r="G81" s="396" t="s">
        <v>2406</v>
      </c>
      <c r="H81" s="447"/>
    </row>
    <row r="82" spans="1:11">
      <c r="A82" s="479" t="s">
        <v>2263</v>
      </c>
      <c r="B82" s="449" t="s">
        <v>2407</v>
      </c>
      <c r="C82" s="455" t="s">
        <v>2190</v>
      </c>
      <c r="D82" s="456">
        <v>1</v>
      </c>
      <c r="E82" s="458"/>
      <c r="F82" s="457">
        <f>E82*D82</f>
        <v>0</v>
      </c>
      <c r="G82" s="396" t="s">
        <v>2406</v>
      </c>
      <c r="H82" s="447"/>
    </row>
    <row r="83" spans="1:11">
      <c r="A83" s="479" t="s">
        <v>2265</v>
      </c>
      <c r="B83" s="449" t="s">
        <v>2377</v>
      </c>
      <c r="C83" s="455" t="s">
        <v>2190</v>
      </c>
      <c r="D83" s="456">
        <v>2</v>
      </c>
      <c r="E83" s="418"/>
      <c r="F83" s="457">
        <f>E83*D83</f>
        <v>0</v>
      </c>
      <c r="G83" s="459" t="s">
        <v>2378</v>
      </c>
      <c r="H83" s="447"/>
    </row>
    <row r="84" spans="1:11">
      <c r="A84" s="479" t="s">
        <v>2268</v>
      </c>
      <c r="B84" s="449" t="s">
        <v>2407</v>
      </c>
      <c r="C84" s="455" t="s">
        <v>2190</v>
      </c>
      <c r="D84" s="456">
        <v>4</v>
      </c>
      <c r="E84" s="418"/>
      <c r="F84" s="457">
        <f>E84*D84</f>
        <v>0</v>
      </c>
      <c r="G84" s="459" t="s">
        <v>2378</v>
      </c>
      <c r="H84" s="447"/>
    </row>
    <row r="85" spans="1:11">
      <c r="A85" s="479" t="s">
        <v>2271</v>
      </c>
      <c r="B85" s="449" t="s">
        <v>2408</v>
      </c>
      <c r="C85" s="455" t="s">
        <v>2190</v>
      </c>
      <c r="D85" s="456">
        <v>2</v>
      </c>
      <c r="E85" s="418"/>
      <c r="F85" s="457">
        <f t="shared" si="2"/>
        <v>0</v>
      </c>
      <c r="G85" s="459" t="s">
        <v>2378</v>
      </c>
      <c r="H85" s="447"/>
    </row>
    <row r="86" spans="1:11">
      <c r="A86" s="479" t="s">
        <v>2273</v>
      </c>
      <c r="B86" s="480" t="s">
        <v>2409</v>
      </c>
      <c r="C86" s="436" t="s">
        <v>2190</v>
      </c>
      <c r="D86" s="437">
        <v>5</v>
      </c>
      <c r="E86" s="418"/>
      <c r="F86" s="438">
        <f t="shared" si="2"/>
        <v>0</v>
      </c>
      <c r="G86" s="439" t="s">
        <v>2410</v>
      </c>
      <c r="H86" s="447"/>
    </row>
    <row r="87" spans="1:11">
      <c r="A87" s="479" t="s">
        <v>2276</v>
      </c>
      <c r="B87" s="481" t="s">
        <v>2411</v>
      </c>
      <c r="C87" s="482" t="s">
        <v>2190</v>
      </c>
      <c r="D87" s="483">
        <v>30</v>
      </c>
      <c r="E87" s="418"/>
      <c r="F87" s="395">
        <f t="shared" si="2"/>
        <v>0</v>
      </c>
      <c r="G87" s="484" t="s">
        <v>2412</v>
      </c>
      <c r="H87" s="344"/>
    </row>
    <row r="88" spans="1:11">
      <c r="A88" s="479" t="s">
        <v>2279</v>
      </c>
      <c r="B88" s="481" t="s">
        <v>2413</v>
      </c>
      <c r="C88" s="482" t="s">
        <v>2190</v>
      </c>
      <c r="D88" s="483">
        <v>1</v>
      </c>
      <c r="E88" s="418"/>
      <c r="F88" s="395">
        <f t="shared" si="2"/>
        <v>0</v>
      </c>
      <c r="G88" s="484"/>
      <c r="H88" s="344"/>
    </row>
    <row r="89" spans="1:11" ht="25.5">
      <c r="A89" s="479" t="s">
        <v>2281</v>
      </c>
      <c r="B89" s="485" t="s">
        <v>2414</v>
      </c>
      <c r="C89" s="486" t="s">
        <v>2190</v>
      </c>
      <c r="D89" s="487">
        <v>1</v>
      </c>
      <c r="E89" s="488"/>
      <c r="F89" s="489">
        <f t="shared" si="2"/>
        <v>0</v>
      </c>
      <c r="G89" s="490" t="s">
        <v>2415</v>
      </c>
      <c r="H89" s="344"/>
    </row>
    <row r="90" spans="1:11" ht="25.5">
      <c r="A90" s="479" t="s">
        <v>2283</v>
      </c>
      <c r="B90" s="491" t="s">
        <v>2416</v>
      </c>
      <c r="C90" s="492" t="s">
        <v>2190</v>
      </c>
      <c r="D90" s="493">
        <v>1</v>
      </c>
      <c r="E90" s="494"/>
      <c r="F90" s="452">
        <f t="shared" si="2"/>
        <v>0</v>
      </c>
      <c r="G90" s="495" t="s">
        <v>2417</v>
      </c>
      <c r="H90" s="344"/>
    </row>
    <row r="91" spans="1:11">
      <c r="A91" s="479" t="s">
        <v>2285</v>
      </c>
      <c r="B91" s="449" t="s">
        <v>2418</v>
      </c>
      <c r="C91" s="455" t="s">
        <v>2190</v>
      </c>
      <c r="D91" s="470">
        <v>1</v>
      </c>
      <c r="E91" s="494"/>
      <c r="F91" s="457">
        <f>E91*D91</f>
        <v>0</v>
      </c>
      <c r="G91" s="453" t="s">
        <v>2419</v>
      </c>
      <c r="H91" s="344"/>
    </row>
    <row r="92" spans="1:11">
      <c r="A92" s="479" t="s">
        <v>2288</v>
      </c>
      <c r="B92" s="449" t="s">
        <v>2377</v>
      </c>
      <c r="C92" s="455" t="s">
        <v>2190</v>
      </c>
      <c r="D92" s="456">
        <v>1</v>
      </c>
      <c r="E92" s="418"/>
      <c r="F92" s="457">
        <f>E92*D92</f>
        <v>0</v>
      </c>
      <c r="G92" s="453" t="s">
        <v>2420</v>
      </c>
      <c r="H92" s="344"/>
    </row>
    <row r="93" spans="1:11" ht="38.25">
      <c r="A93" s="479" t="s">
        <v>2292</v>
      </c>
      <c r="B93" s="496" t="s">
        <v>2421</v>
      </c>
      <c r="C93" s="497" t="s">
        <v>858</v>
      </c>
      <c r="D93" s="437">
        <v>1</v>
      </c>
      <c r="E93" s="418"/>
      <c r="F93" s="438">
        <f>E93*D93</f>
        <v>0</v>
      </c>
      <c r="G93" s="439" t="s">
        <v>2422</v>
      </c>
      <c r="H93" s="344"/>
    </row>
    <row r="94" spans="1:11" ht="13.5" thickBot="1">
      <c r="A94" s="402"/>
      <c r="B94" s="498"/>
      <c r="C94" s="499"/>
      <c r="D94" s="498"/>
      <c r="E94" s="406"/>
      <c r="F94" s="407"/>
      <c r="G94" s="408"/>
      <c r="H94" s="344"/>
    </row>
    <row r="95" spans="1:11">
      <c r="A95" s="500"/>
      <c r="B95" s="501"/>
      <c r="C95" s="502"/>
      <c r="D95" s="501"/>
      <c r="E95" s="503"/>
      <c r="F95" s="504"/>
      <c r="G95" s="505"/>
      <c r="H95" s="344"/>
    </row>
    <row r="96" spans="1:11" s="510" customFormat="1">
      <c r="A96" s="506" t="s">
        <v>2297</v>
      </c>
      <c r="B96" s="416" t="s">
        <v>2423</v>
      </c>
      <c r="C96" s="507"/>
      <c r="D96" s="419"/>
      <c r="E96" s="508"/>
      <c r="F96" s="395"/>
      <c r="G96" s="509"/>
      <c r="H96" s="344"/>
      <c r="I96" s="345"/>
      <c r="J96" s="345"/>
      <c r="K96" s="345"/>
    </row>
    <row r="97" spans="1:10" ht="25.5">
      <c r="A97" s="511" t="s">
        <v>2299</v>
      </c>
      <c r="B97" s="512" t="s">
        <v>2424</v>
      </c>
      <c r="C97" s="513" t="s">
        <v>2190</v>
      </c>
      <c r="D97" s="512">
        <v>15</v>
      </c>
      <c r="E97" s="494"/>
      <c r="F97" s="438">
        <f>E97*D97</f>
        <v>0</v>
      </c>
      <c r="G97" s="514" t="s">
        <v>2236</v>
      </c>
    </row>
    <row r="98" spans="1:10">
      <c r="A98" s="511" t="s">
        <v>2301</v>
      </c>
      <c r="B98" s="512" t="s">
        <v>2425</v>
      </c>
      <c r="C98" s="513" t="s">
        <v>2190</v>
      </c>
      <c r="D98" s="512">
        <v>2</v>
      </c>
      <c r="E98" s="494"/>
      <c r="F98" s="438">
        <f>E98*D98</f>
        <v>0</v>
      </c>
      <c r="G98" s="514" t="s">
        <v>2236</v>
      </c>
    </row>
    <row r="99" spans="1:10">
      <c r="A99" s="511" t="s">
        <v>2303</v>
      </c>
      <c r="B99" s="512" t="s">
        <v>2426</v>
      </c>
      <c r="C99" s="513" t="s">
        <v>2190</v>
      </c>
      <c r="D99" s="512">
        <v>5</v>
      </c>
      <c r="E99" s="494"/>
      <c r="F99" s="438">
        <f>E99*D99</f>
        <v>0</v>
      </c>
      <c r="G99" s="514" t="s">
        <v>2236</v>
      </c>
    </row>
    <row r="100" spans="1:10" ht="13.5" thickBot="1">
      <c r="A100" s="515"/>
      <c r="B100" s="516"/>
      <c r="C100" s="517"/>
      <c r="D100" s="516"/>
      <c r="E100" s="518"/>
      <c r="F100" s="519"/>
      <c r="G100" s="520"/>
      <c r="H100" s="521"/>
    </row>
    <row r="101" spans="1:10">
      <c r="A101" s="522"/>
      <c r="B101" s="476"/>
      <c r="C101" s="477"/>
      <c r="D101" s="378"/>
      <c r="E101" s="523"/>
      <c r="F101" s="413"/>
      <c r="G101" s="414"/>
      <c r="H101" s="344"/>
    </row>
    <row r="102" spans="1:10">
      <c r="A102" s="524" t="s">
        <v>2427</v>
      </c>
      <c r="B102" s="525" t="s">
        <v>2428</v>
      </c>
      <c r="C102" s="526"/>
      <c r="D102" s="385"/>
      <c r="E102" s="398"/>
      <c r="F102" s="395"/>
      <c r="G102" s="396"/>
      <c r="H102" s="344"/>
    </row>
    <row r="103" spans="1:10">
      <c r="A103" s="527" t="s">
        <v>2429</v>
      </c>
      <c r="B103" s="481" t="s">
        <v>2430</v>
      </c>
      <c r="C103" s="482" t="s">
        <v>2190</v>
      </c>
      <c r="D103" s="483">
        <v>4</v>
      </c>
      <c r="E103" s="528"/>
      <c r="F103" s="529">
        <f>E103*D103</f>
        <v>0</v>
      </c>
      <c r="G103" s="484" t="s">
        <v>2431</v>
      </c>
      <c r="H103" s="344"/>
    </row>
    <row r="104" spans="1:10" s="344" customFormat="1" ht="25.5">
      <c r="A104" s="530" t="s">
        <v>2432</v>
      </c>
      <c r="B104" s="531" t="s">
        <v>2232</v>
      </c>
      <c r="C104" s="532" t="s">
        <v>858</v>
      </c>
      <c r="D104" s="449">
        <v>1</v>
      </c>
      <c r="E104" s="528"/>
      <c r="F104" s="529">
        <f>E104*D104</f>
        <v>0</v>
      </c>
      <c r="G104" s="533" t="s">
        <v>2233</v>
      </c>
      <c r="H104" s="534"/>
      <c r="I104" s="345"/>
      <c r="J104" s="345"/>
    </row>
    <row r="105" spans="1:10" s="344" customFormat="1" ht="12.75" customHeight="1" thickBot="1">
      <c r="A105" s="535"/>
      <c r="B105" s="536"/>
      <c r="C105" s="537"/>
      <c r="D105" s="538"/>
      <c r="E105" s="539"/>
      <c r="F105" s="540"/>
      <c r="G105" s="541"/>
      <c r="H105" s="534"/>
      <c r="I105" s="345"/>
      <c r="J105" s="345"/>
    </row>
    <row r="106" spans="1:10" s="344" customFormat="1">
      <c r="A106" s="542"/>
      <c r="B106" s="543"/>
      <c r="C106" s="544"/>
      <c r="D106" s="543"/>
      <c r="E106" s="545"/>
      <c r="F106" s="546"/>
      <c r="G106" s="547"/>
      <c r="H106" s="534"/>
      <c r="I106" s="345"/>
      <c r="J106" s="345"/>
    </row>
    <row r="107" spans="1:10" s="344" customFormat="1">
      <c r="A107" s="548" t="s">
        <v>2433</v>
      </c>
      <c r="B107" s="549" t="s">
        <v>2260</v>
      </c>
      <c r="C107" s="550"/>
      <c r="D107" s="551"/>
      <c r="E107" s="552"/>
      <c r="F107" s="553"/>
      <c r="G107" s="554"/>
      <c r="H107" s="534"/>
      <c r="I107" s="345"/>
      <c r="J107" s="345"/>
    </row>
    <row r="108" spans="1:10" s="344" customFormat="1">
      <c r="A108" s="555" t="s">
        <v>2434</v>
      </c>
      <c r="B108" s="481" t="s">
        <v>2435</v>
      </c>
      <c r="C108" s="556" t="s">
        <v>858</v>
      </c>
      <c r="D108" s="483">
        <v>1</v>
      </c>
      <c r="E108" s="557"/>
      <c r="F108" s="558">
        <f>D108*E108</f>
        <v>0</v>
      </c>
      <c r="G108" s="554"/>
      <c r="H108" s="534"/>
      <c r="I108" s="345"/>
      <c r="J108" s="345"/>
    </row>
    <row r="109" spans="1:10" s="344" customFormat="1">
      <c r="A109" s="555" t="s">
        <v>2436</v>
      </c>
      <c r="B109" s="495" t="s">
        <v>2262</v>
      </c>
      <c r="C109" s="556" t="s">
        <v>858</v>
      </c>
      <c r="D109" s="483">
        <v>1</v>
      </c>
      <c r="E109" s="557"/>
      <c r="F109" s="558">
        <f>D109*E109</f>
        <v>0</v>
      </c>
      <c r="G109" s="559"/>
      <c r="H109" s="534"/>
      <c r="I109" s="345"/>
      <c r="J109" s="345"/>
    </row>
    <row r="110" spans="1:10" s="344" customFormat="1">
      <c r="A110" s="555" t="s">
        <v>2437</v>
      </c>
      <c r="B110" s="495" t="s">
        <v>2264</v>
      </c>
      <c r="C110" s="556" t="s">
        <v>858</v>
      </c>
      <c r="D110" s="483">
        <v>1</v>
      </c>
      <c r="E110" s="557"/>
      <c r="F110" s="558">
        <f>D110*E110</f>
        <v>0</v>
      </c>
      <c r="G110" s="559"/>
      <c r="H110" s="534"/>
      <c r="I110" s="345"/>
      <c r="J110" s="345"/>
    </row>
    <row r="111" spans="1:10" s="344" customFormat="1">
      <c r="A111" s="555" t="s">
        <v>2438</v>
      </c>
      <c r="B111" s="495" t="s">
        <v>2266</v>
      </c>
      <c r="C111" s="560" t="s">
        <v>858</v>
      </c>
      <c r="D111" s="561"/>
      <c r="E111" s="557" t="s">
        <v>2267</v>
      </c>
      <c r="F111" s="558"/>
      <c r="G111" s="559"/>
      <c r="H111" s="534"/>
      <c r="I111" s="345"/>
      <c r="J111" s="345"/>
    </row>
    <row r="112" spans="1:10" s="344" customFormat="1">
      <c r="A112" s="555" t="s">
        <v>2439</v>
      </c>
      <c r="B112" s="562" t="s">
        <v>2440</v>
      </c>
      <c r="C112" s="526" t="s">
        <v>858</v>
      </c>
      <c r="D112" s="443">
        <v>1</v>
      </c>
      <c r="E112" s="418"/>
      <c r="F112" s="395">
        <f>E112*D112</f>
        <v>0</v>
      </c>
      <c r="G112" s="509"/>
      <c r="H112" s="534"/>
      <c r="I112" s="345"/>
      <c r="J112" s="345"/>
    </row>
    <row r="113" spans="1:10" s="344" customFormat="1">
      <c r="A113" s="555" t="s">
        <v>2441</v>
      </c>
      <c r="B113" s="562" t="s">
        <v>2442</v>
      </c>
      <c r="C113" s="526" t="s">
        <v>858</v>
      </c>
      <c r="D113" s="443">
        <v>1</v>
      </c>
      <c r="E113" s="418"/>
      <c r="F113" s="395">
        <f>E113*D113</f>
        <v>0</v>
      </c>
      <c r="G113" s="509" t="s">
        <v>2278</v>
      </c>
      <c r="H113" s="534"/>
      <c r="I113" s="345"/>
      <c r="J113" s="345"/>
    </row>
    <row r="114" spans="1:10" s="344" customFormat="1">
      <c r="A114" s="555" t="s">
        <v>2443</v>
      </c>
      <c r="B114" s="419" t="s">
        <v>2444</v>
      </c>
      <c r="C114" s="507" t="s">
        <v>858</v>
      </c>
      <c r="D114" s="443">
        <v>1</v>
      </c>
      <c r="E114" s="418"/>
      <c r="F114" s="395">
        <f>E114*D114</f>
        <v>0</v>
      </c>
      <c r="G114" s="509" t="s">
        <v>2278</v>
      </c>
      <c r="H114" s="534"/>
      <c r="I114" s="345"/>
      <c r="J114" s="345"/>
    </row>
    <row r="115" spans="1:10" s="344" customFormat="1">
      <c r="A115" s="555" t="s">
        <v>2445</v>
      </c>
      <c r="B115" s="481" t="s">
        <v>2282</v>
      </c>
      <c r="C115" s="556" t="s">
        <v>858</v>
      </c>
      <c r="D115" s="483">
        <v>1</v>
      </c>
      <c r="E115" s="557"/>
      <c r="F115" s="558">
        <f>D115*E115</f>
        <v>0</v>
      </c>
      <c r="G115" s="559"/>
      <c r="H115" s="534"/>
      <c r="I115" s="345"/>
      <c r="J115" s="345"/>
    </row>
    <row r="116" spans="1:10" s="344" customFormat="1">
      <c r="A116" s="555" t="s">
        <v>2446</v>
      </c>
      <c r="B116" s="481" t="s">
        <v>2284</v>
      </c>
      <c r="C116" s="556" t="s">
        <v>858</v>
      </c>
      <c r="D116" s="483">
        <v>1</v>
      </c>
      <c r="E116" s="557"/>
      <c r="F116" s="558">
        <f>D116*E116</f>
        <v>0</v>
      </c>
      <c r="G116" s="559"/>
      <c r="H116" s="534"/>
      <c r="I116" s="345"/>
      <c r="J116" s="345"/>
    </row>
    <row r="117" spans="1:10" s="344" customFormat="1">
      <c r="A117" s="555" t="s">
        <v>2447</v>
      </c>
      <c r="B117" s="563" t="s">
        <v>2286</v>
      </c>
      <c r="C117" s="556" t="s">
        <v>858</v>
      </c>
      <c r="D117" s="483">
        <v>1</v>
      </c>
      <c r="E117" s="557"/>
      <c r="F117" s="558">
        <f>D117*E117</f>
        <v>0</v>
      </c>
      <c r="G117" s="559" t="s">
        <v>2287</v>
      </c>
      <c r="H117" s="534"/>
      <c r="I117" s="345"/>
      <c r="J117" s="345"/>
    </row>
    <row r="118" spans="1:10" s="344" customFormat="1" ht="25.5">
      <c r="A118" s="555" t="s">
        <v>2448</v>
      </c>
      <c r="B118" s="564" t="s">
        <v>2289</v>
      </c>
      <c r="C118" s="565" t="s">
        <v>858</v>
      </c>
      <c r="D118" s="493"/>
      <c r="E118" s="494" t="s">
        <v>2290</v>
      </c>
      <c r="F118" s="566"/>
      <c r="G118" s="490" t="s">
        <v>2291</v>
      </c>
      <c r="H118" s="534"/>
      <c r="I118" s="345"/>
      <c r="J118" s="345"/>
    </row>
    <row r="119" spans="1:10" s="344" customFormat="1" ht="25.5">
      <c r="A119" s="555" t="s">
        <v>2449</v>
      </c>
      <c r="B119" s="564" t="s">
        <v>2293</v>
      </c>
      <c r="C119" s="567"/>
      <c r="D119" s="568"/>
      <c r="E119" s="494"/>
      <c r="F119" s="566"/>
      <c r="G119" s="490" t="s">
        <v>2294</v>
      </c>
      <c r="H119" s="534"/>
      <c r="I119" s="345"/>
      <c r="J119" s="345"/>
    </row>
    <row r="120" spans="1:10" s="344" customFormat="1">
      <c r="A120" s="555"/>
      <c r="B120" s="564" t="s">
        <v>2450</v>
      </c>
      <c r="C120" s="556" t="s">
        <v>2190</v>
      </c>
      <c r="D120" s="568"/>
      <c r="E120" s="494" t="s">
        <v>2267</v>
      </c>
      <c r="F120" s="566"/>
      <c r="G120" s="490" t="s">
        <v>2451</v>
      </c>
      <c r="H120" s="534"/>
      <c r="I120" s="345"/>
      <c r="J120" s="345"/>
    </row>
    <row r="121" spans="1:10" s="344" customFormat="1">
      <c r="A121" s="555"/>
      <c r="B121" s="564" t="s">
        <v>2452</v>
      </c>
      <c r="C121" s="556" t="s">
        <v>2190</v>
      </c>
      <c r="D121" s="568">
        <v>4</v>
      </c>
      <c r="E121" s="494"/>
      <c r="F121" s="566">
        <f>D121*E121</f>
        <v>0</v>
      </c>
      <c r="G121" s="490"/>
      <c r="H121" s="534"/>
      <c r="I121" s="345"/>
      <c r="J121" s="345"/>
    </row>
    <row r="122" spans="1:10" s="344" customFormat="1">
      <c r="A122" s="555"/>
      <c r="B122" s="564" t="s">
        <v>2295</v>
      </c>
      <c r="C122" s="556" t="s">
        <v>2190</v>
      </c>
      <c r="D122" s="568">
        <v>2</v>
      </c>
      <c r="E122" s="494"/>
      <c r="F122" s="566">
        <f>D122*E122</f>
        <v>0</v>
      </c>
      <c r="G122" s="490"/>
      <c r="H122" s="534"/>
      <c r="I122" s="345"/>
      <c r="J122" s="345"/>
    </row>
    <row r="123" spans="1:10" s="344" customFormat="1" ht="13.5" thickBot="1">
      <c r="A123" s="569"/>
      <c r="B123" s="460"/>
      <c r="C123" s="570"/>
      <c r="D123" s="568"/>
      <c r="E123" s="571"/>
      <c r="F123" s="566"/>
      <c r="G123" s="490"/>
      <c r="H123" s="534"/>
      <c r="I123" s="345"/>
      <c r="J123" s="345"/>
    </row>
    <row r="124" spans="1:10">
      <c r="A124" s="572"/>
      <c r="B124" s="573"/>
      <c r="C124" s="574"/>
      <c r="D124" s="575"/>
      <c r="E124" s="576"/>
      <c r="F124" s="577"/>
      <c r="G124" s="578"/>
      <c r="H124" s="344"/>
      <c r="I124" s="521"/>
      <c r="J124" s="521"/>
    </row>
    <row r="125" spans="1:10">
      <c r="A125" s="579"/>
      <c r="B125" s="580" t="s">
        <v>2315</v>
      </c>
      <c r="C125" s="581"/>
      <c r="D125" s="582"/>
      <c r="E125" s="583"/>
      <c r="F125" s="584">
        <f>+SUM(F16:F122)</f>
        <v>0</v>
      </c>
      <c r="G125" s="585" t="s">
        <v>2316</v>
      </c>
      <c r="H125" s="586"/>
    </row>
    <row r="126" spans="1:10">
      <c r="A126" s="587"/>
      <c r="B126" s="588" t="s">
        <v>3405</v>
      </c>
      <c r="C126" s="581"/>
      <c r="D126" s="582"/>
      <c r="E126" s="583"/>
      <c r="F126" s="589">
        <v>0</v>
      </c>
      <c r="G126" s="590"/>
      <c r="H126" s="586"/>
    </row>
    <row r="127" spans="1:10">
      <c r="A127" s="587"/>
      <c r="B127" s="588" t="s">
        <v>2317</v>
      </c>
      <c r="C127" s="581"/>
      <c r="D127" s="582"/>
      <c r="E127" s="583"/>
      <c r="F127" s="589">
        <f>+F126+F125</f>
        <v>0</v>
      </c>
      <c r="G127" s="590"/>
      <c r="H127" s="586"/>
    </row>
    <row r="128" spans="1:10">
      <c r="A128" s="591"/>
      <c r="B128" s="592"/>
      <c r="C128" s="384"/>
      <c r="D128" s="385"/>
      <c r="E128" s="593"/>
      <c r="F128" s="594"/>
      <c r="G128" s="595"/>
      <c r="H128" s="344"/>
    </row>
    <row r="129" spans="1:8">
      <c r="A129" s="591"/>
      <c r="B129" s="390"/>
      <c r="C129" s="384"/>
      <c r="D129" s="385"/>
      <c r="E129" s="593"/>
      <c r="F129" s="387"/>
      <c r="G129" s="595"/>
      <c r="H129" s="344"/>
    </row>
    <row r="130" spans="1:8">
      <c r="A130" s="591"/>
      <c r="B130" s="592" t="s">
        <v>2318</v>
      </c>
      <c r="C130" s="384"/>
      <c r="D130" s="385"/>
      <c r="E130" s="593"/>
      <c r="F130" s="387"/>
      <c r="G130" s="595"/>
      <c r="H130" s="344"/>
    </row>
    <row r="131" spans="1:8">
      <c r="A131" s="591"/>
      <c r="B131" s="390" t="s">
        <v>2319</v>
      </c>
      <c r="C131" s="384"/>
      <c r="D131" s="385"/>
      <c r="E131" s="593"/>
      <c r="F131" s="387"/>
      <c r="G131" s="595"/>
      <c r="H131" s="344"/>
    </row>
    <row r="132" spans="1:8">
      <c r="A132" s="591"/>
      <c r="B132" s="596" t="s">
        <v>2453</v>
      </c>
      <c r="C132" s="384"/>
      <c r="D132" s="385"/>
      <c r="E132" s="593"/>
      <c r="F132" s="387"/>
      <c r="G132" s="595"/>
      <c r="H132" s="344"/>
    </row>
    <row r="133" spans="1:8" ht="13.5" thickBot="1">
      <c r="A133" s="597"/>
      <c r="B133" s="598"/>
      <c r="C133" s="599"/>
      <c r="D133" s="600"/>
      <c r="E133" s="601"/>
      <c r="F133" s="602"/>
      <c r="G133" s="603"/>
      <c r="H133" s="344"/>
    </row>
    <row r="134" spans="1:8">
      <c r="A134" s="604"/>
      <c r="B134" s="344"/>
      <c r="C134" s="344"/>
      <c r="D134" s="349"/>
      <c r="E134" s="350"/>
      <c r="F134" s="351"/>
      <c r="G134" s="344"/>
      <c r="H134" s="344"/>
    </row>
    <row r="135" spans="1:8">
      <c r="A135" s="604"/>
      <c r="B135" s="344"/>
      <c r="C135" s="344"/>
      <c r="D135" s="349"/>
      <c r="E135" s="350"/>
      <c r="F135" s="351"/>
      <c r="G135" s="344"/>
      <c r="H135" s="344"/>
    </row>
    <row r="136" spans="1:8">
      <c r="A136" s="604"/>
      <c r="B136" s="344"/>
      <c r="C136" s="344"/>
      <c r="D136" s="349"/>
      <c r="E136" s="350"/>
      <c r="F136" s="351"/>
      <c r="G136" s="344"/>
      <c r="H136" s="344"/>
    </row>
    <row r="137" spans="1:8">
      <c r="A137" s="604"/>
      <c r="B137" s="344"/>
      <c r="C137" s="344"/>
      <c r="D137" s="349"/>
      <c r="E137" s="350"/>
      <c r="F137" s="351"/>
      <c r="G137" s="344"/>
      <c r="H137" s="344"/>
    </row>
    <row r="138" spans="1:8">
      <c r="A138" s="604"/>
      <c r="B138" s="344"/>
      <c r="C138" s="344"/>
      <c r="D138" s="349"/>
      <c r="E138" s="350"/>
      <c r="F138" s="351"/>
      <c r="G138" s="344"/>
      <c r="H138" s="344"/>
    </row>
    <row r="139" spans="1:8">
      <c r="A139" s="604"/>
      <c r="B139" s="344"/>
      <c r="C139" s="344"/>
      <c r="D139" s="349"/>
      <c r="E139" s="350"/>
      <c r="F139" s="351"/>
      <c r="G139" s="344"/>
      <c r="H139" s="344"/>
    </row>
    <row r="140" spans="1:8">
      <c r="A140" s="604"/>
      <c r="B140" s="344"/>
      <c r="C140" s="344"/>
      <c r="D140" s="349"/>
      <c r="E140" s="350"/>
      <c r="F140" s="351"/>
      <c r="G140" s="344"/>
      <c r="H140" s="344"/>
    </row>
    <row r="141" spans="1:8">
      <c r="A141" s="604"/>
      <c r="B141" s="344"/>
      <c r="C141" s="344"/>
      <c r="D141" s="349"/>
      <c r="E141" s="350"/>
      <c r="F141" s="351"/>
      <c r="G141" s="344"/>
      <c r="H141" s="344"/>
    </row>
    <row r="142" spans="1:8">
      <c r="A142" s="604"/>
      <c r="B142" s="344"/>
      <c r="C142" s="344"/>
      <c r="D142" s="349"/>
      <c r="E142" s="350"/>
      <c r="F142" s="351"/>
      <c r="G142" s="344"/>
      <c r="H142" s="344"/>
    </row>
    <row r="143" spans="1:8">
      <c r="A143" s="604"/>
      <c r="B143" s="344"/>
      <c r="C143" s="344"/>
      <c r="D143" s="349"/>
      <c r="E143" s="350"/>
      <c r="F143" s="351"/>
      <c r="G143" s="344"/>
      <c r="H143" s="344"/>
    </row>
    <row r="144" spans="1:8">
      <c r="A144" s="604"/>
      <c r="B144" s="344"/>
      <c r="C144" s="344"/>
      <c r="D144" s="349"/>
      <c r="E144" s="350"/>
      <c r="F144" s="351"/>
      <c r="G144" s="344"/>
      <c r="H144" s="344"/>
    </row>
    <row r="145" spans="1:8">
      <c r="A145" s="604"/>
      <c r="B145" s="344"/>
      <c r="C145" s="344"/>
      <c r="D145" s="349"/>
      <c r="E145" s="350"/>
      <c r="F145" s="351"/>
      <c r="G145" s="344"/>
      <c r="H145" s="344"/>
    </row>
    <row r="146" spans="1:8">
      <c r="A146" s="604"/>
      <c r="B146" s="344"/>
      <c r="C146" s="344"/>
      <c r="D146" s="349"/>
      <c r="E146" s="350"/>
      <c r="F146" s="351"/>
      <c r="G146" s="344"/>
      <c r="H146" s="344"/>
    </row>
    <row r="147" spans="1:8">
      <c r="A147" s="604"/>
      <c r="B147" s="344"/>
      <c r="C147" s="344"/>
      <c r="D147" s="349"/>
      <c r="E147" s="350"/>
      <c r="F147" s="351"/>
      <c r="G147" s="344"/>
      <c r="H147" s="344"/>
    </row>
    <row r="148" spans="1:8">
      <c r="A148" s="604"/>
      <c r="B148" s="344"/>
      <c r="C148" s="344"/>
      <c r="D148" s="349"/>
      <c r="E148" s="350"/>
      <c r="F148" s="351"/>
      <c r="G148" s="344"/>
      <c r="H148" s="344"/>
    </row>
    <row r="149" spans="1:8">
      <c r="A149" s="604"/>
      <c r="B149" s="344"/>
      <c r="C149" s="344"/>
      <c r="D149" s="349"/>
      <c r="E149" s="350"/>
      <c r="F149" s="351"/>
      <c r="G149" s="344"/>
      <c r="H149" s="344"/>
    </row>
    <row r="150" spans="1:8">
      <c r="A150" s="604"/>
      <c r="B150" s="344"/>
      <c r="C150" s="344"/>
      <c r="D150" s="349"/>
      <c r="E150" s="350"/>
      <c r="F150" s="351"/>
      <c r="G150" s="344"/>
      <c r="H150" s="344"/>
    </row>
    <row r="151" spans="1:8">
      <c r="A151" s="604"/>
      <c r="B151" s="344"/>
      <c r="C151" s="344"/>
      <c r="D151" s="349"/>
      <c r="E151" s="350"/>
      <c r="F151" s="351"/>
      <c r="G151" s="344"/>
      <c r="H151" s="344"/>
    </row>
    <row r="152" spans="1:8">
      <c r="A152" s="604"/>
      <c r="B152" s="344"/>
      <c r="C152" s="344"/>
      <c r="D152" s="349"/>
      <c r="E152" s="350"/>
      <c r="F152" s="351"/>
      <c r="G152" s="344"/>
      <c r="H152" s="344"/>
    </row>
    <row r="153" spans="1:8">
      <c r="A153" s="604"/>
      <c r="B153" s="344"/>
      <c r="C153" s="344"/>
      <c r="D153" s="349"/>
      <c r="E153" s="350"/>
      <c r="F153" s="351"/>
      <c r="G153" s="344"/>
      <c r="H153" s="344"/>
    </row>
    <row r="154" spans="1:8">
      <c r="A154" s="604"/>
      <c r="B154" s="344"/>
      <c r="C154" s="344"/>
      <c r="D154" s="349"/>
      <c r="E154" s="350"/>
      <c r="F154" s="351"/>
      <c r="G154" s="344"/>
      <c r="H154" s="344"/>
    </row>
    <row r="155" spans="1:8">
      <c r="A155" s="604"/>
      <c r="B155" s="344"/>
      <c r="C155" s="344"/>
      <c r="D155" s="349"/>
      <c r="E155" s="350"/>
      <c r="F155" s="351"/>
      <c r="G155" s="344"/>
      <c r="H155" s="344"/>
    </row>
    <row r="156" spans="1:8">
      <c r="A156" s="604"/>
      <c r="B156" s="344"/>
      <c r="C156" s="344"/>
      <c r="D156" s="349"/>
      <c r="E156" s="350"/>
      <c r="F156" s="351"/>
      <c r="G156" s="344"/>
      <c r="H156" s="344"/>
    </row>
    <row r="157" spans="1:8">
      <c r="A157" s="604"/>
      <c r="B157" s="344"/>
      <c r="C157" s="344"/>
      <c r="D157" s="349"/>
      <c r="E157" s="350"/>
      <c r="F157" s="351"/>
      <c r="G157" s="344"/>
      <c r="H157" s="344"/>
    </row>
    <row r="158" spans="1:8">
      <c r="A158" s="604"/>
      <c r="B158" s="344"/>
      <c r="C158" s="344"/>
      <c r="D158" s="349"/>
      <c r="E158" s="350"/>
      <c r="F158" s="351"/>
      <c r="G158" s="344"/>
      <c r="H158" s="344"/>
    </row>
    <row r="159" spans="1:8">
      <c r="A159" s="604"/>
      <c r="B159" s="344"/>
      <c r="C159" s="344"/>
      <c r="D159" s="349"/>
      <c r="E159" s="350"/>
      <c r="F159" s="351"/>
      <c r="G159" s="344"/>
      <c r="H159" s="344"/>
    </row>
    <row r="160" spans="1:8">
      <c r="A160" s="604"/>
      <c r="B160" s="344"/>
      <c r="C160" s="344"/>
      <c r="D160" s="349"/>
      <c r="E160" s="350"/>
      <c r="F160" s="351"/>
      <c r="G160" s="344"/>
      <c r="H160" s="344"/>
    </row>
    <row r="161" spans="1:8">
      <c r="A161" s="604"/>
      <c r="B161" s="344"/>
      <c r="C161" s="344"/>
      <c r="D161" s="349"/>
      <c r="E161" s="350"/>
      <c r="F161" s="351"/>
      <c r="G161" s="344"/>
      <c r="H161" s="344"/>
    </row>
    <row r="162" spans="1:8">
      <c r="A162" s="604"/>
      <c r="B162" s="344"/>
      <c r="C162" s="344"/>
      <c r="D162" s="349"/>
      <c r="E162" s="350"/>
      <c r="F162" s="351"/>
      <c r="G162" s="344"/>
      <c r="H162" s="344"/>
    </row>
    <row r="163" spans="1:8">
      <c r="A163" s="604"/>
      <c r="B163" s="344"/>
      <c r="C163" s="344"/>
      <c r="D163" s="349"/>
      <c r="E163" s="350"/>
      <c r="F163" s="351"/>
      <c r="G163" s="344"/>
      <c r="H163" s="344"/>
    </row>
    <row r="164" spans="1:8">
      <c r="A164" s="604"/>
      <c r="B164" s="344"/>
      <c r="C164" s="344"/>
      <c r="D164" s="349"/>
      <c r="E164" s="350"/>
      <c r="F164" s="351"/>
      <c r="G164" s="344"/>
      <c r="H164" s="344"/>
    </row>
    <row r="165" spans="1:8">
      <c r="A165" s="604"/>
      <c r="B165" s="344"/>
      <c r="C165" s="344"/>
      <c r="D165" s="349"/>
      <c r="E165" s="350"/>
      <c r="F165" s="351"/>
      <c r="G165" s="344"/>
      <c r="H165" s="344"/>
    </row>
    <row r="166" spans="1:8">
      <c r="A166" s="604"/>
      <c r="B166" s="344"/>
      <c r="C166" s="344"/>
      <c r="D166" s="349"/>
      <c r="E166" s="350"/>
      <c r="F166" s="351"/>
      <c r="G166" s="344"/>
      <c r="H166" s="344"/>
    </row>
    <row r="167" spans="1:8">
      <c r="A167" s="604"/>
      <c r="B167" s="344"/>
      <c r="C167" s="344"/>
      <c r="D167" s="349"/>
      <c r="E167" s="350"/>
      <c r="F167" s="351"/>
      <c r="G167" s="344"/>
      <c r="H167" s="344"/>
    </row>
    <row r="168" spans="1:8">
      <c r="A168" s="604"/>
      <c r="B168" s="344"/>
      <c r="C168" s="344"/>
      <c r="D168" s="349"/>
      <c r="E168" s="350"/>
      <c r="F168" s="351"/>
      <c r="G168" s="344"/>
      <c r="H168" s="344"/>
    </row>
    <row r="169" spans="1:8">
      <c r="A169" s="604"/>
      <c r="B169" s="344"/>
      <c r="C169" s="344"/>
      <c r="D169" s="349"/>
      <c r="E169" s="350"/>
      <c r="F169" s="351"/>
      <c r="G169" s="344"/>
      <c r="H169" s="344"/>
    </row>
    <row r="170" spans="1:8">
      <c r="A170" s="604"/>
      <c r="B170" s="344"/>
      <c r="C170" s="344"/>
      <c r="D170" s="349"/>
      <c r="E170" s="350"/>
      <c r="F170" s="351"/>
      <c r="G170" s="344"/>
      <c r="H170" s="344"/>
    </row>
    <row r="171" spans="1:8">
      <c r="A171" s="604"/>
      <c r="B171" s="344"/>
      <c r="C171" s="344"/>
      <c r="D171" s="349"/>
      <c r="E171" s="350"/>
      <c r="F171" s="351"/>
      <c r="G171" s="344"/>
      <c r="H171" s="344"/>
    </row>
    <row r="172" spans="1:8">
      <c r="A172" s="604"/>
      <c r="B172" s="344"/>
      <c r="C172" s="344"/>
      <c r="D172" s="349"/>
      <c r="E172" s="350"/>
      <c r="F172" s="351"/>
      <c r="G172" s="344"/>
      <c r="H172" s="344"/>
    </row>
    <row r="173" spans="1:8">
      <c r="A173" s="604"/>
      <c r="B173" s="344"/>
      <c r="C173" s="344"/>
      <c r="D173" s="349"/>
      <c r="E173" s="350"/>
      <c r="F173" s="351"/>
      <c r="G173" s="344"/>
      <c r="H173" s="344"/>
    </row>
    <row r="174" spans="1:8">
      <c r="A174" s="604"/>
      <c r="B174" s="344"/>
      <c r="C174" s="344"/>
      <c r="D174" s="349"/>
      <c r="E174" s="350"/>
      <c r="F174" s="351"/>
      <c r="G174" s="344"/>
      <c r="H174" s="344"/>
    </row>
    <row r="175" spans="1:8">
      <c r="A175" s="604"/>
      <c r="B175" s="344"/>
      <c r="C175" s="344"/>
      <c r="D175" s="349"/>
      <c r="E175" s="350"/>
      <c r="F175" s="351"/>
      <c r="G175" s="344"/>
      <c r="H175" s="344"/>
    </row>
    <row r="176" spans="1:8">
      <c r="A176" s="604"/>
      <c r="B176" s="344"/>
      <c r="C176" s="344"/>
      <c r="D176" s="349"/>
      <c r="E176" s="350"/>
      <c r="F176" s="351"/>
      <c r="G176" s="344"/>
      <c r="H176" s="344"/>
    </row>
    <row r="177" spans="1:8">
      <c r="A177" s="604"/>
      <c r="B177" s="344"/>
      <c r="C177" s="344"/>
      <c r="D177" s="349"/>
      <c r="E177" s="350"/>
      <c r="F177" s="351"/>
      <c r="G177" s="344"/>
      <c r="H177" s="344"/>
    </row>
    <row r="178" spans="1:8">
      <c r="A178" s="604"/>
      <c r="B178" s="344"/>
      <c r="C178" s="344"/>
      <c r="D178" s="349"/>
      <c r="E178" s="350"/>
      <c r="F178" s="351"/>
      <c r="G178" s="344"/>
      <c r="H178" s="344"/>
    </row>
    <row r="179" spans="1:8">
      <c r="A179" s="604"/>
      <c r="B179" s="344"/>
      <c r="C179" s="344"/>
      <c r="D179" s="349"/>
      <c r="E179" s="350"/>
      <c r="F179" s="351"/>
      <c r="G179" s="344"/>
      <c r="H179" s="344"/>
    </row>
    <row r="180" spans="1:8">
      <c r="A180" s="604"/>
      <c r="B180" s="344"/>
      <c r="C180" s="344"/>
      <c r="D180" s="349"/>
      <c r="E180" s="350"/>
      <c r="F180" s="351"/>
      <c r="G180" s="344"/>
      <c r="H180" s="344"/>
    </row>
    <row r="181" spans="1:8">
      <c r="A181" s="604"/>
      <c r="B181" s="344"/>
      <c r="C181" s="344"/>
      <c r="D181" s="349"/>
      <c r="E181" s="350"/>
      <c r="F181" s="351"/>
      <c r="G181" s="344"/>
      <c r="H181" s="344"/>
    </row>
    <row r="182" spans="1:8">
      <c r="A182" s="604"/>
      <c r="B182" s="344"/>
      <c r="C182" s="344"/>
      <c r="D182" s="349"/>
      <c r="E182" s="350"/>
      <c r="F182" s="351"/>
      <c r="G182" s="344"/>
      <c r="H182" s="344"/>
    </row>
    <row r="183" spans="1:8">
      <c r="A183" s="604"/>
      <c r="B183" s="344"/>
      <c r="C183" s="344"/>
      <c r="D183" s="349"/>
      <c r="E183" s="350"/>
      <c r="F183" s="351"/>
      <c r="G183" s="344"/>
      <c r="H183" s="344"/>
    </row>
    <row r="184" spans="1:8">
      <c r="A184" s="604"/>
      <c r="B184" s="344"/>
      <c r="C184" s="344"/>
      <c r="D184" s="349"/>
      <c r="E184" s="350"/>
      <c r="F184" s="351"/>
      <c r="G184" s="344"/>
      <c r="H184" s="344"/>
    </row>
    <row r="185" spans="1:8">
      <c r="A185" s="604"/>
      <c r="B185" s="344"/>
      <c r="C185" s="344"/>
      <c r="D185" s="349"/>
      <c r="E185" s="350"/>
      <c r="F185" s="351"/>
      <c r="G185" s="344"/>
      <c r="H185" s="344"/>
    </row>
    <row r="186" spans="1:8">
      <c r="A186" s="604"/>
      <c r="B186" s="344"/>
      <c r="C186" s="344"/>
      <c r="D186" s="349"/>
      <c r="E186" s="350"/>
      <c r="F186" s="351"/>
      <c r="G186" s="344"/>
      <c r="H186" s="344"/>
    </row>
    <row r="187" spans="1:8">
      <c r="A187" s="604"/>
      <c r="B187" s="344"/>
      <c r="C187" s="344"/>
      <c r="D187" s="349"/>
      <c r="E187" s="350"/>
      <c r="F187" s="351"/>
      <c r="G187" s="344"/>
      <c r="H187" s="344"/>
    </row>
    <row r="188" spans="1:8">
      <c r="A188" s="604"/>
      <c r="B188" s="344"/>
      <c r="C188" s="344"/>
      <c r="D188" s="349"/>
      <c r="E188" s="350"/>
      <c r="F188" s="351"/>
      <c r="G188" s="344"/>
      <c r="H188" s="344"/>
    </row>
    <row r="189" spans="1:8">
      <c r="A189" s="604"/>
      <c r="B189" s="344"/>
      <c r="C189" s="344"/>
      <c r="D189" s="349"/>
      <c r="E189" s="350"/>
      <c r="F189" s="351"/>
      <c r="G189" s="344"/>
      <c r="H189" s="344"/>
    </row>
    <row r="190" spans="1:8">
      <c r="A190" s="604"/>
      <c r="B190" s="344"/>
      <c r="C190" s="344"/>
      <c r="D190" s="349"/>
      <c r="E190" s="350"/>
      <c r="F190" s="351"/>
      <c r="G190" s="344"/>
      <c r="H190" s="344"/>
    </row>
    <row r="191" spans="1:8">
      <c r="A191" s="604"/>
      <c r="B191" s="344"/>
      <c r="C191" s="344"/>
      <c r="D191" s="349"/>
      <c r="E191" s="350"/>
      <c r="F191" s="351"/>
      <c r="G191" s="344"/>
      <c r="H191" s="344"/>
    </row>
    <row r="192" spans="1:8">
      <c r="A192" s="604"/>
      <c r="B192" s="344"/>
      <c r="C192" s="344"/>
      <c r="D192" s="349"/>
      <c r="E192" s="350"/>
      <c r="F192" s="351"/>
      <c r="G192" s="344"/>
      <c r="H192" s="344"/>
    </row>
    <row r="193" spans="1:8">
      <c r="A193" s="604"/>
      <c r="B193" s="344"/>
      <c r="C193" s="344"/>
      <c r="D193" s="349"/>
      <c r="E193" s="350"/>
      <c r="F193" s="351"/>
      <c r="G193" s="344"/>
      <c r="H193" s="344"/>
    </row>
    <row r="194" spans="1:8">
      <c r="A194" s="604"/>
      <c r="B194" s="344"/>
      <c r="C194" s="344"/>
      <c r="D194" s="349"/>
      <c r="E194" s="350"/>
      <c r="F194" s="351"/>
      <c r="G194" s="344"/>
      <c r="H194" s="344"/>
    </row>
    <row r="195" spans="1:8">
      <c r="A195" s="604"/>
      <c r="B195" s="344"/>
      <c r="C195" s="344"/>
      <c r="D195" s="349"/>
      <c r="E195" s="350"/>
      <c r="F195" s="351"/>
      <c r="G195" s="344"/>
      <c r="H195" s="344"/>
    </row>
    <row r="196" spans="1:8">
      <c r="A196" s="604"/>
      <c r="B196" s="344"/>
      <c r="C196" s="344"/>
      <c r="D196" s="349"/>
      <c r="E196" s="350"/>
      <c r="F196" s="351"/>
      <c r="G196" s="344"/>
      <c r="H196" s="344"/>
    </row>
    <row r="197" spans="1:8">
      <c r="A197" s="604"/>
      <c r="B197" s="344"/>
      <c r="C197" s="344"/>
      <c r="D197" s="349"/>
      <c r="E197" s="350"/>
      <c r="F197" s="351"/>
      <c r="G197" s="344"/>
      <c r="H197" s="344"/>
    </row>
    <row r="198" spans="1:8">
      <c r="A198" s="604"/>
      <c r="B198" s="344"/>
      <c r="C198" s="344"/>
      <c r="D198" s="349"/>
      <c r="E198" s="350"/>
      <c r="F198" s="351"/>
      <c r="G198" s="344"/>
      <c r="H198" s="344"/>
    </row>
    <row r="199" spans="1:8">
      <c r="A199" s="604"/>
      <c r="B199" s="344"/>
      <c r="C199" s="344"/>
      <c r="D199" s="349"/>
      <c r="E199" s="350"/>
      <c r="F199" s="351"/>
      <c r="G199" s="344"/>
      <c r="H199" s="344"/>
    </row>
    <row r="200" spans="1:8">
      <c r="A200" s="604"/>
      <c r="B200" s="344"/>
      <c r="C200" s="344"/>
      <c r="D200" s="349"/>
      <c r="E200" s="350"/>
      <c r="F200" s="351"/>
      <c r="G200" s="344"/>
      <c r="H200" s="344"/>
    </row>
    <row r="201" spans="1:8">
      <c r="A201" s="604"/>
      <c r="B201" s="344"/>
      <c r="C201" s="344"/>
      <c r="D201" s="349"/>
      <c r="E201" s="350"/>
      <c r="F201" s="351"/>
      <c r="G201" s="344"/>
      <c r="H201" s="344"/>
    </row>
    <row r="202" spans="1:8">
      <c r="A202" s="604"/>
      <c r="B202" s="344"/>
      <c r="C202" s="344"/>
      <c r="D202" s="349"/>
      <c r="E202" s="350"/>
      <c r="F202" s="351"/>
      <c r="G202" s="344"/>
      <c r="H202" s="344"/>
    </row>
    <row r="203" spans="1:8">
      <c r="A203" s="604"/>
      <c r="B203" s="344"/>
      <c r="C203" s="344"/>
      <c r="D203" s="349"/>
      <c r="E203" s="350"/>
      <c r="F203" s="351"/>
      <c r="G203" s="344"/>
      <c r="H203" s="344"/>
    </row>
    <row r="204" spans="1:8">
      <c r="A204" s="604"/>
      <c r="B204" s="344"/>
      <c r="C204" s="344"/>
      <c r="D204" s="349"/>
      <c r="E204" s="350"/>
      <c r="F204" s="351"/>
      <c r="G204" s="344"/>
      <c r="H204" s="344"/>
    </row>
    <row r="205" spans="1:8">
      <c r="A205" s="604"/>
      <c r="B205" s="344"/>
      <c r="C205" s="344"/>
      <c r="D205" s="349"/>
      <c r="E205" s="350"/>
      <c r="F205" s="351"/>
      <c r="G205" s="344"/>
      <c r="H205" s="344"/>
    </row>
    <row r="206" spans="1:8">
      <c r="A206" s="604"/>
      <c r="B206" s="344"/>
      <c r="C206" s="344"/>
      <c r="D206" s="349"/>
      <c r="E206" s="350"/>
      <c r="F206" s="351"/>
      <c r="G206" s="344"/>
      <c r="H206" s="344"/>
    </row>
    <row r="207" spans="1:8">
      <c r="A207" s="604"/>
      <c r="B207" s="344"/>
      <c r="C207" s="344"/>
      <c r="D207" s="349"/>
      <c r="E207" s="350"/>
      <c r="F207" s="351"/>
      <c r="G207" s="344"/>
      <c r="H207" s="344"/>
    </row>
    <row r="208" spans="1:8">
      <c r="A208" s="604"/>
      <c r="B208" s="344"/>
      <c r="C208" s="344"/>
      <c r="D208" s="349"/>
      <c r="E208" s="350"/>
      <c r="F208" s="351"/>
      <c r="G208" s="344"/>
      <c r="H208" s="344"/>
    </row>
    <row r="209" spans="1:8">
      <c r="A209" s="604"/>
      <c r="B209" s="344"/>
      <c r="C209" s="344"/>
      <c r="D209" s="349"/>
      <c r="E209" s="350"/>
      <c r="F209" s="351"/>
      <c r="G209" s="344"/>
      <c r="H209" s="344"/>
    </row>
    <row r="210" spans="1:8">
      <c r="A210" s="604"/>
      <c r="B210" s="344"/>
      <c r="C210" s="344"/>
      <c r="D210" s="349"/>
      <c r="E210" s="350"/>
      <c r="F210" s="351"/>
      <c r="G210" s="344"/>
      <c r="H210" s="344"/>
    </row>
    <row r="211" spans="1:8">
      <c r="A211" s="604"/>
      <c r="B211" s="344"/>
      <c r="C211" s="344"/>
      <c r="D211" s="349"/>
      <c r="E211" s="350"/>
      <c r="F211" s="351"/>
      <c r="G211" s="344"/>
      <c r="H211" s="344"/>
    </row>
    <row r="212" spans="1:8">
      <c r="A212" s="604"/>
      <c r="B212" s="344"/>
      <c r="C212" s="344"/>
      <c r="D212" s="349"/>
      <c r="E212" s="350"/>
      <c r="F212" s="351"/>
      <c r="G212" s="344"/>
      <c r="H212" s="344"/>
    </row>
    <row r="213" spans="1:8">
      <c r="A213" s="604"/>
      <c r="B213" s="344"/>
      <c r="C213" s="344"/>
      <c r="D213" s="349"/>
      <c r="E213" s="350"/>
      <c r="F213" s="351"/>
      <c r="G213" s="344"/>
      <c r="H213" s="447"/>
    </row>
    <row r="214" spans="1:8">
      <c r="A214" s="604"/>
      <c r="B214" s="344"/>
      <c r="C214" s="344"/>
      <c r="D214" s="349"/>
      <c r="E214" s="350"/>
      <c r="F214" s="351"/>
      <c r="G214" s="344"/>
      <c r="H214" s="447"/>
    </row>
    <row r="215" spans="1:8">
      <c r="A215" s="604"/>
      <c r="B215" s="344"/>
      <c r="C215" s="344"/>
      <c r="D215" s="349"/>
      <c r="E215" s="350"/>
      <c r="F215" s="351"/>
      <c r="G215" s="344"/>
      <c r="H215" s="344"/>
    </row>
    <row r="216" spans="1:8">
      <c r="A216" s="604"/>
      <c r="B216" s="344"/>
      <c r="C216" s="344"/>
      <c r="D216" s="349"/>
      <c r="E216" s="350"/>
      <c r="F216" s="351"/>
      <c r="G216" s="344"/>
      <c r="H216" s="344"/>
    </row>
    <row r="217" spans="1:8">
      <c r="A217" s="604"/>
      <c r="B217" s="344"/>
      <c r="C217" s="344"/>
      <c r="D217" s="349"/>
      <c r="E217" s="350"/>
      <c r="F217" s="351"/>
      <c r="G217" s="344"/>
      <c r="H217" s="344"/>
    </row>
    <row r="218" spans="1:8">
      <c r="A218" s="604"/>
      <c r="B218" s="344"/>
      <c r="C218" s="344"/>
      <c r="D218" s="349"/>
      <c r="E218" s="350"/>
      <c r="F218" s="351"/>
      <c r="G218" s="344"/>
      <c r="H218" s="344"/>
    </row>
    <row r="219" spans="1:8">
      <c r="A219" s="604"/>
      <c r="B219" s="344"/>
      <c r="C219" s="344"/>
      <c r="D219" s="349"/>
      <c r="E219" s="350"/>
      <c r="F219" s="351"/>
      <c r="G219" s="344"/>
      <c r="H219" s="344"/>
    </row>
    <row r="220" spans="1:8">
      <c r="A220" s="604"/>
      <c r="B220" s="344"/>
      <c r="C220" s="344"/>
      <c r="D220" s="349"/>
      <c r="E220" s="350"/>
      <c r="F220" s="351"/>
      <c r="G220" s="344"/>
      <c r="H220" s="344"/>
    </row>
    <row r="221" spans="1:8">
      <c r="A221" s="604"/>
      <c r="B221" s="344"/>
      <c r="C221" s="344"/>
      <c r="D221" s="349"/>
      <c r="E221" s="350"/>
      <c r="F221" s="351"/>
      <c r="G221" s="344"/>
      <c r="H221" s="344"/>
    </row>
    <row r="222" spans="1:8">
      <c r="A222" s="604"/>
      <c r="B222" s="344"/>
      <c r="C222" s="344"/>
      <c r="D222" s="349"/>
      <c r="E222" s="350"/>
      <c r="F222" s="351"/>
      <c r="G222" s="344"/>
      <c r="H222" s="344"/>
    </row>
    <row r="223" spans="1:8">
      <c r="A223" s="604"/>
      <c r="B223" s="344"/>
      <c r="C223" s="344"/>
      <c r="D223" s="349"/>
      <c r="E223" s="350"/>
      <c r="F223" s="351"/>
      <c r="G223" s="344"/>
      <c r="H223" s="344"/>
    </row>
    <row r="224" spans="1:8">
      <c r="A224" s="604"/>
      <c r="B224" s="344"/>
      <c r="C224" s="344"/>
      <c r="D224" s="349"/>
      <c r="E224" s="350"/>
      <c r="F224" s="351"/>
      <c r="G224" s="344"/>
      <c r="H224" s="344"/>
    </row>
    <row r="225" spans="1:8">
      <c r="A225" s="604"/>
      <c r="B225" s="344"/>
      <c r="C225" s="344"/>
      <c r="D225" s="349"/>
      <c r="E225" s="350"/>
      <c r="F225" s="351"/>
      <c r="G225" s="344"/>
      <c r="H225" s="344"/>
    </row>
    <row r="226" spans="1:8">
      <c r="A226" s="604"/>
      <c r="B226" s="344"/>
      <c r="C226" s="344"/>
      <c r="D226" s="349"/>
      <c r="E226" s="350"/>
      <c r="F226" s="351"/>
      <c r="G226" s="344"/>
      <c r="H226" s="344"/>
    </row>
    <row r="227" spans="1:8">
      <c r="A227" s="604"/>
      <c r="B227" s="344"/>
      <c r="C227" s="344"/>
      <c r="D227" s="349"/>
      <c r="E227" s="350"/>
      <c r="F227" s="351"/>
      <c r="G227" s="344"/>
      <c r="H227" s="344"/>
    </row>
    <row r="228" spans="1:8">
      <c r="A228" s="604"/>
      <c r="B228" s="344"/>
      <c r="C228" s="344"/>
      <c r="D228" s="349"/>
      <c r="E228" s="350"/>
      <c r="F228" s="351"/>
      <c r="G228" s="344"/>
      <c r="H228" s="344"/>
    </row>
    <row r="229" spans="1:8">
      <c r="A229" s="604"/>
      <c r="B229" s="344"/>
      <c r="C229" s="344"/>
      <c r="D229" s="349"/>
      <c r="E229" s="350"/>
      <c r="F229" s="351"/>
      <c r="G229" s="344"/>
      <c r="H229" s="344"/>
    </row>
    <row r="230" spans="1:8">
      <c r="A230" s="604"/>
      <c r="B230" s="344"/>
      <c r="C230" s="344"/>
      <c r="D230" s="349"/>
      <c r="E230" s="350"/>
      <c r="F230" s="351"/>
      <c r="G230" s="344"/>
      <c r="H230" s="344"/>
    </row>
    <row r="231" spans="1:8">
      <c r="A231" s="604"/>
      <c r="B231" s="344"/>
      <c r="C231" s="344"/>
      <c r="D231" s="349"/>
      <c r="E231" s="350"/>
      <c r="F231" s="351"/>
      <c r="G231" s="344"/>
      <c r="H231" s="344"/>
    </row>
    <row r="232" spans="1:8">
      <c r="A232" s="604"/>
      <c r="B232" s="344"/>
      <c r="C232" s="344"/>
      <c r="D232" s="349"/>
      <c r="E232" s="350"/>
      <c r="F232" s="351"/>
      <c r="G232" s="344"/>
      <c r="H232" s="344"/>
    </row>
    <row r="233" spans="1:8">
      <c r="A233" s="604"/>
      <c r="B233" s="344"/>
      <c r="C233" s="344"/>
      <c r="D233" s="349"/>
      <c r="E233" s="350"/>
      <c r="F233" s="351"/>
      <c r="G233" s="344"/>
      <c r="H233" s="344"/>
    </row>
    <row r="234" spans="1:8">
      <c r="A234" s="604"/>
      <c r="B234" s="344"/>
      <c r="C234" s="344"/>
      <c r="D234" s="349"/>
      <c r="E234" s="350"/>
      <c r="F234" s="351"/>
      <c r="G234" s="344"/>
      <c r="H234" s="344"/>
    </row>
    <row r="235" spans="1:8">
      <c r="A235" s="604"/>
      <c r="B235" s="344"/>
      <c r="C235" s="344"/>
      <c r="D235" s="349"/>
      <c r="E235" s="350"/>
      <c r="F235" s="351"/>
      <c r="G235" s="344"/>
      <c r="H235" s="344"/>
    </row>
    <row r="236" spans="1:8">
      <c r="A236" s="604"/>
      <c r="B236" s="344"/>
      <c r="C236" s="344"/>
      <c r="D236" s="349"/>
      <c r="E236" s="350"/>
      <c r="F236" s="351"/>
      <c r="G236" s="344"/>
      <c r="H236" s="344"/>
    </row>
    <row r="237" spans="1:8">
      <c r="A237" s="604"/>
      <c r="B237" s="344"/>
      <c r="C237" s="344"/>
      <c r="D237" s="349"/>
      <c r="E237" s="350"/>
      <c r="F237" s="351"/>
      <c r="G237" s="344"/>
      <c r="H237" s="344"/>
    </row>
    <row r="238" spans="1:8">
      <c r="A238" s="604"/>
      <c r="B238" s="344"/>
      <c r="C238" s="344"/>
      <c r="D238" s="349"/>
      <c r="E238" s="350"/>
      <c r="F238" s="351"/>
      <c r="G238" s="344"/>
      <c r="H238" s="344"/>
    </row>
    <row r="239" spans="1:8">
      <c r="A239" s="604"/>
      <c r="B239" s="344"/>
      <c r="C239" s="344"/>
      <c r="D239" s="349"/>
      <c r="E239" s="350"/>
      <c r="F239" s="351"/>
      <c r="G239" s="344"/>
      <c r="H239" s="344"/>
    </row>
    <row r="240" spans="1:8">
      <c r="A240" s="604"/>
      <c r="B240" s="344"/>
      <c r="C240" s="344"/>
      <c r="D240" s="349"/>
      <c r="E240" s="350"/>
      <c r="F240" s="351"/>
      <c r="G240" s="344"/>
      <c r="H240" s="344"/>
    </row>
    <row r="241" spans="1:8">
      <c r="A241" s="604"/>
      <c r="B241" s="344"/>
      <c r="C241" s="344"/>
      <c r="D241" s="349"/>
      <c r="E241" s="350"/>
      <c r="F241" s="351"/>
      <c r="G241" s="344"/>
      <c r="H241" s="344"/>
    </row>
    <row r="242" spans="1:8">
      <c r="A242" s="604"/>
      <c r="B242" s="344"/>
      <c r="C242" s="344"/>
      <c r="D242" s="349"/>
      <c r="E242" s="350"/>
      <c r="F242" s="351"/>
      <c r="G242" s="344"/>
      <c r="H242" s="344"/>
    </row>
    <row r="243" spans="1:8">
      <c r="A243" s="604"/>
      <c r="B243" s="344"/>
      <c r="C243" s="344"/>
      <c r="D243" s="349"/>
      <c r="E243" s="350"/>
      <c r="F243" s="351"/>
      <c r="G243" s="344"/>
      <c r="H243" s="344"/>
    </row>
    <row r="244" spans="1:8">
      <c r="A244" s="604"/>
      <c r="B244" s="344"/>
      <c r="C244" s="344"/>
      <c r="D244" s="349"/>
      <c r="E244" s="350"/>
      <c r="F244" s="351"/>
      <c r="G244" s="344"/>
      <c r="H244" s="344"/>
    </row>
    <row r="245" spans="1:8">
      <c r="A245" s="604"/>
      <c r="B245" s="344"/>
      <c r="C245" s="344"/>
      <c r="D245" s="349"/>
      <c r="E245" s="350"/>
      <c r="F245" s="351"/>
      <c r="G245" s="344"/>
      <c r="H245" s="344"/>
    </row>
    <row r="246" spans="1:8">
      <c r="A246" s="604"/>
      <c r="B246" s="344"/>
      <c r="C246" s="344"/>
      <c r="D246" s="349"/>
      <c r="E246" s="350"/>
      <c r="F246" s="351"/>
      <c r="G246" s="344"/>
      <c r="H246" s="344"/>
    </row>
    <row r="247" spans="1:8">
      <c r="A247" s="604"/>
      <c r="B247" s="344"/>
      <c r="C247" s="344"/>
      <c r="D247" s="349"/>
      <c r="E247" s="350"/>
      <c r="F247" s="351"/>
      <c r="G247" s="344"/>
      <c r="H247" s="344"/>
    </row>
    <row r="248" spans="1:8">
      <c r="A248" s="604"/>
      <c r="B248" s="344"/>
      <c r="C248" s="344"/>
      <c r="D248" s="349"/>
      <c r="E248" s="350"/>
      <c r="F248" s="351"/>
      <c r="G248" s="344"/>
      <c r="H248" s="344"/>
    </row>
    <row r="249" spans="1:8">
      <c r="A249" s="604"/>
      <c r="B249" s="344"/>
      <c r="C249" s="344"/>
      <c r="D249" s="349"/>
      <c r="E249" s="350"/>
      <c r="F249" s="351"/>
      <c r="G249" s="344"/>
      <c r="H249" s="344"/>
    </row>
    <row r="250" spans="1:8">
      <c r="A250" s="604"/>
      <c r="B250" s="344"/>
      <c r="C250" s="344"/>
      <c r="D250" s="349"/>
      <c r="E250" s="350"/>
      <c r="F250" s="351"/>
      <c r="G250" s="344"/>
      <c r="H250" s="344"/>
    </row>
    <row r="251" spans="1:8">
      <c r="A251" s="604"/>
      <c r="B251" s="344"/>
      <c r="C251" s="344"/>
      <c r="D251" s="349"/>
      <c r="E251" s="350"/>
      <c r="F251" s="351"/>
      <c r="G251" s="344"/>
      <c r="H251" s="344"/>
    </row>
    <row r="252" spans="1:8">
      <c r="A252" s="604"/>
      <c r="B252" s="344"/>
      <c r="C252" s="344"/>
      <c r="D252" s="349"/>
      <c r="E252" s="350"/>
      <c r="F252" s="351"/>
      <c r="G252" s="344"/>
      <c r="H252" s="344"/>
    </row>
    <row r="253" spans="1:8">
      <c r="A253" s="604"/>
      <c r="B253" s="344"/>
      <c r="C253" s="344"/>
      <c r="D253" s="349"/>
      <c r="E253" s="350"/>
      <c r="F253" s="351"/>
      <c r="G253" s="344"/>
      <c r="H253" s="344"/>
    </row>
    <row r="254" spans="1:8">
      <c r="A254" s="604"/>
      <c r="B254" s="344"/>
      <c r="C254" s="344"/>
      <c r="D254" s="349"/>
      <c r="E254" s="350"/>
      <c r="F254" s="351"/>
      <c r="G254" s="344"/>
      <c r="H254" s="344"/>
    </row>
    <row r="255" spans="1:8">
      <c r="A255" s="604"/>
      <c r="B255" s="344"/>
      <c r="C255" s="344"/>
      <c r="D255" s="349"/>
      <c r="E255" s="350"/>
      <c r="F255" s="351"/>
      <c r="G255" s="344"/>
      <c r="H255" s="344"/>
    </row>
    <row r="256" spans="1:8">
      <c r="A256" s="604"/>
      <c r="B256" s="344"/>
      <c r="C256" s="344"/>
      <c r="D256" s="349"/>
      <c r="E256" s="350"/>
      <c r="F256" s="351"/>
      <c r="G256" s="344"/>
      <c r="H256" s="344"/>
    </row>
    <row r="257" spans="1:8">
      <c r="A257" s="604"/>
      <c r="B257" s="344"/>
      <c r="C257" s="344"/>
      <c r="D257" s="349"/>
      <c r="E257" s="350"/>
      <c r="F257" s="351"/>
      <c r="G257" s="344"/>
      <c r="H257" s="344"/>
    </row>
    <row r="258" spans="1:8">
      <c r="A258" s="604"/>
      <c r="B258" s="344"/>
      <c r="C258" s="344"/>
      <c r="D258" s="349"/>
      <c r="E258" s="350"/>
      <c r="F258" s="351"/>
      <c r="G258" s="344"/>
      <c r="H258" s="344"/>
    </row>
    <row r="259" spans="1:8">
      <c r="A259" s="604"/>
      <c r="B259" s="344"/>
      <c r="C259" s="344"/>
      <c r="D259" s="349"/>
      <c r="E259" s="350"/>
      <c r="F259" s="351"/>
      <c r="G259" s="344"/>
      <c r="H259" s="344"/>
    </row>
    <row r="260" spans="1:8">
      <c r="A260" s="604"/>
      <c r="B260" s="344"/>
      <c r="C260" s="344"/>
      <c r="D260" s="349"/>
      <c r="E260" s="350"/>
      <c r="F260" s="351"/>
      <c r="G260" s="344"/>
      <c r="H260" s="344"/>
    </row>
    <row r="261" spans="1:8">
      <c r="A261" s="604"/>
      <c r="B261" s="344"/>
      <c r="C261" s="344"/>
      <c r="D261" s="349"/>
      <c r="E261" s="350"/>
      <c r="F261" s="351"/>
      <c r="G261" s="344"/>
      <c r="H261" s="344"/>
    </row>
    <row r="262" spans="1:8">
      <c r="A262" s="604"/>
      <c r="B262" s="344"/>
      <c r="C262" s="344"/>
      <c r="D262" s="349"/>
      <c r="E262" s="350"/>
      <c r="F262" s="351"/>
      <c r="G262" s="344"/>
      <c r="H262" s="344"/>
    </row>
    <row r="263" spans="1:8">
      <c r="A263" s="604"/>
      <c r="B263" s="344"/>
      <c r="C263" s="344"/>
      <c r="D263" s="349"/>
      <c r="E263" s="350"/>
      <c r="F263" s="351"/>
      <c r="G263" s="344"/>
      <c r="H263" s="344"/>
    </row>
    <row r="264" spans="1:8">
      <c r="A264" s="604"/>
      <c r="B264" s="344"/>
      <c r="C264" s="344"/>
      <c r="D264" s="349"/>
      <c r="E264" s="350"/>
      <c r="F264" s="351"/>
      <c r="G264" s="344"/>
      <c r="H264" s="344"/>
    </row>
    <row r="265" spans="1:8">
      <c r="A265" s="604"/>
      <c r="B265" s="344"/>
      <c r="C265" s="344"/>
      <c r="D265" s="349"/>
      <c r="E265" s="350"/>
      <c r="F265" s="351"/>
      <c r="G265" s="344"/>
      <c r="H265" s="344"/>
    </row>
    <row r="266" spans="1:8">
      <c r="A266" s="604"/>
      <c r="B266" s="344"/>
      <c r="C266" s="344"/>
      <c r="D266" s="349"/>
      <c r="E266" s="350"/>
      <c r="F266" s="351"/>
      <c r="G266" s="344"/>
      <c r="H266" s="344"/>
    </row>
    <row r="267" spans="1:8">
      <c r="A267" s="604"/>
      <c r="B267" s="344"/>
      <c r="C267" s="344"/>
      <c r="D267" s="349"/>
      <c r="E267" s="350"/>
      <c r="F267" s="351"/>
      <c r="G267" s="344"/>
      <c r="H267" s="344"/>
    </row>
    <row r="268" spans="1:8">
      <c r="A268" s="604"/>
      <c r="B268" s="344"/>
      <c r="C268" s="344"/>
      <c r="D268" s="349"/>
      <c r="E268" s="350"/>
      <c r="F268" s="351"/>
      <c r="G268" s="344"/>
      <c r="H268" s="344"/>
    </row>
    <row r="269" spans="1:8">
      <c r="A269" s="604"/>
      <c r="B269" s="344"/>
      <c r="C269" s="344"/>
      <c r="D269" s="349"/>
      <c r="E269" s="350"/>
      <c r="F269" s="351"/>
      <c r="G269" s="344"/>
      <c r="H269" s="344"/>
    </row>
    <row r="270" spans="1:8">
      <c r="A270" s="604"/>
      <c r="B270" s="344"/>
      <c r="C270" s="344"/>
      <c r="D270" s="349"/>
      <c r="E270" s="350"/>
      <c r="F270" s="351"/>
      <c r="G270" s="344"/>
      <c r="H270" s="344"/>
    </row>
    <row r="271" spans="1:8">
      <c r="A271" s="604"/>
      <c r="B271" s="344"/>
      <c r="C271" s="344"/>
      <c r="D271" s="349"/>
      <c r="E271" s="350"/>
      <c r="F271" s="351"/>
      <c r="G271" s="344"/>
      <c r="H271" s="344"/>
    </row>
    <row r="272" spans="1:8">
      <c r="A272" s="604"/>
      <c r="B272" s="344"/>
      <c r="C272" s="344"/>
      <c r="D272" s="349"/>
      <c r="E272" s="350"/>
      <c r="F272" s="351"/>
      <c r="G272" s="344"/>
      <c r="H272" s="344"/>
    </row>
    <row r="273" spans="1:8">
      <c r="A273" s="604"/>
      <c r="B273" s="344"/>
      <c r="C273" s="344"/>
      <c r="D273" s="349"/>
      <c r="E273" s="350"/>
      <c r="F273" s="351"/>
      <c r="G273" s="344"/>
      <c r="H273" s="344"/>
    </row>
    <row r="274" spans="1:8">
      <c r="A274" s="604"/>
      <c r="B274" s="344"/>
      <c r="C274" s="344"/>
      <c r="D274" s="349"/>
      <c r="E274" s="350"/>
      <c r="F274" s="351"/>
      <c r="G274" s="344"/>
      <c r="H274" s="344"/>
    </row>
    <row r="275" spans="1:8">
      <c r="A275" s="604"/>
      <c r="B275" s="344"/>
      <c r="C275" s="344"/>
      <c r="D275" s="349"/>
      <c r="E275" s="350"/>
      <c r="F275" s="351"/>
      <c r="G275" s="344"/>
      <c r="H275" s="344"/>
    </row>
    <row r="276" spans="1:8">
      <c r="A276" s="604"/>
      <c r="B276" s="344"/>
      <c r="C276" s="344"/>
      <c r="D276" s="349"/>
      <c r="E276" s="350"/>
      <c r="F276" s="351"/>
      <c r="G276" s="344"/>
      <c r="H276" s="344"/>
    </row>
    <row r="277" spans="1:8">
      <c r="A277" s="604"/>
      <c r="B277" s="344"/>
      <c r="C277" s="344"/>
      <c r="D277" s="349"/>
      <c r="E277" s="350"/>
      <c r="F277" s="351"/>
      <c r="G277" s="344"/>
      <c r="H277" s="344"/>
    </row>
    <row r="278" spans="1:8">
      <c r="A278" s="604"/>
      <c r="B278" s="344"/>
      <c r="C278" s="344"/>
      <c r="D278" s="349"/>
      <c r="E278" s="350"/>
      <c r="F278" s="351"/>
      <c r="G278" s="344"/>
      <c r="H278" s="344"/>
    </row>
    <row r="279" spans="1:8">
      <c r="A279" s="604"/>
      <c r="B279" s="344"/>
      <c r="C279" s="344"/>
      <c r="D279" s="349"/>
      <c r="E279" s="350"/>
      <c r="F279" s="351"/>
      <c r="G279" s="344"/>
      <c r="H279" s="344"/>
    </row>
    <row r="280" spans="1:8">
      <c r="A280" s="604"/>
      <c r="B280" s="344"/>
      <c r="C280" s="344"/>
      <c r="D280" s="349"/>
      <c r="E280" s="350"/>
      <c r="F280" s="351"/>
      <c r="G280" s="344"/>
      <c r="H280" s="344"/>
    </row>
    <row r="281" spans="1:8">
      <c r="A281" s="604"/>
      <c r="B281" s="344"/>
      <c r="C281" s="344"/>
      <c r="D281" s="349"/>
      <c r="E281" s="350"/>
      <c r="F281" s="351"/>
      <c r="G281" s="344"/>
      <c r="H281" s="344"/>
    </row>
    <row r="282" spans="1:8">
      <c r="A282" s="604"/>
      <c r="B282" s="344"/>
      <c r="C282" s="344"/>
      <c r="D282" s="349"/>
      <c r="E282" s="350"/>
      <c r="F282" s="351"/>
      <c r="G282" s="344"/>
      <c r="H282" s="344"/>
    </row>
    <row r="283" spans="1:8">
      <c r="A283" s="604"/>
      <c r="B283" s="344"/>
      <c r="C283" s="344"/>
      <c r="D283" s="349"/>
      <c r="E283" s="350"/>
      <c r="F283" s="351"/>
      <c r="G283" s="344"/>
      <c r="H283" s="344"/>
    </row>
    <row r="284" spans="1:8">
      <c r="A284" s="604"/>
      <c r="B284" s="344"/>
      <c r="C284" s="344"/>
      <c r="D284" s="349"/>
      <c r="E284" s="350"/>
      <c r="F284" s="351"/>
      <c r="G284" s="344"/>
      <c r="H284" s="344"/>
    </row>
    <row r="285" spans="1:8">
      <c r="A285" s="604"/>
      <c r="B285" s="344"/>
      <c r="C285" s="344"/>
      <c r="D285" s="349"/>
      <c r="E285" s="350"/>
      <c r="F285" s="351"/>
      <c r="G285" s="344"/>
      <c r="H285" s="344"/>
    </row>
    <row r="286" spans="1:8">
      <c r="A286" s="604"/>
      <c r="B286" s="344"/>
      <c r="C286" s="344"/>
      <c r="D286" s="349"/>
      <c r="E286" s="350"/>
      <c r="F286" s="351"/>
      <c r="G286" s="344"/>
      <c r="H286" s="344"/>
    </row>
    <row r="287" spans="1:8">
      <c r="A287" s="604"/>
      <c r="B287" s="344"/>
      <c r="C287" s="344"/>
      <c r="D287" s="349"/>
      <c r="E287" s="350"/>
      <c r="F287" s="351"/>
      <c r="G287" s="344"/>
      <c r="H287" s="344"/>
    </row>
    <row r="288" spans="1:8">
      <c r="A288" s="604"/>
      <c r="B288" s="344"/>
      <c r="C288" s="344"/>
      <c r="D288" s="349"/>
      <c r="E288" s="350"/>
      <c r="F288" s="351"/>
      <c r="G288" s="344"/>
      <c r="H288" s="344"/>
    </row>
    <row r="289" spans="1:8">
      <c r="A289" s="604"/>
      <c r="B289" s="344"/>
      <c r="C289" s="344"/>
      <c r="D289" s="349"/>
      <c r="E289" s="350"/>
      <c r="F289" s="351"/>
      <c r="G289" s="344"/>
      <c r="H289" s="344"/>
    </row>
    <row r="290" spans="1:8">
      <c r="A290" s="604"/>
      <c r="B290" s="344"/>
      <c r="C290" s="344"/>
      <c r="D290" s="349"/>
      <c r="E290" s="350"/>
      <c r="F290" s="351"/>
      <c r="G290" s="344"/>
      <c r="H290" s="605"/>
    </row>
    <row r="291" spans="1:8">
      <c r="A291" s="604"/>
      <c r="B291" s="344"/>
      <c r="C291" s="344"/>
      <c r="D291" s="349"/>
      <c r="E291" s="350"/>
      <c r="F291" s="351"/>
      <c r="G291" s="344"/>
      <c r="H291" s="606"/>
    </row>
    <row r="292" spans="1:8">
      <c r="A292" s="604"/>
      <c r="B292" s="344"/>
      <c r="C292" s="344"/>
      <c r="D292" s="349"/>
      <c r="E292" s="350"/>
      <c r="F292" s="351"/>
      <c r="G292" s="344"/>
      <c r="H292" s="344"/>
    </row>
    <row r="293" spans="1:8">
      <c r="A293" s="604"/>
      <c r="B293" s="344"/>
      <c r="C293" s="344"/>
      <c r="D293" s="349"/>
      <c r="E293" s="350"/>
      <c r="F293" s="351"/>
      <c r="G293" s="344"/>
      <c r="H293" s="344"/>
    </row>
    <row r="294" spans="1:8">
      <c r="A294" s="604"/>
      <c r="B294" s="344"/>
      <c r="C294" s="344"/>
      <c r="D294" s="349"/>
      <c r="E294" s="350"/>
      <c r="F294" s="351"/>
      <c r="G294" s="344"/>
      <c r="H294" s="344"/>
    </row>
    <row r="295" spans="1:8">
      <c r="A295" s="604"/>
      <c r="B295" s="344"/>
      <c r="C295" s="344"/>
      <c r="D295" s="349"/>
      <c r="E295" s="350"/>
      <c r="F295" s="351"/>
      <c r="G295" s="344"/>
      <c r="H295" s="344"/>
    </row>
    <row r="296" spans="1:8">
      <c r="A296" s="604"/>
      <c r="B296" s="344"/>
      <c r="C296" s="344"/>
      <c r="D296" s="349"/>
      <c r="E296" s="350"/>
      <c r="F296" s="351"/>
      <c r="G296" s="344"/>
      <c r="H296" s="344"/>
    </row>
    <row r="297" spans="1:8">
      <c r="A297" s="604"/>
      <c r="B297" s="344"/>
      <c r="C297" s="344"/>
      <c r="D297" s="349"/>
      <c r="E297" s="350"/>
      <c r="F297" s="351"/>
      <c r="G297" s="344"/>
      <c r="H297" s="344"/>
    </row>
    <row r="298" spans="1:8">
      <c r="A298" s="604"/>
      <c r="B298" s="344"/>
      <c r="C298" s="344"/>
      <c r="D298" s="349"/>
      <c r="E298" s="350"/>
      <c r="F298" s="351"/>
      <c r="G298" s="344"/>
      <c r="H298" s="344"/>
    </row>
    <row r="299" spans="1:8">
      <c r="A299" s="604"/>
      <c r="B299" s="344"/>
      <c r="C299" s="344"/>
      <c r="D299" s="349"/>
      <c r="E299" s="350"/>
      <c r="F299" s="351"/>
      <c r="G299" s="344"/>
      <c r="H299" s="344"/>
    </row>
    <row r="300" spans="1:8">
      <c r="A300" s="604"/>
      <c r="B300" s="344"/>
      <c r="C300" s="344"/>
      <c r="D300" s="349"/>
      <c r="E300" s="350"/>
      <c r="F300" s="351"/>
      <c r="G300" s="344"/>
      <c r="H300" s="344"/>
    </row>
    <row r="301" spans="1:8">
      <c r="A301" s="604"/>
      <c r="B301" s="344"/>
      <c r="C301" s="344"/>
      <c r="D301" s="349"/>
      <c r="E301" s="350"/>
      <c r="F301" s="351"/>
      <c r="G301" s="344"/>
      <c r="H301" s="344"/>
    </row>
    <row r="302" spans="1:8">
      <c r="A302" s="604"/>
      <c r="B302" s="344"/>
      <c r="C302" s="344"/>
      <c r="D302" s="349"/>
      <c r="E302" s="350"/>
      <c r="F302" s="351"/>
      <c r="G302" s="344"/>
      <c r="H302" s="344"/>
    </row>
    <row r="303" spans="1:8">
      <c r="A303" s="604"/>
      <c r="B303" s="344"/>
      <c r="C303" s="344"/>
      <c r="D303" s="349"/>
      <c r="E303" s="350"/>
      <c r="F303" s="351"/>
      <c r="G303" s="344"/>
      <c r="H303" s="344"/>
    </row>
    <row r="304" spans="1:8">
      <c r="A304" s="604"/>
      <c r="B304" s="344"/>
      <c r="C304" s="344"/>
      <c r="D304" s="349"/>
      <c r="E304" s="350"/>
      <c r="F304" s="351"/>
      <c r="G304" s="344"/>
      <c r="H304" s="344"/>
    </row>
    <row r="305" spans="1:8">
      <c r="A305" s="604"/>
      <c r="B305" s="344"/>
      <c r="C305" s="344"/>
      <c r="D305" s="349"/>
      <c r="E305" s="350"/>
      <c r="F305" s="351"/>
      <c r="G305" s="344"/>
      <c r="H305" s="344"/>
    </row>
    <row r="306" spans="1:8">
      <c r="A306" s="604"/>
      <c r="B306" s="344"/>
      <c r="C306" s="344"/>
      <c r="D306" s="349"/>
      <c r="E306" s="350"/>
      <c r="F306" s="351"/>
      <c r="G306" s="344"/>
      <c r="H306" s="344"/>
    </row>
    <row r="307" spans="1:8">
      <c r="A307" s="604"/>
      <c r="B307" s="344"/>
      <c r="C307" s="344"/>
      <c r="D307" s="349"/>
      <c r="E307" s="350"/>
      <c r="F307" s="351"/>
      <c r="G307" s="344"/>
      <c r="H307" s="344"/>
    </row>
    <row r="308" spans="1:8">
      <c r="A308" s="604"/>
      <c r="B308" s="344"/>
      <c r="C308" s="344"/>
      <c r="D308" s="349"/>
      <c r="E308" s="350"/>
      <c r="F308" s="351"/>
      <c r="G308" s="344"/>
      <c r="H308" s="344"/>
    </row>
    <row r="309" spans="1:8">
      <c r="A309" s="604"/>
      <c r="B309" s="344"/>
      <c r="C309" s="344"/>
      <c r="D309" s="349"/>
      <c r="E309" s="350"/>
      <c r="F309" s="351"/>
      <c r="G309" s="344"/>
      <c r="H309" s="606"/>
    </row>
    <row r="310" spans="1:8">
      <c r="A310" s="604"/>
      <c r="B310" s="344"/>
      <c r="C310" s="344"/>
      <c r="D310" s="349"/>
      <c r="E310" s="350"/>
      <c r="F310" s="351"/>
      <c r="G310" s="344"/>
      <c r="H310" s="606"/>
    </row>
    <row r="311" spans="1:8">
      <c r="A311" s="604"/>
      <c r="B311" s="344"/>
      <c r="C311" s="344"/>
      <c r="D311" s="349"/>
      <c r="E311" s="350"/>
      <c r="F311" s="351"/>
      <c r="G311" s="344"/>
      <c r="H311" s="344"/>
    </row>
    <row r="312" spans="1:8">
      <c r="A312" s="604"/>
      <c r="B312" s="344"/>
      <c r="C312" s="344"/>
      <c r="D312" s="349"/>
      <c r="E312" s="350"/>
      <c r="F312" s="351"/>
      <c r="G312" s="344"/>
      <c r="H312" s="344"/>
    </row>
    <row r="313" spans="1:8">
      <c r="A313" s="604"/>
      <c r="B313" s="344"/>
      <c r="C313" s="344"/>
      <c r="D313" s="349"/>
      <c r="E313" s="350"/>
      <c r="F313" s="351"/>
      <c r="G313" s="344"/>
      <c r="H313" s="607"/>
    </row>
    <row r="314" spans="1:8">
      <c r="A314" s="604"/>
      <c r="B314" s="344"/>
      <c r="C314" s="344"/>
      <c r="D314" s="349"/>
      <c r="E314" s="350"/>
      <c r="F314" s="351"/>
      <c r="G314" s="344"/>
      <c r="H314" s="607"/>
    </row>
    <row r="315" spans="1:8">
      <c r="A315" s="604"/>
      <c r="B315" s="344"/>
      <c r="C315" s="344"/>
      <c r="D315" s="349"/>
      <c r="E315" s="350"/>
      <c r="F315" s="351"/>
      <c r="G315" s="344"/>
      <c r="H315" s="607"/>
    </row>
    <row r="316" spans="1:8">
      <c r="A316" s="604"/>
      <c r="B316" s="344"/>
      <c r="C316" s="344"/>
      <c r="D316" s="349"/>
      <c r="E316" s="350"/>
      <c r="F316" s="351"/>
      <c r="G316" s="344"/>
      <c r="H316" s="607"/>
    </row>
    <row r="317" spans="1:8">
      <c r="A317" s="604"/>
      <c r="B317" s="344"/>
      <c r="C317" s="344"/>
      <c r="D317" s="349"/>
      <c r="E317" s="350"/>
      <c r="F317" s="351"/>
      <c r="G317" s="344"/>
      <c r="H317" s="607"/>
    </row>
    <row r="318" spans="1:8">
      <c r="A318" s="604"/>
      <c r="B318" s="344"/>
      <c r="C318" s="344"/>
      <c r="D318" s="349"/>
      <c r="E318" s="350"/>
      <c r="F318" s="351"/>
      <c r="G318" s="344"/>
      <c r="H318" s="607"/>
    </row>
    <row r="319" spans="1:8">
      <c r="A319" s="604"/>
      <c r="B319" s="344"/>
      <c r="C319" s="344"/>
      <c r="D319" s="349"/>
      <c r="E319" s="350"/>
      <c r="F319" s="351"/>
      <c r="G319" s="344"/>
      <c r="H319" s="607"/>
    </row>
    <row r="320" spans="1:8">
      <c r="A320" s="604"/>
      <c r="B320" s="344"/>
      <c r="C320" s="344"/>
      <c r="D320" s="349"/>
      <c r="E320" s="350"/>
      <c r="F320" s="351"/>
      <c r="G320" s="344"/>
      <c r="H320" s="607"/>
    </row>
    <row r="321" spans="1:8">
      <c r="A321" s="604"/>
      <c r="B321" s="344"/>
      <c r="C321" s="344"/>
      <c r="D321" s="349"/>
      <c r="E321" s="350"/>
      <c r="F321" s="351"/>
      <c r="G321" s="344"/>
      <c r="H321" s="607"/>
    </row>
    <row r="322" spans="1:8">
      <c r="A322" s="604"/>
      <c r="B322" s="344"/>
      <c r="C322" s="344"/>
      <c r="D322" s="349"/>
      <c r="E322" s="350"/>
      <c r="F322" s="351"/>
      <c r="G322" s="344"/>
      <c r="H322" s="607"/>
    </row>
    <row r="323" spans="1:8">
      <c r="A323" s="604"/>
      <c r="B323" s="344"/>
      <c r="C323" s="344"/>
      <c r="D323" s="349"/>
      <c r="E323" s="350"/>
      <c r="F323" s="351"/>
      <c r="G323" s="344"/>
      <c r="H323" s="534"/>
    </row>
    <row r="324" spans="1:8">
      <c r="A324" s="604"/>
      <c r="B324" s="344"/>
      <c r="C324" s="344"/>
      <c r="D324" s="349"/>
      <c r="E324" s="350"/>
      <c r="F324" s="351"/>
      <c r="G324" s="344"/>
      <c r="H324" s="534"/>
    </row>
    <row r="325" spans="1:8">
      <c r="A325" s="604"/>
      <c r="B325" s="344"/>
      <c r="C325" s="344"/>
      <c r="D325" s="349"/>
      <c r="E325" s="350"/>
      <c r="F325" s="351"/>
      <c r="G325" s="344"/>
      <c r="H325" s="534"/>
    </row>
    <row r="326" spans="1:8">
      <c r="A326" s="604"/>
      <c r="B326" s="344"/>
      <c r="C326" s="344"/>
      <c r="D326" s="349"/>
      <c r="E326" s="350"/>
      <c r="F326" s="351"/>
      <c r="G326" s="344"/>
      <c r="H326" s="344"/>
    </row>
    <row r="327" spans="1:8">
      <c r="A327" s="604"/>
      <c r="B327" s="344"/>
      <c r="C327" s="344"/>
      <c r="D327" s="349"/>
      <c r="E327" s="350"/>
      <c r="F327" s="351"/>
      <c r="G327" s="344"/>
      <c r="H327" s="344"/>
    </row>
    <row r="328" spans="1:8">
      <c r="A328" s="604"/>
      <c r="B328" s="344"/>
      <c r="C328" s="344"/>
      <c r="D328" s="349"/>
      <c r="E328" s="350"/>
      <c r="F328" s="351"/>
      <c r="G328" s="344"/>
      <c r="H328" s="344"/>
    </row>
    <row r="329" spans="1:8">
      <c r="A329" s="604"/>
      <c r="B329" s="344"/>
      <c r="C329" s="344"/>
      <c r="D329" s="349"/>
      <c r="E329" s="350"/>
      <c r="F329" s="351"/>
      <c r="G329" s="344"/>
      <c r="H329" s="344"/>
    </row>
    <row r="330" spans="1:8">
      <c r="A330" s="604"/>
      <c r="B330" s="344"/>
      <c r="C330" s="344"/>
      <c r="D330" s="349"/>
      <c r="E330" s="350"/>
      <c r="F330" s="351"/>
      <c r="G330" s="344"/>
      <c r="H330" s="344"/>
    </row>
    <row r="331" spans="1:8">
      <c r="A331" s="604"/>
      <c r="B331" s="344"/>
      <c r="C331" s="344"/>
      <c r="D331" s="349"/>
      <c r="E331" s="350"/>
      <c r="F331" s="351"/>
      <c r="G331" s="344"/>
      <c r="H331" s="344"/>
    </row>
    <row r="332" spans="1:8">
      <c r="A332" s="604"/>
      <c r="B332" s="344"/>
      <c r="C332" s="344"/>
      <c r="D332" s="349"/>
      <c r="E332" s="350"/>
      <c r="F332" s="351"/>
      <c r="G332" s="344"/>
      <c r="H332" s="344"/>
    </row>
    <row r="333" spans="1:8">
      <c r="A333" s="604"/>
      <c r="B333" s="344"/>
      <c r="C333" s="344"/>
      <c r="D333" s="349"/>
      <c r="E333" s="350"/>
      <c r="F333" s="351"/>
      <c r="G333" s="344"/>
      <c r="H333" s="344"/>
    </row>
    <row r="334" spans="1:8">
      <c r="A334" s="604"/>
      <c r="B334" s="344"/>
      <c r="C334" s="344"/>
      <c r="D334" s="349"/>
      <c r="E334" s="350"/>
      <c r="F334" s="351"/>
      <c r="G334" s="344"/>
      <c r="H334" s="344"/>
    </row>
    <row r="335" spans="1:8">
      <c r="A335" s="604"/>
      <c r="B335" s="344"/>
      <c r="C335" s="344"/>
      <c r="D335" s="349"/>
      <c r="E335" s="350"/>
      <c r="F335" s="351"/>
      <c r="G335" s="344"/>
      <c r="H335" s="344"/>
    </row>
    <row r="336" spans="1:8">
      <c r="A336" s="604"/>
      <c r="B336" s="344"/>
      <c r="C336" s="344"/>
      <c r="D336" s="349"/>
      <c r="E336" s="350"/>
      <c r="F336" s="351"/>
      <c r="G336" s="344"/>
      <c r="H336" s="344"/>
    </row>
    <row r="337" spans="1:8">
      <c r="A337" s="604"/>
      <c r="B337" s="344"/>
      <c r="C337" s="344"/>
      <c r="D337" s="349"/>
      <c r="E337" s="350"/>
      <c r="F337" s="351"/>
      <c r="G337" s="344"/>
      <c r="H337" s="344"/>
    </row>
    <row r="338" spans="1:8">
      <c r="A338" s="604"/>
      <c r="B338" s="344"/>
      <c r="C338" s="344"/>
      <c r="D338" s="349"/>
      <c r="E338" s="350"/>
      <c r="F338" s="351"/>
      <c r="G338" s="344"/>
      <c r="H338" s="344"/>
    </row>
    <row r="339" spans="1:8">
      <c r="A339" s="604"/>
      <c r="B339" s="344"/>
      <c r="C339" s="344"/>
      <c r="D339" s="349"/>
      <c r="E339" s="350"/>
      <c r="F339" s="351"/>
      <c r="G339" s="344"/>
      <c r="H339" s="344"/>
    </row>
    <row r="340" spans="1:8">
      <c r="A340" s="604"/>
      <c r="B340" s="344"/>
      <c r="C340" s="344"/>
      <c r="D340" s="349"/>
      <c r="E340" s="350"/>
      <c r="F340" s="351"/>
      <c r="G340" s="344"/>
      <c r="H340" s="344"/>
    </row>
    <row r="341" spans="1:8">
      <c r="A341" s="604"/>
      <c r="B341" s="344"/>
      <c r="C341" s="344"/>
      <c r="D341" s="349"/>
      <c r="E341" s="350"/>
      <c r="F341" s="351"/>
      <c r="G341" s="344"/>
      <c r="H341" s="344"/>
    </row>
    <row r="342" spans="1:8">
      <c r="A342" s="604"/>
      <c r="B342" s="344"/>
      <c r="C342" s="344"/>
      <c r="D342" s="349"/>
      <c r="E342" s="350"/>
      <c r="F342" s="351"/>
      <c r="G342" s="344"/>
      <c r="H342" s="344"/>
    </row>
    <row r="343" spans="1:8">
      <c r="A343" s="604"/>
      <c r="B343" s="344"/>
      <c r="C343" s="344"/>
      <c r="D343" s="349"/>
      <c r="E343" s="350"/>
      <c r="F343" s="351"/>
      <c r="G343" s="344"/>
      <c r="H343" s="344"/>
    </row>
    <row r="344" spans="1:8">
      <c r="A344" s="604"/>
      <c r="B344" s="344"/>
      <c r="C344" s="344"/>
      <c r="D344" s="349"/>
      <c r="E344" s="350"/>
      <c r="F344" s="351"/>
      <c r="G344" s="344"/>
      <c r="H344" s="344"/>
    </row>
    <row r="345" spans="1:8">
      <c r="A345" s="604"/>
      <c r="B345" s="344"/>
      <c r="C345" s="344"/>
      <c r="D345" s="349"/>
      <c r="E345" s="350"/>
      <c r="F345" s="351"/>
      <c r="G345" s="344"/>
      <c r="H345" s="344"/>
    </row>
    <row r="346" spans="1:8">
      <c r="A346" s="604"/>
      <c r="B346" s="344"/>
      <c r="C346" s="344"/>
      <c r="D346" s="349"/>
      <c r="E346" s="350"/>
      <c r="F346" s="351"/>
      <c r="G346" s="344"/>
      <c r="H346" s="344"/>
    </row>
    <row r="347" spans="1:8">
      <c r="A347" s="604"/>
      <c r="B347" s="344"/>
      <c r="C347" s="344"/>
      <c r="D347" s="349"/>
      <c r="E347" s="350"/>
      <c r="F347" s="351"/>
      <c r="G347" s="344"/>
      <c r="H347" s="344"/>
    </row>
    <row r="348" spans="1:8">
      <c r="A348" s="604"/>
      <c r="B348" s="344"/>
      <c r="C348" s="344"/>
      <c r="D348" s="349"/>
      <c r="E348" s="350"/>
      <c r="F348" s="351"/>
      <c r="G348" s="344"/>
      <c r="H348" s="344"/>
    </row>
    <row r="349" spans="1:8">
      <c r="A349" s="604"/>
      <c r="B349" s="344"/>
      <c r="C349" s="344"/>
      <c r="D349" s="349"/>
      <c r="E349" s="350"/>
      <c r="F349" s="351"/>
      <c r="G349" s="344"/>
      <c r="H349" s="344"/>
    </row>
    <row r="350" spans="1:8">
      <c r="A350" s="604"/>
      <c r="B350" s="344"/>
      <c r="C350" s="344"/>
      <c r="D350" s="349"/>
      <c r="E350" s="350"/>
      <c r="F350" s="351"/>
      <c r="G350" s="344"/>
      <c r="H350" s="344"/>
    </row>
    <row r="351" spans="1:8">
      <c r="A351" s="604"/>
      <c r="B351" s="344"/>
      <c r="C351" s="344"/>
      <c r="D351" s="349"/>
      <c r="E351" s="350"/>
      <c r="F351" s="351"/>
      <c r="G351" s="344"/>
      <c r="H351" s="344"/>
    </row>
    <row r="352" spans="1:8">
      <c r="A352" s="604"/>
      <c r="B352" s="344"/>
      <c r="C352" s="344"/>
      <c r="D352" s="349"/>
      <c r="E352" s="350"/>
      <c r="F352" s="351"/>
      <c r="G352" s="344"/>
      <c r="H352" s="344"/>
    </row>
    <row r="353" spans="1:8">
      <c r="A353" s="604"/>
      <c r="B353" s="344"/>
      <c r="C353" s="344"/>
      <c r="D353" s="349"/>
      <c r="E353" s="350"/>
      <c r="F353" s="351"/>
      <c r="G353" s="344"/>
      <c r="H353" s="344"/>
    </row>
    <row r="354" spans="1:8">
      <c r="A354" s="604"/>
      <c r="B354" s="344"/>
      <c r="C354" s="344"/>
      <c r="D354" s="349"/>
      <c r="E354" s="350"/>
      <c r="F354" s="351"/>
      <c r="G354" s="344"/>
      <c r="H354" s="344"/>
    </row>
    <row r="355" spans="1:8">
      <c r="A355" s="604"/>
      <c r="B355" s="344"/>
      <c r="C355" s="344"/>
      <c r="D355" s="349"/>
      <c r="E355" s="350"/>
      <c r="F355" s="351"/>
      <c r="G355" s="344"/>
      <c r="H355" s="344"/>
    </row>
    <row r="356" spans="1:8">
      <c r="A356" s="604"/>
      <c r="B356" s="344"/>
      <c r="C356" s="344"/>
      <c r="D356" s="349"/>
      <c r="E356" s="350"/>
      <c r="F356" s="351"/>
      <c r="G356" s="344"/>
      <c r="H356" s="344"/>
    </row>
    <row r="357" spans="1:8">
      <c r="A357" s="604"/>
      <c r="B357" s="344"/>
      <c r="C357" s="344"/>
      <c r="D357" s="349"/>
      <c r="E357" s="350"/>
      <c r="F357" s="351"/>
      <c r="G357" s="344"/>
      <c r="H357" s="344"/>
    </row>
    <row r="358" spans="1:8">
      <c r="A358" s="604"/>
      <c r="B358" s="344"/>
      <c r="C358" s="344"/>
      <c r="D358" s="349"/>
      <c r="E358" s="350"/>
      <c r="F358" s="351"/>
      <c r="G358" s="344"/>
      <c r="H358" s="344"/>
    </row>
    <row r="359" spans="1:8">
      <c r="A359" s="604"/>
      <c r="B359" s="344"/>
      <c r="C359" s="344"/>
      <c r="D359" s="349"/>
      <c r="E359" s="350"/>
      <c r="F359" s="351"/>
      <c r="G359" s="344"/>
      <c r="H359" s="344"/>
    </row>
    <row r="360" spans="1:8">
      <c r="A360" s="604"/>
      <c r="B360" s="344"/>
      <c r="C360" s="344"/>
      <c r="D360" s="349"/>
      <c r="E360" s="350"/>
      <c r="F360" s="351"/>
      <c r="G360" s="344"/>
      <c r="H360" s="344"/>
    </row>
    <row r="361" spans="1:8">
      <c r="A361" s="604"/>
      <c r="B361" s="344"/>
      <c r="C361" s="344"/>
      <c r="D361" s="349"/>
      <c r="E361" s="350"/>
      <c r="F361" s="351"/>
      <c r="G361" s="344"/>
      <c r="H361" s="344"/>
    </row>
    <row r="362" spans="1:8">
      <c r="A362" s="604"/>
      <c r="B362" s="344"/>
      <c r="C362" s="344"/>
      <c r="D362" s="349"/>
      <c r="E362" s="350"/>
      <c r="F362" s="351"/>
      <c r="G362" s="344"/>
      <c r="H362" s="344"/>
    </row>
    <row r="363" spans="1:8">
      <c r="A363" s="604"/>
      <c r="B363" s="344"/>
      <c r="C363" s="344"/>
      <c r="D363" s="349"/>
      <c r="E363" s="350"/>
      <c r="F363" s="351"/>
      <c r="G363" s="344"/>
      <c r="H363" s="344"/>
    </row>
    <row r="364" spans="1:8">
      <c r="A364" s="604"/>
      <c r="B364" s="344"/>
      <c r="C364" s="344"/>
      <c r="D364" s="349"/>
      <c r="E364" s="350"/>
      <c r="F364" s="351"/>
      <c r="G364" s="344"/>
      <c r="H364" s="344"/>
    </row>
    <row r="365" spans="1:8">
      <c r="A365" s="604"/>
      <c r="B365" s="344"/>
      <c r="C365" s="344"/>
      <c r="D365" s="349"/>
      <c r="E365" s="350"/>
      <c r="F365" s="351"/>
      <c r="G365" s="344"/>
      <c r="H365" s="344"/>
    </row>
    <row r="366" spans="1:8">
      <c r="A366" s="604"/>
      <c r="B366" s="344"/>
      <c r="C366" s="344"/>
      <c r="D366" s="349"/>
      <c r="E366" s="350"/>
      <c r="F366" s="351"/>
      <c r="G366" s="344"/>
      <c r="H366" s="344"/>
    </row>
    <row r="367" spans="1:8">
      <c r="A367" s="604"/>
      <c r="B367" s="344"/>
      <c r="C367" s="344"/>
      <c r="D367" s="349"/>
      <c r="E367" s="350"/>
      <c r="F367" s="351"/>
      <c r="G367" s="344"/>
      <c r="H367" s="344"/>
    </row>
    <row r="368" spans="1:8">
      <c r="A368" s="604"/>
      <c r="B368" s="344"/>
      <c r="C368" s="344"/>
      <c r="D368" s="349"/>
      <c r="E368" s="350"/>
      <c r="F368" s="351"/>
      <c r="G368" s="344"/>
      <c r="H368" s="344"/>
    </row>
    <row r="369" spans="1:8">
      <c r="A369" s="604"/>
      <c r="B369" s="344"/>
      <c r="C369" s="344"/>
      <c r="D369" s="349"/>
      <c r="E369" s="350"/>
      <c r="F369" s="351"/>
      <c r="G369" s="344"/>
      <c r="H369" s="344"/>
    </row>
    <row r="370" spans="1:8">
      <c r="A370" s="604"/>
      <c r="B370" s="344"/>
      <c r="C370" s="344"/>
      <c r="D370" s="349"/>
      <c r="E370" s="350"/>
      <c r="F370" s="351"/>
      <c r="G370" s="344"/>
      <c r="H370" s="344"/>
    </row>
    <row r="371" spans="1:8">
      <c r="A371" s="604"/>
      <c r="B371" s="344"/>
      <c r="C371" s="344"/>
      <c r="D371" s="349"/>
      <c r="E371" s="350"/>
      <c r="F371" s="351"/>
      <c r="G371" s="344"/>
      <c r="H371" s="344"/>
    </row>
    <row r="372" spans="1:8">
      <c r="A372" s="604"/>
      <c r="B372" s="344"/>
      <c r="C372" s="344"/>
      <c r="D372" s="349"/>
      <c r="E372" s="350"/>
      <c r="F372" s="351"/>
      <c r="G372" s="344"/>
      <c r="H372" s="344"/>
    </row>
    <row r="373" spans="1:8">
      <c r="A373" s="604"/>
      <c r="B373" s="344"/>
      <c r="C373" s="344"/>
      <c r="D373" s="349"/>
      <c r="E373" s="350"/>
      <c r="F373" s="351"/>
      <c r="G373" s="344"/>
      <c r="H373" s="344"/>
    </row>
    <row r="374" spans="1:8">
      <c r="A374" s="604"/>
      <c r="B374" s="344"/>
      <c r="C374" s="344"/>
      <c r="D374" s="349"/>
      <c r="E374" s="350"/>
      <c r="F374" s="351"/>
      <c r="G374" s="344"/>
      <c r="H374" s="344"/>
    </row>
    <row r="375" spans="1:8">
      <c r="A375" s="604"/>
      <c r="B375" s="344"/>
      <c r="C375" s="344"/>
      <c r="D375" s="349"/>
      <c r="E375" s="350"/>
      <c r="F375" s="351"/>
      <c r="G375" s="344"/>
      <c r="H375" s="344"/>
    </row>
    <row r="376" spans="1:8">
      <c r="A376" s="604"/>
      <c r="B376" s="344"/>
      <c r="C376" s="344"/>
      <c r="D376" s="349"/>
      <c r="E376" s="350"/>
      <c r="F376" s="351"/>
      <c r="G376" s="344"/>
      <c r="H376" s="344"/>
    </row>
    <row r="377" spans="1:8">
      <c r="A377" s="604"/>
      <c r="B377" s="344"/>
      <c r="C377" s="344"/>
      <c r="D377" s="349"/>
      <c r="E377" s="350"/>
      <c r="F377" s="351"/>
      <c r="G377" s="344"/>
      <c r="H377" s="344"/>
    </row>
    <row r="378" spans="1:8">
      <c r="A378" s="604"/>
      <c r="B378" s="344"/>
      <c r="C378" s="344"/>
      <c r="D378" s="349"/>
      <c r="E378" s="350"/>
      <c r="F378" s="351"/>
      <c r="G378" s="344"/>
      <c r="H378" s="344"/>
    </row>
    <row r="379" spans="1:8">
      <c r="A379" s="604"/>
      <c r="B379" s="344"/>
      <c r="C379" s="344"/>
      <c r="D379" s="349"/>
      <c r="E379" s="350"/>
      <c r="F379" s="351"/>
      <c r="G379" s="344"/>
      <c r="H379" s="344"/>
    </row>
    <row r="380" spans="1:8">
      <c r="A380" s="604"/>
      <c r="B380" s="344"/>
      <c r="C380" s="344"/>
      <c r="D380" s="349"/>
      <c r="E380" s="350"/>
      <c r="F380" s="351"/>
      <c r="G380" s="344"/>
      <c r="H380" s="344"/>
    </row>
    <row r="381" spans="1:8">
      <c r="A381" s="604"/>
      <c r="B381" s="344"/>
      <c r="C381" s="344"/>
      <c r="D381" s="349"/>
      <c r="E381" s="350"/>
      <c r="F381" s="351"/>
      <c r="G381" s="344"/>
      <c r="H381" s="344"/>
    </row>
    <row r="382" spans="1:8">
      <c r="A382" s="604"/>
      <c r="B382" s="344"/>
      <c r="C382" s="344"/>
      <c r="D382" s="349"/>
      <c r="E382" s="350"/>
      <c r="F382" s="351"/>
      <c r="G382" s="344"/>
      <c r="H382" s="344"/>
    </row>
    <row r="383" spans="1:8">
      <c r="A383" s="604"/>
      <c r="B383" s="344"/>
      <c r="C383" s="344"/>
      <c r="D383" s="349"/>
      <c r="E383" s="350"/>
      <c r="F383" s="351"/>
      <c r="G383" s="344"/>
      <c r="H383" s="344"/>
    </row>
    <row r="384" spans="1:8">
      <c r="A384" s="604"/>
      <c r="B384" s="344"/>
      <c r="C384" s="344"/>
      <c r="D384" s="349"/>
      <c r="E384" s="350"/>
      <c r="F384" s="351"/>
      <c r="G384" s="344"/>
      <c r="H384" s="344"/>
    </row>
    <row r="385" spans="1:8">
      <c r="A385" s="604"/>
      <c r="B385" s="344"/>
      <c r="C385" s="344"/>
      <c r="D385" s="349"/>
      <c r="E385" s="350"/>
      <c r="F385" s="351"/>
      <c r="G385" s="344"/>
      <c r="H385" s="344"/>
    </row>
    <row r="386" spans="1:8">
      <c r="A386" s="604"/>
      <c r="B386" s="344"/>
      <c r="C386" s="344"/>
      <c r="D386" s="349"/>
      <c r="E386" s="350"/>
      <c r="F386" s="351"/>
      <c r="G386" s="344"/>
      <c r="H386" s="344"/>
    </row>
    <row r="387" spans="1:8">
      <c r="A387" s="604"/>
      <c r="B387" s="344"/>
      <c r="C387" s="344"/>
      <c r="D387" s="349"/>
      <c r="E387" s="350"/>
      <c r="F387" s="351"/>
      <c r="G387" s="344"/>
      <c r="H387" s="344"/>
    </row>
    <row r="388" spans="1:8">
      <c r="A388" s="604"/>
      <c r="B388" s="344"/>
      <c r="C388" s="344"/>
      <c r="D388" s="349"/>
      <c r="E388" s="350"/>
      <c r="F388" s="351"/>
      <c r="G388" s="344"/>
      <c r="H388" s="344"/>
    </row>
    <row r="389" spans="1:8">
      <c r="A389" s="604"/>
      <c r="B389" s="344"/>
      <c r="C389" s="344"/>
      <c r="D389" s="349"/>
      <c r="E389" s="350"/>
      <c r="F389" s="351"/>
      <c r="G389" s="344"/>
      <c r="H389" s="344"/>
    </row>
    <row r="390" spans="1:8">
      <c r="A390" s="604"/>
      <c r="B390" s="344"/>
      <c r="C390" s="344"/>
      <c r="D390" s="349"/>
      <c r="E390" s="350"/>
      <c r="F390" s="351"/>
      <c r="G390" s="344"/>
      <c r="H390" s="344"/>
    </row>
    <row r="391" spans="1:8">
      <c r="A391" s="604"/>
      <c r="B391" s="344"/>
      <c r="C391" s="344"/>
      <c r="D391" s="349"/>
      <c r="E391" s="350"/>
      <c r="F391" s="351"/>
      <c r="G391" s="344"/>
      <c r="H391" s="344"/>
    </row>
    <row r="392" spans="1:8">
      <c r="A392" s="604"/>
      <c r="B392" s="344"/>
      <c r="C392" s="344"/>
      <c r="D392" s="349"/>
      <c r="E392" s="350"/>
      <c r="F392" s="351"/>
      <c r="G392" s="344"/>
      <c r="H392" s="344"/>
    </row>
    <row r="393" spans="1:8">
      <c r="A393" s="604"/>
      <c r="B393" s="344"/>
      <c r="C393" s="344"/>
      <c r="D393" s="349"/>
      <c r="E393" s="350"/>
      <c r="F393" s="351"/>
      <c r="G393" s="344"/>
      <c r="H393" s="344"/>
    </row>
    <row r="394" spans="1:8">
      <c r="A394" s="604"/>
      <c r="B394" s="344"/>
      <c r="C394" s="344"/>
      <c r="D394" s="349"/>
      <c r="E394" s="350"/>
      <c r="F394" s="351"/>
      <c r="G394" s="344"/>
      <c r="H394" s="344"/>
    </row>
    <row r="395" spans="1:8">
      <c r="A395" s="604"/>
      <c r="B395" s="344"/>
      <c r="C395" s="344"/>
      <c r="D395" s="349"/>
      <c r="E395" s="350"/>
      <c r="F395" s="351"/>
      <c r="G395" s="344"/>
      <c r="H395" s="344"/>
    </row>
    <row r="396" spans="1:8">
      <c r="A396" s="604"/>
      <c r="B396" s="344"/>
      <c r="C396" s="344"/>
      <c r="D396" s="349"/>
      <c r="E396" s="350"/>
      <c r="F396" s="351"/>
      <c r="G396" s="344"/>
      <c r="H396" s="344"/>
    </row>
    <row r="397" spans="1:8">
      <c r="A397" s="604"/>
      <c r="B397" s="344"/>
      <c r="C397" s="344"/>
      <c r="D397" s="349"/>
      <c r="E397" s="350"/>
      <c r="F397" s="351"/>
      <c r="G397" s="344"/>
      <c r="H397" s="344"/>
    </row>
    <row r="398" spans="1:8">
      <c r="A398" s="604"/>
      <c r="B398" s="344"/>
      <c r="C398" s="344"/>
      <c r="D398" s="349"/>
      <c r="E398" s="350"/>
      <c r="F398" s="351"/>
      <c r="G398" s="344"/>
      <c r="H398" s="344"/>
    </row>
    <row r="399" spans="1:8">
      <c r="A399" s="604"/>
      <c r="B399" s="344"/>
      <c r="C399" s="344"/>
      <c r="D399" s="349"/>
      <c r="E399" s="350"/>
      <c r="F399" s="351"/>
      <c r="G399" s="344"/>
      <c r="H399" s="344"/>
    </row>
    <row r="400" spans="1:8">
      <c r="A400" s="604"/>
      <c r="B400" s="344"/>
      <c r="C400" s="344"/>
      <c r="D400" s="349"/>
      <c r="E400" s="350"/>
      <c r="F400" s="351"/>
      <c r="G400" s="344"/>
      <c r="H400" s="344"/>
    </row>
    <row r="401" spans="1:8">
      <c r="A401" s="604"/>
      <c r="B401" s="344"/>
      <c r="C401" s="344"/>
      <c r="D401" s="349"/>
      <c r="E401" s="350"/>
      <c r="F401" s="351"/>
      <c r="G401" s="344"/>
      <c r="H401" s="344"/>
    </row>
    <row r="402" spans="1:8">
      <c r="A402" s="604"/>
      <c r="B402" s="344"/>
      <c r="C402" s="344"/>
      <c r="D402" s="349"/>
      <c r="E402" s="350"/>
      <c r="F402" s="351"/>
      <c r="G402" s="344"/>
      <c r="H402" s="344"/>
    </row>
    <row r="403" spans="1:8">
      <c r="A403" s="604"/>
      <c r="B403" s="344"/>
      <c r="C403" s="344"/>
      <c r="D403" s="349"/>
      <c r="E403" s="350"/>
      <c r="F403" s="351"/>
      <c r="G403" s="344"/>
      <c r="H403" s="344"/>
    </row>
    <row r="404" spans="1:8">
      <c r="A404" s="604"/>
      <c r="B404" s="344"/>
      <c r="C404" s="344"/>
      <c r="D404" s="349"/>
      <c r="E404" s="350"/>
      <c r="F404" s="351"/>
      <c r="G404" s="344"/>
      <c r="H404" s="344"/>
    </row>
    <row r="405" spans="1:8">
      <c r="A405" s="604"/>
      <c r="B405" s="344"/>
      <c r="C405" s="344"/>
      <c r="D405" s="349"/>
      <c r="E405" s="350"/>
      <c r="F405" s="351"/>
      <c r="G405" s="344"/>
      <c r="H405" s="344"/>
    </row>
    <row r="406" spans="1:8">
      <c r="A406" s="604"/>
      <c r="B406" s="344"/>
      <c r="C406" s="344"/>
      <c r="D406" s="349"/>
      <c r="E406" s="350"/>
      <c r="F406" s="351"/>
      <c r="G406" s="344"/>
      <c r="H406" s="344"/>
    </row>
    <row r="407" spans="1:8">
      <c r="A407" s="604"/>
      <c r="B407" s="344"/>
      <c r="C407" s="344"/>
      <c r="D407" s="349"/>
      <c r="E407" s="350"/>
      <c r="F407" s="351"/>
      <c r="G407" s="344"/>
      <c r="H407" s="344"/>
    </row>
    <row r="408" spans="1:8">
      <c r="A408" s="604"/>
      <c r="B408" s="344"/>
      <c r="C408" s="344"/>
      <c r="D408" s="349"/>
      <c r="E408" s="350"/>
      <c r="F408" s="351"/>
      <c r="G408" s="344"/>
      <c r="H408" s="344"/>
    </row>
    <row r="409" spans="1:8">
      <c r="A409" s="604"/>
      <c r="B409" s="344"/>
      <c r="C409" s="344"/>
      <c r="D409" s="349"/>
      <c r="E409" s="350"/>
      <c r="F409" s="351"/>
      <c r="G409" s="344"/>
      <c r="H409" s="344"/>
    </row>
    <row r="410" spans="1:8">
      <c r="A410" s="604"/>
      <c r="B410" s="344"/>
      <c r="C410" s="344"/>
      <c r="D410" s="349"/>
      <c r="E410" s="350"/>
      <c r="F410" s="351"/>
      <c r="G410" s="344"/>
      <c r="H410" s="344"/>
    </row>
    <row r="411" spans="1:8">
      <c r="A411" s="604"/>
      <c r="B411" s="344"/>
      <c r="C411" s="344"/>
      <c r="D411" s="349"/>
      <c r="E411" s="350"/>
      <c r="F411" s="351"/>
      <c r="G411" s="344"/>
      <c r="H411" s="344"/>
    </row>
    <row r="412" spans="1:8">
      <c r="A412" s="604"/>
      <c r="B412" s="344"/>
      <c r="C412" s="344"/>
      <c r="D412" s="349"/>
      <c r="E412" s="350"/>
      <c r="F412" s="351"/>
      <c r="G412" s="344"/>
      <c r="H412" s="344"/>
    </row>
    <row r="413" spans="1:8">
      <c r="A413" s="604"/>
      <c r="B413" s="344"/>
      <c r="C413" s="344"/>
      <c r="D413" s="349"/>
      <c r="E413" s="350"/>
      <c r="F413" s="351"/>
      <c r="G413" s="344"/>
      <c r="H413" s="344"/>
    </row>
    <row r="414" spans="1:8">
      <c r="A414" s="604"/>
      <c r="B414" s="344"/>
      <c r="C414" s="344"/>
      <c r="D414" s="349"/>
      <c r="E414" s="350"/>
      <c r="F414" s="351"/>
      <c r="G414" s="344"/>
      <c r="H414" s="344"/>
    </row>
    <row r="415" spans="1:8">
      <c r="A415" s="604"/>
      <c r="B415" s="344"/>
      <c r="C415" s="344"/>
      <c r="D415" s="349"/>
      <c r="E415" s="350"/>
      <c r="F415" s="351"/>
      <c r="G415" s="344"/>
      <c r="H415" s="344"/>
    </row>
    <row r="416" spans="1:8">
      <c r="A416" s="604"/>
      <c r="B416" s="344"/>
      <c r="C416" s="344"/>
      <c r="D416" s="349"/>
      <c r="E416" s="350"/>
      <c r="F416" s="351"/>
      <c r="G416" s="344"/>
      <c r="H416" s="344"/>
    </row>
    <row r="417" spans="1:8">
      <c r="A417" s="604"/>
      <c r="B417" s="344"/>
      <c r="C417" s="344"/>
      <c r="D417" s="349"/>
      <c r="E417" s="350"/>
      <c r="F417" s="351"/>
      <c r="G417" s="344"/>
      <c r="H417" s="344"/>
    </row>
    <row r="418" spans="1:8">
      <c r="A418" s="604"/>
      <c r="B418" s="344"/>
      <c r="C418" s="344"/>
      <c r="D418" s="349"/>
      <c r="E418" s="350"/>
      <c r="F418" s="351"/>
      <c r="G418" s="344"/>
      <c r="H418" s="344"/>
    </row>
    <row r="419" spans="1:8">
      <c r="A419" s="604"/>
      <c r="B419" s="344"/>
      <c r="C419" s="344"/>
      <c r="D419" s="349"/>
      <c r="E419" s="350"/>
      <c r="F419" s="351"/>
      <c r="G419" s="344"/>
      <c r="H419" s="344"/>
    </row>
    <row r="420" spans="1:8">
      <c r="A420" s="604"/>
      <c r="B420" s="344"/>
      <c r="C420" s="344"/>
      <c r="D420" s="349"/>
      <c r="E420" s="350"/>
      <c r="F420" s="351"/>
      <c r="G420" s="344"/>
      <c r="H420" s="344"/>
    </row>
    <row r="421" spans="1:8">
      <c r="A421" s="604"/>
      <c r="B421" s="344"/>
      <c r="C421" s="344"/>
      <c r="D421" s="349"/>
      <c r="E421" s="350"/>
      <c r="F421" s="351"/>
      <c r="G421" s="344"/>
      <c r="H421" s="344"/>
    </row>
    <row r="422" spans="1:8">
      <c r="A422" s="604"/>
      <c r="B422" s="344"/>
      <c r="C422" s="344"/>
      <c r="D422" s="349"/>
      <c r="E422" s="350"/>
      <c r="F422" s="351"/>
      <c r="G422" s="344"/>
      <c r="H422" s="344"/>
    </row>
    <row r="423" spans="1:8">
      <c r="A423" s="604"/>
      <c r="B423" s="344"/>
      <c r="C423" s="344"/>
      <c r="D423" s="349"/>
      <c r="E423" s="350"/>
      <c r="F423" s="351"/>
      <c r="G423" s="344"/>
      <c r="H423" s="344"/>
    </row>
    <row r="424" spans="1:8">
      <c r="A424" s="604"/>
      <c r="B424" s="344"/>
      <c r="C424" s="344"/>
      <c r="D424" s="349"/>
      <c r="E424" s="350"/>
      <c r="F424" s="351"/>
      <c r="G424" s="344"/>
      <c r="H424" s="344"/>
    </row>
    <row r="425" spans="1:8">
      <c r="A425" s="604"/>
      <c r="B425" s="344"/>
      <c r="C425" s="344"/>
      <c r="D425" s="349"/>
      <c r="E425" s="350"/>
      <c r="F425" s="351"/>
      <c r="G425" s="344"/>
      <c r="H425" s="344"/>
    </row>
    <row r="426" spans="1:8">
      <c r="A426" s="604"/>
      <c r="B426" s="344"/>
      <c r="C426" s="344"/>
      <c r="D426" s="349"/>
      <c r="E426" s="350"/>
      <c r="F426" s="351"/>
      <c r="G426" s="344"/>
      <c r="H426" s="344"/>
    </row>
    <row r="427" spans="1:8">
      <c r="A427" s="604"/>
      <c r="B427" s="344"/>
      <c r="C427" s="344"/>
      <c r="D427" s="349"/>
      <c r="E427" s="350"/>
      <c r="F427" s="351"/>
      <c r="G427" s="344"/>
      <c r="H427" s="344"/>
    </row>
    <row r="428" spans="1:8">
      <c r="A428" s="604"/>
      <c r="B428" s="344"/>
      <c r="C428" s="344"/>
      <c r="D428" s="349"/>
      <c r="E428" s="350"/>
      <c r="F428" s="351"/>
      <c r="G428" s="344"/>
      <c r="H428" s="344"/>
    </row>
    <row r="429" spans="1:8">
      <c r="A429" s="604"/>
      <c r="B429" s="344"/>
      <c r="C429" s="344"/>
      <c r="D429" s="349"/>
      <c r="E429" s="350"/>
      <c r="F429" s="351"/>
      <c r="G429" s="344"/>
      <c r="H429" s="344"/>
    </row>
    <row r="430" spans="1:8">
      <c r="A430" s="604"/>
      <c r="B430" s="344"/>
      <c r="C430" s="344"/>
      <c r="D430" s="349"/>
      <c r="E430" s="350"/>
      <c r="F430" s="351"/>
      <c r="G430" s="344"/>
      <c r="H430" s="344"/>
    </row>
    <row r="431" spans="1:8">
      <c r="A431" s="604"/>
      <c r="B431" s="344"/>
      <c r="C431" s="344"/>
      <c r="D431" s="349"/>
      <c r="E431" s="350"/>
      <c r="F431" s="351"/>
      <c r="G431" s="344"/>
      <c r="H431" s="344"/>
    </row>
    <row r="432" spans="1:8">
      <c r="A432" s="604"/>
      <c r="B432" s="344"/>
      <c r="C432" s="344"/>
      <c r="D432" s="349"/>
      <c r="E432" s="350"/>
      <c r="F432" s="351"/>
      <c r="G432" s="344"/>
      <c r="H432" s="344"/>
    </row>
    <row r="433" spans="1:8">
      <c r="A433" s="604"/>
      <c r="B433" s="344"/>
      <c r="C433" s="344"/>
      <c r="D433" s="349"/>
      <c r="E433" s="350"/>
      <c r="F433" s="351"/>
      <c r="G433" s="344"/>
      <c r="H433" s="344"/>
    </row>
    <row r="434" spans="1:8">
      <c r="A434" s="604"/>
      <c r="B434" s="344"/>
      <c r="C434" s="344"/>
      <c r="D434" s="349"/>
      <c r="E434" s="350"/>
      <c r="F434" s="351"/>
      <c r="G434" s="344"/>
      <c r="H434" s="344"/>
    </row>
    <row r="435" spans="1:8">
      <c r="A435" s="604"/>
      <c r="B435" s="344"/>
      <c r="C435" s="344"/>
      <c r="D435" s="349"/>
      <c r="E435" s="350"/>
      <c r="F435" s="351"/>
      <c r="G435" s="344"/>
      <c r="H435" s="344"/>
    </row>
    <row r="436" spans="1:8">
      <c r="A436" s="604"/>
      <c r="B436" s="344"/>
      <c r="C436" s="344"/>
      <c r="D436" s="349"/>
      <c r="E436" s="350"/>
      <c r="F436" s="351"/>
      <c r="G436" s="344"/>
      <c r="H436" s="344"/>
    </row>
    <row r="437" spans="1:8">
      <c r="A437" s="604"/>
      <c r="B437" s="344"/>
      <c r="C437" s="344"/>
      <c r="D437" s="349"/>
      <c r="E437" s="350"/>
      <c r="F437" s="351"/>
      <c r="G437" s="344"/>
      <c r="H437" s="344"/>
    </row>
    <row r="438" spans="1:8">
      <c r="A438" s="604"/>
      <c r="B438" s="344"/>
      <c r="C438" s="344"/>
      <c r="D438" s="349"/>
      <c r="E438" s="350"/>
      <c r="F438" s="351"/>
      <c r="G438" s="344"/>
      <c r="H438" s="344"/>
    </row>
    <row r="439" spans="1:8">
      <c r="A439" s="604"/>
      <c r="B439" s="344"/>
      <c r="C439" s="344"/>
      <c r="D439" s="349"/>
      <c r="E439" s="350"/>
      <c r="F439" s="351"/>
      <c r="G439" s="344"/>
      <c r="H439" s="344"/>
    </row>
    <row r="440" spans="1:8">
      <c r="A440" s="604"/>
      <c r="B440" s="344"/>
      <c r="C440" s="344"/>
      <c r="D440" s="349"/>
      <c r="E440" s="350"/>
      <c r="F440" s="351"/>
      <c r="G440" s="344"/>
      <c r="H440" s="344"/>
    </row>
    <row r="441" spans="1:8">
      <c r="A441" s="604"/>
      <c r="B441" s="344"/>
      <c r="C441" s="344"/>
      <c r="D441" s="349"/>
      <c r="E441" s="350"/>
      <c r="F441" s="351"/>
      <c r="G441" s="344"/>
      <c r="H441" s="344"/>
    </row>
    <row r="442" spans="1:8">
      <c r="A442" s="604"/>
      <c r="B442" s="344"/>
      <c r="C442" s="344"/>
      <c r="D442" s="349"/>
      <c r="E442" s="350"/>
      <c r="F442" s="351"/>
      <c r="G442" s="344"/>
      <c r="H442" s="344"/>
    </row>
    <row r="443" spans="1:8">
      <c r="A443" s="604"/>
      <c r="B443" s="344"/>
      <c r="C443" s="344"/>
      <c r="D443" s="349"/>
      <c r="E443" s="350"/>
      <c r="F443" s="351"/>
      <c r="G443" s="344"/>
      <c r="H443" s="344"/>
    </row>
    <row r="444" spans="1:8">
      <c r="A444" s="604"/>
      <c r="B444" s="344"/>
      <c r="C444" s="344"/>
      <c r="D444" s="349"/>
      <c r="E444" s="350"/>
      <c r="F444" s="351"/>
      <c r="G444" s="344"/>
      <c r="H444" s="344"/>
    </row>
    <row r="445" spans="1:8">
      <c r="A445" s="604"/>
      <c r="B445" s="344"/>
      <c r="C445" s="344"/>
      <c r="D445" s="349"/>
      <c r="E445" s="350"/>
      <c r="F445" s="351"/>
      <c r="G445" s="344"/>
      <c r="H445" s="344"/>
    </row>
    <row r="446" spans="1:8">
      <c r="A446" s="604"/>
      <c r="B446" s="344"/>
      <c r="C446" s="344"/>
      <c r="D446" s="349"/>
      <c r="E446" s="350"/>
      <c r="F446" s="351"/>
      <c r="G446" s="344"/>
      <c r="H446" s="344"/>
    </row>
    <row r="447" spans="1:8">
      <c r="A447" s="604"/>
      <c r="B447" s="344"/>
      <c r="C447" s="344"/>
      <c r="D447" s="349"/>
      <c r="E447" s="350"/>
      <c r="F447" s="351"/>
      <c r="G447" s="344"/>
      <c r="H447" s="344"/>
    </row>
    <row r="448" spans="1:8">
      <c r="A448" s="604"/>
      <c r="B448" s="344"/>
      <c r="C448" s="344"/>
      <c r="D448" s="349"/>
      <c r="E448" s="350"/>
      <c r="F448" s="351"/>
      <c r="G448" s="344"/>
      <c r="H448" s="344"/>
    </row>
    <row r="449" spans="1:8">
      <c r="A449" s="604"/>
      <c r="B449" s="344"/>
      <c r="C449" s="344"/>
      <c r="D449" s="349"/>
      <c r="E449" s="350"/>
      <c r="F449" s="351"/>
      <c r="G449" s="344"/>
      <c r="H449" s="344"/>
    </row>
    <row r="450" spans="1:8">
      <c r="A450" s="604"/>
      <c r="B450" s="344"/>
      <c r="C450" s="344"/>
      <c r="D450" s="349"/>
      <c r="E450" s="350"/>
      <c r="F450" s="351"/>
      <c r="G450" s="344"/>
      <c r="H450" s="344"/>
    </row>
    <row r="451" spans="1:8">
      <c r="A451" s="604"/>
      <c r="B451" s="344"/>
      <c r="C451" s="344"/>
      <c r="D451" s="349"/>
      <c r="E451" s="350"/>
      <c r="F451" s="351"/>
      <c r="G451" s="344"/>
      <c r="H451" s="344"/>
    </row>
    <row r="452" spans="1:8">
      <c r="A452" s="604"/>
      <c r="B452" s="344"/>
      <c r="C452" s="344"/>
      <c r="D452" s="349"/>
      <c r="E452" s="350"/>
      <c r="F452" s="351"/>
      <c r="G452" s="344"/>
      <c r="H452" s="344"/>
    </row>
    <row r="453" spans="1:8">
      <c r="A453" s="604"/>
      <c r="B453" s="344"/>
      <c r="C453" s="344"/>
      <c r="D453" s="349"/>
      <c r="E453" s="350"/>
      <c r="F453" s="351"/>
      <c r="G453" s="344"/>
      <c r="H453" s="344"/>
    </row>
    <row r="454" spans="1:8">
      <c r="A454" s="604"/>
      <c r="B454" s="344"/>
      <c r="C454" s="344"/>
      <c r="D454" s="349"/>
      <c r="E454" s="350"/>
      <c r="F454" s="351"/>
      <c r="G454" s="344"/>
      <c r="H454" s="344"/>
    </row>
    <row r="455" spans="1:8">
      <c r="A455" s="604"/>
      <c r="B455" s="344"/>
      <c r="C455" s="344"/>
      <c r="D455" s="349"/>
      <c r="E455" s="350"/>
      <c r="F455" s="351"/>
      <c r="G455" s="344"/>
      <c r="H455" s="344"/>
    </row>
    <row r="456" spans="1:8">
      <c r="A456" s="604"/>
      <c r="B456" s="344"/>
      <c r="C456" s="344"/>
      <c r="D456" s="349"/>
      <c r="E456" s="350"/>
      <c r="F456" s="351"/>
      <c r="G456" s="344"/>
      <c r="H456" s="344"/>
    </row>
    <row r="457" spans="1:8">
      <c r="A457" s="604"/>
      <c r="B457" s="344"/>
      <c r="C457" s="344"/>
      <c r="D457" s="349"/>
      <c r="E457" s="350"/>
      <c r="F457" s="351"/>
      <c r="G457" s="344"/>
      <c r="H457" s="344"/>
    </row>
    <row r="458" spans="1:8">
      <c r="A458" s="604"/>
      <c r="B458" s="344"/>
      <c r="C458" s="344"/>
      <c r="D458" s="349"/>
      <c r="E458" s="350"/>
      <c r="F458" s="351"/>
      <c r="G458" s="344"/>
      <c r="H458" s="344"/>
    </row>
    <row r="459" spans="1:8">
      <c r="A459" s="604"/>
      <c r="B459" s="344"/>
      <c r="C459" s="344"/>
      <c r="D459" s="349"/>
      <c r="E459" s="350"/>
      <c r="F459" s="351"/>
      <c r="G459" s="344"/>
      <c r="H459" s="344"/>
    </row>
    <row r="460" spans="1:8">
      <c r="A460" s="604"/>
      <c r="B460" s="344"/>
      <c r="C460" s="344"/>
      <c r="D460" s="349"/>
      <c r="E460" s="350"/>
      <c r="F460" s="351"/>
      <c r="G460" s="344"/>
      <c r="H460" s="344"/>
    </row>
    <row r="461" spans="1:8">
      <c r="A461" s="604"/>
      <c r="B461" s="344"/>
      <c r="C461" s="344"/>
      <c r="D461" s="349"/>
      <c r="E461" s="350"/>
      <c r="F461" s="351"/>
      <c r="G461" s="344"/>
      <c r="H461" s="344"/>
    </row>
    <row r="462" spans="1:8">
      <c r="A462" s="604"/>
      <c r="B462" s="344"/>
      <c r="C462" s="344"/>
      <c r="D462" s="349"/>
      <c r="E462" s="350"/>
      <c r="F462" s="351"/>
      <c r="G462" s="344"/>
      <c r="H462" s="344"/>
    </row>
    <row r="463" spans="1:8">
      <c r="A463" s="604"/>
      <c r="B463" s="344"/>
      <c r="C463" s="344"/>
      <c r="D463" s="349"/>
      <c r="E463" s="350"/>
      <c r="F463" s="351"/>
      <c r="G463" s="344"/>
      <c r="H463" s="344"/>
    </row>
    <row r="464" spans="1:8">
      <c r="A464" s="604"/>
      <c r="B464" s="344"/>
      <c r="C464" s="344"/>
      <c r="D464" s="349"/>
      <c r="E464" s="350"/>
      <c r="F464" s="351"/>
      <c r="G464" s="344"/>
      <c r="H464" s="344"/>
    </row>
    <row r="465" spans="1:8">
      <c r="A465" s="604"/>
      <c r="B465" s="344"/>
      <c r="C465" s="344"/>
      <c r="D465" s="349"/>
      <c r="E465" s="350"/>
      <c r="F465" s="351"/>
      <c r="G465" s="344"/>
      <c r="H465" s="344"/>
    </row>
    <row r="466" spans="1:8">
      <c r="A466" s="604"/>
      <c r="B466" s="344"/>
      <c r="C466" s="344"/>
      <c r="D466" s="349"/>
      <c r="E466" s="350"/>
      <c r="F466" s="351"/>
      <c r="G466" s="344"/>
      <c r="H466" s="344"/>
    </row>
    <row r="467" spans="1:8">
      <c r="A467" s="604"/>
      <c r="B467" s="344"/>
      <c r="C467" s="344"/>
      <c r="D467" s="349"/>
      <c r="E467" s="350"/>
      <c r="F467" s="351"/>
      <c r="G467" s="344"/>
      <c r="H467" s="344"/>
    </row>
    <row r="468" spans="1:8">
      <c r="A468" s="604"/>
      <c r="B468" s="344"/>
      <c r="C468" s="344"/>
      <c r="D468" s="349"/>
      <c r="E468" s="350"/>
      <c r="F468" s="351"/>
      <c r="G468" s="344"/>
      <c r="H468" s="344"/>
    </row>
    <row r="469" spans="1:8">
      <c r="A469" s="604"/>
      <c r="B469" s="344"/>
      <c r="C469" s="344"/>
      <c r="D469" s="349"/>
      <c r="E469" s="350"/>
      <c r="F469" s="351"/>
      <c r="G469" s="344"/>
      <c r="H469" s="344"/>
    </row>
    <row r="470" spans="1:8">
      <c r="A470" s="604"/>
      <c r="B470" s="344"/>
      <c r="C470" s="344"/>
      <c r="D470" s="349"/>
      <c r="E470" s="350"/>
      <c r="F470" s="351"/>
      <c r="G470" s="344"/>
      <c r="H470" s="344"/>
    </row>
    <row r="471" spans="1:8">
      <c r="A471" s="604"/>
      <c r="B471" s="344"/>
      <c r="C471" s="344"/>
      <c r="D471" s="349"/>
      <c r="E471" s="350"/>
      <c r="F471" s="351"/>
      <c r="G471" s="344"/>
      <c r="H471" s="344"/>
    </row>
    <row r="472" spans="1:8">
      <c r="A472" s="604"/>
      <c r="B472" s="344"/>
      <c r="C472" s="344"/>
      <c r="D472" s="349"/>
      <c r="E472" s="350"/>
      <c r="F472" s="351"/>
      <c r="G472" s="344"/>
      <c r="H472" s="344"/>
    </row>
    <row r="473" spans="1:8">
      <c r="A473" s="604"/>
      <c r="B473" s="344"/>
      <c r="C473" s="344"/>
      <c r="D473" s="349"/>
      <c r="E473" s="350"/>
      <c r="F473" s="351"/>
      <c r="G473" s="344"/>
      <c r="H473" s="344"/>
    </row>
    <row r="474" spans="1:8">
      <c r="A474" s="604"/>
      <c r="B474" s="344"/>
      <c r="C474" s="344"/>
      <c r="D474" s="349"/>
      <c r="E474" s="350"/>
      <c r="F474" s="351"/>
      <c r="G474" s="344"/>
      <c r="H474" s="344"/>
    </row>
    <row r="475" spans="1:8">
      <c r="A475" s="604"/>
      <c r="B475" s="344"/>
      <c r="C475" s="344"/>
      <c r="D475" s="349"/>
      <c r="E475" s="350"/>
      <c r="F475" s="351"/>
      <c r="G475" s="344"/>
      <c r="H475" s="344"/>
    </row>
    <row r="476" spans="1:8">
      <c r="A476" s="604"/>
      <c r="B476" s="344"/>
      <c r="C476" s="344"/>
      <c r="D476" s="349"/>
      <c r="E476" s="350"/>
      <c r="F476" s="351"/>
      <c r="G476" s="344"/>
      <c r="H476" s="344"/>
    </row>
    <row r="477" spans="1:8">
      <c r="A477" s="604"/>
      <c r="B477" s="344"/>
      <c r="C477" s="344"/>
      <c r="D477" s="349"/>
      <c r="E477" s="350"/>
      <c r="F477" s="351"/>
      <c r="G477" s="344"/>
      <c r="H477" s="344"/>
    </row>
    <row r="478" spans="1:8">
      <c r="A478" s="604"/>
      <c r="B478" s="344"/>
      <c r="C478" s="344"/>
      <c r="D478" s="349"/>
      <c r="E478" s="350"/>
      <c r="F478" s="351"/>
      <c r="G478" s="344"/>
      <c r="H478" s="344"/>
    </row>
    <row r="479" spans="1:8">
      <c r="A479" s="604"/>
      <c r="B479" s="344"/>
      <c r="C479" s="344"/>
      <c r="D479" s="349"/>
      <c r="E479" s="350"/>
      <c r="F479" s="351"/>
      <c r="G479" s="344"/>
      <c r="H479" s="344"/>
    </row>
    <row r="480" spans="1:8">
      <c r="A480" s="604"/>
      <c r="B480" s="344"/>
      <c r="C480" s="344"/>
      <c r="D480" s="349"/>
      <c r="E480" s="350"/>
      <c r="F480" s="351"/>
      <c r="G480" s="344"/>
      <c r="H480" s="344"/>
    </row>
    <row r="481" spans="1:8">
      <c r="A481" s="604"/>
      <c r="B481" s="344"/>
      <c r="C481" s="344"/>
      <c r="D481" s="349"/>
      <c r="E481" s="350"/>
      <c r="F481" s="351"/>
      <c r="G481" s="344"/>
      <c r="H481" s="344"/>
    </row>
    <row r="482" spans="1:8">
      <c r="A482" s="604"/>
      <c r="B482" s="344"/>
      <c r="C482" s="344"/>
      <c r="D482" s="349"/>
      <c r="E482" s="350"/>
      <c r="F482" s="351"/>
      <c r="G482" s="344"/>
      <c r="H482" s="344"/>
    </row>
    <row r="483" spans="1:8">
      <c r="A483" s="604"/>
      <c r="B483" s="344"/>
      <c r="C483" s="344"/>
      <c r="D483" s="349"/>
      <c r="E483" s="350"/>
      <c r="F483" s="351"/>
      <c r="G483" s="344"/>
      <c r="H483" s="344"/>
    </row>
    <row r="484" spans="1:8">
      <c r="A484" s="604"/>
      <c r="B484" s="344"/>
      <c r="C484" s="344"/>
      <c r="D484" s="349"/>
      <c r="E484" s="350"/>
      <c r="F484" s="351"/>
      <c r="G484" s="344"/>
      <c r="H484" s="344"/>
    </row>
    <row r="485" spans="1:8">
      <c r="A485" s="604"/>
      <c r="B485" s="344"/>
      <c r="C485" s="344"/>
      <c r="D485" s="349"/>
      <c r="E485" s="350"/>
      <c r="F485" s="351"/>
      <c r="G485" s="344"/>
      <c r="H485" s="344"/>
    </row>
    <row r="486" spans="1:8">
      <c r="A486" s="604"/>
      <c r="B486" s="344"/>
      <c r="C486" s="344"/>
      <c r="D486" s="349"/>
      <c r="E486" s="350"/>
      <c r="F486" s="351"/>
      <c r="G486" s="344"/>
      <c r="H486" s="344"/>
    </row>
    <row r="487" spans="1:8">
      <c r="A487" s="604"/>
      <c r="B487" s="344"/>
      <c r="C487" s="344"/>
      <c r="D487" s="349"/>
      <c r="E487" s="350"/>
      <c r="F487" s="351"/>
      <c r="G487" s="344"/>
      <c r="H487" s="344"/>
    </row>
    <row r="488" spans="1:8">
      <c r="A488" s="604"/>
      <c r="B488" s="344"/>
      <c r="C488" s="344"/>
      <c r="D488" s="349"/>
      <c r="E488" s="350"/>
      <c r="F488" s="351"/>
      <c r="G488" s="344"/>
      <c r="H488" s="344"/>
    </row>
    <row r="489" spans="1:8">
      <c r="A489" s="604"/>
      <c r="B489" s="344"/>
      <c r="C489" s="344"/>
      <c r="D489" s="349"/>
      <c r="E489" s="350"/>
      <c r="F489" s="351"/>
      <c r="G489" s="344"/>
      <c r="H489" s="344"/>
    </row>
    <row r="490" spans="1:8">
      <c r="A490" s="604"/>
      <c r="B490" s="344"/>
      <c r="C490" s="344"/>
      <c r="D490" s="349"/>
      <c r="E490" s="350"/>
      <c r="F490" s="351"/>
      <c r="G490" s="344"/>
      <c r="H490" s="344"/>
    </row>
    <row r="491" spans="1:8">
      <c r="A491" s="604"/>
      <c r="B491" s="344"/>
      <c r="C491" s="344"/>
      <c r="D491" s="349"/>
      <c r="E491" s="350"/>
      <c r="F491" s="351"/>
      <c r="G491" s="344"/>
      <c r="H491" s="344"/>
    </row>
    <row r="492" spans="1:8">
      <c r="A492" s="604"/>
      <c r="B492" s="344"/>
      <c r="C492" s="344"/>
      <c r="D492" s="349"/>
      <c r="E492" s="350"/>
      <c r="F492" s="351"/>
      <c r="G492" s="344"/>
      <c r="H492" s="344"/>
    </row>
    <row r="493" spans="1:8">
      <c r="A493" s="604"/>
      <c r="B493" s="344"/>
      <c r="C493" s="344"/>
      <c r="D493" s="349"/>
      <c r="E493" s="350"/>
      <c r="F493" s="351"/>
      <c r="G493" s="344"/>
      <c r="H493" s="344"/>
    </row>
    <row r="494" spans="1:8">
      <c r="A494" s="604"/>
      <c r="B494" s="344"/>
      <c r="C494" s="344"/>
      <c r="D494" s="349"/>
      <c r="E494" s="350"/>
      <c r="F494" s="351"/>
      <c r="G494" s="344"/>
      <c r="H494" s="344"/>
    </row>
    <row r="495" spans="1:8">
      <c r="A495" s="604"/>
      <c r="B495" s="344"/>
      <c r="C495" s="344"/>
      <c r="D495" s="349"/>
      <c r="E495" s="350"/>
      <c r="F495" s="351"/>
      <c r="G495" s="344"/>
      <c r="H495" s="344"/>
    </row>
    <row r="496" spans="1:8">
      <c r="A496" s="604"/>
      <c r="B496" s="344"/>
      <c r="C496" s="344"/>
      <c r="D496" s="349"/>
      <c r="E496" s="350"/>
      <c r="F496" s="351"/>
      <c r="G496" s="344"/>
      <c r="H496" s="344"/>
    </row>
    <row r="497" spans="1:8">
      <c r="A497" s="604"/>
      <c r="B497" s="344"/>
      <c r="C497" s="344"/>
      <c r="D497" s="349"/>
      <c r="E497" s="350"/>
      <c r="F497" s="351"/>
      <c r="G497" s="344"/>
      <c r="H497" s="344"/>
    </row>
    <row r="498" spans="1:8">
      <c r="A498" s="604"/>
      <c r="B498" s="344"/>
      <c r="C498" s="344"/>
      <c r="D498" s="349"/>
      <c r="E498" s="350"/>
      <c r="F498" s="351"/>
      <c r="G498" s="344"/>
      <c r="H498" s="344"/>
    </row>
    <row r="499" spans="1:8">
      <c r="A499" s="604"/>
      <c r="B499" s="344"/>
      <c r="C499" s="344"/>
      <c r="D499" s="349"/>
      <c r="E499" s="350"/>
      <c r="F499" s="351"/>
      <c r="G499" s="344"/>
      <c r="H499" s="344"/>
    </row>
    <row r="500" spans="1:8">
      <c r="A500" s="604"/>
      <c r="B500" s="344"/>
      <c r="C500" s="344"/>
      <c r="D500" s="349"/>
      <c r="E500" s="350"/>
      <c r="F500" s="351"/>
      <c r="G500" s="344"/>
      <c r="H500" s="344"/>
    </row>
    <row r="501" spans="1:8">
      <c r="A501" s="604"/>
      <c r="B501" s="344"/>
      <c r="C501" s="344"/>
      <c r="D501" s="349"/>
      <c r="E501" s="350"/>
      <c r="F501" s="351"/>
      <c r="G501" s="344"/>
      <c r="H501" s="344"/>
    </row>
    <row r="502" spans="1:8">
      <c r="A502" s="604"/>
      <c r="B502" s="344"/>
      <c r="C502" s="344"/>
      <c r="D502" s="349"/>
      <c r="E502" s="350"/>
      <c r="F502" s="351"/>
      <c r="G502" s="344"/>
      <c r="H502" s="344"/>
    </row>
    <row r="503" spans="1:8">
      <c r="A503" s="604"/>
      <c r="B503" s="344"/>
      <c r="C503" s="344"/>
      <c r="D503" s="349"/>
      <c r="E503" s="350"/>
      <c r="F503" s="351"/>
      <c r="G503" s="344"/>
      <c r="H503" s="344"/>
    </row>
    <row r="504" spans="1:8">
      <c r="A504" s="604"/>
      <c r="B504" s="344"/>
      <c r="C504" s="344"/>
      <c r="D504" s="349"/>
      <c r="E504" s="350"/>
      <c r="F504" s="351"/>
      <c r="G504" s="344"/>
      <c r="H504" s="344"/>
    </row>
    <row r="505" spans="1:8">
      <c r="A505" s="604"/>
      <c r="B505" s="344"/>
      <c r="C505" s="344"/>
      <c r="D505" s="349"/>
      <c r="E505" s="350"/>
      <c r="F505" s="351"/>
      <c r="G505" s="344"/>
      <c r="H505" s="344"/>
    </row>
    <row r="506" spans="1:8">
      <c r="A506" s="604"/>
      <c r="B506" s="344"/>
      <c r="C506" s="344"/>
      <c r="D506" s="349"/>
      <c r="E506" s="350"/>
      <c r="F506" s="351"/>
      <c r="G506" s="344"/>
      <c r="H506" s="344"/>
    </row>
    <row r="507" spans="1:8">
      <c r="A507" s="604"/>
      <c r="B507" s="344"/>
      <c r="C507" s="344"/>
      <c r="D507" s="349"/>
      <c r="E507" s="350"/>
      <c r="F507" s="351"/>
      <c r="G507" s="344"/>
      <c r="H507" s="344"/>
    </row>
    <row r="508" spans="1:8">
      <c r="A508" s="604"/>
      <c r="B508" s="344"/>
      <c r="C508" s="344"/>
      <c r="D508" s="349"/>
      <c r="E508" s="350"/>
      <c r="F508" s="351"/>
      <c r="G508" s="344"/>
      <c r="H508" s="344"/>
    </row>
    <row r="509" spans="1:8">
      <c r="A509" s="604"/>
      <c r="B509" s="344"/>
      <c r="C509" s="344"/>
      <c r="D509" s="349"/>
      <c r="E509" s="350"/>
      <c r="F509" s="351"/>
      <c r="G509" s="344"/>
      <c r="H509" s="344"/>
    </row>
    <row r="510" spans="1:8">
      <c r="A510" s="604"/>
      <c r="B510" s="344"/>
      <c r="C510" s="344"/>
      <c r="D510" s="349"/>
      <c r="E510" s="350"/>
      <c r="F510" s="351"/>
      <c r="G510" s="344"/>
      <c r="H510" s="344"/>
    </row>
    <row r="511" spans="1:8">
      <c r="A511" s="604"/>
      <c r="B511" s="344"/>
      <c r="C511" s="344"/>
      <c r="D511" s="349"/>
      <c r="E511" s="350"/>
      <c r="F511" s="351"/>
      <c r="G511" s="344"/>
      <c r="H511" s="344"/>
    </row>
    <row r="512" spans="1:8">
      <c r="A512" s="604"/>
      <c r="B512" s="344"/>
      <c r="C512" s="344"/>
      <c r="D512" s="349"/>
      <c r="E512" s="350"/>
      <c r="F512" s="351"/>
      <c r="G512" s="344"/>
      <c r="H512" s="344"/>
    </row>
    <row r="513" spans="1:8">
      <c r="A513" s="604"/>
      <c r="B513" s="344"/>
      <c r="C513" s="344"/>
      <c r="D513" s="349"/>
      <c r="E513" s="350"/>
      <c r="F513" s="351"/>
      <c r="G513" s="344"/>
      <c r="H513" s="344"/>
    </row>
    <row r="514" spans="1:8">
      <c r="A514" s="604"/>
      <c r="B514" s="344"/>
      <c r="C514" s="344"/>
      <c r="D514" s="349"/>
      <c r="E514" s="350"/>
      <c r="F514" s="351"/>
      <c r="G514" s="344"/>
      <c r="H514" s="344"/>
    </row>
    <row r="515" spans="1:8">
      <c r="A515" s="604"/>
      <c r="B515" s="344"/>
      <c r="C515" s="344"/>
      <c r="D515" s="349"/>
      <c r="E515" s="350"/>
      <c r="F515" s="351"/>
      <c r="G515" s="344"/>
      <c r="H515" s="344"/>
    </row>
    <row r="516" spans="1:8">
      <c r="A516" s="604"/>
      <c r="B516" s="344"/>
      <c r="C516" s="344"/>
      <c r="D516" s="349"/>
      <c r="E516" s="350"/>
      <c r="F516" s="351"/>
      <c r="G516" s="344"/>
      <c r="H516" s="344"/>
    </row>
    <row r="517" spans="1:8">
      <c r="A517" s="604"/>
      <c r="B517" s="344"/>
      <c r="C517" s="344"/>
      <c r="D517" s="349"/>
      <c r="E517" s="350"/>
      <c r="F517" s="351"/>
      <c r="G517" s="344"/>
      <c r="H517" s="344"/>
    </row>
    <row r="518" spans="1:8">
      <c r="A518" s="604"/>
      <c r="B518" s="344"/>
      <c r="C518" s="344"/>
      <c r="D518" s="349"/>
      <c r="E518" s="350"/>
      <c r="F518" s="351"/>
      <c r="G518" s="344"/>
      <c r="H518" s="344"/>
    </row>
    <row r="519" spans="1:8">
      <c r="A519" s="604"/>
      <c r="B519" s="344"/>
      <c r="C519" s="344"/>
      <c r="D519" s="349"/>
      <c r="E519" s="350"/>
      <c r="F519" s="351"/>
      <c r="G519" s="344"/>
      <c r="H519" s="344"/>
    </row>
    <row r="520" spans="1:8">
      <c r="A520" s="604"/>
      <c r="B520" s="344"/>
      <c r="C520" s="344"/>
      <c r="D520" s="349"/>
      <c r="E520" s="350"/>
      <c r="F520" s="351"/>
      <c r="G520" s="344"/>
      <c r="H520" s="344"/>
    </row>
    <row r="521" spans="1:8">
      <c r="A521" s="604"/>
      <c r="B521" s="344"/>
      <c r="C521" s="344"/>
      <c r="D521" s="349"/>
      <c r="E521" s="350"/>
      <c r="F521" s="351"/>
      <c r="G521" s="344"/>
      <c r="H521" s="344"/>
    </row>
    <row r="522" spans="1:8">
      <c r="A522" s="604"/>
      <c r="B522" s="344"/>
      <c r="C522" s="344"/>
      <c r="D522" s="349"/>
      <c r="E522" s="350"/>
      <c r="F522" s="351"/>
      <c r="G522" s="344"/>
      <c r="H522" s="344"/>
    </row>
    <row r="523" spans="1:8">
      <c r="A523" s="604"/>
      <c r="B523" s="344"/>
      <c r="C523" s="344"/>
      <c r="D523" s="349"/>
      <c r="E523" s="350"/>
      <c r="F523" s="351"/>
      <c r="G523" s="344"/>
      <c r="H523" s="344"/>
    </row>
    <row r="524" spans="1:8">
      <c r="A524" s="604"/>
      <c r="B524" s="344"/>
      <c r="C524" s="344"/>
      <c r="D524" s="349"/>
      <c r="E524" s="350"/>
      <c r="F524" s="351"/>
      <c r="G524" s="344"/>
      <c r="H524" s="344"/>
    </row>
    <row r="525" spans="1:8">
      <c r="A525" s="604"/>
      <c r="B525" s="344"/>
      <c r="C525" s="344"/>
      <c r="D525" s="349"/>
      <c r="E525" s="350"/>
      <c r="F525" s="351"/>
      <c r="G525" s="344"/>
      <c r="H525" s="344"/>
    </row>
    <row r="526" spans="1:8">
      <c r="A526" s="604"/>
      <c r="B526" s="344"/>
      <c r="C526" s="344"/>
      <c r="D526" s="349"/>
      <c r="E526" s="350"/>
      <c r="F526" s="351"/>
      <c r="G526" s="344"/>
      <c r="H526" s="344"/>
    </row>
    <row r="527" spans="1:8">
      <c r="A527" s="604"/>
      <c r="B527" s="344"/>
      <c r="C527" s="344"/>
      <c r="D527" s="349"/>
      <c r="E527" s="350"/>
      <c r="F527" s="351"/>
      <c r="G527" s="344"/>
      <c r="H527" s="344"/>
    </row>
    <row r="528" spans="1:8">
      <c r="A528" s="604"/>
      <c r="B528" s="344"/>
      <c r="C528" s="344"/>
      <c r="D528" s="349"/>
      <c r="E528" s="350"/>
      <c r="F528" s="351"/>
      <c r="G528" s="344"/>
      <c r="H528" s="344"/>
    </row>
    <row r="529" spans="1:8">
      <c r="A529" s="604"/>
      <c r="B529" s="344"/>
      <c r="C529" s="344"/>
      <c r="D529" s="349"/>
      <c r="E529" s="350"/>
      <c r="F529" s="351"/>
      <c r="G529" s="344"/>
      <c r="H529" s="344"/>
    </row>
    <row r="530" spans="1:8">
      <c r="A530" s="604"/>
      <c r="B530" s="344"/>
      <c r="C530" s="344"/>
      <c r="D530" s="349"/>
      <c r="E530" s="350"/>
      <c r="F530" s="351"/>
      <c r="G530" s="344"/>
      <c r="H530" s="344"/>
    </row>
    <row r="531" spans="1:8">
      <c r="A531" s="604"/>
      <c r="B531" s="344"/>
      <c r="C531" s="344"/>
      <c r="D531" s="349"/>
      <c r="E531" s="350"/>
      <c r="F531" s="351"/>
      <c r="G531" s="344"/>
      <c r="H531" s="344"/>
    </row>
    <row r="532" spans="1:8">
      <c r="A532" s="604"/>
      <c r="B532" s="344"/>
      <c r="C532" s="344"/>
      <c r="D532" s="349"/>
      <c r="E532" s="350"/>
      <c r="F532" s="351"/>
      <c r="G532" s="344"/>
      <c r="H532" s="344"/>
    </row>
    <row r="533" spans="1:8">
      <c r="A533" s="604"/>
      <c r="B533" s="344"/>
      <c r="C533" s="344"/>
      <c r="D533" s="349"/>
      <c r="E533" s="350"/>
      <c r="F533" s="351"/>
      <c r="G533" s="344"/>
      <c r="H533" s="344"/>
    </row>
    <row r="534" spans="1:8">
      <c r="A534" s="604"/>
      <c r="B534" s="344"/>
      <c r="C534" s="344"/>
      <c r="D534" s="349"/>
      <c r="E534" s="350"/>
      <c r="F534" s="351"/>
      <c r="G534" s="344"/>
      <c r="H534" s="344"/>
    </row>
    <row r="535" spans="1:8">
      <c r="A535" s="604"/>
      <c r="B535" s="344"/>
      <c r="C535" s="344"/>
      <c r="D535" s="349"/>
      <c r="E535" s="350"/>
      <c r="F535" s="351"/>
      <c r="G535" s="344"/>
      <c r="H535" s="344"/>
    </row>
    <row r="536" spans="1:8">
      <c r="A536" s="604"/>
      <c r="B536" s="344"/>
      <c r="C536" s="344"/>
      <c r="D536" s="349"/>
      <c r="E536" s="350"/>
      <c r="F536" s="351"/>
      <c r="G536" s="344"/>
      <c r="H536" s="344"/>
    </row>
    <row r="537" spans="1:8">
      <c r="A537" s="604"/>
      <c r="B537" s="344"/>
      <c r="C537" s="344"/>
      <c r="D537" s="349"/>
      <c r="E537" s="350"/>
      <c r="F537" s="351"/>
      <c r="G537" s="344"/>
      <c r="H537" s="344"/>
    </row>
    <row r="538" spans="1:8">
      <c r="A538" s="604"/>
      <c r="B538" s="344"/>
      <c r="C538" s="344"/>
      <c r="D538" s="349"/>
      <c r="E538" s="350"/>
      <c r="F538" s="351"/>
      <c r="G538" s="344"/>
      <c r="H538" s="344"/>
    </row>
    <row r="539" spans="1:8">
      <c r="A539" s="604"/>
      <c r="B539" s="344"/>
      <c r="C539" s="344"/>
      <c r="D539" s="349"/>
      <c r="E539" s="350"/>
      <c r="F539" s="351"/>
      <c r="G539" s="344"/>
      <c r="H539" s="344"/>
    </row>
    <row r="540" spans="1:8">
      <c r="A540" s="604"/>
      <c r="B540" s="344"/>
      <c r="C540" s="344"/>
      <c r="D540" s="349"/>
      <c r="E540" s="350"/>
      <c r="F540" s="351"/>
      <c r="G540" s="344"/>
      <c r="H540" s="344"/>
    </row>
    <row r="541" spans="1:8">
      <c r="A541" s="604"/>
      <c r="B541" s="344"/>
      <c r="C541" s="344"/>
      <c r="D541" s="349"/>
      <c r="E541" s="350"/>
      <c r="F541" s="351"/>
      <c r="G541" s="344"/>
      <c r="H541" s="344"/>
    </row>
    <row r="542" spans="1:8">
      <c r="A542" s="604"/>
      <c r="B542" s="344"/>
      <c r="C542" s="344"/>
      <c r="D542" s="349"/>
      <c r="E542" s="350"/>
      <c r="F542" s="351"/>
      <c r="G542" s="344"/>
      <c r="H542" s="344"/>
    </row>
    <row r="543" spans="1:8">
      <c r="A543" s="604"/>
      <c r="B543" s="344"/>
      <c r="C543" s="344"/>
      <c r="D543" s="349"/>
      <c r="E543" s="350"/>
      <c r="F543" s="351"/>
      <c r="G543" s="344"/>
      <c r="H543" s="344"/>
    </row>
    <row r="544" spans="1:8">
      <c r="A544" s="604"/>
      <c r="B544" s="344"/>
      <c r="C544" s="344"/>
      <c r="D544" s="349"/>
      <c r="E544" s="350"/>
      <c r="F544" s="351"/>
      <c r="G544" s="344"/>
      <c r="H544" s="344"/>
    </row>
    <row r="545" spans="1:8">
      <c r="A545" s="604"/>
      <c r="B545" s="344"/>
      <c r="C545" s="344"/>
      <c r="D545" s="349"/>
      <c r="E545" s="350"/>
      <c r="F545" s="351"/>
      <c r="G545" s="344"/>
      <c r="H545" s="344"/>
    </row>
    <row r="546" spans="1:8">
      <c r="A546" s="604"/>
      <c r="B546" s="344"/>
      <c r="C546" s="344"/>
      <c r="D546" s="349"/>
      <c r="E546" s="350"/>
      <c r="F546" s="351"/>
      <c r="G546" s="344"/>
      <c r="H546" s="344"/>
    </row>
    <row r="547" spans="1:8">
      <c r="A547" s="604"/>
      <c r="B547" s="344"/>
      <c r="C547" s="344"/>
      <c r="D547" s="349"/>
      <c r="E547" s="350"/>
      <c r="F547" s="351"/>
      <c r="G547" s="344"/>
      <c r="H547" s="344"/>
    </row>
    <row r="548" spans="1:8">
      <c r="A548" s="604"/>
      <c r="B548" s="344"/>
      <c r="C548" s="344"/>
      <c r="D548" s="349"/>
      <c r="E548" s="350"/>
      <c r="F548" s="351"/>
      <c r="G548" s="344"/>
      <c r="H548" s="344"/>
    </row>
    <row r="549" spans="1:8">
      <c r="A549" s="604"/>
      <c r="B549" s="344"/>
      <c r="C549" s="344"/>
      <c r="D549" s="349"/>
      <c r="E549" s="350"/>
      <c r="F549" s="351"/>
      <c r="G549" s="344"/>
      <c r="H549" s="344"/>
    </row>
    <row r="550" spans="1:8">
      <c r="A550" s="604"/>
      <c r="B550" s="344"/>
      <c r="C550" s="344"/>
      <c r="D550" s="349"/>
      <c r="E550" s="350"/>
      <c r="F550" s="351"/>
      <c r="G550" s="344"/>
      <c r="H550" s="344"/>
    </row>
    <row r="551" spans="1:8">
      <c r="A551" s="604"/>
      <c r="B551" s="344"/>
      <c r="C551" s="344"/>
      <c r="D551" s="349"/>
      <c r="E551" s="350"/>
      <c r="F551" s="351"/>
      <c r="G551" s="344"/>
      <c r="H551" s="344"/>
    </row>
    <row r="552" spans="1:8">
      <c r="A552" s="604"/>
      <c r="B552" s="344"/>
      <c r="C552" s="344"/>
      <c r="D552" s="349"/>
      <c r="E552" s="350"/>
      <c r="F552" s="351"/>
      <c r="G552" s="344"/>
      <c r="H552" s="344"/>
    </row>
    <row r="553" spans="1:8">
      <c r="A553" s="604"/>
      <c r="B553" s="344"/>
      <c r="C553" s="344"/>
      <c r="D553" s="349"/>
      <c r="E553" s="350"/>
      <c r="F553" s="351"/>
      <c r="G553" s="344"/>
      <c r="H553" s="344"/>
    </row>
    <row r="554" spans="1:8">
      <c r="A554" s="604"/>
      <c r="B554" s="344"/>
      <c r="C554" s="344"/>
      <c r="D554" s="349"/>
      <c r="E554" s="350"/>
      <c r="F554" s="351"/>
      <c r="G554" s="344"/>
      <c r="H554" s="344"/>
    </row>
    <row r="555" spans="1:8">
      <c r="A555" s="604"/>
      <c r="B555" s="344"/>
      <c r="C555" s="344"/>
      <c r="D555" s="349"/>
      <c r="E555" s="350"/>
      <c r="F555" s="351"/>
      <c r="G555" s="344"/>
      <c r="H555" s="344"/>
    </row>
    <row r="556" spans="1:8">
      <c r="A556" s="604"/>
      <c r="B556" s="344"/>
      <c r="C556" s="344"/>
      <c r="D556" s="349"/>
      <c r="E556" s="350"/>
      <c r="F556" s="351"/>
      <c r="G556" s="344"/>
      <c r="H556" s="344"/>
    </row>
    <row r="557" spans="1:8">
      <c r="A557" s="604"/>
      <c r="B557" s="344"/>
      <c r="C557" s="344"/>
      <c r="D557" s="349"/>
      <c r="E557" s="350"/>
      <c r="F557" s="351"/>
      <c r="G557" s="344"/>
      <c r="H557" s="344"/>
    </row>
    <row r="558" spans="1:8">
      <c r="A558" s="604"/>
      <c r="B558" s="344"/>
      <c r="C558" s="344"/>
      <c r="D558" s="349"/>
      <c r="E558" s="350"/>
      <c r="F558" s="351"/>
      <c r="G558" s="344"/>
      <c r="H558" s="344"/>
    </row>
    <row r="559" spans="1:8">
      <c r="A559" s="604"/>
      <c r="B559" s="344"/>
      <c r="C559" s="344"/>
      <c r="D559" s="349"/>
      <c r="E559" s="350"/>
      <c r="F559" s="351"/>
      <c r="G559" s="344"/>
      <c r="H559" s="344"/>
    </row>
    <row r="560" spans="1:8">
      <c r="A560" s="604"/>
      <c r="B560" s="344"/>
      <c r="C560" s="344"/>
      <c r="D560" s="349"/>
      <c r="E560" s="350"/>
      <c r="F560" s="351"/>
      <c r="G560" s="344"/>
      <c r="H560" s="344"/>
    </row>
    <row r="561" spans="1:8">
      <c r="A561" s="604"/>
      <c r="B561" s="344"/>
      <c r="C561" s="344"/>
      <c r="D561" s="349"/>
      <c r="E561" s="350"/>
      <c r="F561" s="351"/>
      <c r="G561" s="344"/>
      <c r="H561" s="344"/>
    </row>
    <row r="562" spans="1:8">
      <c r="A562" s="604"/>
      <c r="B562" s="344"/>
      <c r="C562" s="344"/>
      <c r="D562" s="349"/>
      <c r="E562" s="350"/>
      <c r="F562" s="351"/>
      <c r="G562" s="344"/>
      <c r="H562" s="344"/>
    </row>
    <row r="563" spans="1:8">
      <c r="A563" s="604"/>
      <c r="B563" s="344"/>
      <c r="C563" s="344"/>
      <c r="D563" s="349"/>
      <c r="E563" s="350"/>
      <c r="F563" s="351"/>
      <c r="G563" s="344"/>
      <c r="H563" s="344"/>
    </row>
    <row r="564" spans="1:8">
      <c r="A564" s="604"/>
      <c r="B564" s="344"/>
      <c r="C564" s="344"/>
      <c r="D564" s="349"/>
      <c r="E564" s="350"/>
      <c r="F564" s="351"/>
      <c r="G564" s="344"/>
      <c r="H564" s="344"/>
    </row>
    <row r="565" spans="1:8">
      <c r="A565" s="604"/>
      <c r="B565" s="344"/>
      <c r="C565" s="344"/>
      <c r="D565" s="349"/>
      <c r="E565" s="350"/>
      <c r="F565" s="351"/>
      <c r="G565" s="344"/>
      <c r="H565" s="344"/>
    </row>
    <row r="566" spans="1:8">
      <c r="A566" s="604"/>
      <c r="B566" s="344"/>
      <c r="C566" s="344"/>
      <c r="D566" s="349"/>
      <c r="E566" s="350"/>
      <c r="F566" s="351"/>
      <c r="G566" s="344"/>
      <c r="H566" s="344"/>
    </row>
    <row r="567" spans="1:8">
      <c r="A567" s="604"/>
      <c r="B567" s="344"/>
      <c r="C567" s="344"/>
      <c r="D567" s="349"/>
      <c r="E567" s="350"/>
      <c r="F567" s="351"/>
      <c r="G567" s="344"/>
      <c r="H567" s="344"/>
    </row>
    <row r="568" spans="1:8">
      <c r="A568" s="604"/>
      <c r="B568" s="344"/>
      <c r="C568" s="344"/>
      <c r="D568" s="349"/>
      <c r="E568" s="350"/>
      <c r="F568" s="351"/>
      <c r="G568" s="344"/>
      <c r="H568" s="344"/>
    </row>
    <row r="569" spans="1:8">
      <c r="A569" s="604"/>
      <c r="B569" s="344"/>
      <c r="C569" s="344"/>
      <c r="D569" s="349"/>
      <c r="E569" s="350"/>
      <c r="F569" s="351"/>
      <c r="G569" s="344"/>
      <c r="H569" s="344"/>
    </row>
    <row r="570" spans="1:8">
      <c r="A570" s="604"/>
      <c r="B570" s="344"/>
      <c r="C570" s="344"/>
      <c r="D570" s="349"/>
      <c r="E570" s="350"/>
      <c r="F570" s="351"/>
      <c r="G570" s="344"/>
      <c r="H570" s="344"/>
    </row>
    <row r="571" spans="1:8">
      <c r="A571" s="604"/>
      <c r="B571" s="344"/>
      <c r="C571" s="344"/>
      <c r="D571" s="349"/>
      <c r="E571" s="350"/>
      <c r="F571" s="351"/>
      <c r="G571" s="344"/>
      <c r="H571" s="344"/>
    </row>
    <row r="572" spans="1:8">
      <c r="A572" s="604"/>
      <c r="B572" s="344"/>
      <c r="C572" s="344"/>
      <c r="D572" s="349"/>
      <c r="E572" s="350"/>
      <c r="F572" s="351"/>
      <c r="G572" s="344"/>
      <c r="H572" s="344"/>
    </row>
    <row r="573" spans="1:8">
      <c r="A573" s="604"/>
      <c r="B573" s="344"/>
      <c r="C573" s="344"/>
      <c r="D573" s="349"/>
      <c r="E573" s="350"/>
      <c r="F573" s="351"/>
      <c r="G573" s="344"/>
      <c r="H573" s="344"/>
    </row>
    <row r="574" spans="1:8">
      <c r="A574" s="604"/>
      <c r="B574" s="344"/>
      <c r="C574" s="344"/>
      <c r="D574" s="349"/>
      <c r="E574" s="350"/>
      <c r="F574" s="351"/>
      <c r="G574" s="344"/>
      <c r="H574" s="344"/>
    </row>
    <row r="575" spans="1:8">
      <c r="A575" s="604"/>
      <c r="B575" s="344"/>
      <c r="C575" s="344"/>
      <c r="D575" s="349"/>
      <c r="E575" s="350"/>
      <c r="F575" s="351"/>
      <c r="G575" s="344"/>
      <c r="H575" s="344"/>
    </row>
    <row r="576" spans="1:8">
      <c r="A576" s="604"/>
      <c r="B576" s="344"/>
      <c r="C576" s="344"/>
      <c r="D576" s="349"/>
      <c r="E576" s="350"/>
      <c r="F576" s="351"/>
      <c r="G576" s="344"/>
      <c r="H576" s="344"/>
    </row>
    <row r="577" spans="1:8">
      <c r="A577" s="604"/>
      <c r="B577" s="344"/>
      <c r="C577" s="344"/>
      <c r="D577" s="349"/>
      <c r="E577" s="350"/>
      <c r="F577" s="351"/>
      <c r="G577" s="344"/>
      <c r="H577" s="344"/>
    </row>
    <row r="578" spans="1:8">
      <c r="A578" s="604"/>
      <c r="B578" s="344"/>
      <c r="C578" s="344"/>
      <c r="D578" s="349"/>
      <c r="E578" s="350"/>
      <c r="F578" s="351"/>
      <c r="G578" s="344"/>
      <c r="H578" s="344"/>
    </row>
    <row r="579" spans="1:8">
      <c r="A579" s="604"/>
      <c r="B579" s="344"/>
      <c r="C579" s="344"/>
      <c r="D579" s="349"/>
      <c r="E579" s="350"/>
      <c r="F579" s="351"/>
      <c r="G579" s="344"/>
      <c r="H579" s="344"/>
    </row>
    <row r="580" spans="1:8">
      <c r="A580" s="604"/>
      <c r="B580" s="344"/>
      <c r="C580" s="344"/>
      <c r="D580" s="349"/>
      <c r="E580" s="350"/>
      <c r="F580" s="351"/>
      <c r="G580" s="344"/>
      <c r="H580" s="344"/>
    </row>
    <row r="581" spans="1:8">
      <c r="A581" s="604"/>
      <c r="B581" s="344"/>
      <c r="C581" s="344"/>
      <c r="D581" s="349"/>
      <c r="E581" s="350"/>
      <c r="F581" s="351"/>
      <c r="G581" s="344"/>
      <c r="H581" s="344"/>
    </row>
    <row r="582" spans="1:8">
      <c r="A582" s="604"/>
      <c r="B582" s="344"/>
      <c r="C582" s="344"/>
      <c r="D582" s="349"/>
      <c r="E582" s="350"/>
      <c r="F582" s="351"/>
      <c r="G582" s="344"/>
      <c r="H582" s="344"/>
    </row>
    <row r="583" spans="1:8">
      <c r="A583" s="604"/>
      <c r="B583" s="344"/>
      <c r="C583" s="344"/>
      <c r="D583" s="349"/>
      <c r="E583" s="350"/>
      <c r="F583" s="351"/>
      <c r="G583" s="344"/>
      <c r="H583" s="344"/>
    </row>
    <row r="584" spans="1:8">
      <c r="A584" s="604"/>
      <c r="B584" s="344"/>
      <c r="C584" s="344"/>
      <c r="D584" s="349"/>
      <c r="E584" s="350"/>
      <c r="F584" s="351"/>
      <c r="G584" s="344"/>
      <c r="H584" s="344"/>
    </row>
    <row r="585" spans="1:8">
      <c r="A585" s="604"/>
      <c r="B585" s="344"/>
      <c r="C585" s="344"/>
      <c r="D585" s="349"/>
      <c r="E585" s="350"/>
      <c r="F585" s="351"/>
      <c r="G585" s="344"/>
      <c r="H585" s="344"/>
    </row>
    <row r="586" spans="1:8">
      <c r="A586" s="604"/>
      <c r="B586" s="344"/>
      <c r="C586" s="344"/>
      <c r="D586" s="349"/>
      <c r="E586" s="350"/>
      <c r="F586" s="351"/>
      <c r="G586" s="344"/>
      <c r="H586" s="344"/>
    </row>
    <row r="587" spans="1:8">
      <c r="A587" s="604"/>
      <c r="B587" s="344"/>
      <c r="C587" s="344"/>
      <c r="D587" s="349"/>
      <c r="E587" s="350"/>
      <c r="F587" s="351"/>
      <c r="G587" s="344"/>
      <c r="H587" s="344"/>
    </row>
    <row r="588" spans="1:8">
      <c r="A588" s="604"/>
      <c r="B588" s="344"/>
      <c r="C588" s="344"/>
      <c r="D588" s="349"/>
      <c r="E588" s="350"/>
      <c r="F588" s="351"/>
      <c r="G588" s="344"/>
      <c r="H588" s="344"/>
    </row>
    <row r="589" spans="1:8">
      <c r="A589" s="604"/>
      <c r="B589" s="344"/>
      <c r="C589" s="344"/>
      <c r="D589" s="349"/>
      <c r="E589" s="350"/>
      <c r="F589" s="351"/>
      <c r="G589" s="344"/>
      <c r="H589" s="344"/>
    </row>
    <row r="590" spans="1:8">
      <c r="A590" s="604"/>
      <c r="B590" s="344"/>
      <c r="C590" s="344"/>
      <c r="D590" s="349"/>
      <c r="E590" s="350"/>
      <c r="F590" s="351"/>
      <c r="G590" s="344"/>
      <c r="H590" s="344"/>
    </row>
    <row r="591" spans="1:8">
      <c r="A591" s="604"/>
      <c r="B591" s="344"/>
      <c r="C591" s="344"/>
      <c r="D591" s="349"/>
      <c r="E591" s="350"/>
      <c r="F591" s="351"/>
      <c r="G591" s="344"/>
      <c r="H591" s="344"/>
    </row>
    <row r="592" spans="1:8">
      <c r="A592" s="604"/>
      <c r="B592" s="344"/>
      <c r="C592" s="344"/>
      <c r="D592" s="349"/>
      <c r="E592" s="350"/>
      <c r="F592" s="351"/>
      <c r="G592" s="344"/>
      <c r="H592" s="344"/>
    </row>
    <row r="593" spans="1:8">
      <c r="A593" s="604"/>
      <c r="B593" s="344"/>
      <c r="C593" s="344"/>
      <c r="D593" s="349"/>
      <c r="E593" s="350"/>
      <c r="F593" s="351"/>
      <c r="G593" s="344"/>
      <c r="H593" s="344"/>
    </row>
    <row r="594" spans="1:8">
      <c r="A594" s="604"/>
      <c r="B594" s="344"/>
      <c r="C594" s="344"/>
      <c r="D594" s="349"/>
      <c r="E594" s="350"/>
      <c r="F594" s="351"/>
      <c r="G594" s="344"/>
      <c r="H594" s="344"/>
    </row>
    <row r="595" spans="1:8">
      <c r="A595" s="604"/>
      <c r="B595" s="344"/>
      <c r="C595" s="344"/>
      <c r="D595" s="349"/>
      <c r="E595" s="350"/>
      <c r="F595" s="351"/>
      <c r="G595" s="344"/>
      <c r="H595" s="344"/>
    </row>
    <row r="596" spans="1:8">
      <c r="A596" s="604"/>
      <c r="B596" s="344"/>
      <c r="C596" s="344"/>
      <c r="D596" s="349"/>
      <c r="E596" s="350"/>
      <c r="F596" s="351"/>
      <c r="G596" s="344"/>
      <c r="H596" s="344"/>
    </row>
    <row r="597" spans="1:8">
      <c r="A597" s="604"/>
      <c r="B597" s="344"/>
      <c r="C597" s="344"/>
      <c r="D597" s="349"/>
      <c r="E597" s="350"/>
      <c r="F597" s="351"/>
      <c r="G597" s="344"/>
      <c r="H597" s="344"/>
    </row>
    <row r="598" spans="1:8">
      <c r="A598" s="604"/>
      <c r="B598" s="344"/>
      <c r="C598" s="344"/>
      <c r="D598" s="349"/>
      <c r="E598" s="350"/>
      <c r="F598" s="351"/>
      <c r="G598" s="344"/>
      <c r="H598" s="344"/>
    </row>
    <row r="599" spans="1:8">
      <c r="A599" s="604"/>
      <c r="B599" s="344"/>
      <c r="C599" s="344"/>
      <c r="D599" s="349"/>
      <c r="E599" s="350"/>
      <c r="F599" s="351"/>
      <c r="G599" s="344"/>
      <c r="H599" s="344"/>
    </row>
    <row r="600" spans="1:8">
      <c r="A600" s="604"/>
      <c r="B600" s="344"/>
      <c r="C600" s="344"/>
      <c r="D600" s="349"/>
      <c r="E600" s="350"/>
      <c r="F600" s="351"/>
      <c r="G600" s="344"/>
      <c r="H600" s="344"/>
    </row>
    <row r="601" spans="1:8">
      <c r="A601" s="604"/>
      <c r="B601" s="344"/>
      <c r="C601" s="344"/>
      <c r="D601" s="349"/>
      <c r="E601" s="350"/>
      <c r="F601" s="351"/>
      <c r="G601" s="344"/>
      <c r="H601" s="344"/>
    </row>
    <row r="602" spans="1:8">
      <c r="A602" s="604"/>
      <c r="B602" s="344"/>
      <c r="C602" s="344"/>
      <c r="D602" s="349"/>
      <c r="E602" s="350"/>
      <c r="F602" s="351"/>
      <c r="G602" s="344"/>
      <c r="H602" s="344"/>
    </row>
    <row r="603" spans="1:8">
      <c r="A603" s="604"/>
      <c r="B603" s="344"/>
      <c r="C603" s="344"/>
      <c r="D603" s="349"/>
      <c r="E603" s="350"/>
      <c r="F603" s="351"/>
      <c r="G603" s="344"/>
      <c r="H603" s="344"/>
    </row>
    <row r="604" spans="1:8">
      <c r="A604" s="604"/>
      <c r="B604" s="344"/>
      <c r="C604" s="344"/>
      <c r="D604" s="349"/>
      <c r="E604" s="350"/>
      <c r="F604" s="351"/>
      <c r="G604" s="344"/>
      <c r="H604" s="344"/>
    </row>
    <row r="605" spans="1:8">
      <c r="A605" s="604"/>
      <c r="B605" s="344"/>
      <c r="C605" s="344"/>
      <c r="D605" s="349"/>
      <c r="E605" s="350"/>
      <c r="F605" s="351"/>
      <c r="G605" s="344"/>
      <c r="H605" s="344"/>
    </row>
    <row r="606" spans="1:8">
      <c r="A606" s="604"/>
      <c r="B606" s="344"/>
      <c r="C606" s="344"/>
      <c r="D606" s="349"/>
      <c r="E606" s="350"/>
      <c r="F606" s="351"/>
      <c r="G606" s="344"/>
      <c r="H606" s="344"/>
    </row>
    <row r="607" spans="1:8">
      <c r="A607" s="604"/>
      <c r="B607" s="344"/>
      <c r="C607" s="344"/>
      <c r="D607" s="349"/>
      <c r="E607" s="350"/>
      <c r="F607" s="351"/>
      <c r="G607" s="344"/>
      <c r="H607" s="344"/>
    </row>
    <row r="608" spans="1:8">
      <c r="A608" s="604"/>
      <c r="B608" s="344"/>
      <c r="C608" s="344"/>
      <c r="D608" s="349"/>
      <c r="E608" s="350"/>
      <c r="F608" s="351"/>
      <c r="G608" s="344"/>
      <c r="H608" s="344"/>
    </row>
    <row r="609" spans="1:8">
      <c r="A609" s="604"/>
      <c r="B609" s="344"/>
      <c r="C609" s="344"/>
      <c r="D609" s="349"/>
      <c r="E609" s="350"/>
      <c r="F609" s="351"/>
      <c r="G609" s="344"/>
      <c r="H609" s="344"/>
    </row>
    <row r="610" spans="1:8">
      <c r="A610" s="604"/>
      <c r="B610" s="344"/>
      <c r="C610" s="344"/>
      <c r="D610" s="349"/>
      <c r="E610" s="350"/>
      <c r="F610" s="351"/>
      <c r="G610" s="344"/>
      <c r="H610" s="344"/>
    </row>
    <row r="611" spans="1:8">
      <c r="A611" s="604"/>
      <c r="B611" s="344"/>
      <c r="C611" s="344"/>
      <c r="D611" s="349"/>
      <c r="E611" s="350"/>
      <c r="F611" s="351"/>
      <c r="G611" s="344"/>
      <c r="H611" s="344"/>
    </row>
    <row r="612" spans="1:8">
      <c r="A612" s="604"/>
      <c r="B612" s="344"/>
      <c r="C612" s="344"/>
      <c r="D612" s="349"/>
      <c r="E612" s="350"/>
      <c r="F612" s="351"/>
      <c r="G612" s="344"/>
      <c r="H612" s="344"/>
    </row>
    <row r="613" spans="1:8">
      <c r="A613" s="604"/>
      <c r="B613" s="344"/>
      <c r="C613" s="344"/>
      <c r="D613" s="349"/>
      <c r="E613" s="350"/>
      <c r="F613" s="351"/>
      <c r="G613" s="344"/>
      <c r="H613" s="344"/>
    </row>
    <row r="614" spans="1:8">
      <c r="A614" s="604"/>
      <c r="B614" s="344"/>
      <c r="C614" s="344"/>
      <c r="D614" s="349"/>
      <c r="E614" s="350"/>
      <c r="F614" s="351"/>
      <c r="G614" s="344"/>
      <c r="H614" s="344"/>
    </row>
    <row r="615" spans="1:8">
      <c r="A615" s="604"/>
      <c r="B615" s="344"/>
      <c r="C615" s="344"/>
      <c r="D615" s="349"/>
      <c r="E615" s="350"/>
      <c r="F615" s="351"/>
      <c r="G615" s="344"/>
      <c r="H615" s="344"/>
    </row>
    <row r="616" spans="1:8">
      <c r="A616" s="604"/>
      <c r="B616" s="344"/>
      <c r="C616" s="344"/>
      <c r="D616" s="349"/>
      <c r="E616" s="350"/>
      <c r="F616" s="351"/>
      <c r="G616" s="344"/>
      <c r="H616" s="344"/>
    </row>
    <row r="617" spans="1:8">
      <c r="A617" s="604"/>
      <c r="B617" s="344"/>
      <c r="C617" s="344"/>
      <c r="D617" s="349"/>
      <c r="E617" s="350"/>
      <c r="F617" s="351"/>
      <c r="G617" s="344"/>
      <c r="H617" s="344"/>
    </row>
    <row r="618" spans="1:8">
      <c r="A618" s="604"/>
      <c r="B618" s="344"/>
      <c r="C618" s="344"/>
      <c r="D618" s="349"/>
      <c r="E618" s="350"/>
      <c r="F618" s="351"/>
      <c r="G618" s="344"/>
      <c r="H618" s="344"/>
    </row>
    <row r="619" spans="1:8">
      <c r="A619" s="604"/>
      <c r="B619" s="344"/>
      <c r="C619" s="344"/>
      <c r="D619" s="349"/>
      <c r="E619" s="350"/>
      <c r="F619" s="351"/>
      <c r="G619" s="344"/>
      <c r="H619" s="344"/>
    </row>
    <row r="620" spans="1:8">
      <c r="A620" s="604"/>
      <c r="B620" s="344"/>
      <c r="C620" s="344"/>
      <c r="D620" s="349"/>
      <c r="E620" s="350"/>
      <c r="F620" s="351"/>
      <c r="G620" s="344"/>
      <c r="H620" s="344"/>
    </row>
    <row r="621" spans="1:8">
      <c r="A621" s="604"/>
      <c r="B621" s="344"/>
      <c r="C621" s="344"/>
      <c r="D621" s="349"/>
      <c r="E621" s="350"/>
      <c r="F621" s="351"/>
      <c r="G621" s="344"/>
      <c r="H621" s="344"/>
    </row>
    <row r="622" spans="1:8">
      <c r="A622" s="604"/>
      <c r="B622" s="344"/>
      <c r="C622" s="344"/>
      <c r="D622" s="349"/>
      <c r="E622" s="350"/>
      <c r="F622" s="351"/>
      <c r="G622" s="344"/>
      <c r="H622" s="344"/>
    </row>
    <row r="623" spans="1:8">
      <c r="A623" s="604"/>
      <c r="B623" s="344"/>
      <c r="C623" s="344"/>
      <c r="D623" s="349"/>
      <c r="E623" s="350"/>
      <c r="F623" s="351"/>
      <c r="G623" s="344"/>
      <c r="H623" s="344"/>
    </row>
    <row r="624" spans="1:8">
      <c r="A624" s="604"/>
      <c r="B624" s="344"/>
      <c r="C624" s="344"/>
      <c r="D624" s="349"/>
      <c r="E624" s="350"/>
      <c r="F624" s="351"/>
      <c r="G624" s="344"/>
      <c r="H624" s="344"/>
    </row>
    <row r="625" spans="1:8">
      <c r="A625" s="604"/>
      <c r="B625" s="344"/>
      <c r="C625" s="344"/>
      <c r="D625" s="349"/>
      <c r="E625" s="350"/>
      <c r="F625" s="351"/>
      <c r="G625" s="344"/>
      <c r="H625" s="344"/>
    </row>
    <row r="626" spans="1:8">
      <c r="A626" s="604"/>
      <c r="B626" s="344"/>
      <c r="C626" s="344"/>
      <c r="D626" s="349"/>
      <c r="E626" s="350"/>
      <c r="F626" s="351"/>
      <c r="G626" s="344"/>
      <c r="H626" s="344"/>
    </row>
    <row r="627" spans="1:8">
      <c r="A627" s="604"/>
      <c r="B627" s="344"/>
      <c r="C627" s="344"/>
      <c r="D627" s="349"/>
      <c r="E627" s="350"/>
      <c r="F627" s="351"/>
      <c r="G627" s="344"/>
      <c r="H627" s="344"/>
    </row>
    <row r="628" spans="1:8">
      <c r="A628" s="604"/>
      <c r="B628" s="344"/>
      <c r="C628" s="344"/>
      <c r="D628" s="349"/>
      <c r="E628" s="350"/>
      <c r="F628" s="351"/>
      <c r="G628" s="344"/>
      <c r="H628" s="344"/>
    </row>
    <row r="629" spans="1:8">
      <c r="A629" s="604"/>
      <c r="B629" s="344"/>
      <c r="C629" s="344"/>
      <c r="D629" s="349"/>
      <c r="E629" s="350"/>
      <c r="F629" s="351"/>
      <c r="G629" s="344"/>
      <c r="H629" s="344"/>
    </row>
    <row r="630" spans="1:8">
      <c r="A630" s="604"/>
      <c r="B630" s="344"/>
      <c r="C630" s="344"/>
      <c r="D630" s="349"/>
      <c r="E630" s="350"/>
      <c r="F630" s="351"/>
      <c r="G630" s="344"/>
      <c r="H630" s="344"/>
    </row>
    <row r="631" spans="1:8">
      <c r="A631" s="604"/>
      <c r="B631" s="344"/>
      <c r="C631" s="344"/>
      <c r="D631" s="349"/>
      <c r="E631" s="350"/>
      <c r="F631" s="351"/>
      <c r="G631" s="344"/>
      <c r="H631" s="344"/>
    </row>
    <row r="632" spans="1:8">
      <c r="A632" s="604"/>
      <c r="B632" s="344"/>
      <c r="C632" s="344"/>
      <c r="D632" s="349"/>
      <c r="E632" s="350"/>
      <c r="F632" s="351"/>
      <c r="G632" s="344"/>
      <c r="H632" s="344"/>
    </row>
    <row r="633" spans="1:8">
      <c r="A633" s="604"/>
      <c r="B633" s="344"/>
      <c r="C633" s="344"/>
      <c r="D633" s="349"/>
      <c r="E633" s="350"/>
      <c r="F633" s="351"/>
      <c r="G633" s="344"/>
      <c r="H633" s="344"/>
    </row>
    <row r="634" spans="1:8">
      <c r="A634" s="604"/>
      <c r="B634" s="344"/>
      <c r="C634" s="344"/>
      <c r="D634" s="349"/>
      <c r="E634" s="350"/>
      <c r="F634" s="351"/>
      <c r="G634" s="344"/>
      <c r="H634" s="344"/>
    </row>
    <row r="635" spans="1:8">
      <c r="A635" s="604"/>
      <c r="B635" s="344"/>
      <c r="C635" s="344"/>
      <c r="D635" s="349"/>
      <c r="E635" s="350"/>
      <c r="F635" s="351"/>
      <c r="G635" s="344"/>
      <c r="H635" s="344"/>
    </row>
    <row r="636" spans="1:8">
      <c r="A636" s="604"/>
      <c r="B636" s="344"/>
      <c r="C636" s="344"/>
      <c r="D636" s="349"/>
      <c r="E636" s="350"/>
      <c r="F636" s="351"/>
      <c r="G636" s="344"/>
      <c r="H636" s="344"/>
    </row>
    <row r="637" spans="1:8">
      <c r="A637" s="604"/>
      <c r="B637" s="344"/>
      <c r="C637" s="344"/>
      <c r="D637" s="349"/>
      <c r="E637" s="350"/>
      <c r="F637" s="351"/>
      <c r="G637" s="344"/>
      <c r="H637" s="344"/>
    </row>
    <row r="638" spans="1:8">
      <c r="A638" s="604"/>
      <c r="B638" s="344"/>
      <c r="C638" s="344"/>
      <c r="D638" s="349"/>
      <c r="E638" s="350"/>
      <c r="F638" s="351"/>
      <c r="G638" s="344"/>
      <c r="H638" s="344"/>
    </row>
    <row r="639" spans="1:8">
      <c r="A639" s="604"/>
      <c r="B639" s="344"/>
      <c r="C639" s="344"/>
      <c r="D639" s="349"/>
      <c r="E639" s="350"/>
      <c r="F639" s="351"/>
      <c r="G639" s="344"/>
      <c r="H639" s="344"/>
    </row>
    <row r="640" spans="1:8">
      <c r="A640" s="604"/>
      <c r="B640" s="344"/>
      <c r="C640" s="344"/>
      <c r="D640" s="349"/>
      <c r="E640" s="350"/>
      <c r="F640" s="351"/>
      <c r="G640" s="344"/>
      <c r="H640" s="344"/>
    </row>
    <row r="641" spans="1:8">
      <c r="A641" s="604"/>
      <c r="B641" s="344"/>
      <c r="C641" s="344"/>
      <c r="D641" s="349"/>
      <c r="E641" s="350"/>
      <c r="F641" s="351"/>
      <c r="G641" s="344"/>
      <c r="H641" s="344"/>
    </row>
    <row r="642" spans="1:8">
      <c r="A642" s="604"/>
      <c r="B642" s="344"/>
      <c r="C642" s="344"/>
      <c r="D642" s="349"/>
      <c r="E642" s="350"/>
      <c r="F642" s="351"/>
      <c r="G642" s="344"/>
      <c r="H642" s="344"/>
    </row>
    <row r="643" spans="1:8">
      <c r="A643" s="604"/>
      <c r="B643" s="344"/>
      <c r="C643" s="344"/>
      <c r="D643" s="349"/>
      <c r="E643" s="350"/>
      <c r="F643" s="351"/>
      <c r="G643" s="344"/>
      <c r="H643" s="344"/>
    </row>
    <row r="644" spans="1:8">
      <c r="A644" s="604"/>
      <c r="B644" s="344"/>
      <c r="C644" s="344"/>
      <c r="D644" s="349"/>
      <c r="E644" s="350"/>
      <c r="F644" s="351"/>
      <c r="G644" s="344"/>
      <c r="H644" s="344"/>
    </row>
    <row r="645" spans="1:8">
      <c r="A645" s="604"/>
      <c r="B645" s="344"/>
      <c r="C645" s="344"/>
      <c r="D645" s="349"/>
      <c r="E645" s="350"/>
      <c r="F645" s="351"/>
      <c r="G645" s="344"/>
      <c r="H645" s="344"/>
    </row>
    <row r="646" spans="1:8">
      <c r="A646" s="604"/>
      <c r="B646" s="344"/>
      <c r="C646" s="344"/>
      <c r="D646" s="349"/>
      <c r="E646" s="350"/>
      <c r="F646" s="351"/>
      <c r="G646" s="344"/>
      <c r="H646" s="344"/>
    </row>
    <row r="647" spans="1:8">
      <c r="A647" s="604"/>
      <c r="B647" s="344"/>
      <c r="C647" s="344"/>
      <c r="D647" s="349"/>
      <c r="E647" s="350"/>
      <c r="F647" s="351"/>
      <c r="G647" s="344"/>
      <c r="H647" s="344"/>
    </row>
    <row r="648" spans="1:8">
      <c r="A648" s="604"/>
      <c r="B648" s="344"/>
      <c r="C648" s="344"/>
      <c r="D648" s="349"/>
      <c r="E648" s="350"/>
      <c r="F648" s="351"/>
      <c r="G648" s="344"/>
      <c r="H648" s="344"/>
    </row>
    <row r="649" spans="1:8">
      <c r="A649" s="604"/>
      <c r="B649" s="344"/>
      <c r="C649" s="344"/>
      <c r="D649" s="349"/>
      <c r="E649" s="350"/>
      <c r="F649" s="351"/>
      <c r="G649" s="344"/>
      <c r="H649" s="344"/>
    </row>
    <row r="650" spans="1:8">
      <c r="A650" s="604"/>
      <c r="B650" s="344"/>
      <c r="C650" s="344"/>
      <c r="D650" s="349"/>
      <c r="E650" s="350"/>
      <c r="F650" s="351"/>
      <c r="G650" s="344"/>
      <c r="H650" s="344"/>
    </row>
    <row r="651" spans="1:8">
      <c r="A651" s="604"/>
      <c r="B651" s="344"/>
      <c r="C651" s="344"/>
      <c r="D651" s="349"/>
      <c r="E651" s="350"/>
      <c r="F651" s="351"/>
      <c r="G651" s="344"/>
      <c r="H651" s="344"/>
    </row>
    <row r="652" spans="1:8">
      <c r="A652" s="604"/>
      <c r="B652" s="344"/>
      <c r="C652" s="344"/>
      <c r="D652" s="349"/>
      <c r="E652" s="350"/>
      <c r="F652" s="351"/>
      <c r="G652" s="344"/>
      <c r="H652" s="344"/>
    </row>
    <row r="653" spans="1:8">
      <c r="A653" s="604"/>
      <c r="B653" s="344"/>
      <c r="C653" s="344"/>
      <c r="D653" s="349"/>
      <c r="E653" s="350"/>
      <c r="F653" s="351"/>
      <c r="G653" s="344"/>
      <c r="H653" s="344"/>
    </row>
    <row r="654" spans="1:8">
      <c r="A654" s="604"/>
      <c r="B654" s="344"/>
      <c r="C654" s="344"/>
      <c r="D654" s="349"/>
      <c r="E654" s="350"/>
      <c r="F654" s="351"/>
      <c r="G654" s="344"/>
      <c r="H654" s="344"/>
    </row>
    <row r="655" spans="1:8">
      <c r="A655" s="604"/>
      <c r="B655" s="344"/>
      <c r="C655" s="344"/>
      <c r="D655" s="349"/>
      <c r="E655" s="350"/>
      <c r="F655" s="351"/>
      <c r="G655" s="344"/>
      <c r="H655" s="344"/>
    </row>
    <row r="656" spans="1:8">
      <c r="A656" s="604"/>
      <c r="B656" s="344"/>
      <c r="C656" s="344"/>
      <c r="D656" s="349"/>
      <c r="E656" s="350"/>
      <c r="F656" s="351"/>
      <c r="G656" s="344"/>
      <c r="H656" s="344"/>
    </row>
    <row r="657" spans="1:8">
      <c r="A657" s="604"/>
      <c r="B657" s="344"/>
      <c r="C657" s="344"/>
      <c r="D657" s="349"/>
      <c r="E657" s="350"/>
      <c r="F657" s="351"/>
      <c r="G657" s="344"/>
      <c r="H657" s="344"/>
    </row>
    <row r="658" spans="1:8">
      <c r="A658" s="604"/>
      <c r="B658" s="344"/>
      <c r="C658" s="344"/>
      <c r="D658" s="349"/>
      <c r="E658" s="350"/>
      <c r="F658" s="351"/>
      <c r="G658" s="344"/>
      <c r="H658" s="344"/>
    </row>
    <row r="659" spans="1:8">
      <c r="A659" s="604"/>
      <c r="B659" s="344"/>
      <c r="C659" s="344"/>
      <c r="D659" s="349"/>
      <c r="E659" s="350"/>
      <c r="F659" s="351"/>
      <c r="G659" s="344"/>
      <c r="H659" s="344"/>
    </row>
    <row r="660" spans="1:8">
      <c r="A660" s="604"/>
      <c r="B660" s="344"/>
      <c r="C660" s="344"/>
      <c r="D660" s="349"/>
      <c r="E660" s="350"/>
      <c r="F660" s="351"/>
      <c r="G660" s="344"/>
      <c r="H660" s="344"/>
    </row>
    <row r="661" spans="1:8">
      <c r="A661" s="604"/>
      <c r="B661" s="344"/>
      <c r="C661" s="344"/>
      <c r="D661" s="349"/>
      <c r="E661" s="350"/>
      <c r="F661" s="351"/>
      <c r="G661" s="344"/>
      <c r="H661" s="344"/>
    </row>
    <row r="662" spans="1:8">
      <c r="A662" s="604"/>
      <c r="B662" s="344"/>
      <c r="C662" s="344"/>
      <c r="D662" s="349"/>
      <c r="E662" s="350"/>
      <c r="F662" s="351"/>
      <c r="G662" s="344"/>
      <c r="H662" s="344"/>
    </row>
    <row r="663" spans="1:8">
      <c r="A663" s="604"/>
      <c r="B663" s="344"/>
      <c r="C663" s="344"/>
      <c r="D663" s="349"/>
      <c r="E663" s="350"/>
      <c r="F663" s="351"/>
      <c r="G663" s="344"/>
      <c r="H663" s="344"/>
    </row>
    <row r="664" spans="1:8">
      <c r="A664" s="604"/>
      <c r="B664" s="344"/>
      <c r="C664" s="344"/>
      <c r="D664" s="349"/>
      <c r="E664" s="350"/>
      <c r="F664" s="351"/>
      <c r="G664" s="344"/>
      <c r="H664" s="344"/>
    </row>
    <row r="665" spans="1:8">
      <c r="A665" s="604"/>
      <c r="B665" s="344"/>
      <c r="C665" s="344"/>
      <c r="D665" s="349"/>
      <c r="E665" s="350"/>
      <c r="F665" s="351"/>
      <c r="G665" s="344"/>
      <c r="H665" s="344"/>
    </row>
    <row r="666" spans="1:8">
      <c r="A666" s="604"/>
      <c r="B666" s="344"/>
      <c r="C666" s="344"/>
      <c r="D666" s="349"/>
      <c r="E666" s="350"/>
      <c r="F666" s="351"/>
      <c r="G666" s="344"/>
      <c r="H666" s="344"/>
    </row>
    <row r="667" spans="1:8">
      <c r="A667" s="604"/>
      <c r="B667" s="344"/>
      <c r="C667" s="344"/>
      <c r="D667" s="349"/>
      <c r="E667" s="350"/>
      <c r="F667" s="351"/>
      <c r="G667" s="344"/>
      <c r="H667" s="344"/>
    </row>
    <row r="668" spans="1:8">
      <c r="A668" s="604"/>
      <c r="B668" s="344"/>
      <c r="C668" s="344"/>
      <c r="D668" s="349"/>
      <c r="E668" s="350"/>
      <c r="F668" s="351"/>
      <c r="G668" s="344"/>
      <c r="H668" s="344"/>
    </row>
    <row r="669" spans="1:8">
      <c r="A669" s="604"/>
      <c r="B669" s="344"/>
      <c r="C669" s="344"/>
      <c r="D669" s="349"/>
      <c r="E669" s="350"/>
      <c r="F669" s="351"/>
      <c r="G669" s="344"/>
      <c r="H669" s="344"/>
    </row>
    <row r="670" spans="1:8">
      <c r="A670" s="604"/>
      <c r="B670" s="344"/>
      <c r="C670" s="344"/>
      <c r="D670" s="349"/>
      <c r="E670" s="350"/>
      <c r="F670" s="351"/>
      <c r="G670" s="344"/>
      <c r="H670" s="344"/>
    </row>
    <row r="671" spans="1:8">
      <c r="A671" s="604"/>
      <c r="B671" s="344"/>
      <c r="C671" s="344"/>
      <c r="D671" s="349"/>
      <c r="E671" s="350"/>
      <c r="F671" s="351"/>
      <c r="G671" s="344"/>
      <c r="H671" s="344"/>
    </row>
    <row r="672" spans="1:8">
      <c r="A672" s="604"/>
      <c r="B672" s="344"/>
      <c r="C672" s="344"/>
      <c r="D672" s="349"/>
      <c r="E672" s="350"/>
      <c r="F672" s="351"/>
      <c r="G672" s="344"/>
      <c r="H672" s="344"/>
    </row>
    <row r="673" spans="1:8">
      <c r="A673" s="604"/>
      <c r="B673" s="344"/>
      <c r="C673" s="344"/>
      <c r="D673" s="349"/>
      <c r="E673" s="350"/>
      <c r="F673" s="351"/>
      <c r="G673" s="344"/>
      <c r="H673" s="344"/>
    </row>
    <row r="674" spans="1:8">
      <c r="A674" s="604"/>
      <c r="B674" s="344"/>
      <c r="C674" s="344"/>
      <c r="D674" s="349"/>
      <c r="E674" s="350"/>
      <c r="F674" s="351"/>
      <c r="G674" s="344"/>
      <c r="H674" s="344"/>
    </row>
    <row r="675" spans="1:8">
      <c r="A675" s="604"/>
      <c r="B675" s="344"/>
      <c r="C675" s="344"/>
      <c r="D675" s="349"/>
      <c r="E675" s="350"/>
      <c r="F675" s="351"/>
      <c r="G675" s="344"/>
      <c r="H675" s="344"/>
    </row>
    <row r="676" spans="1:8">
      <c r="A676" s="604"/>
      <c r="B676" s="344"/>
      <c r="C676" s="344"/>
      <c r="D676" s="349"/>
      <c r="E676" s="350"/>
      <c r="F676" s="351"/>
      <c r="G676" s="344"/>
      <c r="H676" s="344"/>
    </row>
    <row r="677" spans="1:8">
      <c r="A677" s="604"/>
      <c r="B677" s="344"/>
      <c r="C677" s="344"/>
      <c r="D677" s="349"/>
      <c r="E677" s="350"/>
      <c r="F677" s="351"/>
      <c r="G677" s="344"/>
      <c r="H677" s="344"/>
    </row>
    <row r="678" spans="1:8">
      <c r="A678" s="604"/>
      <c r="B678" s="344"/>
      <c r="C678" s="344"/>
      <c r="D678" s="349"/>
      <c r="E678" s="350"/>
      <c r="F678" s="351"/>
      <c r="G678" s="344"/>
      <c r="H678" s="344"/>
    </row>
    <row r="679" spans="1:8">
      <c r="A679" s="604"/>
      <c r="B679" s="344"/>
      <c r="C679" s="344"/>
      <c r="D679" s="349"/>
      <c r="E679" s="350"/>
      <c r="F679" s="351"/>
      <c r="G679" s="344"/>
      <c r="H679" s="344"/>
    </row>
    <row r="680" spans="1:8">
      <c r="A680" s="604"/>
      <c r="B680" s="344"/>
      <c r="C680" s="344"/>
      <c r="D680" s="349"/>
      <c r="E680" s="350"/>
      <c r="F680" s="351"/>
      <c r="G680" s="344"/>
      <c r="H680" s="344"/>
    </row>
    <row r="681" spans="1:8">
      <c r="A681" s="604"/>
      <c r="B681" s="344"/>
      <c r="C681" s="344"/>
      <c r="D681" s="349"/>
      <c r="E681" s="350"/>
      <c r="F681" s="351"/>
      <c r="G681" s="344"/>
      <c r="H681" s="344"/>
    </row>
    <row r="682" spans="1:8">
      <c r="A682" s="604"/>
      <c r="B682" s="344"/>
      <c r="C682" s="344"/>
      <c r="D682" s="349"/>
      <c r="E682" s="350"/>
      <c r="F682" s="351"/>
      <c r="G682" s="344"/>
      <c r="H682" s="344"/>
    </row>
    <row r="683" spans="1:8">
      <c r="A683" s="604"/>
      <c r="B683" s="344"/>
      <c r="C683" s="344"/>
      <c r="D683" s="349"/>
      <c r="E683" s="350"/>
      <c r="F683" s="351"/>
      <c r="G683" s="344"/>
      <c r="H683" s="344"/>
    </row>
    <row r="684" spans="1:8">
      <c r="A684" s="604"/>
      <c r="B684" s="344"/>
      <c r="C684" s="344"/>
      <c r="D684" s="349"/>
      <c r="E684" s="350"/>
      <c r="F684" s="351"/>
      <c r="G684" s="344"/>
      <c r="H684" s="344"/>
    </row>
    <row r="685" spans="1:8">
      <c r="A685" s="604"/>
      <c r="B685" s="344"/>
      <c r="C685" s="344"/>
      <c r="D685" s="349"/>
      <c r="E685" s="350"/>
      <c r="F685" s="351"/>
      <c r="G685" s="344"/>
      <c r="H685" s="344"/>
    </row>
    <row r="686" spans="1:8">
      <c r="A686" s="604"/>
      <c r="B686" s="344"/>
      <c r="C686" s="344"/>
      <c r="D686" s="349"/>
      <c r="E686" s="350"/>
      <c r="F686" s="351"/>
      <c r="G686" s="344"/>
      <c r="H686" s="344"/>
    </row>
    <row r="687" spans="1:8">
      <c r="A687" s="604"/>
      <c r="B687" s="344"/>
      <c r="C687" s="344"/>
      <c r="D687" s="349"/>
      <c r="E687" s="350"/>
      <c r="F687" s="351"/>
      <c r="G687" s="344"/>
      <c r="H687" s="344"/>
    </row>
    <row r="688" spans="1:8">
      <c r="A688" s="604"/>
      <c r="B688" s="344"/>
      <c r="C688" s="344"/>
      <c r="D688" s="349"/>
      <c r="E688" s="350"/>
      <c r="F688" s="351"/>
      <c r="G688" s="344"/>
      <c r="H688" s="344"/>
    </row>
    <row r="689" spans="1:8">
      <c r="A689" s="604"/>
      <c r="B689" s="344"/>
      <c r="C689" s="344"/>
      <c r="D689" s="349"/>
      <c r="E689" s="350"/>
      <c r="F689" s="351"/>
      <c r="G689" s="344"/>
      <c r="H689" s="344"/>
    </row>
    <row r="690" spans="1:8">
      <c r="A690" s="604"/>
      <c r="B690" s="344"/>
      <c r="C690" s="344"/>
      <c r="D690" s="349"/>
      <c r="E690" s="350"/>
      <c r="F690" s="351"/>
      <c r="G690" s="344"/>
      <c r="H690" s="344"/>
    </row>
    <row r="691" spans="1:8">
      <c r="A691" s="604"/>
      <c r="B691" s="344"/>
      <c r="C691" s="344"/>
      <c r="D691" s="349"/>
      <c r="E691" s="350"/>
      <c r="F691" s="351"/>
      <c r="G691" s="344"/>
      <c r="H691" s="344"/>
    </row>
    <row r="692" spans="1:8">
      <c r="A692" s="604"/>
      <c r="B692" s="344"/>
      <c r="C692" s="344"/>
      <c r="D692" s="349"/>
      <c r="E692" s="350"/>
      <c r="F692" s="351"/>
      <c r="G692" s="344"/>
      <c r="H692" s="344"/>
    </row>
    <row r="693" spans="1:8">
      <c r="A693" s="604"/>
      <c r="B693" s="344"/>
      <c r="C693" s="344"/>
      <c r="D693" s="349"/>
      <c r="E693" s="350"/>
      <c r="F693" s="351"/>
      <c r="G693" s="344"/>
      <c r="H693" s="344"/>
    </row>
    <row r="694" spans="1:8">
      <c r="A694" s="604"/>
      <c r="B694" s="344"/>
      <c r="C694" s="344"/>
      <c r="D694" s="349"/>
      <c r="E694" s="350"/>
      <c r="F694" s="351"/>
      <c r="G694" s="344"/>
      <c r="H694" s="344"/>
    </row>
    <row r="695" spans="1:8">
      <c r="A695" s="604"/>
      <c r="B695" s="344"/>
      <c r="C695" s="344"/>
      <c r="D695" s="349"/>
      <c r="E695" s="350"/>
      <c r="F695" s="351"/>
      <c r="G695" s="344"/>
      <c r="H695" s="344"/>
    </row>
    <row r="696" spans="1:8">
      <c r="A696" s="604"/>
      <c r="B696" s="344"/>
      <c r="C696" s="344"/>
      <c r="D696" s="349"/>
      <c r="E696" s="350"/>
      <c r="F696" s="351"/>
      <c r="G696" s="344"/>
      <c r="H696" s="344"/>
    </row>
    <row r="697" spans="1:8">
      <c r="A697" s="604"/>
      <c r="B697" s="344"/>
      <c r="C697" s="344"/>
      <c r="D697" s="349"/>
      <c r="E697" s="350"/>
      <c r="F697" s="351"/>
      <c r="G697" s="344"/>
      <c r="H697" s="344"/>
    </row>
    <row r="698" spans="1:8">
      <c r="A698" s="604"/>
      <c r="B698" s="344"/>
      <c r="C698" s="344"/>
      <c r="D698" s="349"/>
      <c r="E698" s="350"/>
      <c r="F698" s="351"/>
      <c r="G698" s="344"/>
      <c r="H698" s="344"/>
    </row>
    <row r="699" spans="1:8">
      <c r="A699" s="604"/>
      <c r="B699" s="344"/>
      <c r="C699" s="344"/>
      <c r="D699" s="349"/>
      <c r="E699" s="350"/>
      <c r="F699" s="351"/>
      <c r="G699" s="344"/>
      <c r="H699" s="344"/>
    </row>
    <row r="700" spans="1:8">
      <c r="A700" s="604"/>
      <c r="B700" s="344"/>
      <c r="C700" s="344"/>
      <c r="D700" s="349"/>
      <c r="E700" s="350"/>
      <c r="F700" s="351"/>
      <c r="G700" s="344"/>
      <c r="H700" s="344"/>
    </row>
    <row r="701" spans="1:8">
      <c r="A701" s="604"/>
      <c r="B701" s="344"/>
      <c r="C701" s="344"/>
      <c r="D701" s="349"/>
      <c r="E701" s="350"/>
      <c r="F701" s="351"/>
      <c r="G701" s="344"/>
      <c r="H701" s="344"/>
    </row>
    <row r="702" spans="1:8">
      <c r="A702" s="604"/>
      <c r="B702" s="344"/>
      <c r="C702" s="344"/>
      <c r="D702" s="349"/>
      <c r="E702" s="350"/>
      <c r="F702" s="351"/>
      <c r="G702" s="344"/>
      <c r="H702" s="344"/>
    </row>
    <row r="703" spans="1:8">
      <c r="A703" s="604"/>
      <c r="B703" s="344"/>
      <c r="C703" s="344"/>
      <c r="D703" s="349"/>
      <c r="E703" s="350"/>
      <c r="F703" s="351"/>
      <c r="G703" s="344"/>
      <c r="H703" s="344"/>
    </row>
    <row r="704" spans="1:8">
      <c r="A704" s="604"/>
      <c r="B704" s="344"/>
      <c r="C704" s="344"/>
      <c r="D704" s="349"/>
      <c r="E704" s="350"/>
      <c r="F704" s="351"/>
      <c r="G704" s="344"/>
      <c r="H704" s="344"/>
    </row>
    <row r="705" spans="1:8">
      <c r="A705" s="604"/>
      <c r="B705" s="344"/>
      <c r="C705" s="344"/>
      <c r="D705" s="349"/>
      <c r="E705" s="350"/>
      <c r="F705" s="351"/>
      <c r="G705" s="344"/>
      <c r="H705" s="344"/>
    </row>
    <row r="706" spans="1:8">
      <c r="A706" s="604"/>
      <c r="B706" s="344"/>
      <c r="C706" s="344"/>
      <c r="D706" s="349"/>
      <c r="E706" s="350"/>
      <c r="F706" s="351"/>
      <c r="G706" s="344"/>
      <c r="H706" s="344"/>
    </row>
    <row r="707" spans="1:8">
      <c r="A707" s="604"/>
      <c r="B707" s="344"/>
      <c r="C707" s="344"/>
      <c r="D707" s="349"/>
      <c r="E707" s="350"/>
      <c r="F707" s="351"/>
      <c r="G707" s="344"/>
      <c r="H707" s="344"/>
    </row>
    <row r="708" spans="1:8">
      <c r="A708" s="604"/>
      <c r="B708" s="344"/>
      <c r="C708" s="344"/>
      <c r="D708" s="349"/>
      <c r="E708" s="350"/>
      <c r="F708" s="351"/>
      <c r="G708" s="344"/>
      <c r="H708" s="344"/>
    </row>
    <row r="709" spans="1:8">
      <c r="A709" s="604"/>
      <c r="B709" s="344"/>
      <c r="C709" s="344"/>
      <c r="D709" s="349"/>
      <c r="E709" s="350"/>
      <c r="F709" s="351"/>
      <c r="G709" s="344"/>
      <c r="H709" s="344"/>
    </row>
    <row r="710" spans="1:8">
      <c r="A710" s="604"/>
      <c r="B710" s="344"/>
      <c r="C710" s="344"/>
      <c r="D710" s="349"/>
      <c r="E710" s="350"/>
      <c r="F710" s="351"/>
      <c r="G710" s="344"/>
      <c r="H710" s="344"/>
    </row>
    <row r="711" spans="1:8">
      <c r="A711" s="604"/>
      <c r="B711" s="344"/>
      <c r="C711" s="344"/>
      <c r="D711" s="349"/>
      <c r="E711" s="350"/>
      <c r="F711" s="351"/>
      <c r="G711" s="344"/>
      <c r="H711" s="344"/>
    </row>
    <row r="712" spans="1:8">
      <c r="A712" s="604"/>
      <c r="B712" s="344"/>
      <c r="C712" s="344"/>
      <c r="D712" s="349"/>
      <c r="E712" s="350"/>
      <c r="F712" s="351"/>
      <c r="G712" s="344"/>
      <c r="H712" s="344"/>
    </row>
    <row r="713" spans="1:8">
      <c r="A713" s="604"/>
      <c r="B713" s="344"/>
      <c r="C713" s="344"/>
      <c r="D713" s="349"/>
      <c r="E713" s="350"/>
      <c r="F713" s="351"/>
      <c r="G713" s="344"/>
      <c r="H713" s="344"/>
    </row>
    <row r="714" spans="1:8">
      <c r="A714" s="604"/>
      <c r="B714" s="344"/>
      <c r="C714" s="344"/>
      <c r="D714" s="349"/>
      <c r="E714" s="350"/>
      <c r="F714" s="351"/>
      <c r="G714" s="344"/>
      <c r="H714" s="344"/>
    </row>
    <row r="715" spans="1:8">
      <c r="A715" s="604"/>
      <c r="B715" s="344"/>
      <c r="C715" s="344"/>
      <c r="D715" s="349"/>
      <c r="E715" s="350"/>
      <c r="F715" s="351"/>
      <c r="G715" s="344"/>
      <c r="H715" s="344"/>
    </row>
    <row r="716" spans="1:8">
      <c r="A716" s="604"/>
      <c r="B716" s="344"/>
      <c r="C716" s="344"/>
      <c r="D716" s="349"/>
      <c r="E716" s="350"/>
      <c r="F716" s="351"/>
      <c r="G716" s="344"/>
      <c r="H716" s="344"/>
    </row>
    <row r="717" spans="1:8">
      <c r="A717" s="604"/>
      <c r="B717" s="344"/>
      <c r="C717" s="344"/>
      <c r="D717" s="349"/>
      <c r="E717" s="350"/>
      <c r="F717" s="351"/>
      <c r="G717" s="344"/>
      <c r="H717" s="344"/>
    </row>
    <row r="718" spans="1:8">
      <c r="A718" s="604"/>
      <c r="B718" s="344"/>
      <c r="C718" s="344"/>
      <c r="D718" s="349"/>
      <c r="E718" s="350"/>
      <c r="F718" s="351"/>
      <c r="G718" s="344"/>
      <c r="H718" s="344"/>
    </row>
    <row r="719" spans="1:8">
      <c r="A719" s="604"/>
      <c r="B719" s="344"/>
      <c r="C719" s="344"/>
      <c r="D719" s="349"/>
      <c r="E719" s="350"/>
      <c r="F719" s="351"/>
      <c r="G719" s="344"/>
      <c r="H719" s="344"/>
    </row>
    <row r="720" spans="1:8">
      <c r="A720" s="604"/>
      <c r="B720" s="344"/>
      <c r="C720" s="344"/>
      <c r="D720" s="349"/>
      <c r="E720" s="350"/>
      <c r="F720" s="351"/>
      <c r="G720" s="344"/>
      <c r="H720" s="344"/>
    </row>
    <row r="721" spans="1:8">
      <c r="A721" s="604"/>
      <c r="B721" s="344"/>
      <c r="C721" s="344"/>
      <c r="D721" s="349"/>
      <c r="E721" s="350"/>
      <c r="F721" s="351"/>
      <c r="G721" s="344"/>
      <c r="H721" s="344"/>
    </row>
    <row r="722" spans="1:8">
      <c r="A722" s="604"/>
      <c r="B722" s="344"/>
      <c r="C722" s="344"/>
      <c r="D722" s="349"/>
      <c r="E722" s="350"/>
      <c r="F722" s="351"/>
      <c r="G722" s="344"/>
      <c r="H722" s="344"/>
    </row>
    <row r="723" spans="1:8">
      <c r="A723" s="604"/>
      <c r="B723" s="344"/>
      <c r="C723" s="344"/>
      <c r="D723" s="349"/>
      <c r="E723" s="350"/>
      <c r="F723" s="351"/>
      <c r="G723" s="344"/>
      <c r="H723" s="344"/>
    </row>
    <row r="724" spans="1:8">
      <c r="A724" s="604"/>
      <c r="B724" s="344"/>
      <c r="C724" s="344"/>
      <c r="D724" s="349"/>
      <c r="E724" s="350"/>
      <c r="F724" s="351"/>
      <c r="G724" s="344"/>
      <c r="H724" s="344"/>
    </row>
    <row r="725" spans="1:8">
      <c r="A725" s="604"/>
      <c r="B725" s="344"/>
      <c r="C725" s="344"/>
      <c r="D725" s="349"/>
      <c r="E725" s="350"/>
      <c r="F725" s="351"/>
      <c r="G725" s="344"/>
      <c r="H725" s="344"/>
    </row>
    <row r="726" spans="1:8">
      <c r="A726" s="604"/>
      <c r="B726" s="344"/>
      <c r="C726" s="344"/>
      <c r="D726" s="349"/>
      <c r="E726" s="350"/>
      <c r="F726" s="351"/>
      <c r="G726" s="344"/>
      <c r="H726" s="344"/>
    </row>
    <row r="727" spans="1:8">
      <c r="A727" s="604"/>
      <c r="B727" s="344"/>
      <c r="C727" s="344"/>
      <c r="D727" s="349"/>
      <c r="E727" s="350"/>
      <c r="F727" s="351"/>
      <c r="G727" s="344"/>
      <c r="H727" s="344"/>
    </row>
    <row r="728" spans="1:8">
      <c r="A728" s="604"/>
      <c r="B728" s="344"/>
      <c r="C728" s="344"/>
      <c r="D728" s="349"/>
      <c r="E728" s="350"/>
      <c r="F728" s="351"/>
      <c r="G728" s="344"/>
      <c r="H728" s="344"/>
    </row>
    <row r="729" spans="1:8">
      <c r="A729" s="604"/>
      <c r="B729" s="344"/>
      <c r="C729" s="344"/>
      <c r="D729" s="349"/>
      <c r="E729" s="350"/>
      <c r="F729" s="351"/>
      <c r="G729" s="344"/>
      <c r="H729" s="344"/>
    </row>
    <row r="730" spans="1:8">
      <c r="A730" s="604"/>
      <c r="B730" s="344"/>
      <c r="C730" s="344"/>
      <c r="D730" s="349"/>
      <c r="E730" s="350"/>
      <c r="F730" s="351"/>
      <c r="G730" s="344"/>
      <c r="H730" s="344"/>
    </row>
    <row r="731" spans="1:8">
      <c r="A731" s="604"/>
      <c r="B731" s="344"/>
      <c r="C731" s="344"/>
      <c r="D731" s="349"/>
      <c r="E731" s="350"/>
      <c r="F731" s="351"/>
      <c r="G731" s="344"/>
      <c r="H731" s="344"/>
    </row>
    <row r="732" spans="1:8">
      <c r="A732" s="604"/>
      <c r="B732" s="344"/>
      <c r="C732" s="344"/>
      <c r="D732" s="349"/>
      <c r="E732" s="350"/>
      <c r="F732" s="351"/>
      <c r="G732" s="344"/>
      <c r="H732" s="344"/>
    </row>
    <row r="733" spans="1:8">
      <c r="A733" s="604"/>
      <c r="B733" s="344"/>
      <c r="C733" s="344"/>
      <c r="D733" s="349"/>
      <c r="E733" s="350"/>
      <c r="F733" s="351"/>
      <c r="G733" s="344"/>
      <c r="H733" s="344"/>
    </row>
    <row r="734" spans="1:8">
      <c r="A734" s="604"/>
      <c r="B734" s="344"/>
      <c r="C734" s="344"/>
      <c r="D734" s="349"/>
      <c r="E734" s="350"/>
      <c r="F734" s="351"/>
      <c r="G734" s="344"/>
      <c r="H734" s="344"/>
    </row>
    <row r="735" spans="1:8">
      <c r="A735" s="604"/>
      <c r="B735" s="344"/>
      <c r="C735" s="344"/>
      <c r="D735" s="349"/>
      <c r="E735" s="350"/>
      <c r="F735" s="351"/>
      <c r="G735" s="344"/>
      <c r="H735" s="344"/>
    </row>
    <row r="736" spans="1:8">
      <c r="A736" s="604"/>
      <c r="B736" s="344"/>
      <c r="C736" s="344"/>
      <c r="D736" s="349"/>
      <c r="E736" s="350"/>
      <c r="F736" s="351"/>
      <c r="G736" s="344"/>
      <c r="H736" s="344"/>
    </row>
    <row r="737" spans="1:8">
      <c r="A737" s="604"/>
      <c r="B737" s="344"/>
      <c r="C737" s="344"/>
      <c r="D737" s="349"/>
      <c r="E737" s="350"/>
      <c r="F737" s="351"/>
      <c r="G737" s="344"/>
      <c r="H737" s="344"/>
    </row>
    <row r="738" spans="1:8">
      <c r="A738" s="604"/>
      <c r="B738" s="344"/>
      <c r="C738" s="344"/>
      <c r="D738" s="349"/>
      <c r="E738" s="350"/>
      <c r="F738" s="351"/>
      <c r="G738" s="344"/>
      <c r="H738" s="344"/>
    </row>
    <row r="739" spans="1:8">
      <c r="A739" s="604"/>
      <c r="B739" s="344"/>
      <c r="C739" s="344"/>
      <c r="D739" s="349"/>
      <c r="E739" s="350"/>
      <c r="F739" s="351"/>
      <c r="G739" s="344"/>
      <c r="H739" s="344"/>
    </row>
    <row r="740" spans="1:8">
      <c r="A740" s="604"/>
      <c r="B740" s="344"/>
      <c r="C740" s="344"/>
      <c r="D740" s="349"/>
      <c r="E740" s="350"/>
      <c r="F740" s="351"/>
      <c r="G740" s="344"/>
      <c r="H740" s="344"/>
    </row>
    <row r="741" spans="1:8">
      <c r="A741" s="604"/>
      <c r="B741" s="344"/>
      <c r="C741" s="344"/>
      <c r="D741" s="349"/>
      <c r="E741" s="350"/>
      <c r="F741" s="351"/>
      <c r="G741" s="344"/>
      <c r="H741" s="344"/>
    </row>
    <row r="742" spans="1:8">
      <c r="A742" s="604"/>
      <c r="B742" s="344"/>
      <c r="C742" s="344"/>
      <c r="D742" s="349"/>
      <c r="E742" s="350"/>
      <c r="F742" s="351"/>
      <c r="G742" s="344"/>
      <c r="H742" s="344"/>
    </row>
    <row r="743" spans="1:8">
      <c r="A743" s="604"/>
      <c r="B743" s="344"/>
      <c r="C743" s="344"/>
      <c r="D743" s="349"/>
      <c r="E743" s="350"/>
      <c r="F743" s="351"/>
      <c r="G743" s="344"/>
      <c r="H743" s="344"/>
    </row>
    <row r="744" spans="1:8">
      <c r="A744" s="604"/>
      <c r="B744" s="344"/>
      <c r="C744" s="344"/>
      <c r="D744" s="349"/>
      <c r="E744" s="350"/>
      <c r="F744" s="351"/>
      <c r="G744" s="344"/>
      <c r="H744" s="344"/>
    </row>
    <row r="745" spans="1:8">
      <c r="A745" s="604"/>
      <c r="B745" s="344"/>
      <c r="C745" s="344"/>
      <c r="D745" s="349"/>
      <c r="E745" s="350"/>
      <c r="F745" s="351"/>
      <c r="G745" s="344"/>
      <c r="H745" s="344"/>
    </row>
    <row r="746" spans="1:8">
      <c r="A746" s="604"/>
      <c r="B746" s="344"/>
      <c r="C746" s="344"/>
      <c r="D746" s="349"/>
      <c r="E746" s="350"/>
      <c r="F746" s="351"/>
      <c r="G746" s="344"/>
      <c r="H746" s="344"/>
    </row>
    <row r="747" spans="1:8">
      <c r="A747" s="604"/>
      <c r="B747" s="344"/>
      <c r="C747" s="344"/>
      <c r="D747" s="349"/>
      <c r="E747" s="350"/>
      <c r="F747" s="351"/>
      <c r="G747" s="344"/>
      <c r="H747" s="344"/>
    </row>
    <row r="748" spans="1:8">
      <c r="A748" s="604"/>
      <c r="B748" s="344"/>
      <c r="C748" s="344"/>
      <c r="D748" s="349"/>
      <c r="E748" s="350"/>
      <c r="F748" s="351"/>
      <c r="G748" s="344"/>
      <c r="H748" s="344"/>
    </row>
    <row r="749" spans="1:8">
      <c r="A749" s="604"/>
      <c r="B749" s="344"/>
      <c r="C749" s="344"/>
      <c r="D749" s="349"/>
      <c r="E749" s="350"/>
      <c r="F749" s="351"/>
      <c r="G749" s="344"/>
      <c r="H749" s="344"/>
    </row>
    <row r="750" spans="1:8">
      <c r="A750" s="604"/>
      <c r="B750" s="344"/>
      <c r="C750" s="344"/>
      <c r="D750" s="349"/>
      <c r="E750" s="350"/>
      <c r="F750" s="351"/>
      <c r="G750" s="344"/>
      <c r="H750" s="344"/>
    </row>
    <row r="751" spans="1:8">
      <c r="A751" s="604"/>
      <c r="B751" s="344"/>
      <c r="C751" s="344"/>
      <c r="D751" s="349"/>
      <c r="E751" s="350"/>
      <c r="F751" s="351"/>
      <c r="G751" s="344"/>
      <c r="H751" s="344"/>
    </row>
    <row r="752" spans="1:8">
      <c r="A752" s="604"/>
      <c r="B752" s="344"/>
      <c r="C752" s="344"/>
      <c r="D752" s="349"/>
      <c r="E752" s="350"/>
      <c r="F752" s="351"/>
      <c r="G752" s="344"/>
      <c r="H752" s="344"/>
    </row>
    <row r="753" spans="1:8">
      <c r="A753" s="604"/>
      <c r="B753" s="344"/>
      <c r="C753" s="344"/>
      <c r="D753" s="349"/>
      <c r="E753" s="350"/>
      <c r="F753" s="351"/>
      <c r="G753" s="344"/>
      <c r="H753" s="344"/>
    </row>
    <row r="754" spans="1:8">
      <c r="A754" s="604"/>
      <c r="B754" s="344"/>
      <c r="C754" s="344"/>
      <c r="D754" s="349"/>
      <c r="E754" s="350"/>
      <c r="F754" s="351"/>
      <c r="G754" s="344"/>
      <c r="H754" s="344"/>
    </row>
    <row r="755" spans="1:8">
      <c r="A755" s="604"/>
      <c r="B755" s="344"/>
      <c r="C755" s="344"/>
      <c r="D755" s="349"/>
      <c r="E755" s="350"/>
      <c r="F755" s="351"/>
      <c r="G755" s="344"/>
      <c r="H755" s="344"/>
    </row>
    <row r="756" spans="1:8">
      <c r="A756" s="604"/>
      <c r="B756" s="344"/>
      <c r="C756" s="344"/>
      <c r="D756" s="349"/>
      <c r="E756" s="350"/>
      <c r="F756" s="351"/>
      <c r="G756" s="344"/>
      <c r="H756" s="344"/>
    </row>
    <row r="757" spans="1:8">
      <c r="A757" s="604"/>
      <c r="B757" s="344"/>
      <c r="C757" s="344"/>
      <c r="D757" s="349"/>
      <c r="E757" s="350"/>
      <c r="F757" s="351"/>
      <c r="G757" s="344"/>
      <c r="H757" s="344"/>
    </row>
    <row r="758" spans="1:8">
      <c r="A758" s="604"/>
      <c r="B758" s="344"/>
      <c r="C758" s="344"/>
      <c r="D758" s="349"/>
      <c r="E758" s="350"/>
      <c r="F758" s="351"/>
      <c r="G758" s="344"/>
      <c r="H758" s="344"/>
    </row>
    <row r="759" spans="1:8">
      <c r="A759" s="604"/>
      <c r="B759" s="344"/>
      <c r="C759" s="344"/>
      <c r="D759" s="349"/>
      <c r="E759" s="350"/>
      <c r="F759" s="351"/>
      <c r="G759" s="344"/>
      <c r="H759" s="344"/>
    </row>
    <row r="760" spans="1:8">
      <c r="A760" s="604"/>
      <c r="B760" s="344"/>
      <c r="C760" s="344"/>
      <c r="D760" s="349"/>
      <c r="E760" s="350"/>
      <c r="F760" s="351"/>
      <c r="G760" s="344"/>
      <c r="H760" s="344"/>
    </row>
    <row r="761" spans="1:8">
      <c r="A761" s="604"/>
      <c r="B761" s="344"/>
      <c r="C761" s="344"/>
      <c r="D761" s="349"/>
      <c r="E761" s="350"/>
      <c r="F761" s="351"/>
      <c r="G761" s="344"/>
      <c r="H761" s="344"/>
    </row>
    <row r="762" spans="1:8">
      <c r="A762" s="604"/>
      <c r="B762" s="344"/>
      <c r="C762" s="344"/>
      <c r="D762" s="349"/>
      <c r="E762" s="350"/>
      <c r="F762" s="351"/>
      <c r="G762" s="344"/>
      <c r="H762" s="344"/>
    </row>
    <row r="763" spans="1:8">
      <c r="A763" s="604"/>
      <c r="B763" s="344"/>
      <c r="C763" s="344"/>
      <c r="D763" s="349"/>
      <c r="E763" s="350"/>
      <c r="F763" s="351"/>
      <c r="G763" s="344"/>
      <c r="H763" s="344"/>
    </row>
    <row r="764" spans="1:8">
      <c r="A764" s="604"/>
      <c r="B764" s="344"/>
      <c r="C764" s="344"/>
      <c r="D764" s="349"/>
      <c r="E764" s="350"/>
      <c r="F764" s="351"/>
      <c r="G764" s="344"/>
      <c r="H764" s="344"/>
    </row>
    <row r="765" spans="1:8">
      <c r="A765" s="604"/>
      <c r="B765" s="344"/>
      <c r="C765" s="344"/>
      <c r="D765" s="349"/>
      <c r="E765" s="350"/>
      <c r="F765" s="351"/>
      <c r="G765" s="344"/>
      <c r="H765" s="344"/>
    </row>
    <row r="766" spans="1:8">
      <c r="A766" s="604"/>
      <c r="B766" s="344"/>
      <c r="C766" s="344"/>
      <c r="D766" s="349"/>
      <c r="E766" s="350"/>
      <c r="F766" s="351"/>
      <c r="G766" s="344"/>
      <c r="H766" s="344"/>
    </row>
    <row r="767" spans="1:8">
      <c r="A767" s="604"/>
      <c r="B767" s="344"/>
      <c r="C767" s="344"/>
      <c r="D767" s="349"/>
      <c r="E767" s="350"/>
      <c r="F767" s="351"/>
      <c r="G767" s="344"/>
      <c r="H767" s="344"/>
    </row>
    <row r="768" spans="1:8">
      <c r="A768" s="604"/>
      <c r="B768" s="344"/>
      <c r="C768" s="344"/>
      <c r="D768" s="349"/>
      <c r="E768" s="350"/>
      <c r="F768" s="351"/>
      <c r="G768" s="344"/>
      <c r="H768" s="344"/>
    </row>
    <row r="769" spans="1:8">
      <c r="A769" s="604"/>
      <c r="B769" s="344"/>
      <c r="C769" s="344"/>
      <c r="D769" s="349"/>
      <c r="E769" s="350"/>
      <c r="F769" s="351"/>
      <c r="G769" s="344"/>
      <c r="H769" s="344"/>
    </row>
    <row r="770" spans="1:8">
      <c r="A770" s="604"/>
      <c r="B770" s="344"/>
      <c r="C770" s="344"/>
      <c r="D770" s="349"/>
      <c r="E770" s="350"/>
      <c r="F770" s="351"/>
      <c r="G770" s="344"/>
      <c r="H770" s="344"/>
    </row>
    <row r="771" spans="1:8">
      <c r="A771" s="604"/>
      <c r="B771" s="344"/>
      <c r="C771" s="344"/>
      <c r="D771" s="349"/>
      <c r="E771" s="350"/>
      <c r="F771" s="351"/>
      <c r="G771" s="344"/>
      <c r="H771" s="344"/>
    </row>
    <row r="772" spans="1:8">
      <c r="A772" s="604"/>
      <c r="B772" s="344"/>
      <c r="C772" s="344"/>
      <c r="D772" s="349"/>
      <c r="E772" s="350"/>
      <c r="F772" s="351"/>
      <c r="G772" s="344"/>
      <c r="H772" s="344"/>
    </row>
    <row r="773" spans="1:8">
      <c r="A773" s="604"/>
      <c r="B773" s="344"/>
      <c r="C773" s="344"/>
      <c r="D773" s="349"/>
      <c r="E773" s="350"/>
      <c r="F773" s="351"/>
      <c r="G773" s="344"/>
      <c r="H773" s="344"/>
    </row>
    <row r="774" spans="1:8">
      <c r="A774" s="604"/>
      <c r="B774" s="344"/>
      <c r="C774" s="344"/>
      <c r="D774" s="349"/>
      <c r="E774" s="350"/>
      <c r="F774" s="351"/>
      <c r="G774" s="344"/>
      <c r="H774" s="344"/>
    </row>
    <row r="775" spans="1:8">
      <c r="A775" s="604"/>
      <c r="B775" s="344"/>
      <c r="C775" s="344"/>
      <c r="D775" s="349"/>
      <c r="E775" s="350"/>
      <c r="F775" s="351"/>
      <c r="G775" s="344"/>
      <c r="H775" s="344"/>
    </row>
    <row r="776" spans="1:8">
      <c r="A776" s="604"/>
      <c r="B776" s="344"/>
      <c r="C776" s="344"/>
      <c r="D776" s="349"/>
      <c r="E776" s="350"/>
      <c r="F776" s="351"/>
      <c r="G776" s="344"/>
      <c r="H776" s="344"/>
    </row>
    <row r="777" spans="1:8">
      <c r="A777" s="604"/>
      <c r="B777" s="344"/>
      <c r="C777" s="344"/>
      <c r="D777" s="349"/>
      <c r="E777" s="350"/>
      <c r="F777" s="351"/>
      <c r="G777" s="344"/>
      <c r="H777" s="344"/>
    </row>
    <row r="778" spans="1:8">
      <c r="A778" s="604"/>
      <c r="B778" s="344"/>
      <c r="C778" s="344"/>
      <c r="D778" s="349"/>
      <c r="E778" s="350"/>
      <c r="F778" s="351"/>
      <c r="G778" s="344"/>
      <c r="H778" s="344"/>
    </row>
    <row r="779" spans="1:8">
      <c r="A779" s="604"/>
      <c r="B779" s="344"/>
      <c r="C779" s="344"/>
      <c r="D779" s="349"/>
      <c r="E779" s="350"/>
      <c r="F779" s="351"/>
      <c r="G779" s="344"/>
      <c r="H779" s="344"/>
    </row>
    <row r="780" spans="1:8">
      <c r="A780" s="604"/>
      <c r="B780" s="344"/>
      <c r="C780" s="344"/>
      <c r="D780" s="349"/>
      <c r="E780" s="350"/>
      <c r="F780" s="351"/>
      <c r="G780" s="344"/>
      <c r="H780" s="344"/>
    </row>
    <row r="781" spans="1:8">
      <c r="A781" s="604"/>
      <c r="B781" s="344"/>
      <c r="C781" s="344"/>
      <c r="D781" s="349"/>
      <c r="E781" s="350"/>
      <c r="F781" s="351"/>
      <c r="G781" s="344"/>
      <c r="H781" s="344"/>
    </row>
    <row r="782" spans="1:8">
      <c r="A782" s="604"/>
      <c r="B782" s="344"/>
      <c r="C782" s="344"/>
      <c r="D782" s="349"/>
      <c r="E782" s="350"/>
      <c r="F782" s="351"/>
      <c r="G782" s="344"/>
      <c r="H782" s="344"/>
    </row>
    <row r="783" spans="1:8">
      <c r="A783" s="604"/>
      <c r="B783" s="344"/>
      <c r="C783" s="344"/>
      <c r="D783" s="349"/>
      <c r="E783" s="350"/>
      <c r="F783" s="351"/>
      <c r="G783" s="344"/>
      <c r="H783" s="344"/>
    </row>
    <row r="784" spans="1:8">
      <c r="A784" s="604"/>
      <c r="B784" s="344"/>
      <c r="C784" s="344"/>
      <c r="D784" s="349"/>
      <c r="E784" s="350"/>
      <c r="F784" s="351"/>
      <c r="G784" s="344"/>
      <c r="H784" s="344"/>
    </row>
    <row r="785" spans="1:8">
      <c r="A785" s="604"/>
      <c r="B785" s="344"/>
      <c r="C785" s="344"/>
      <c r="D785" s="349"/>
      <c r="E785" s="350"/>
      <c r="F785" s="351"/>
      <c r="G785" s="344"/>
      <c r="H785" s="344"/>
    </row>
    <row r="786" spans="1:8">
      <c r="A786" s="604"/>
      <c r="B786" s="344"/>
      <c r="C786" s="344"/>
      <c r="D786" s="349"/>
      <c r="E786" s="350"/>
      <c r="F786" s="351"/>
      <c r="G786" s="344"/>
      <c r="H786" s="344"/>
    </row>
    <row r="787" spans="1:8">
      <c r="A787" s="604"/>
      <c r="B787" s="344"/>
      <c r="C787" s="344"/>
      <c r="D787" s="349"/>
      <c r="E787" s="350"/>
      <c r="F787" s="351"/>
      <c r="G787" s="344"/>
      <c r="H787" s="344"/>
    </row>
    <row r="788" spans="1:8">
      <c r="A788" s="604"/>
      <c r="B788" s="344"/>
      <c r="C788" s="344"/>
      <c r="D788" s="349"/>
      <c r="E788" s="350"/>
      <c r="F788" s="351"/>
      <c r="G788" s="344"/>
      <c r="H788" s="344"/>
    </row>
    <row r="789" spans="1:8">
      <c r="A789" s="604"/>
      <c r="B789" s="344"/>
      <c r="C789" s="344"/>
      <c r="D789" s="349"/>
      <c r="E789" s="350"/>
      <c r="F789" s="351"/>
      <c r="G789" s="344"/>
      <c r="H789" s="344"/>
    </row>
    <row r="790" spans="1:8">
      <c r="A790" s="604"/>
      <c r="B790" s="344"/>
      <c r="C790" s="344"/>
      <c r="D790" s="349"/>
      <c r="E790" s="350"/>
      <c r="F790" s="351"/>
      <c r="G790" s="344"/>
      <c r="H790" s="344"/>
    </row>
    <row r="791" spans="1:8">
      <c r="A791" s="604"/>
      <c r="B791" s="344"/>
      <c r="C791" s="344"/>
      <c r="D791" s="349"/>
      <c r="E791" s="350"/>
      <c r="F791" s="351"/>
      <c r="G791" s="344"/>
      <c r="H791" s="344"/>
    </row>
    <row r="792" spans="1:8">
      <c r="A792" s="604"/>
      <c r="B792" s="344"/>
      <c r="C792" s="344"/>
      <c r="D792" s="349"/>
      <c r="E792" s="350"/>
      <c r="F792" s="351"/>
      <c r="G792" s="344"/>
      <c r="H792" s="344"/>
    </row>
    <row r="793" spans="1:8">
      <c r="A793" s="604"/>
      <c r="B793" s="344"/>
      <c r="C793" s="344"/>
      <c r="D793" s="349"/>
      <c r="E793" s="350"/>
      <c r="F793" s="351"/>
      <c r="G793" s="344"/>
      <c r="H793" s="344"/>
    </row>
    <row r="794" spans="1:8">
      <c r="A794" s="604"/>
      <c r="B794" s="344"/>
      <c r="C794" s="344"/>
      <c r="D794" s="349"/>
      <c r="E794" s="350"/>
      <c r="F794" s="351"/>
      <c r="G794" s="344"/>
      <c r="H794" s="344"/>
    </row>
    <row r="795" spans="1:8">
      <c r="A795" s="604"/>
      <c r="B795" s="344"/>
      <c r="C795" s="344"/>
      <c r="D795" s="349"/>
      <c r="E795" s="350"/>
      <c r="F795" s="351"/>
      <c r="G795" s="344"/>
      <c r="H795" s="344"/>
    </row>
    <row r="796" spans="1:8">
      <c r="A796" s="604"/>
      <c r="B796" s="344"/>
      <c r="C796" s="344"/>
      <c r="D796" s="349"/>
      <c r="E796" s="350"/>
      <c r="F796" s="351"/>
      <c r="G796" s="344"/>
      <c r="H796" s="344"/>
    </row>
    <row r="797" spans="1:8">
      <c r="A797" s="604"/>
      <c r="B797" s="344"/>
      <c r="C797" s="344"/>
      <c r="D797" s="349"/>
      <c r="E797" s="350"/>
      <c r="F797" s="351"/>
      <c r="G797" s="344"/>
      <c r="H797" s="344"/>
    </row>
    <row r="798" spans="1:8">
      <c r="A798" s="604"/>
      <c r="B798" s="344"/>
      <c r="C798" s="344"/>
      <c r="D798" s="349"/>
      <c r="E798" s="350"/>
      <c r="F798" s="351"/>
      <c r="G798" s="344"/>
      <c r="H798" s="344"/>
    </row>
    <row r="799" spans="1:8">
      <c r="A799" s="604"/>
      <c r="B799" s="344"/>
      <c r="C799" s="344"/>
      <c r="D799" s="349"/>
      <c r="E799" s="350"/>
      <c r="F799" s="351"/>
      <c r="G799" s="344"/>
      <c r="H799" s="344"/>
    </row>
    <row r="800" spans="1:8">
      <c r="A800" s="604"/>
      <c r="B800" s="344"/>
      <c r="C800" s="344"/>
      <c r="D800" s="349"/>
      <c r="E800" s="350"/>
      <c r="F800" s="351"/>
      <c r="G800" s="344"/>
      <c r="H800" s="344"/>
    </row>
    <row r="801" spans="1:8">
      <c r="A801" s="604"/>
      <c r="B801" s="344"/>
      <c r="C801" s="344"/>
      <c r="D801" s="349"/>
      <c r="E801" s="350"/>
      <c r="F801" s="351"/>
      <c r="G801" s="344"/>
      <c r="H801" s="344"/>
    </row>
    <row r="802" spans="1:8">
      <c r="A802" s="604"/>
      <c r="B802" s="344"/>
      <c r="C802" s="344"/>
      <c r="D802" s="349"/>
      <c r="E802" s="350"/>
      <c r="F802" s="351"/>
      <c r="G802" s="344"/>
      <c r="H802" s="344"/>
    </row>
    <row r="803" spans="1:8">
      <c r="A803" s="604"/>
      <c r="B803" s="344"/>
      <c r="C803" s="344"/>
      <c r="D803" s="349"/>
      <c r="E803" s="350"/>
      <c r="F803" s="351"/>
      <c r="G803" s="344"/>
      <c r="H803" s="344"/>
    </row>
    <row r="804" spans="1:8">
      <c r="A804" s="604"/>
      <c r="B804" s="344"/>
      <c r="C804" s="344"/>
      <c r="D804" s="349"/>
      <c r="E804" s="350"/>
      <c r="F804" s="351"/>
      <c r="G804" s="344"/>
      <c r="H804" s="344"/>
    </row>
    <row r="805" spans="1:8">
      <c r="A805" s="604"/>
      <c r="B805" s="344"/>
      <c r="C805" s="344"/>
      <c r="D805" s="349"/>
      <c r="E805" s="350"/>
      <c r="F805" s="351"/>
      <c r="G805" s="344"/>
      <c r="H805" s="344"/>
    </row>
    <row r="806" spans="1:8">
      <c r="A806" s="604"/>
      <c r="B806" s="344"/>
      <c r="C806" s="344"/>
      <c r="D806" s="349"/>
      <c r="E806" s="350"/>
      <c r="F806" s="351"/>
      <c r="G806" s="344"/>
      <c r="H806" s="344"/>
    </row>
    <row r="807" spans="1:8">
      <c r="A807" s="604"/>
      <c r="B807" s="344"/>
      <c r="C807" s="344"/>
      <c r="D807" s="349"/>
      <c r="E807" s="350"/>
      <c r="F807" s="351"/>
      <c r="G807" s="344"/>
      <c r="H807" s="344"/>
    </row>
    <row r="808" spans="1:8">
      <c r="A808" s="604"/>
      <c r="B808" s="344"/>
      <c r="C808" s="344"/>
      <c r="D808" s="349"/>
      <c r="E808" s="350"/>
      <c r="F808" s="351"/>
      <c r="G808" s="344"/>
      <c r="H808" s="344"/>
    </row>
    <row r="809" spans="1:8">
      <c r="A809" s="604"/>
      <c r="B809" s="344"/>
      <c r="C809" s="344"/>
      <c r="D809" s="349"/>
      <c r="E809" s="350"/>
      <c r="F809" s="351"/>
      <c r="G809" s="344"/>
      <c r="H809" s="344"/>
    </row>
    <row r="810" spans="1:8">
      <c r="A810" s="604"/>
      <c r="B810" s="344"/>
      <c r="C810" s="344"/>
      <c r="D810" s="349"/>
      <c r="E810" s="350"/>
      <c r="F810" s="351"/>
      <c r="G810" s="344"/>
      <c r="H810" s="344"/>
    </row>
    <row r="811" spans="1:8">
      <c r="A811" s="604"/>
      <c r="B811" s="344"/>
      <c r="C811" s="344"/>
      <c r="D811" s="349"/>
      <c r="E811" s="350"/>
      <c r="F811" s="351"/>
      <c r="G811" s="344"/>
      <c r="H811" s="344"/>
    </row>
    <row r="812" spans="1:8">
      <c r="A812" s="604"/>
      <c r="B812" s="344"/>
      <c r="C812" s="344"/>
      <c r="D812" s="349"/>
      <c r="E812" s="350"/>
      <c r="F812" s="351"/>
      <c r="G812" s="344"/>
      <c r="H812" s="344"/>
    </row>
    <row r="813" spans="1:8">
      <c r="A813" s="604"/>
      <c r="B813" s="344"/>
      <c r="C813" s="344"/>
      <c r="D813" s="349"/>
      <c r="E813" s="350"/>
      <c r="F813" s="351"/>
      <c r="G813" s="344"/>
      <c r="H813" s="344"/>
    </row>
    <row r="814" spans="1:8">
      <c r="A814" s="604"/>
      <c r="B814" s="344"/>
      <c r="C814" s="344"/>
      <c r="D814" s="349"/>
      <c r="E814" s="350"/>
      <c r="F814" s="351"/>
      <c r="G814" s="344"/>
      <c r="H814" s="344"/>
    </row>
    <row r="815" spans="1:8">
      <c r="A815" s="604"/>
      <c r="B815" s="344"/>
      <c r="C815" s="344"/>
      <c r="D815" s="349"/>
      <c r="E815" s="350"/>
      <c r="F815" s="351"/>
      <c r="G815" s="344"/>
      <c r="H815" s="344"/>
    </row>
    <row r="816" spans="1:8">
      <c r="A816" s="604"/>
      <c r="B816" s="344"/>
      <c r="C816" s="344"/>
      <c r="D816" s="349"/>
      <c r="E816" s="350"/>
      <c r="F816" s="351"/>
      <c r="G816" s="344"/>
      <c r="H816" s="344"/>
    </row>
    <row r="817" spans="1:8">
      <c r="A817" s="604"/>
      <c r="B817" s="344"/>
      <c r="C817" s="344"/>
      <c r="D817" s="349"/>
      <c r="E817" s="350"/>
      <c r="F817" s="351"/>
      <c r="G817" s="344"/>
      <c r="H817" s="344"/>
    </row>
    <row r="818" spans="1:8">
      <c r="A818" s="604"/>
      <c r="B818" s="344"/>
      <c r="C818" s="344"/>
      <c r="D818" s="349"/>
      <c r="E818" s="350"/>
      <c r="F818" s="351"/>
      <c r="G818" s="344"/>
      <c r="H818" s="344"/>
    </row>
    <row r="819" spans="1:8">
      <c r="A819" s="604"/>
      <c r="B819" s="344"/>
      <c r="C819" s="344"/>
      <c r="D819" s="349"/>
      <c r="E819" s="350"/>
      <c r="F819" s="351"/>
      <c r="G819" s="344"/>
      <c r="H819" s="344"/>
    </row>
    <row r="820" spans="1:8">
      <c r="A820" s="604"/>
      <c r="B820" s="344"/>
      <c r="C820" s="344"/>
      <c r="D820" s="349"/>
      <c r="E820" s="350"/>
      <c r="F820" s="351"/>
      <c r="G820" s="344"/>
      <c r="H820" s="344"/>
    </row>
    <row r="821" spans="1:8">
      <c r="A821" s="604"/>
      <c r="B821" s="344"/>
      <c r="C821" s="344"/>
      <c r="D821" s="349"/>
      <c r="E821" s="350"/>
      <c r="F821" s="351"/>
      <c r="G821" s="344"/>
      <c r="H821" s="344"/>
    </row>
    <row r="822" spans="1:8">
      <c r="A822" s="604"/>
      <c r="B822" s="344"/>
      <c r="C822" s="344"/>
      <c r="D822" s="349"/>
      <c r="E822" s="350"/>
      <c r="F822" s="351"/>
      <c r="G822" s="344"/>
      <c r="H822" s="344"/>
    </row>
    <row r="823" spans="1:8">
      <c r="A823" s="604"/>
      <c r="B823" s="344"/>
      <c r="C823" s="344"/>
      <c r="D823" s="349"/>
      <c r="E823" s="350"/>
      <c r="F823" s="351"/>
      <c r="G823" s="344"/>
      <c r="H823" s="344"/>
    </row>
    <row r="824" spans="1:8">
      <c r="A824" s="604"/>
      <c r="B824" s="344"/>
      <c r="C824" s="344"/>
      <c r="D824" s="349"/>
      <c r="E824" s="350"/>
      <c r="F824" s="351"/>
      <c r="G824" s="344"/>
      <c r="H824" s="344"/>
    </row>
    <row r="825" spans="1:8">
      <c r="A825" s="604"/>
      <c r="B825" s="344"/>
      <c r="C825" s="344"/>
      <c r="D825" s="349"/>
      <c r="E825" s="350"/>
      <c r="F825" s="351"/>
      <c r="G825" s="344"/>
      <c r="H825" s="344"/>
    </row>
    <row r="826" spans="1:8">
      <c r="A826" s="604"/>
      <c r="B826" s="344"/>
      <c r="C826" s="344"/>
      <c r="D826" s="349"/>
      <c r="E826" s="350"/>
      <c r="F826" s="351"/>
      <c r="G826" s="344"/>
      <c r="H826" s="344"/>
    </row>
    <row r="827" spans="1:8">
      <c r="A827" s="604"/>
      <c r="B827" s="344"/>
      <c r="C827" s="344"/>
      <c r="D827" s="349"/>
      <c r="E827" s="350"/>
      <c r="F827" s="351"/>
      <c r="G827" s="344"/>
      <c r="H827" s="344"/>
    </row>
    <row r="828" spans="1:8">
      <c r="A828" s="604"/>
      <c r="B828" s="344"/>
      <c r="C828" s="344"/>
      <c r="D828" s="349"/>
      <c r="E828" s="350"/>
      <c r="F828" s="351"/>
      <c r="G828" s="344"/>
      <c r="H828" s="344"/>
    </row>
    <row r="829" spans="1:8">
      <c r="A829" s="604"/>
      <c r="B829" s="344"/>
      <c r="C829" s="344"/>
      <c r="D829" s="349"/>
      <c r="E829" s="350"/>
      <c r="F829" s="351"/>
      <c r="G829" s="344"/>
      <c r="H829" s="344"/>
    </row>
    <row r="830" spans="1:8">
      <c r="A830" s="604"/>
      <c r="B830" s="344"/>
      <c r="C830" s="344"/>
      <c r="D830" s="349"/>
      <c r="E830" s="350"/>
      <c r="F830" s="351"/>
      <c r="G830" s="344"/>
      <c r="H830" s="344"/>
    </row>
    <row r="831" spans="1:8">
      <c r="A831" s="604"/>
      <c r="B831" s="344"/>
      <c r="C831" s="344"/>
      <c r="D831" s="349"/>
      <c r="E831" s="350"/>
      <c r="F831" s="351"/>
      <c r="G831" s="344"/>
      <c r="H831" s="344"/>
    </row>
    <row r="832" spans="1:8">
      <c r="A832" s="604"/>
      <c r="B832" s="344"/>
      <c r="C832" s="344"/>
      <c r="D832" s="349"/>
      <c r="E832" s="350"/>
      <c r="F832" s="351"/>
      <c r="G832" s="344"/>
      <c r="H832" s="344"/>
    </row>
    <row r="833" spans="1:8">
      <c r="A833" s="604"/>
      <c r="B833" s="344"/>
      <c r="C833" s="344"/>
      <c r="D833" s="349"/>
      <c r="E833" s="350"/>
      <c r="F833" s="351"/>
      <c r="G833" s="344"/>
      <c r="H833" s="344"/>
    </row>
    <row r="834" spans="1:8">
      <c r="A834" s="604"/>
      <c r="B834" s="344"/>
      <c r="C834" s="344"/>
      <c r="D834" s="349"/>
      <c r="E834" s="350"/>
      <c r="F834" s="351"/>
      <c r="G834" s="344"/>
      <c r="H834" s="344"/>
    </row>
    <row r="835" spans="1:8">
      <c r="A835" s="604"/>
      <c r="B835" s="344"/>
      <c r="C835" s="344"/>
      <c r="D835" s="349"/>
      <c r="E835" s="350"/>
      <c r="F835" s="351"/>
      <c r="G835" s="344"/>
      <c r="H835" s="344"/>
    </row>
    <row r="836" spans="1:8">
      <c r="A836" s="604"/>
      <c r="B836" s="344"/>
      <c r="C836" s="344"/>
      <c r="D836" s="349"/>
      <c r="E836" s="350"/>
      <c r="F836" s="351"/>
      <c r="G836" s="344"/>
      <c r="H836" s="344"/>
    </row>
    <row r="837" spans="1:8">
      <c r="A837" s="604"/>
      <c r="B837" s="344"/>
      <c r="C837" s="344"/>
      <c r="D837" s="349"/>
      <c r="E837" s="350"/>
      <c r="F837" s="351"/>
      <c r="G837" s="344"/>
      <c r="H837" s="344"/>
    </row>
    <row r="838" spans="1:8">
      <c r="A838" s="604"/>
      <c r="B838" s="344"/>
      <c r="C838" s="344"/>
      <c r="D838" s="349"/>
      <c r="E838" s="350"/>
      <c r="F838" s="351"/>
      <c r="G838" s="344"/>
      <c r="H838" s="344"/>
    </row>
    <row r="839" spans="1:8">
      <c r="A839" s="604"/>
      <c r="B839" s="344"/>
      <c r="C839" s="344"/>
      <c r="D839" s="349"/>
      <c r="E839" s="350"/>
      <c r="F839" s="351"/>
      <c r="G839" s="344"/>
      <c r="H839" s="344"/>
    </row>
    <row r="840" spans="1:8">
      <c r="A840" s="604"/>
      <c r="B840" s="344"/>
      <c r="C840" s="344"/>
      <c r="D840" s="349"/>
      <c r="E840" s="350"/>
      <c r="F840" s="351"/>
      <c r="G840" s="344"/>
      <c r="H840" s="344"/>
    </row>
    <row r="841" spans="1:8">
      <c r="A841" s="604"/>
      <c r="B841" s="344"/>
      <c r="C841" s="344"/>
      <c r="D841" s="349"/>
      <c r="E841" s="350"/>
      <c r="F841" s="351"/>
      <c r="G841" s="344"/>
      <c r="H841" s="344"/>
    </row>
    <row r="842" spans="1:8">
      <c r="A842" s="604"/>
      <c r="B842" s="344"/>
      <c r="C842" s="344"/>
      <c r="D842" s="349"/>
      <c r="E842" s="350"/>
      <c r="F842" s="351"/>
      <c r="G842" s="344"/>
      <c r="H842" s="344"/>
    </row>
    <row r="843" spans="1:8">
      <c r="A843" s="604"/>
      <c r="B843" s="344"/>
      <c r="C843" s="344"/>
      <c r="D843" s="349"/>
      <c r="E843" s="350"/>
      <c r="F843" s="351"/>
      <c r="G843" s="344"/>
      <c r="H843" s="344"/>
    </row>
    <row r="844" spans="1:8">
      <c r="A844" s="604"/>
      <c r="B844" s="344"/>
      <c r="C844" s="344"/>
      <c r="D844" s="349"/>
      <c r="E844" s="350"/>
      <c r="F844" s="351"/>
      <c r="G844" s="344"/>
      <c r="H844" s="344"/>
    </row>
    <row r="845" spans="1:8">
      <c r="A845" s="604"/>
      <c r="B845" s="344"/>
      <c r="C845" s="344"/>
      <c r="D845" s="349"/>
      <c r="E845" s="350"/>
      <c r="F845" s="351"/>
      <c r="G845" s="344"/>
      <c r="H845" s="344"/>
    </row>
    <row r="846" spans="1:8">
      <c r="A846" s="604"/>
      <c r="B846" s="344"/>
      <c r="C846" s="344"/>
      <c r="D846" s="349"/>
      <c r="E846" s="350"/>
      <c r="F846" s="351"/>
      <c r="G846" s="344"/>
      <c r="H846" s="344"/>
    </row>
    <row r="847" spans="1:8">
      <c r="A847" s="604"/>
      <c r="B847" s="344"/>
      <c r="C847" s="344"/>
      <c r="D847" s="349"/>
      <c r="E847" s="350"/>
      <c r="F847" s="351"/>
      <c r="G847" s="344"/>
      <c r="H847" s="344"/>
    </row>
    <row r="848" spans="1:8">
      <c r="A848" s="604"/>
      <c r="B848" s="344"/>
      <c r="C848" s="344"/>
      <c r="D848" s="349"/>
      <c r="E848" s="350"/>
      <c r="F848" s="351"/>
      <c r="G848" s="344"/>
      <c r="H848" s="344"/>
    </row>
    <row r="849" spans="1:8">
      <c r="A849" s="604"/>
      <c r="B849" s="344"/>
      <c r="C849" s="344"/>
      <c r="D849" s="349"/>
      <c r="E849" s="350"/>
      <c r="F849" s="351"/>
      <c r="G849" s="344"/>
      <c r="H849" s="344"/>
    </row>
    <row r="850" spans="1:8">
      <c r="A850" s="604"/>
      <c r="B850" s="344"/>
      <c r="C850" s="344"/>
      <c r="D850" s="349"/>
      <c r="E850" s="350"/>
      <c r="F850" s="351"/>
      <c r="G850" s="344"/>
      <c r="H850" s="344"/>
    </row>
    <row r="851" spans="1:8">
      <c r="A851" s="604"/>
      <c r="B851" s="344"/>
      <c r="C851" s="344"/>
      <c r="D851" s="349"/>
      <c r="E851" s="350"/>
      <c r="F851" s="351"/>
      <c r="G851" s="344"/>
      <c r="H851" s="344"/>
    </row>
    <row r="852" spans="1:8">
      <c r="A852" s="604"/>
      <c r="B852" s="344"/>
      <c r="C852" s="344"/>
      <c r="D852" s="349"/>
      <c r="E852" s="350"/>
      <c r="F852" s="351"/>
      <c r="G852" s="344"/>
      <c r="H852" s="344"/>
    </row>
    <row r="853" spans="1:8">
      <c r="A853" s="604"/>
      <c r="B853" s="344"/>
      <c r="C853" s="344"/>
      <c r="D853" s="349"/>
      <c r="E853" s="350"/>
      <c r="F853" s="351"/>
      <c r="G853" s="344"/>
      <c r="H853" s="344"/>
    </row>
    <row r="854" spans="1:8">
      <c r="A854" s="604"/>
      <c r="B854" s="344"/>
      <c r="C854" s="344"/>
      <c r="D854" s="349"/>
      <c r="E854" s="350"/>
      <c r="F854" s="351"/>
      <c r="G854" s="344"/>
      <c r="H854" s="344"/>
    </row>
    <row r="855" spans="1:8">
      <c r="A855" s="604"/>
      <c r="B855" s="344"/>
      <c r="C855" s="344"/>
      <c r="D855" s="349"/>
      <c r="E855" s="350"/>
      <c r="F855" s="351"/>
      <c r="G855" s="344"/>
      <c r="H855" s="344"/>
    </row>
    <row r="856" spans="1:8">
      <c r="A856" s="604"/>
      <c r="B856" s="344"/>
      <c r="C856" s="344"/>
      <c r="D856" s="349"/>
      <c r="E856" s="350"/>
      <c r="F856" s="351"/>
      <c r="G856" s="344"/>
      <c r="H856" s="344"/>
    </row>
    <row r="857" spans="1:8">
      <c r="A857" s="604"/>
      <c r="B857" s="344"/>
      <c r="C857" s="344"/>
      <c r="D857" s="349"/>
      <c r="E857" s="350"/>
      <c r="F857" s="351"/>
      <c r="G857" s="344"/>
      <c r="H857" s="344"/>
    </row>
    <row r="858" spans="1:8">
      <c r="A858" s="604"/>
      <c r="B858" s="344"/>
      <c r="C858" s="344"/>
      <c r="D858" s="349"/>
      <c r="E858" s="350"/>
      <c r="F858" s="351"/>
      <c r="G858" s="344"/>
      <c r="H858" s="344"/>
    </row>
    <row r="859" spans="1:8">
      <c r="A859" s="604"/>
      <c r="B859" s="344"/>
      <c r="C859" s="344"/>
      <c r="D859" s="349"/>
      <c r="E859" s="350"/>
      <c r="F859" s="351"/>
      <c r="G859" s="344"/>
      <c r="H859" s="344"/>
    </row>
    <row r="860" spans="1:8">
      <c r="A860" s="604"/>
      <c r="B860" s="344"/>
      <c r="C860" s="344"/>
      <c r="D860" s="349"/>
      <c r="E860" s="350"/>
      <c r="F860" s="351"/>
      <c r="G860" s="344"/>
      <c r="H860" s="344"/>
    </row>
    <row r="861" spans="1:8">
      <c r="A861" s="604"/>
      <c r="B861" s="344"/>
      <c r="C861" s="344"/>
      <c r="D861" s="349"/>
      <c r="E861" s="350"/>
      <c r="F861" s="351"/>
      <c r="G861" s="344"/>
      <c r="H861" s="344"/>
    </row>
    <row r="862" spans="1:8">
      <c r="A862" s="604"/>
      <c r="B862" s="344"/>
      <c r="C862" s="344"/>
      <c r="D862" s="349"/>
      <c r="E862" s="350"/>
      <c r="F862" s="351"/>
      <c r="G862" s="344"/>
      <c r="H862" s="344"/>
    </row>
    <row r="863" spans="1:8">
      <c r="A863" s="604"/>
      <c r="B863" s="344"/>
      <c r="C863" s="344"/>
      <c r="D863" s="349"/>
      <c r="E863" s="350"/>
      <c r="F863" s="351"/>
      <c r="G863" s="344"/>
      <c r="H863" s="344"/>
    </row>
    <row r="864" spans="1:8">
      <c r="A864" s="604"/>
      <c r="B864" s="344"/>
      <c r="C864" s="344"/>
      <c r="D864" s="349"/>
      <c r="E864" s="350"/>
      <c r="F864" s="351"/>
      <c r="G864" s="344"/>
      <c r="H864" s="344"/>
    </row>
    <row r="865" spans="1:8">
      <c r="A865" s="604"/>
      <c r="B865" s="344"/>
      <c r="C865" s="344"/>
      <c r="D865" s="349"/>
      <c r="E865" s="350"/>
      <c r="F865" s="351"/>
      <c r="G865" s="344"/>
      <c r="H865" s="344"/>
    </row>
    <row r="866" spans="1:8">
      <c r="A866" s="604"/>
      <c r="B866" s="344"/>
      <c r="C866" s="344"/>
      <c r="D866" s="349"/>
      <c r="E866" s="350"/>
      <c r="F866" s="351"/>
      <c r="G866" s="344"/>
      <c r="H866" s="344"/>
    </row>
    <row r="867" spans="1:8">
      <c r="A867" s="604"/>
      <c r="B867" s="344"/>
      <c r="C867" s="344"/>
      <c r="D867" s="349"/>
      <c r="E867" s="350"/>
      <c r="F867" s="351"/>
      <c r="G867" s="344"/>
      <c r="H867" s="344"/>
    </row>
    <row r="868" spans="1:8">
      <c r="A868" s="604"/>
      <c r="B868" s="344"/>
      <c r="C868" s="344"/>
      <c r="D868" s="349"/>
      <c r="E868" s="350"/>
      <c r="F868" s="351"/>
      <c r="G868" s="344"/>
      <c r="H868" s="344"/>
    </row>
    <row r="869" spans="1:8">
      <c r="A869" s="604"/>
      <c r="B869" s="344"/>
      <c r="C869" s="344"/>
      <c r="D869" s="349"/>
      <c r="E869" s="350"/>
      <c r="F869" s="351"/>
      <c r="G869" s="344"/>
      <c r="H869" s="344"/>
    </row>
    <row r="870" spans="1:8">
      <c r="A870" s="604"/>
      <c r="B870" s="344"/>
      <c r="C870" s="344"/>
      <c r="D870" s="349"/>
      <c r="E870" s="350"/>
      <c r="F870" s="351"/>
      <c r="G870" s="344"/>
      <c r="H870" s="344"/>
    </row>
    <row r="871" spans="1:8">
      <c r="A871" s="604"/>
      <c r="B871" s="344"/>
      <c r="C871" s="344"/>
      <c r="D871" s="349"/>
      <c r="E871" s="350"/>
      <c r="F871" s="351"/>
      <c r="G871" s="344"/>
      <c r="H871" s="344"/>
    </row>
    <row r="872" spans="1:8">
      <c r="A872" s="604"/>
      <c r="B872" s="344"/>
      <c r="C872" s="344"/>
      <c r="D872" s="349"/>
      <c r="E872" s="350"/>
      <c r="F872" s="351"/>
      <c r="G872" s="344"/>
      <c r="H872" s="344"/>
    </row>
    <row r="873" spans="1:8">
      <c r="A873" s="604"/>
      <c r="B873" s="344"/>
      <c r="C873" s="344"/>
      <c r="D873" s="349"/>
      <c r="E873" s="350"/>
      <c r="F873" s="351"/>
      <c r="G873" s="344"/>
      <c r="H873" s="344"/>
    </row>
    <row r="874" spans="1:8">
      <c r="A874" s="604"/>
      <c r="B874" s="344"/>
      <c r="C874" s="344"/>
      <c r="D874" s="349"/>
      <c r="E874" s="350"/>
      <c r="F874" s="351"/>
      <c r="G874" s="344"/>
      <c r="H874" s="344"/>
    </row>
    <row r="875" spans="1:8">
      <c r="A875" s="604"/>
      <c r="B875" s="344"/>
      <c r="C875" s="344"/>
      <c r="D875" s="349"/>
      <c r="E875" s="350"/>
      <c r="F875" s="351"/>
      <c r="G875" s="344"/>
      <c r="H875" s="344"/>
    </row>
    <row r="876" spans="1:8">
      <c r="A876" s="604"/>
      <c r="B876" s="344"/>
      <c r="C876" s="344"/>
      <c r="D876" s="349"/>
      <c r="E876" s="350"/>
      <c r="F876" s="351"/>
      <c r="G876" s="344"/>
      <c r="H876" s="344"/>
    </row>
    <row r="877" spans="1:8">
      <c r="A877" s="604"/>
      <c r="B877" s="344"/>
      <c r="C877" s="344"/>
      <c r="D877" s="349"/>
      <c r="E877" s="350"/>
      <c r="F877" s="351"/>
      <c r="G877" s="344"/>
      <c r="H877" s="344"/>
    </row>
    <row r="878" spans="1:8">
      <c r="A878" s="604"/>
      <c r="B878" s="344"/>
      <c r="C878" s="344"/>
      <c r="D878" s="349"/>
      <c r="E878" s="350"/>
      <c r="F878" s="351"/>
      <c r="G878" s="344"/>
      <c r="H878" s="344"/>
    </row>
    <row r="879" spans="1:8">
      <c r="A879" s="604"/>
      <c r="B879" s="344"/>
      <c r="C879" s="344"/>
      <c r="D879" s="349"/>
      <c r="E879" s="350"/>
      <c r="F879" s="351"/>
      <c r="G879" s="344"/>
      <c r="H879" s="344"/>
    </row>
    <row r="880" spans="1:8">
      <c r="A880" s="604"/>
      <c r="B880" s="344"/>
      <c r="C880" s="344"/>
      <c r="D880" s="349"/>
      <c r="E880" s="350"/>
      <c r="F880" s="351"/>
      <c r="G880" s="344"/>
      <c r="H880" s="344"/>
    </row>
    <row r="881" spans="1:8">
      <c r="A881" s="604"/>
      <c r="B881" s="344"/>
      <c r="C881" s="344"/>
      <c r="D881" s="349"/>
      <c r="E881" s="350"/>
      <c r="F881" s="351"/>
      <c r="G881" s="344"/>
      <c r="H881" s="344"/>
    </row>
    <row r="882" spans="1:8">
      <c r="A882" s="604"/>
      <c r="B882" s="344"/>
      <c r="C882" s="344"/>
      <c r="D882" s="349"/>
      <c r="E882" s="350"/>
      <c r="F882" s="351"/>
      <c r="G882" s="344"/>
      <c r="H882" s="344"/>
    </row>
    <row r="883" spans="1:8">
      <c r="A883" s="604"/>
      <c r="B883" s="344"/>
      <c r="C883" s="344"/>
      <c r="D883" s="349"/>
      <c r="E883" s="350"/>
      <c r="F883" s="351"/>
      <c r="G883" s="344"/>
      <c r="H883" s="344"/>
    </row>
    <row r="884" spans="1:8">
      <c r="A884" s="604"/>
      <c r="B884" s="344"/>
      <c r="C884" s="344"/>
      <c r="D884" s="349"/>
      <c r="E884" s="350"/>
      <c r="F884" s="351"/>
      <c r="G884" s="344"/>
      <c r="H884" s="344"/>
    </row>
    <row r="885" spans="1:8">
      <c r="A885" s="604"/>
      <c r="B885" s="344"/>
      <c r="C885" s="344"/>
      <c r="D885" s="349"/>
      <c r="E885" s="350"/>
      <c r="F885" s="351"/>
      <c r="G885" s="344"/>
      <c r="H885" s="344"/>
    </row>
    <row r="886" spans="1:8">
      <c r="A886" s="604"/>
      <c r="B886" s="344"/>
      <c r="C886" s="344"/>
      <c r="D886" s="349"/>
      <c r="E886" s="350"/>
      <c r="F886" s="351"/>
      <c r="G886" s="344"/>
      <c r="H886" s="344"/>
    </row>
    <row r="887" spans="1:8">
      <c r="A887" s="604"/>
      <c r="B887" s="344"/>
      <c r="C887" s="344"/>
      <c r="D887" s="349"/>
      <c r="E887" s="350"/>
      <c r="F887" s="351"/>
      <c r="G887" s="344"/>
      <c r="H887" s="344"/>
    </row>
    <row r="888" spans="1:8">
      <c r="A888" s="604"/>
      <c r="B888" s="344"/>
      <c r="C888" s="344"/>
      <c r="D888" s="349"/>
      <c r="E888" s="350"/>
      <c r="F888" s="351"/>
      <c r="G888" s="344"/>
      <c r="H888" s="344"/>
    </row>
    <row r="889" spans="1:8">
      <c r="A889" s="604"/>
      <c r="B889" s="344"/>
      <c r="C889" s="344"/>
      <c r="D889" s="349"/>
      <c r="E889" s="350"/>
      <c r="F889" s="351"/>
      <c r="G889" s="344"/>
      <c r="H889" s="344"/>
    </row>
    <row r="890" spans="1:8">
      <c r="A890" s="604"/>
      <c r="B890" s="344"/>
      <c r="C890" s="344"/>
      <c r="D890" s="349"/>
      <c r="E890" s="350"/>
      <c r="F890" s="351"/>
      <c r="G890" s="344"/>
      <c r="H890" s="344"/>
    </row>
    <row r="891" spans="1:8">
      <c r="A891" s="604"/>
      <c r="B891" s="344"/>
      <c r="C891" s="344"/>
      <c r="D891" s="349"/>
      <c r="E891" s="350"/>
      <c r="F891" s="351"/>
      <c r="G891" s="344"/>
      <c r="H891" s="344"/>
    </row>
    <row r="892" spans="1:8">
      <c r="A892" s="604"/>
      <c r="B892" s="344"/>
      <c r="C892" s="344"/>
      <c r="D892" s="349"/>
      <c r="E892" s="350"/>
      <c r="F892" s="351"/>
      <c r="G892" s="344"/>
      <c r="H892" s="344"/>
    </row>
    <row r="893" spans="1:8">
      <c r="A893" s="604"/>
      <c r="B893" s="344"/>
      <c r="C893" s="344"/>
      <c r="D893" s="349"/>
      <c r="E893" s="350"/>
      <c r="F893" s="351"/>
      <c r="G893" s="344"/>
      <c r="H893" s="344"/>
    </row>
    <row r="894" spans="1:8">
      <c r="A894" s="604"/>
      <c r="B894" s="344"/>
      <c r="C894" s="344"/>
      <c r="D894" s="349"/>
      <c r="E894" s="350"/>
      <c r="F894" s="351"/>
      <c r="G894" s="344"/>
      <c r="H894" s="344"/>
    </row>
    <row r="895" spans="1:8">
      <c r="A895" s="604"/>
      <c r="B895" s="344"/>
      <c r="C895" s="344"/>
      <c r="D895" s="349"/>
      <c r="E895" s="350"/>
      <c r="F895" s="351"/>
      <c r="G895" s="344"/>
      <c r="H895" s="344"/>
    </row>
    <row r="896" spans="1:8">
      <c r="A896" s="604"/>
      <c r="B896" s="344"/>
      <c r="C896" s="344"/>
      <c r="D896" s="349"/>
      <c r="E896" s="350"/>
      <c r="F896" s="351"/>
      <c r="G896" s="344"/>
      <c r="H896" s="344"/>
    </row>
    <row r="897" spans="1:8">
      <c r="A897" s="604"/>
      <c r="B897" s="344"/>
      <c r="C897" s="344"/>
      <c r="D897" s="349"/>
      <c r="E897" s="350"/>
      <c r="F897" s="351"/>
      <c r="G897" s="344"/>
      <c r="H897" s="344"/>
    </row>
    <row r="898" spans="1:8">
      <c r="A898" s="604"/>
      <c r="B898" s="344"/>
      <c r="C898" s="344"/>
      <c r="D898" s="349"/>
      <c r="E898" s="350"/>
      <c r="F898" s="351"/>
      <c r="G898" s="344"/>
      <c r="H898" s="344"/>
    </row>
    <row r="899" spans="1:8">
      <c r="A899" s="604"/>
      <c r="B899" s="344"/>
      <c r="C899" s="344"/>
      <c r="D899" s="349"/>
      <c r="E899" s="350"/>
      <c r="F899" s="351"/>
      <c r="G899" s="344"/>
      <c r="H899" s="344"/>
    </row>
    <row r="900" spans="1:8">
      <c r="A900" s="604"/>
      <c r="B900" s="344"/>
      <c r="C900" s="344"/>
      <c r="D900" s="349"/>
      <c r="E900" s="350"/>
      <c r="F900" s="351"/>
      <c r="G900" s="344"/>
      <c r="H900" s="344"/>
    </row>
    <row r="901" spans="1:8">
      <c r="A901" s="604"/>
      <c r="B901" s="344"/>
      <c r="C901" s="344"/>
      <c r="D901" s="349"/>
      <c r="E901" s="350"/>
      <c r="F901" s="351"/>
      <c r="G901" s="344"/>
      <c r="H901" s="344"/>
    </row>
    <row r="902" spans="1:8">
      <c r="A902" s="604"/>
      <c r="B902" s="344"/>
      <c r="C902" s="344"/>
      <c r="D902" s="349"/>
      <c r="E902" s="350"/>
      <c r="F902" s="351"/>
      <c r="G902" s="344"/>
      <c r="H902" s="344"/>
    </row>
    <row r="903" spans="1:8">
      <c r="A903" s="604"/>
      <c r="B903" s="344"/>
      <c r="C903" s="344"/>
      <c r="D903" s="349"/>
      <c r="E903" s="350"/>
      <c r="F903" s="351"/>
      <c r="G903" s="344"/>
      <c r="H903" s="344"/>
    </row>
    <row r="904" spans="1:8">
      <c r="A904" s="604"/>
      <c r="B904" s="344"/>
      <c r="C904" s="344"/>
      <c r="D904" s="349"/>
      <c r="E904" s="350"/>
      <c r="F904" s="351"/>
      <c r="G904" s="344"/>
      <c r="H904" s="344"/>
    </row>
    <row r="905" spans="1:8">
      <c r="A905" s="604"/>
      <c r="B905" s="344"/>
      <c r="C905" s="344"/>
      <c r="D905" s="349"/>
      <c r="E905" s="350"/>
      <c r="F905" s="351"/>
      <c r="G905" s="344"/>
      <c r="H905" s="344"/>
    </row>
    <row r="906" spans="1:8">
      <c r="A906" s="604"/>
      <c r="B906" s="344"/>
      <c r="C906" s="344"/>
      <c r="D906" s="349"/>
      <c r="E906" s="350"/>
      <c r="F906" s="351"/>
      <c r="G906" s="344"/>
      <c r="H906" s="344"/>
    </row>
    <row r="907" spans="1:8">
      <c r="A907" s="604"/>
      <c r="B907" s="344"/>
      <c r="C907" s="344"/>
      <c r="D907" s="349"/>
      <c r="E907" s="350"/>
      <c r="F907" s="351"/>
      <c r="G907" s="344"/>
      <c r="H907" s="344"/>
    </row>
    <row r="908" spans="1:8">
      <c r="A908" s="604"/>
      <c r="B908" s="344"/>
      <c r="C908" s="344"/>
      <c r="D908" s="349"/>
      <c r="E908" s="350"/>
      <c r="F908" s="351"/>
      <c r="G908" s="344"/>
      <c r="H908" s="344"/>
    </row>
    <row r="909" spans="1:8">
      <c r="A909" s="604"/>
      <c r="B909" s="344"/>
      <c r="C909" s="344"/>
      <c r="D909" s="349"/>
      <c r="E909" s="350"/>
      <c r="F909" s="351"/>
      <c r="G909" s="344"/>
      <c r="H909" s="344"/>
    </row>
    <row r="910" spans="1:8">
      <c r="A910" s="604"/>
      <c r="B910" s="344"/>
      <c r="C910" s="344"/>
      <c r="D910" s="349"/>
      <c r="E910" s="350"/>
      <c r="F910" s="351"/>
      <c r="G910" s="344"/>
      <c r="H910" s="344"/>
    </row>
    <row r="911" spans="1:8">
      <c r="A911" s="604"/>
      <c r="B911" s="344"/>
      <c r="C911" s="344"/>
      <c r="D911" s="349"/>
      <c r="E911" s="350"/>
      <c r="F911" s="351"/>
      <c r="G911" s="344"/>
      <c r="H911" s="344"/>
    </row>
    <row r="912" spans="1:8">
      <c r="A912" s="604"/>
      <c r="B912" s="344"/>
      <c r="C912" s="344"/>
      <c r="D912" s="349"/>
      <c r="E912" s="350"/>
      <c r="F912" s="351"/>
      <c r="G912" s="344"/>
      <c r="H912" s="344"/>
    </row>
    <row r="913" spans="1:8">
      <c r="A913" s="604"/>
      <c r="B913" s="344"/>
      <c r="C913" s="344"/>
      <c r="D913" s="349"/>
      <c r="E913" s="350"/>
      <c r="F913" s="351"/>
      <c r="G913" s="344"/>
      <c r="H913" s="344"/>
    </row>
    <row r="914" spans="1:8">
      <c r="A914" s="604"/>
      <c r="B914" s="344"/>
      <c r="C914" s="344"/>
      <c r="D914" s="349"/>
      <c r="E914" s="350"/>
      <c r="F914" s="351"/>
      <c r="G914" s="344"/>
      <c r="H914" s="344"/>
    </row>
    <row r="915" spans="1:8">
      <c r="A915" s="604"/>
      <c r="B915" s="344"/>
      <c r="C915" s="344"/>
      <c r="D915" s="349"/>
      <c r="E915" s="350"/>
      <c r="F915" s="351"/>
      <c r="G915" s="344"/>
      <c r="H915" s="344"/>
    </row>
    <row r="916" spans="1:8">
      <c r="A916" s="604"/>
      <c r="B916" s="344"/>
      <c r="C916" s="344"/>
      <c r="D916" s="349"/>
      <c r="E916" s="350"/>
      <c r="F916" s="351"/>
      <c r="G916" s="344"/>
      <c r="H916" s="344"/>
    </row>
    <row r="917" spans="1:8">
      <c r="A917" s="604"/>
      <c r="B917" s="344"/>
      <c r="C917" s="344"/>
      <c r="D917" s="349"/>
      <c r="E917" s="350"/>
      <c r="F917" s="351"/>
      <c r="G917" s="344"/>
      <c r="H917" s="344"/>
    </row>
    <row r="918" spans="1:8">
      <c r="A918" s="604"/>
      <c r="B918" s="344"/>
      <c r="C918" s="344"/>
      <c r="D918" s="349"/>
      <c r="E918" s="350"/>
      <c r="F918" s="351"/>
      <c r="G918" s="344"/>
      <c r="H918" s="344"/>
    </row>
    <row r="919" spans="1:8">
      <c r="A919" s="604"/>
      <c r="B919" s="344"/>
      <c r="C919" s="344"/>
      <c r="D919" s="349"/>
      <c r="E919" s="350"/>
      <c r="F919" s="351"/>
      <c r="G919" s="344"/>
      <c r="H919" s="344"/>
    </row>
    <row r="920" spans="1:8">
      <c r="A920" s="604"/>
      <c r="B920" s="344"/>
      <c r="C920" s="344"/>
      <c r="D920" s="349"/>
      <c r="E920" s="350"/>
      <c r="F920" s="351"/>
      <c r="G920" s="344"/>
      <c r="H920" s="344"/>
    </row>
    <row r="921" spans="1:8">
      <c r="A921" s="604"/>
      <c r="B921" s="344"/>
      <c r="C921" s="344"/>
      <c r="D921" s="349"/>
      <c r="E921" s="350"/>
      <c r="F921" s="351"/>
      <c r="G921" s="344"/>
      <c r="H921" s="344"/>
    </row>
    <row r="922" spans="1:8">
      <c r="A922" s="604"/>
      <c r="B922" s="344"/>
      <c r="C922" s="344"/>
      <c r="D922" s="349"/>
      <c r="E922" s="350"/>
      <c r="F922" s="351"/>
      <c r="G922" s="344"/>
      <c r="H922" s="344"/>
    </row>
    <row r="923" spans="1:8">
      <c r="A923" s="604"/>
      <c r="B923" s="344"/>
      <c r="C923" s="344"/>
      <c r="D923" s="349"/>
      <c r="E923" s="350"/>
      <c r="F923" s="351"/>
      <c r="G923" s="344"/>
      <c r="H923" s="344"/>
    </row>
    <row r="924" spans="1:8">
      <c r="A924" s="604"/>
      <c r="B924" s="344"/>
      <c r="C924" s="344"/>
      <c r="D924" s="349"/>
      <c r="E924" s="350"/>
      <c r="F924" s="351"/>
      <c r="G924" s="344"/>
      <c r="H924" s="344"/>
    </row>
    <row r="925" spans="1:8">
      <c r="A925" s="604"/>
      <c r="B925" s="344"/>
      <c r="C925" s="344"/>
      <c r="D925" s="349"/>
      <c r="E925" s="350"/>
      <c r="F925" s="351"/>
      <c r="G925" s="344"/>
      <c r="H925" s="344"/>
    </row>
    <row r="926" spans="1:8">
      <c r="A926" s="604"/>
      <c r="B926" s="344"/>
      <c r="C926" s="344"/>
      <c r="D926" s="349"/>
      <c r="E926" s="350"/>
      <c r="F926" s="351"/>
      <c r="G926" s="344"/>
      <c r="H926" s="344"/>
    </row>
    <row r="927" spans="1:8">
      <c r="A927" s="604"/>
      <c r="B927" s="344"/>
      <c r="C927" s="344"/>
      <c r="D927" s="349"/>
      <c r="E927" s="350"/>
      <c r="F927" s="351"/>
      <c r="G927" s="344"/>
      <c r="H927" s="344"/>
    </row>
    <row r="928" spans="1:8">
      <c r="A928" s="604"/>
      <c r="B928" s="344"/>
      <c r="C928" s="344"/>
      <c r="D928" s="349"/>
      <c r="E928" s="350"/>
      <c r="F928" s="351"/>
      <c r="G928" s="344"/>
      <c r="H928" s="344"/>
    </row>
    <row r="929" spans="1:8">
      <c r="A929" s="604"/>
      <c r="B929" s="344"/>
      <c r="C929" s="344"/>
      <c r="D929" s="349"/>
      <c r="E929" s="350"/>
      <c r="F929" s="351"/>
      <c r="G929" s="344"/>
      <c r="H929" s="344"/>
    </row>
    <row r="930" spans="1:8">
      <c r="A930" s="604"/>
      <c r="B930" s="344"/>
      <c r="C930" s="344"/>
      <c r="D930" s="349"/>
      <c r="E930" s="350"/>
      <c r="F930" s="351"/>
      <c r="G930" s="344"/>
      <c r="H930" s="344"/>
    </row>
    <row r="931" spans="1:8">
      <c r="A931" s="604"/>
      <c r="B931" s="344"/>
      <c r="C931" s="344"/>
      <c r="D931" s="349"/>
      <c r="E931" s="350"/>
      <c r="F931" s="351"/>
      <c r="G931" s="344"/>
      <c r="H931" s="344"/>
    </row>
    <row r="932" spans="1:8">
      <c r="A932" s="604"/>
      <c r="B932" s="344"/>
      <c r="C932" s="344"/>
      <c r="D932" s="349"/>
      <c r="E932" s="350"/>
      <c r="F932" s="351"/>
      <c r="G932" s="344"/>
      <c r="H932" s="344"/>
    </row>
    <row r="933" spans="1:8">
      <c r="A933" s="604"/>
      <c r="B933" s="344"/>
      <c r="C933" s="344"/>
      <c r="D933" s="349"/>
      <c r="E933" s="350"/>
      <c r="F933" s="351"/>
      <c r="G933" s="344"/>
      <c r="H933" s="344"/>
    </row>
    <row r="934" spans="1:8">
      <c r="A934" s="604"/>
      <c r="B934" s="344"/>
      <c r="C934" s="344"/>
      <c r="D934" s="349"/>
      <c r="E934" s="350"/>
      <c r="F934" s="351"/>
      <c r="G934" s="344"/>
      <c r="H934" s="344"/>
    </row>
    <row r="935" spans="1:8">
      <c r="A935" s="604"/>
      <c r="B935" s="344"/>
      <c r="C935" s="344"/>
      <c r="D935" s="349"/>
      <c r="E935" s="350"/>
      <c r="F935" s="351"/>
      <c r="G935" s="344"/>
      <c r="H935" s="344"/>
    </row>
    <row r="936" spans="1:8">
      <c r="A936" s="604"/>
      <c r="B936" s="344"/>
      <c r="C936" s="344"/>
      <c r="D936" s="349"/>
      <c r="E936" s="350"/>
      <c r="F936" s="351"/>
      <c r="G936" s="344"/>
      <c r="H936" s="344"/>
    </row>
    <row r="937" spans="1:8">
      <c r="A937" s="604"/>
      <c r="B937" s="344"/>
      <c r="C937" s="344"/>
      <c r="D937" s="349"/>
      <c r="E937" s="350"/>
      <c r="F937" s="351"/>
      <c r="G937" s="344"/>
      <c r="H937" s="344"/>
    </row>
    <row r="938" spans="1:8">
      <c r="A938" s="604"/>
      <c r="B938" s="344"/>
      <c r="C938" s="344"/>
      <c r="D938" s="349"/>
      <c r="E938" s="350"/>
      <c r="F938" s="351"/>
      <c r="G938" s="344"/>
      <c r="H938" s="344"/>
    </row>
    <row r="939" spans="1:8">
      <c r="A939" s="604"/>
      <c r="B939" s="344"/>
      <c r="C939" s="344"/>
      <c r="D939" s="349"/>
      <c r="E939" s="350"/>
      <c r="F939" s="351"/>
      <c r="G939" s="344"/>
      <c r="H939" s="344"/>
    </row>
    <row r="940" spans="1:8">
      <c r="A940" s="604"/>
      <c r="B940" s="344"/>
      <c r="C940" s="344"/>
      <c r="D940" s="349"/>
      <c r="E940" s="350"/>
      <c r="F940" s="351"/>
      <c r="G940" s="344"/>
      <c r="H940" s="344"/>
    </row>
    <row r="941" spans="1:8">
      <c r="A941" s="604"/>
      <c r="B941" s="344"/>
      <c r="C941" s="344"/>
      <c r="D941" s="349"/>
      <c r="E941" s="350"/>
      <c r="F941" s="351"/>
      <c r="G941" s="344"/>
      <c r="H941" s="344"/>
    </row>
    <row r="942" spans="1:8">
      <c r="A942" s="604"/>
      <c r="B942" s="344"/>
      <c r="C942" s="344"/>
      <c r="D942" s="349"/>
      <c r="E942" s="350"/>
      <c r="F942" s="351"/>
      <c r="G942" s="344"/>
      <c r="H942" s="344"/>
    </row>
    <row r="943" spans="1:8">
      <c r="A943" s="604"/>
      <c r="B943" s="344"/>
      <c r="C943" s="344"/>
      <c r="D943" s="349"/>
      <c r="E943" s="350"/>
      <c r="F943" s="351"/>
      <c r="G943" s="344"/>
      <c r="H943" s="344"/>
    </row>
    <row r="944" spans="1:8">
      <c r="A944" s="604"/>
      <c r="B944" s="344"/>
      <c r="C944" s="344"/>
      <c r="D944" s="349"/>
      <c r="E944" s="350"/>
      <c r="F944" s="351"/>
      <c r="G944" s="344"/>
      <c r="H944" s="344"/>
    </row>
    <row r="945" spans="1:8">
      <c r="A945" s="604"/>
      <c r="B945" s="344"/>
      <c r="C945" s="344"/>
      <c r="D945" s="349"/>
      <c r="E945" s="350"/>
      <c r="F945" s="351"/>
      <c r="G945" s="344"/>
      <c r="H945" s="344"/>
    </row>
    <row r="946" spans="1:8">
      <c r="A946" s="604"/>
      <c r="B946" s="344"/>
      <c r="C946" s="344"/>
      <c r="D946" s="349"/>
      <c r="E946" s="350"/>
      <c r="F946" s="351"/>
      <c r="G946" s="344"/>
      <c r="H946" s="344"/>
    </row>
    <row r="947" spans="1:8">
      <c r="A947" s="604"/>
      <c r="B947" s="344"/>
      <c r="C947" s="344"/>
      <c r="D947" s="349"/>
      <c r="E947" s="350"/>
      <c r="F947" s="351"/>
      <c r="G947" s="344"/>
      <c r="H947" s="344"/>
    </row>
    <row r="948" spans="1:8">
      <c r="A948" s="604"/>
      <c r="B948" s="344"/>
      <c r="C948" s="344"/>
      <c r="D948" s="349"/>
      <c r="E948" s="350"/>
      <c r="F948" s="351"/>
      <c r="G948" s="344"/>
      <c r="H948" s="344"/>
    </row>
    <row r="949" spans="1:8">
      <c r="A949" s="604"/>
      <c r="B949" s="344"/>
      <c r="C949" s="344"/>
      <c r="D949" s="349"/>
      <c r="E949" s="350"/>
      <c r="F949" s="351"/>
      <c r="G949" s="344"/>
      <c r="H949" s="344"/>
    </row>
    <row r="950" spans="1:8">
      <c r="A950" s="604"/>
      <c r="B950" s="344"/>
      <c r="C950" s="344"/>
      <c r="D950" s="349"/>
      <c r="E950" s="350"/>
      <c r="F950" s="351"/>
      <c r="G950" s="344"/>
      <c r="H950" s="344"/>
    </row>
    <row r="951" spans="1:8">
      <c r="A951" s="604"/>
      <c r="B951" s="344"/>
      <c r="C951" s="344"/>
      <c r="D951" s="349"/>
      <c r="E951" s="350"/>
      <c r="F951" s="351"/>
      <c r="G951" s="344"/>
      <c r="H951" s="344"/>
    </row>
    <row r="952" spans="1:8">
      <c r="A952" s="604"/>
      <c r="B952" s="344"/>
      <c r="C952" s="344"/>
      <c r="D952" s="349"/>
      <c r="E952" s="350"/>
      <c r="F952" s="351"/>
      <c r="G952" s="344"/>
      <c r="H952" s="344"/>
    </row>
    <row r="953" spans="1:8">
      <c r="A953" s="604"/>
      <c r="B953" s="344"/>
      <c r="C953" s="344"/>
      <c r="D953" s="349"/>
      <c r="E953" s="350"/>
      <c r="F953" s="351"/>
      <c r="G953" s="344"/>
      <c r="H953" s="344"/>
    </row>
    <row r="954" spans="1:8">
      <c r="A954" s="604"/>
      <c r="B954" s="344"/>
      <c r="C954" s="344"/>
      <c r="D954" s="349"/>
      <c r="E954" s="350"/>
      <c r="F954" s="351"/>
      <c r="G954" s="344"/>
      <c r="H954" s="344"/>
    </row>
    <row r="955" spans="1:8">
      <c r="A955" s="604"/>
      <c r="B955" s="344"/>
      <c r="C955" s="344"/>
      <c r="D955" s="349"/>
      <c r="E955" s="350"/>
      <c r="F955" s="351"/>
      <c r="G955" s="344"/>
      <c r="H955" s="344"/>
    </row>
    <row r="956" spans="1:8">
      <c r="A956" s="604"/>
      <c r="B956" s="344"/>
      <c r="C956" s="344"/>
      <c r="D956" s="349"/>
      <c r="E956" s="350"/>
      <c r="F956" s="351"/>
      <c r="G956" s="344"/>
      <c r="H956" s="344"/>
    </row>
    <row r="957" spans="1:8">
      <c r="A957" s="604"/>
      <c r="B957" s="344"/>
      <c r="C957" s="344"/>
      <c r="D957" s="349"/>
      <c r="E957" s="350"/>
      <c r="F957" s="351"/>
      <c r="G957" s="344"/>
      <c r="H957" s="344"/>
    </row>
    <row r="958" spans="1:8">
      <c r="A958" s="604"/>
      <c r="B958" s="344"/>
      <c r="C958" s="344"/>
      <c r="D958" s="349"/>
      <c r="E958" s="350"/>
      <c r="F958" s="351"/>
      <c r="G958" s="344"/>
      <c r="H958" s="344"/>
    </row>
    <row r="959" spans="1:8">
      <c r="A959" s="604"/>
      <c r="B959" s="344"/>
      <c r="C959" s="344"/>
      <c r="D959" s="349"/>
      <c r="E959" s="350"/>
      <c r="F959" s="351"/>
      <c r="G959" s="344"/>
      <c r="H959" s="344"/>
    </row>
    <row r="960" spans="1:8">
      <c r="A960" s="604"/>
      <c r="B960" s="344"/>
      <c r="C960" s="344"/>
      <c r="D960" s="349"/>
      <c r="E960" s="350"/>
      <c r="F960" s="351"/>
      <c r="G960" s="344"/>
      <c r="H960" s="344"/>
    </row>
    <row r="961" spans="1:8">
      <c r="A961" s="604"/>
      <c r="B961" s="344"/>
      <c r="C961" s="344"/>
      <c r="D961" s="349"/>
      <c r="E961" s="350"/>
      <c r="F961" s="351"/>
      <c r="G961" s="344"/>
      <c r="H961" s="344"/>
    </row>
    <row r="962" spans="1:8">
      <c r="A962" s="604"/>
      <c r="B962" s="344"/>
      <c r="C962" s="344"/>
      <c r="D962" s="349"/>
      <c r="E962" s="350"/>
      <c r="F962" s="351"/>
      <c r="G962" s="344"/>
      <c r="H962" s="344"/>
    </row>
    <row r="963" spans="1:8">
      <c r="A963" s="604"/>
      <c r="B963" s="344"/>
      <c r="C963" s="344"/>
      <c r="D963" s="349"/>
      <c r="E963" s="350"/>
      <c r="F963" s="351"/>
      <c r="G963" s="344"/>
      <c r="H963" s="344"/>
    </row>
    <row r="964" spans="1:8">
      <c r="A964" s="604"/>
      <c r="B964" s="344"/>
      <c r="C964" s="344"/>
      <c r="D964" s="349"/>
      <c r="E964" s="350"/>
      <c r="F964" s="351"/>
      <c r="G964" s="344"/>
      <c r="H964" s="344"/>
    </row>
    <row r="965" spans="1:8">
      <c r="A965" s="604"/>
      <c r="B965" s="344"/>
      <c r="C965" s="344"/>
      <c r="D965" s="349"/>
      <c r="E965" s="350"/>
      <c r="F965" s="351"/>
      <c r="G965" s="344"/>
      <c r="H965" s="344"/>
    </row>
    <row r="966" spans="1:8">
      <c r="A966" s="604"/>
      <c r="B966" s="344"/>
      <c r="C966" s="344"/>
      <c r="D966" s="349"/>
      <c r="E966" s="350"/>
      <c r="F966" s="351"/>
      <c r="G966" s="344"/>
      <c r="H966" s="344"/>
    </row>
    <row r="967" spans="1:8">
      <c r="A967" s="604"/>
      <c r="B967" s="344"/>
      <c r="C967" s="344"/>
      <c r="D967" s="349"/>
      <c r="E967" s="350"/>
      <c r="F967" s="351"/>
      <c r="G967" s="344"/>
      <c r="H967" s="344"/>
    </row>
    <row r="968" spans="1:8">
      <c r="A968" s="604"/>
      <c r="B968" s="344"/>
      <c r="C968" s="344"/>
      <c r="D968" s="349"/>
      <c r="E968" s="350"/>
      <c r="F968" s="351"/>
      <c r="G968" s="344"/>
      <c r="H968" s="344"/>
    </row>
    <row r="969" spans="1:8">
      <c r="A969" s="604"/>
      <c r="B969" s="344"/>
      <c r="C969" s="344"/>
      <c r="D969" s="349"/>
      <c r="E969" s="350"/>
      <c r="F969" s="351"/>
      <c r="G969" s="344"/>
      <c r="H969" s="344"/>
    </row>
    <row r="970" spans="1:8">
      <c r="A970" s="604"/>
      <c r="B970" s="344"/>
      <c r="C970" s="344"/>
      <c r="D970" s="349"/>
      <c r="E970" s="350"/>
      <c r="F970" s="351"/>
      <c r="G970" s="344"/>
      <c r="H970" s="344"/>
    </row>
    <row r="971" spans="1:8">
      <c r="A971" s="604"/>
      <c r="B971" s="344"/>
      <c r="C971" s="344"/>
      <c r="D971" s="349"/>
      <c r="E971" s="350"/>
      <c r="F971" s="351"/>
      <c r="G971" s="344"/>
      <c r="H971" s="344"/>
    </row>
    <row r="972" spans="1:8">
      <c r="A972" s="604"/>
      <c r="B972" s="344"/>
      <c r="C972" s="344"/>
      <c r="D972" s="349"/>
      <c r="E972" s="350"/>
      <c r="F972" s="351"/>
      <c r="G972" s="344"/>
      <c r="H972" s="344"/>
    </row>
    <row r="973" spans="1:8">
      <c r="A973" s="604"/>
      <c r="B973" s="344"/>
      <c r="C973" s="344"/>
      <c r="D973" s="349"/>
      <c r="E973" s="350"/>
      <c r="F973" s="351"/>
      <c r="G973" s="344"/>
      <c r="H973" s="344"/>
    </row>
    <row r="974" spans="1:8">
      <c r="A974" s="604"/>
      <c r="B974" s="344"/>
      <c r="C974" s="344"/>
      <c r="D974" s="349"/>
      <c r="E974" s="350"/>
      <c r="F974" s="351"/>
      <c r="G974" s="344"/>
      <c r="H974" s="344"/>
    </row>
    <row r="975" spans="1:8">
      <c r="A975" s="604"/>
      <c r="B975" s="344"/>
      <c r="C975" s="344"/>
      <c r="D975" s="349"/>
      <c r="E975" s="350"/>
      <c r="F975" s="351"/>
      <c r="G975" s="344"/>
      <c r="H975" s="344"/>
    </row>
    <row r="976" spans="1:8">
      <c r="A976" s="604"/>
      <c r="B976" s="344"/>
      <c r="C976" s="344"/>
      <c r="D976" s="349"/>
      <c r="E976" s="350"/>
      <c r="F976" s="351"/>
      <c r="G976" s="344"/>
      <c r="H976" s="344"/>
    </row>
    <row r="977" spans="1:8">
      <c r="A977" s="604"/>
      <c r="B977" s="344"/>
      <c r="C977" s="344"/>
      <c r="D977" s="349"/>
      <c r="E977" s="350"/>
      <c r="F977" s="351"/>
      <c r="G977" s="344"/>
      <c r="H977" s="344"/>
    </row>
    <row r="978" spans="1:8">
      <c r="A978" s="604"/>
      <c r="B978" s="344"/>
      <c r="C978" s="344"/>
      <c r="D978" s="349"/>
      <c r="E978" s="350"/>
      <c r="F978" s="351"/>
      <c r="G978" s="344"/>
      <c r="H978" s="344"/>
    </row>
    <row r="979" spans="1:8">
      <c r="A979" s="604"/>
      <c r="B979" s="344"/>
      <c r="C979" s="344"/>
      <c r="D979" s="349"/>
      <c r="E979" s="350"/>
      <c r="F979" s="351"/>
      <c r="G979" s="344"/>
      <c r="H979" s="344"/>
    </row>
    <row r="980" spans="1:8">
      <c r="A980" s="604"/>
      <c r="B980" s="344"/>
      <c r="C980" s="344"/>
      <c r="D980" s="349"/>
      <c r="E980" s="350"/>
      <c r="F980" s="351"/>
      <c r="G980" s="344"/>
      <c r="H980" s="344"/>
    </row>
    <row r="981" spans="1:8">
      <c r="A981" s="604"/>
      <c r="B981" s="344"/>
      <c r="C981" s="344"/>
      <c r="D981" s="349"/>
      <c r="E981" s="350"/>
      <c r="F981" s="351"/>
      <c r="G981" s="344"/>
      <c r="H981" s="344"/>
    </row>
    <row r="982" spans="1:8">
      <c r="A982" s="604"/>
      <c r="B982" s="344"/>
      <c r="C982" s="344"/>
      <c r="D982" s="349"/>
      <c r="E982" s="350"/>
      <c r="F982" s="351"/>
      <c r="G982" s="344"/>
      <c r="H982" s="344"/>
    </row>
    <row r="983" spans="1:8">
      <c r="A983" s="604"/>
      <c r="B983" s="344"/>
      <c r="C983" s="344"/>
      <c r="D983" s="349"/>
      <c r="E983" s="350"/>
      <c r="F983" s="351"/>
      <c r="G983" s="344"/>
      <c r="H983" s="344"/>
    </row>
    <row r="984" spans="1:8">
      <c r="A984" s="604"/>
      <c r="B984" s="344"/>
      <c r="C984" s="344"/>
      <c r="D984" s="349"/>
      <c r="E984" s="350"/>
      <c r="F984" s="351"/>
      <c r="G984" s="344"/>
      <c r="H984" s="344"/>
    </row>
    <row r="985" spans="1:8">
      <c r="A985" s="604"/>
      <c r="B985" s="344"/>
      <c r="C985" s="344"/>
      <c r="D985" s="349"/>
      <c r="E985" s="350"/>
      <c r="F985" s="351"/>
      <c r="G985" s="344"/>
      <c r="H985" s="344"/>
    </row>
    <row r="986" spans="1:8">
      <c r="A986" s="604"/>
      <c r="B986" s="344"/>
      <c r="C986" s="344"/>
      <c r="D986" s="349"/>
      <c r="E986" s="350"/>
      <c r="F986" s="351"/>
      <c r="G986" s="344"/>
      <c r="H986" s="344"/>
    </row>
    <row r="987" spans="1:8">
      <c r="A987" s="604"/>
      <c r="B987" s="344"/>
      <c r="C987" s="344"/>
      <c r="D987" s="349"/>
      <c r="E987" s="350"/>
      <c r="F987" s="351"/>
      <c r="G987" s="344"/>
      <c r="H987" s="344"/>
    </row>
    <row r="988" spans="1:8">
      <c r="A988" s="604"/>
      <c r="B988" s="344"/>
      <c r="C988" s="344"/>
      <c r="D988" s="349"/>
      <c r="E988" s="350"/>
      <c r="F988" s="351"/>
      <c r="G988" s="344"/>
      <c r="H988" s="344"/>
    </row>
    <row r="989" spans="1:8">
      <c r="A989" s="604"/>
      <c r="B989" s="344"/>
      <c r="C989" s="344"/>
      <c r="D989" s="349"/>
      <c r="E989" s="350"/>
      <c r="F989" s="351"/>
      <c r="G989" s="344"/>
      <c r="H989" s="344"/>
    </row>
    <row r="990" spans="1:8">
      <c r="A990" s="604"/>
      <c r="B990" s="344"/>
      <c r="C990" s="344"/>
      <c r="D990" s="349"/>
      <c r="E990" s="350"/>
      <c r="F990" s="351"/>
      <c r="G990" s="344"/>
      <c r="H990" s="344"/>
    </row>
    <row r="991" spans="1:8">
      <c r="A991" s="604"/>
      <c r="B991" s="344"/>
      <c r="C991" s="344"/>
      <c r="D991" s="349"/>
      <c r="E991" s="350"/>
      <c r="F991" s="351"/>
      <c r="G991" s="344"/>
      <c r="H991" s="344"/>
    </row>
    <row r="992" spans="1:8">
      <c r="A992" s="604"/>
      <c r="B992" s="344"/>
      <c r="C992" s="344"/>
      <c r="D992" s="349"/>
      <c r="E992" s="350"/>
      <c r="F992" s="351"/>
      <c r="G992" s="344"/>
      <c r="H992" s="344"/>
    </row>
    <row r="993" spans="1:8">
      <c r="A993" s="604"/>
      <c r="B993" s="344"/>
      <c r="C993" s="344"/>
      <c r="D993" s="349"/>
      <c r="E993" s="350"/>
      <c r="F993" s="351"/>
      <c r="G993" s="344"/>
      <c r="H993" s="344"/>
    </row>
    <row r="994" spans="1:8">
      <c r="A994" s="604"/>
      <c r="B994" s="344"/>
      <c r="C994" s="344"/>
      <c r="D994" s="349"/>
      <c r="E994" s="350"/>
      <c r="F994" s="351"/>
      <c r="G994" s="344"/>
      <c r="H994" s="344"/>
    </row>
    <row r="995" spans="1:8">
      <c r="A995" s="604"/>
      <c r="B995" s="344"/>
      <c r="C995" s="344"/>
      <c r="D995" s="349"/>
      <c r="E995" s="350"/>
      <c r="F995" s="351"/>
      <c r="G995" s="344"/>
      <c r="H995" s="344"/>
    </row>
    <row r="996" spans="1:8">
      <c r="A996" s="604"/>
      <c r="B996" s="344"/>
      <c r="C996" s="344"/>
      <c r="D996" s="349"/>
      <c r="E996" s="350"/>
      <c r="F996" s="351"/>
      <c r="G996" s="344"/>
      <c r="H996" s="344"/>
    </row>
    <row r="997" spans="1:8">
      <c r="A997" s="604"/>
      <c r="B997" s="344"/>
      <c r="C997" s="344"/>
      <c r="D997" s="349"/>
      <c r="E997" s="350"/>
      <c r="F997" s="351"/>
      <c r="G997" s="344"/>
      <c r="H997" s="344"/>
    </row>
    <row r="998" spans="1:8">
      <c r="A998" s="604"/>
      <c r="B998" s="344"/>
      <c r="C998" s="344"/>
      <c r="D998" s="349"/>
      <c r="E998" s="350"/>
      <c r="F998" s="351"/>
      <c r="G998" s="344"/>
      <c r="H998" s="344"/>
    </row>
    <row r="999" spans="1:8">
      <c r="A999" s="604"/>
      <c r="B999" s="344"/>
      <c r="C999" s="344"/>
      <c r="D999" s="349"/>
      <c r="E999" s="350"/>
      <c r="F999" s="351"/>
      <c r="G999" s="344"/>
      <c r="H999" s="344"/>
    </row>
    <row r="1000" spans="1:8">
      <c r="A1000" s="604"/>
      <c r="B1000" s="344"/>
      <c r="C1000" s="344"/>
      <c r="D1000" s="349"/>
      <c r="E1000" s="350"/>
      <c r="F1000" s="351"/>
      <c r="G1000" s="344"/>
      <c r="H1000" s="344"/>
    </row>
    <row r="1001" spans="1:8">
      <c r="A1001" s="604"/>
      <c r="B1001" s="344"/>
      <c r="C1001" s="344"/>
      <c r="D1001" s="349"/>
      <c r="E1001" s="350"/>
      <c r="F1001" s="351"/>
      <c r="G1001" s="344"/>
      <c r="H1001" s="344"/>
    </row>
    <row r="1002" spans="1:8">
      <c r="A1002" s="604"/>
      <c r="B1002" s="344"/>
      <c r="C1002" s="344"/>
      <c r="D1002" s="349"/>
      <c r="E1002" s="350"/>
      <c r="F1002" s="351"/>
      <c r="G1002" s="344"/>
      <c r="H1002" s="344"/>
    </row>
    <row r="1003" spans="1:8">
      <c r="A1003" s="604"/>
      <c r="B1003" s="344"/>
      <c r="C1003" s="344"/>
      <c r="D1003" s="349"/>
      <c r="E1003" s="350"/>
      <c r="F1003" s="351"/>
      <c r="G1003" s="344"/>
      <c r="H1003" s="344"/>
    </row>
    <row r="1004" spans="1:8">
      <c r="A1004" s="604"/>
      <c r="B1004" s="344"/>
      <c r="C1004" s="344"/>
      <c r="D1004" s="349"/>
      <c r="E1004" s="350"/>
      <c r="F1004" s="351"/>
      <c r="G1004" s="344"/>
      <c r="H1004" s="344"/>
    </row>
    <row r="1005" spans="1:8">
      <c r="A1005" s="604"/>
      <c r="B1005" s="344"/>
      <c r="C1005" s="344"/>
      <c r="D1005" s="349"/>
      <c r="E1005" s="350"/>
      <c r="F1005" s="351"/>
      <c r="G1005" s="344"/>
      <c r="H1005" s="344"/>
    </row>
    <row r="1006" spans="1:8">
      <c r="A1006" s="604"/>
      <c r="B1006" s="344"/>
      <c r="C1006" s="344"/>
      <c r="D1006" s="349"/>
      <c r="E1006" s="350"/>
      <c r="F1006" s="351"/>
      <c r="G1006" s="344"/>
      <c r="H1006" s="344"/>
    </row>
    <row r="1007" spans="1:8">
      <c r="A1007" s="604"/>
      <c r="B1007" s="344"/>
      <c r="C1007" s="344"/>
      <c r="D1007" s="349"/>
      <c r="E1007" s="350"/>
      <c r="F1007" s="351"/>
      <c r="G1007" s="344"/>
      <c r="H1007" s="344"/>
    </row>
    <row r="1008" spans="1:8">
      <c r="A1008" s="604"/>
      <c r="B1008" s="344"/>
      <c r="C1008" s="344"/>
      <c r="D1008" s="349"/>
      <c r="E1008" s="350"/>
      <c r="F1008" s="351"/>
      <c r="G1008" s="344"/>
      <c r="H1008" s="344"/>
    </row>
    <row r="1009" spans="1:8">
      <c r="A1009" s="604"/>
      <c r="B1009" s="344"/>
      <c r="C1009" s="344"/>
      <c r="D1009" s="349"/>
      <c r="E1009" s="350"/>
      <c r="F1009" s="351"/>
      <c r="G1009" s="344"/>
      <c r="H1009" s="344"/>
    </row>
    <row r="1010" spans="1:8">
      <c r="A1010" s="604"/>
      <c r="B1010" s="344"/>
      <c r="C1010" s="344"/>
      <c r="D1010" s="349"/>
      <c r="E1010" s="350"/>
      <c r="F1010" s="351"/>
      <c r="G1010" s="344"/>
      <c r="H1010" s="344"/>
    </row>
    <row r="1011" spans="1:8">
      <c r="A1011" s="604"/>
      <c r="B1011" s="344"/>
      <c r="C1011" s="344"/>
      <c r="D1011" s="349"/>
      <c r="E1011" s="350"/>
      <c r="F1011" s="351"/>
      <c r="G1011" s="344"/>
      <c r="H1011" s="344"/>
    </row>
    <row r="1012" spans="1:8">
      <c r="A1012" s="604"/>
      <c r="B1012" s="344"/>
      <c r="C1012" s="344"/>
      <c r="D1012" s="349"/>
      <c r="E1012" s="350"/>
      <c r="F1012" s="351"/>
      <c r="G1012" s="344"/>
      <c r="H1012" s="344"/>
    </row>
    <row r="1013" spans="1:8">
      <c r="A1013" s="604"/>
      <c r="B1013" s="344"/>
      <c r="C1013" s="344"/>
      <c r="D1013" s="349"/>
      <c r="E1013" s="350"/>
      <c r="F1013" s="351"/>
      <c r="G1013" s="344"/>
      <c r="H1013" s="344"/>
    </row>
    <row r="1014" spans="1:8">
      <c r="A1014" s="604"/>
      <c r="B1014" s="344"/>
      <c r="C1014" s="344"/>
      <c r="D1014" s="349"/>
      <c r="E1014" s="350"/>
      <c r="F1014" s="351"/>
      <c r="G1014" s="344"/>
      <c r="H1014" s="344"/>
    </row>
    <row r="1015" spans="1:8">
      <c r="A1015" s="604"/>
      <c r="B1015" s="344"/>
      <c r="C1015" s="344"/>
      <c r="D1015" s="349"/>
      <c r="E1015" s="350"/>
      <c r="F1015" s="351"/>
      <c r="G1015" s="344"/>
      <c r="H1015" s="344"/>
    </row>
    <row r="1016" spans="1:8">
      <c r="A1016" s="604"/>
      <c r="B1016" s="344"/>
      <c r="C1016" s="344"/>
      <c r="D1016" s="349"/>
      <c r="E1016" s="350"/>
      <c r="F1016" s="351"/>
      <c r="G1016" s="344"/>
      <c r="H1016" s="344"/>
    </row>
    <row r="1017" spans="1:8">
      <c r="A1017" s="604"/>
      <c r="B1017" s="344"/>
      <c r="C1017" s="344"/>
      <c r="D1017" s="349"/>
      <c r="E1017" s="350"/>
      <c r="F1017" s="351"/>
      <c r="G1017" s="344"/>
      <c r="H1017" s="344"/>
    </row>
    <row r="1018" spans="1:8">
      <c r="A1018" s="604"/>
      <c r="B1018" s="344"/>
      <c r="C1018" s="344"/>
      <c r="D1018" s="349"/>
      <c r="E1018" s="350"/>
      <c r="F1018" s="351"/>
      <c r="G1018" s="344"/>
      <c r="H1018" s="344"/>
    </row>
    <row r="1019" spans="1:8">
      <c r="A1019" s="604"/>
      <c r="B1019" s="344"/>
      <c r="C1019" s="344"/>
      <c r="D1019" s="349"/>
      <c r="E1019" s="350"/>
      <c r="F1019" s="351"/>
      <c r="G1019" s="344"/>
      <c r="H1019" s="344"/>
    </row>
    <row r="1020" spans="1:8">
      <c r="A1020" s="604"/>
      <c r="B1020" s="344"/>
      <c r="C1020" s="344"/>
      <c r="D1020" s="349"/>
      <c r="E1020" s="350"/>
      <c r="F1020" s="351"/>
      <c r="G1020" s="344"/>
      <c r="H1020" s="344"/>
    </row>
    <row r="1021" spans="1:8">
      <c r="A1021" s="604"/>
      <c r="B1021" s="344"/>
      <c r="C1021" s="344"/>
      <c r="D1021" s="349"/>
      <c r="E1021" s="350"/>
      <c r="F1021" s="351"/>
      <c r="G1021" s="344"/>
      <c r="H1021" s="344"/>
    </row>
    <row r="1022" spans="1:8">
      <c r="A1022" s="604"/>
      <c r="B1022" s="344"/>
      <c r="C1022" s="344"/>
      <c r="D1022" s="349"/>
      <c r="E1022" s="350"/>
      <c r="F1022" s="351"/>
      <c r="G1022" s="344"/>
      <c r="H1022" s="344"/>
    </row>
    <row r="1023" spans="1:8">
      <c r="A1023" s="604"/>
      <c r="B1023" s="344"/>
      <c r="C1023" s="344"/>
      <c r="D1023" s="349"/>
      <c r="E1023" s="350"/>
      <c r="F1023" s="351"/>
      <c r="G1023" s="344"/>
      <c r="H1023" s="344"/>
    </row>
    <row r="1024" spans="1:8">
      <c r="A1024" s="604"/>
      <c r="B1024" s="344"/>
      <c r="C1024" s="344"/>
      <c r="D1024" s="349"/>
      <c r="E1024" s="350"/>
      <c r="F1024" s="351"/>
      <c r="G1024" s="344"/>
      <c r="H1024" s="344"/>
    </row>
    <row r="1025" spans="1:8">
      <c r="A1025" s="604"/>
      <c r="B1025" s="344"/>
      <c r="C1025" s="344"/>
      <c r="D1025" s="349"/>
      <c r="E1025" s="350"/>
      <c r="F1025" s="351"/>
      <c r="G1025" s="344"/>
      <c r="H1025" s="344"/>
    </row>
    <row r="1026" spans="1:8">
      <c r="A1026" s="604"/>
      <c r="B1026" s="344"/>
      <c r="C1026" s="344"/>
      <c r="D1026" s="349"/>
      <c r="E1026" s="350"/>
      <c r="F1026" s="351"/>
      <c r="G1026" s="344"/>
      <c r="H1026" s="344"/>
    </row>
    <row r="1027" spans="1:8">
      <c r="A1027" s="604"/>
      <c r="B1027" s="344"/>
      <c r="C1027" s="344"/>
      <c r="D1027" s="349"/>
      <c r="E1027" s="350"/>
      <c r="F1027" s="351"/>
      <c r="G1027" s="344"/>
      <c r="H1027" s="344"/>
    </row>
    <row r="1028" spans="1:8">
      <c r="A1028" s="604"/>
      <c r="B1028" s="344"/>
      <c r="C1028" s="344"/>
      <c r="D1028" s="349"/>
      <c r="E1028" s="350"/>
      <c r="F1028" s="351"/>
      <c r="G1028" s="344"/>
      <c r="H1028" s="344"/>
    </row>
    <row r="1029" spans="1:8">
      <c r="A1029" s="604"/>
      <c r="B1029" s="344"/>
      <c r="C1029" s="344"/>
      <c r="D1029" s="349"/>
      <c r="E1029" s="350"/>
      <c r="F1029" s="351"/>
      <c r="G1029" s="344"/>
      <c r="H1029" s="344"/>
    </row>
    <row r="1030" spans="1:8">
      <c r="A1030" s="604"/>
      <c r="B1030" s="344"/>
      <c r="C1030" s="344"/>
      <c r="D1030" s="349"/>
      <c r="E1030" s="350"/>
      <c r="F1030" s="351"/>
      <c r="G1030" s="344"/>
      <c r="H1030" s="344"/>
    </row>
    <row r="1031" spans="1:8">
      <c r="A1031" s="604"/>
      <c r="B1031" s="344"/>
      <c r="C1031" s="344"/>
      <c r="D1031" s="349"/>
      <c r="E1031" s="350"/>
      <c r="F1031" s="351"/>
      <c r="G1031" s="344"/>
      <c r="H1031" s="344"/>
    </row>
    <row r="1032" spans="1:8">
      <c r="A1032" s="604"/>
      <c r="B1032" s="344"/>
      <c r="C1032" s="344"/>
      <c r="D1032" s="349"/>
      <c r="E1032" s="350"/>
      <c r="F1032" s="351"/>
      <c r="G1032" s="344"/>
      <c r="H1032" s="344"/>
    </row>
    <row r="1033" spans="1:8">
      <c r="A1033" s="604"/>
      <c r="B1033" s="344"/>
      <c r="C1033" s="344"/>
      <c r="D1033" s="349"/>
      <c r="E1033" s="350"/>
      <c r="F1033" s="351"/>
      <c r="G1033" s="344"/>
      <c r="H1033" s="344"/>
    </row>
    <row r="1034" spans="1:8">
      <c r="A1034" s="604"/>
      <c r="B1034" s="344"/>
      <c r="C1034" s="344"/>
      <c r="D1034" s="349"/>
      <c r="E1034" s="350"/>
      <c r="F1034" s="351"/>
      <c r="G1034" s="344"/>
      <c r="H1034" s="344"/>
    </row>
    <row r="1035" spans="1:8">
      <c r="A1035" s="604"/>
      <c r="B1035" s="344"/>
      <c r="C1035" s="344"/>
      <c r="D1035" s="349"/>
      <c r="E1035" s="350"/>
      <c r="F1035" s="351"/>
      <c r="G1035" s="344"/>
      <c r="H1035" s="344"/>
    </row>
    <row r="1036" spans="1:8">
      <c r="A1036" s="604"/>
      <c r="B1036" s="344"/>
      <c r="C1036" s="344"/>
      <c r="D1036" s="349"/>
      <c r="E1036" s="350"/>
      <c r="F1036" s="351"/>
      <c r="G1036" s="344"/>
      <c r="H1036" s="344"/>
    </row>
    <row r="1037" spans="1:8">
      <c r="A1037" s="604"/>
      <c r="B1037" s="344"/>
      <c r="C1037" s="344"/>
      <c r="D1037" s="349"/>
      <c r="E1037" s="350"/>
      <c r="F1037" s="351"/>
      <c r="G1037" s="344"/>
      <c r="H1037" s="344"/>
    </row>
    <row r="1038" spans="1:8">
      <c r="A1038" s="604"/>
      <c r="B1038" s="344"/>
      <c r="C1038" s="344"/>
      <c r="D1038" s="349"/>
      <c r="E1038" s="350"/>
      <c r="F1038" s="351"/>
      <c r="G1038" s="344"/>
      <c r="H1038" s="344"/>
    </row>
    <row r="1039" spans="1:8">
      <c r="A1039" s="604"/>
      <c r="B1039" s="344"/>
      <c r="C1039" s="344"/>
      <c r="D1039" s="349"/>
      <c r="E1039" s="350"/>
      <c r="F1039" s="351"/>
      <c r="G1039" s="344"/>
      <c r="H1039" s="344"/>
    </row>
    <row r="1040" spans="1:8">
      <c r="A1040" s="604"/>
      <c r="B1040" s="344"/>
      <c r="C1040" s="344"/>
      <c r="D1040" s="349"/>
      <c r="E1040" s="350"/>
      <c r="F1040" s="351"/>
      <c r="G1040" s="344"/>
      <c r="H1040" s="344"/>
    </row>
    <row r="1041" spans="1:8">
      <c r="A1041" s="604"/>
      <c r="B1041" s="344"/>
      <c r="C1041" s="344"/>
      <c r="D1041" s="349"/>
      <c r="E1041" s="350"/>
      <c r="F1041" s="351"/>
      <c r="G1041" s="344"/>
      <c r="H1041" s="344"/>
    </row>
    <row r="1042" spans="1:8">
      <c r="A1042" s="604"/>
      <c r="B1042" s="344"/>
      <c r="C1042" s="344"/>
      <c r="D1042" s="349"/>
      <c r="E1042" s="350"/>
      <c r="F1042" s="351"/>
      <c r="G1042" s="344"/>
      <c r="H1042" s="344"/>
    </row>
    <row r="1043" spans="1:8">
      <c r="A1043" s="604"/>
      <c r="B1043" s="344"/>
      <c r="C1043" s="344"/>
      <c r="D1043" s="349"/>
      <c r="E1043" s="350"/>
      <c r="F1043" s="351"/>
      <c r="G1043" s="344"/>
      <c r="H1043" s="344"/>
    </row>
    <row r="1044" spans="1:8">
      <c r="A1044" s="604"/>
      <c r="B1044" s="344"/>
      <c r="C1044" s="344"/>
      <c r="D1044" s="349"/>
      <c r="E1044" s="350"/>
      <c r="F1044" s="351"/>
      <c r="G1044" s="344"/>
      <c r="H1044" s="344"/>
    </row>
    <row r="1045" spans="1:8">
      <c r="A1045" s="604"/>
      <c r="B1045" s="344"/>
      <c r="C1045" s="344"/>
      <c r="D1045" s="349"/>
      <c r="E1045" s="350"/>
      <c r="F1045" s="351"/>
      <c r="G1045" s="344"/>
      <c r="H1045" s="344"/>
    </row>
    <row r="1046" spans="1:8">
      <c r="A1046" s="604"/>
      <c r="B1046" s="344"/>
      <c r="C1046" s="344"/>
      <c r="D1046" s="349"/>
      <c r="E1046" s="350"/>
      <c r="F1046" s="351"/>
      <c r="G1046" s="344"/>
      <c r="H1046" s="344"/>
    </row>
    <row r="1047" spans="1:8">
      <c r="A1047" s="604"/>
      <c r="B1047" s="344"/>
      <c r="C1047" s="344"/>
      <c r="D1047" s="349"/>
      <c r="E1047" s="350"/>
      <c r="F1047" s="351"/>
      <c r="G1047" s="344"/>
      <c r="H1047" s="344"/>
    </row>
    <row r="1048" spans="1:8">
      <c r="A1048" s="604"/>
      <c r="B1048" s="344"/>
      <c r="C1048" s="344"/>
      <c r="D1048" s="349"/>
      <c r="E1048" s="350"/>
      <c r="F1048" s="351"/>
      <c r="G1048" s="344"/>
      <c r="H1048" s="344"/>
    </row>
    <row r="1049" spans="1:8">
      <c r="A1049" s="604"/>
      <c r="B1049" s="344"/>
      <c r="C1049" s="344"/>
      <c r="D1049" s="349"/>
      <c r="E1049" s="350"/>
      <c r="F1049" s="351"/>
      <c r="G1049" s="344"/>
      <c r="H1049" s="344"/>
    </row>
    <row r="1050" spans="1:8">
      <c r="A1050" s="604"/>
      <c r="B1050" s="344"/>
      <c r="C1050" s="344"/>
      <c r="D1050" s="349"/>
      <c r="E1050" s="350"/>
      <c r="F1050" s="351"/>
      <c r="G1050" s="344"/>
      <c r="H1050" s="344"/>
    </row>
    <row r="1051" spans="1:8">
      <c r="A1051" s="604"/>
      <c r="B1051" s="344"/>
      <c r="C1051" s="344"/>
      <c r="D1051" s="349"/>
      <c r="E1051" s="350"/>
      <c r="F1051" s="351"/>
      <c r="G1051" s="344"/>
      <c r="H1051" s="344"/>
    </row>
    <row r="1052" spans="1:8">
      <c r="A1052" s="604"/>
      <c r="B1052" s="344"/>
      <c r="C1052" s="344"/>
      <c r="D1052" s="349"/>
      <c r="E1052" s="350"/>
      <c r="F1052" s="351"/>
      <c r="G1052" s="344"/>
      <c r="H1052" s="344"/>
    </row>
    <row r="1053" spans="1:8">
      <c r="A1053" s="604"/>
      <c r="B1053" s="344"/>
      <c r="C1053" s="344"/>
      <c r="D1053" s="349"/>
      <c r="E1053" s="350"/>
      <c r="F1053" s="351"/>
      <c r="G1053" s="344"/>
      <c r="H1053" s="344"/>
    </row>
    <row r="1054" spans="1:8">
      <c r="A1054" s="604"/>
      <c r="B1054" s="344"/>
      <c r="C1054" s="344"/>
      <c r="D1054" s="349"/>
      <c r="E1054" s="350"/>
      <c r="F1054" s="351"/>
      <c r="G1054" s="344"/>
      <c r="H1054" s="344"/>
    </row>
    <row r="1055" spans="1:8">
      <c r="A1055" s="604"/>
      <c r="B1055" s="344"/>
      <c r="C1055" s="344"/>
      <c r="D1055" s="349"/>
      <c r="E1055" s="350"/>
      <c r="F1055" s="351"/>
      <c r="G1055" s="344"/>
      <c r="H1055" s="344"/>
    </row>
    <row r="1056" spans="1:8">
      <c r="A1056" s="604"/>
      <c r="B1056" s="344"/>
      <c r="C1056" s="344"/>
      <c r="D1056" s="349"/>
      <c r="E1056" s="350"/>
      <c r="F1056" s="351"/>
      <c r="G1056" s="344"/>
      <c r="H1056" s="344"/>
    </row>
    <row r="1057" spans="1:8">
      <c r="A1057" s="604"/>
      <c r="B1057" s="344"/>
      <c r="C1057" s="344"/>
      <c r="D1057" s="349"/>
      <c r="E1057" s="350"/>
      <c r="F1057" s="351"/>
      <c r="G1057" s="344"/>
      <c r="H1057" s="344"/>
    </row>
    <row r="1058" spans="1:8">
      <c r="A1058" s="604"/>
      <c r="B1058" s="344"/>
      <c r="C1058" s="344"/>
      <c r="D1058" s="349"/>
      <c r="E1058" s="350"/>
      <c r="F1058" s="351"/>
      <c r="G1058" s="344"/>
      <c r="H1058" s="344"/>
    </row>
    <row r="1059" spans="1:8">
      <c r="A1059" s="604"/>
      <c r="B1059" s="344"/>
      <c r="C1059" s="344"/>
      <c r="D1059" s="349"/>
      <c r="E1059" s="350"/>
      <c r="F1059" s="351"/>
      <c r="G1059" s="344"/>
      <c r="H1059" s="344"/>
    </row>
    <row r="1060" spans="1:8">
      <c r="A1060" s="604"/>
      <c r="B1060" s="344"/>
      <c r="C1060" s="344"/>
      <c r="D1060" s="349"/>
      <c r="E1060" s="350"/>
      <c r="F1060" s="351"/>
      <c r="G1060" s="344"/>
      <c r="H1060" s="344"/>
    </row>
    <row r="1061" spans="1:8">
      <c r="A1061" s="604"/>
      <c r="B1061" s="344"/>
      <c r="C1061" s="344"/>
      <c r="D1061" s="349"/>
      <c r="E1061" s="350"/>
      <c r="F1061" s="351"/>
      <c r="G1061" s="344"/>
      <c r="H1061" s="344"/>
    </row>
    <row r="1062" spans="1:8">
      <c r="A1062" s="604"/>
      <c r="B1062" s="344"/>
      <c r="C1062" s="344"/>
      <c r="D1062" s="349"/>
      <c r="E1062" s="350"/>
      <c r="F1062" s="351"/>
      <c r="G1062" s="344"/>
      <c r="H1062" s="344"/>
    </row>
    <row r="1063" spans="1:8">
      <c r="A1063" s="604"/>
      <c r="B1063" s="344"/>
      <c r="C1063" s="344"/>
      <c r="D1063" s="349"/>
      <c r="E1063" s="350"/>
      <c r="F1063" s="351"/>
      <c r="G1063" s="344"/>
      <c r="H1063" s="344"/>
    </row>
    <row r="1064" spans="1:8">
      <c r="A1064" s="604"/>
      <c r="B1064" s="344"/>
      <c r="C1064" s="344"/>
      <c r="D1064" s="349"/>
      <c r="E1064" s="350"/>
      <c r="F1064" s="351"/>
      <c r="G1064" s="344"/>
      <c r="H1064" s="344"/>
    </row>
    <row r="1065" spans="1:8">
      <c r="A1065" s="604"/>
      <c r="B1065" s="344"/>
      <c r="C1065" s="344"/>
      <c r="D1065" s="349"/>
      <c r="E1065" s="350"/>
      <c r="F1065" s="351"/>
      <c r="G1065" s="344"/>
      <c r="H1065" s="344"/>
    </row>
    <row r="1066" spans="1:8">
      <c r="A1066" s="604"/>
      <c r="B1066" s="344"/>
      <c r="C1066" s="344"/>
      <c r="D1066" s="349"/>
      <c r="E1066" s="350"/>
      <c r="F1066" s="351"/>
      <c r="G1066" s="344"/>
      <c r="H1066" s="344"/>
    </row>
    <row r="1067" spans="1:8">
      <c r="A1067" s="604"/>
      <c r="B1067" s="344"/>
      <c r="C1067" s="344"/>
      <c r="D1067" s="349"/>
      <c r="E1067" s="350"/>
      <c r="F1067" s="351"/>
      <c r="G1067" s="344"/>
      <c r="H1067" s="344"/>
    </row>
    <row r="1068" spans="1:8">
      <c r="A1068" s="604"/>
      <c r="B1068" s="344"/>
      <c r="C1068" s="344"/>
      <c r="D1068" s="349"/>
      <c r="E1068" s="350"/>
      <c r="F1068" s="351"/>
      <c r="G1068" s="344"/>
      <c r="H1068" s="344"/>
    </row>
    <row r="1069" spans="1:8">
      <c r="A1069" s="604"/>
      <c r="B1069" s="344"/>
      <c r="C1069" s="344"/>
      <c r="D1069" s="349"/>
      <c r="E1069" s="350"/>
      <c r="F1069" s="351"/>
      <c r="G1069" s="344"/>
      <c r="H1069" s="344"/>
    </row>
    <row r="1070" spans="1:8">
      <c r="A1070" s="604"/>
      <c r="B1070" s="344"/>
      <c r="C1070" s="344"/>
      <c r="D1070" s="349"/>
      <c r="E1070" s="350"/>
      <c r="F1070" s="351"/>
      <c r="G1070" s="344"/>
      <c r="H1070" s="344"/>
    </row>
    <row r="1071" spans="1:8">
      <c r="A1071" s="604"/>
      <c r="B1071" s="344"/>
      <c r="C1071" s="344"/>
      <c r="D1071" s="349"/>
      <c r="E1071" s="350"/>
      <c r="F1071" s="351"/>
      <c r="G1071" s="344"/>
      <c r="H1071" s="344"/>
    </row>
    <row r="1072" spans="1:8">
      <c r="A1072" s="604"/>
      <c r="B1072" s="344"/>
      <c r="C1072" s="344"/>
      <c r="D1072" s="349"/>
      <c r="E1072" s="350"/>
      <c r="F1072" s="351"/>
      <c r="G1072" s="344"/>
      <c r="H1072" s="344"/>
    </row>
    <row r="1073" spans="1:8">
      <c r="A1073" s="604"/>
      <c r="B1073" s="344"/>
      <c r="C1073" s="344"/>
      <c r="D1073" s="349"/>
      <c r="E1073" s="350"/>
      <c r="F1073" s="351"/>
      <c r="G1073" s="344"/>
      <c r="H1073" s="344"/>
    </row>
    <row r="1074" spans="1:8">
      <c r="A1074" s="604"/>
      <c r="B1074" s="344"/>
      <c r="C1074" s="344"/>
      <c r="D1074" s="349"/>
      <c r="E1074" s="350"/>
      <c r="F1074" s="351"/>
      <c r="G1074" s="344"/>
      <c r="H1074" s="344"/>
    </row>
    <row r="1075" spans="1:8">
      <c r="A1075" s="604"/>
      <c r="B1075" s="344"/>
      <c r="C1075" s="344"/>
      <c r="D1075" s="349"/>
      <c r="E1075" s="350"/>
      <c r="F1075" s="351"/>
      <c r="G1075" s="344"/>
      <c r="H1075" s="344"/>
    </row>
    <row r="1076" spans="1:8">
      <c r="A1076" s="604"/>
      <c r="B1076" s="344"/>
      <c r="C1076" s="344"/>
      <c r="D1076" s="349"/>
      <c r="E1076" s="350"/>
      <c r="F1076" s="351"/>
      <c r="G1076" s="344"/>
      <c r="H1076" s="344"/>
    </row>
    <row r="1077" spans="1:8">
      <c r="A1077" s="604"/>
      <c r="B1077" s="344"/>
      <c r="C1077" s="344"/>
      <c r="D1077" s="349"/>
      <c r="E1077" s="350"/>
      <c r="F1077" s="351"/>
      <c r="G1077" s="344"/>
      <c r="H1077" s="344"/>
    </row>
    <row r="1078" spans="1:8">
      <c r="A1078" s="604"/>
      <c r="B1078" s="344"/>
      <c r="C1078" s="344"/>
      <c r="D1078" s="349"/>
      <c r="E1078" s="350"/>
      <c r="F1078" s="351"/>
      <c r="G1078" s="344"/>
      <c r="H1078" s="344"/>
    </row>
    <row r="1079" spans="1:8">
      <c r="A1079" s="604"/>
      <c r="B1079" s="344"/>
      <c r="C1079" s="344"/>
      <c r="D1079" s="349"/>
      <c r="E1079" s="350"/>
      <c r="F1079" s="351"/>
      <c r="G1079" s="344"/>
      <c r="H1079" s="344"/>
    </row>
    <row r="1080" spans="1:8">
      <c r="A1080" s="604"/>
      <c r="B1080" s="344"/>
      <c r="C1080" s="344"/>
      <c r="D1080" s="349"/>
      <c r="E1080" s="350"/>
      <c r="F1080" s="351"/>
      <c r="G1080" s="344"/>
      <c r="H1080" s="344"/>
    </row>
    <row r="1081" spans="1:8">
      <c r="A1081" s="604"/>
      <c r="B1081" s="344"/>
      <c r="C1081" s="344"/>
      <c r="D1081" s="349"/>
      <c r="E1081" s="350"/>
      <c r="F1081" s="351"/>
      <c r="G1081" s="344"/>
      <c r="H1081" s="344"/>
    </row>
    <row r="1082" spans="1:8">
      <c r="A1082" s="604"/>
      <c r="B1082" s="344"/>
      <c r="C1082" s="344"/>
      <c r="D1082" s="349"/>
      <c r="E1082" s="350"/>
      <c r="F1082" s="351"/>
      <c r="G1082" s="344"/>
      <c r="H1082" s="344"/>
    </row>
    <row r="1083" spans="1:8">
      <c r="A1083" s="604"/>
      <c r="B1083" s="344"/>
      <c r="C1083" s="344"/>
      <c r="D1083" s="349"/>
      <c r="E1083" s="350"/>
      <c r="F1083" s="351"/>
      <c r="G1083" s="344"/>
      <c r="H1083" s="344"/>
    </row>
    <row r="1084" spans="1:8">
      <c r="A1084" s="604"/>
      <c r="B1084" s="344"/>
      <c r="C1084" s="344"/>
      <c r="D1084" s="349"/>
      <c r="E1084" s="350"/>
      <c r="F1084" s="351"/>
      <c r="G1084" s="344"/>
      <c r="H1084" s="344"/>
    </row>
    <row r="1085" spans="1:8">
      <c r="A1085" s="604"/>
      <c r="B1085" s="344"/>
      <c r="C1085" s="344"/>
      <c r="D1085" s="349"/>
      <c r="E1085" s="350"/>
      <c r="F1085" s="351"/>
      <c r="G1085" s="344"/>
      <c r="H1085" s="344"/>
    </row>
  </sheetData>
  <sheetProtection selectLockedCells="1" selectUnlockedCells="1"/>
  <autoFilter ref="A9:G207" xr:uid="{65E8F3CD-2EDF-44A9-B434-B237F476483B}"/>
  <mergeCells count="1">
    <mergeCell ref="A6:G6"/>
  </mergeCells>
  <pageMargins left="0.39374999999999999" right="0.39374999999999999" top="0.59027777777777779" bottom="0.59097222222222223" header="0.51180555555555551" footer="0.31527777777777777"/>
  <pageSetup paperSize="9" scale="51" firstPageNumber="0" orientation="landscape" horizontalDpi="300" verticalDpi="300" r:id="rId1"/>
  <headerFooter alignWithMargins="0">
    <oddFooter>&amp;L&amp;F - &amp;D&amp;R&amp;P / &amp;N</oddFooter>
  </headerFooter>
  <rowBreaks count="1" manualBreakCount="1">
    <brk id="78"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B682-51AC-4807-BE38-B452E78E36B6}">
  <sheetPr>
    <tabColor rgb="FFFFFFCC"/>
  </sheetPr>
  <dimension ref="A1:J805"/>
  <sheetViews>
    <sheetView view="pageBreakPreview" zoomScaleNormal="100" zoomScaleSheetLayoutView="100" workbookViewId="0">
      <pane ySplit="5" topLeftCell="A39" activePane="bottomLeft" state="frozen"/>
      <selection activeCell="B102" sqref="B102"/>
      <selection pane="bottomLeft" activeCell="F41" sqref="F41"/>
    </sheetView>
  </sheetViews>
  <sheetFormatPr defaultColWidth="9.140625" defaultRowHeight="12.75"/>
  <cols>
    <col min="1" max="1" width="8.7109375" style="616" customWidth="1"/>
    <col min="2" max="2" width="45.42578125" style="616" customWidth="1"/>
    <col min="3" max="3" width="5.7109375" style="616" customWidth="1"/>
    <col min="4" max="4" width="6" style="616" bestFit="1" customWidth="1"/>
    <col min="5" max="5" width="12" style="618" bestFit="1" customWidth="1"/>
    <col min="6" max="6" width="13.140625" style="616" bestFit="1" customWidth="1"/>
    <col min="7" max="7" width="75" style="616" customWidth="1"/>
    <col min="8" max="8" width="11.85546875" style="616" customWidth="1"/>
    <col min="9" max="10" width="9.140625" style="710"/>
    <col min="11" max="256" width="9.140625" style="616"/>
    <col min="257" max="257" width="8.7109375" style="616" customWidth="1"/>
    <col min="258" max="258" width="45.42578125" style="616" customWidth="1"/>
    <col min="259" max="259" width="5.7109375" style="616" customWidth="1"/>
    <col min="260" max="260" width="6" style="616" bestFit="1" customWidth="1"/>
    <col min="261" max="261" width="12" style="616" bestFit="1" customWidth="1"/>
    <col min="262" max="262" width="13.140625" style="616" bestFit="1" customWidth="1"/>
    <col min="263" max="263" width="75" style="616" customWidth="1"/>
    <col min="264" max="264" width="11.85546875" style="616" customWidth="1"/>
    <col min="265" max="512" width="9.140625" style="616"/>
    <col min="513" max="513" width="8.7109375" style="616" customWidth="1"/>
    <col min="514" max="514" width="45.42578125" style="616" customWidth="1"/>
    <col min="515" max="515" width="5.7109375" style="616" customWidth="1"/>
    <col min="516" max="516" width="6" style="616" bestFit="1" customWidth="1"/>
    <col min="517" max="517" width="12" style="616" bestFit="1" customWidth="1"/>
    <col min="518" max="518" width="13.140625" style="616" bestFit="1" customWidth="1"/>
    <col min="519" max="519" width="75" style="616" customWidth="1"/>
    <col min="520" max="520" width="11.85546875" style="616" customWidth="1"/>
    <col min="521" max="768" width="9.140625" style="616"/>
    <col min="769" max="769" width="8.7109375" style="616" customWidth="1"/>
    <col min="770" max="770" width="45.42578125" style="616" customWidth="1"/>
    <col min="771" max="771" width="5.7109375" style="616" customWidth="1"/>
    <col min="772" max="772" width="6" style="616" bestFit="1" customWidth="1"/>
    <col min="773" max="773" width="12" style="616" bestFit="1" customWidth="1"/>
    <col min="774" max="774" width="13.140625" style="616" bestFit="1" customWidth="1"/>
    <col min="775" max="775" width="75" style="616" customWidth="1"/>
    <col min="776" max="776" width="11.85546875" style="616" customWidth="1"/>
    <col min="777" max="1024" width="9.140625" style="616"/>
    <col min="1025" max="1025" width="8.7109375" style="616" customWidth="1"/>
    <col min="1026" max="1026" width="45.42578125" style="616" customWidth="1"/>
    <col min="1027" max="1027" width="5.7109375" style="616" customWidth="1"/>
    <col min="1028" max="1028" width="6" style="616" bestFit="1" customWidth="1"/>
    <col min="1029" max="1029" width="12" style="616" bestFit="1" customWidth="1"/>
    <col min="1030" max="1030" width="13.140625" style="616" bestFit="1" customWidth="1"/>
    <col min="1031" max="1031" width="75" style="616" customWidth="1"/>
    <col min="1032" max="1032" width="11.85546875" style="616" customWidth="1"/>
    <col min="1033" max="1280" width="9.140625" style="616"/>
    <col min="1281" max="1281" width="8.7109375" style="616" customWidth="1"/>
    <col min="1282" max="1282" width="45.42578125" style="616" customWidth="1"/>
    <col min="1283" max="1283" width="5.7109375" style="616" customWidth="1"/>
    <col min="1284" max="1284" width="6" style="616" bestFit="1" customWidth="1"/>
    <col min="1285" max="1285" width="12" style="616" bestFit="1" customWidth="1"/>
    <col min="1286" max="1286" width="13.140625" style="616" bestFit="1" customWidth="1"/>
    <col min="1287" max="1287" width="75" style="616" customWidth="1"/>
    <col min="1288" max="1288" width="11.85546875" style="616" customWidth="1"/>
    <col min="1289" max="1536" width="9.140625" style="616"/>
    <col min="1537" max="1537" width="8.7109375" style="616" customWidth="1"/>
    <col min="1538" max="1538" width="45.42578125" style="616" customWidth="1"/>
    <col min="1539" max="1539" width="5.7109375" style="616" customWidth="1"/>
    <col min="1540" max="1540" width="6" style="616" bestFit="1" customWidth="1"/>
    <col min="1541" max="1541" width="12" style="616" bestFit="1" customWidth="1"/>
    <col min="1542" max="1542" width="13.140625" style="616" bestFit="1" customWidth="1"/>
    <col min="1543" max="1543" width="75" style="616" customWidth="1"/>
    <col min="1544" max="1544" width="11.85546875" style="616" customWidth="1"/>
    <col min="1545" max="1792" width="9.140625" style="616"/>
    <col min="1793" max="1793" width="8.7109375" style="616" customWidth="1"/>
    <col min="1794" max="1794" width="45.42578125" style="616" customWidth="1"/>
    <col min="1795" max="1795" width="5.7109375" style="616" customWidth="1"/>
    <col min="1796" max="1796" width="6" style="616" bestFit="1" customWidth="1"/>
    <col min="1797" max="1797" width="12" style="616" bestFit="1" customWidth="1"/>
    <col min="1798" max="1798" width="13.140625" style="616" bestFit="1" customWidth="1"/>
    <col min="1799" max="1799" width="75" style="616" customWidth="1"/>
    <col min="1800" max="1800" width="11.85546875" style="616" customWidth="1"/>
    <col min="1801" max="2048" width="9.140625" style="616"/>
    <col min="2049" max="2049" width="8.7109375" style="616" customWidth="1"/>
    <col min="2050" max="2050" width="45.42578125" style="616" customWidth="1"/>
    <col min="2051" max="2051" width="5.7109375" style="616" customWidth="1"/>
    <col min="2052" max="2052" width="6" style="616" bestFit="1" customWidth="1"/>
    <col min="2053" max="2053" width="12" style="616" bestFit="1" customWidth="1"/>
    <col min="2054" max="2054" width="13.140625" style="616" bestFit="1" customWidth="1"/>
    <col min="2055" max="2055" width="75" style="616" customWidth="1"/>
    <col min="2056" max="2056" width="11.85546875" style="616" customWidth="1"/>
    <col min="2057" max="2304" width="9.140625" style="616"/>
    <col min="2305" max="2305" width="8.7109375" style="616" customWidth="1"/>
    <col min="2306" max="2306" width="45.42578125" style="616" customWidth="1"/>
    <col min="2307" max="2307" width="5.7109375" style="616" customWidth="1"/>
    <col min="2308" max="2308" width="6" style="616" bestFit="1" customWidth="1"/>
    <col min="2309" max="2309" width="12" style="616" bestFit="1" customWidth="1"/>
    <col min="2310" max="2310" width="13.140625" style="616" bestFit="1" customWidth="1"/>
    <col min="2311" max="2311" width="75" style="616" customWidth="1"/>
    <col min="2312" max="2312" width="11.85546875" style="616" customWidth="1"/>
    <col min="2313" max="2560" width="9.140625" style="616"/>
    <col min="2561" max="2561" width="8.7109375" style="616" customWidth="1"/>
    <col min="2562" max="2562" width="45.42578125" style="616" customWidth="1"/>
    <col min="2563" max="2563" width="5.7109375" style="616" customWidth="1"/>
    <col min="2564" max="2564" width="6" style="616" bestFit="1" customWidth="1"/>
    <col min="2565" max="2565" width="12" style="616" bestFit="1" customWidth="1"/>
    <col min="2566" max="2566" width="13.140625" style="616" bestFit="1" customWidth="1"/>
    <col min="2567" max="2567" width="75" style="616" customWidth="1"/>
    <col min="2568" max="2568" width="11.85546875" style="616" customWidth="1"/>
    <col min="2569" max="2816" width="9.140625" style="616"/>
    <col min="2817" max="2817" width="8.7109375" style="616" customWidth="1"/>
    <col min="2818" max="2818" width="45.42578125" style="616" customWidth="1"/>
    <col min="2819" max="2819" width="5.7109375" style="616" customWidth="1"/>
    <col min="2820" max="2820" width="6" style="616" bestFit="1" customWidth="1"/>
    <col min="2821" max="2821" width="12" style="616" bestFit="1" customWidth="1"/>
    <col min="2822" max="2822" width="13.140625" style="616" bestFit="1" customWidth="1"/>
    <col min="2823" max="2823" width="75" style="616" customWidth="1"/>
    <col min="2824" max="2824" width="11.85546875" style="616" customWidth="1"/>
    <col min="2825" max="3072" width="9.140625" style="616"/>
    <col min="3073" max="3073" width="8.7109375" style="616" customWidth="1"/>
    <col min="3074" max="3074" width="45.42578125" style="616" customWidth="1"/>
    <col min="3075" max="3075" width="5.7109375" style="616" customWidth="1"/>
    <col min="3076" max="3076" width="6" style="616" bestFit="1" customWidth="1"/>
    <col min="3077" max="3077" width="12" style="616" bestFit="1" customWidth="1"/>
    <col min="3078" max="3078" width="13.140625" style="616" bestFit="1" customWidth="1"/>
    <col min="3079" max="3079" width="75" style="616" customWidth="1"/>
    <col min="3080" max="3080" width="11.85546875" style="616" customWidth="1"/>
    <col min="3081" max="3328" width="9.140625" style="616"/>
    <col min="3329" max="3329" width="8.7109375" style="616" customWidth="1"/>
    <col min="3330" max="3330" width="45.42578125" style="616" customWidth="1"/>
    <col min="3331" max="3331" width="5.7109375" style="616" customWidth="1"/>
    <col min="3332" max="3332" width="6" style="616" bestFit="1" customWidth="1"/>
    <col min="3333" max="3333" width="12" style="616" bestFit="1" customWidth="1"/>
    <col min="3334" max="3334" width="13.140625" style="616" bestFit="1" customWidth="1"/>
    <col min="3335" max="3335" width="75" style="616" customWidth="1"/>
    <col min="3336" max="3336" width="11.85546875" style="616" customWidth="1"/>
    <col min="3337" max="3584" width="9.140625" style="616"/>
    <col min="3585" max="3585" width="8.7109375" style="616" customWidth="1"/>
    <col min="3586" max="3586" width="45.42578125" style="616" customWidth="1"/>
    <col min="3587" max="3587" width="5.7109375" style="616" customWidth="1"/>
    <col min="3588" max="3588" width="6" style="616" bestFit="1" customWidth="1"/>
    <col min="3589" max="3589" width="12" style="616" bestFit="1" customWidth="1"/>
    <col min="3590" max="3590" width="13.140625" style="616" bestFit="1" customWidth="1"/>
    <col min="3591" max="3591" width="75" style="616" customWidth="1"/>
    <col min="3592" max="3592" width="11.85546875" style="616" customWidth="1"/>
    <col min="3593" max="3840" width="9.140625" style="616"/>
    <col min="3841" max="3841" width="8.7109375" style="616" customWidth="1"/>
    <col min="3842" max="3842" width="45.42578125" style="616" customWidth="1"/>
    <col min="3843" max="3843" width="5.7109375" style="616" customWidth="1"/>
    <col min="3844" max="3844" width="6" style="616" bestFit="1" customWidth="1"/>
    <col min="3845" max="3845" width="12" style="616" bestFit="1" customWidth="1"/>
    <col min="3846" max="3846" width="13.140625" style="616" bestFit="1" customWidth="1"/>
    <col min="3847" max="3847" width="75" style="616" customWidth="1"/>
    <col min="3848" max="3848" width="11.85546875" style="616" customWidth="1"/>
    <col min="3849" max="4096" width="9.140625" style="616"/>
    <col min="4097" max="4097" width="8.7109375" style="616" customWidth="1"/>
    <col min="4098" max="4098" width="45.42578125" style="616" customWidth="1"/>
    <col min="4099" max="4099" width="5.7109375" style="616" customWidth="1"/>
    <col min="4100" max="4100" width="6" style="616" bestFit="1" customWidth="1"/>
    <col min="4101" max="4101" width="12" style="616" bestFit="1" customWidth="1"/>
    <col min="4102" max="4102" width="13.140625" style="616" bestFit="1" customWidth="1"/>
    <col min="4103" max="4103" width="75" style="616" customWidth="1"/>
    <col min="4104" max="4104" width="11.85546875" style="616" customWidth="1"/>
    <col min="4105" max="4352" width="9.140625" style="616"/>
    <col min="4353" max="4353" width="8.7109375" style="616" customWidth="1"/>
    <col min="4354" max="4354" width="45.42578125" style="616" customWidth="1"/>
    <col min="4355" max="4355" width="5.7109375" style="616" customWidth="1"/>
    <col min="4356" max="4356" width="6" style="616" bestFit="1" customWidth="1"/>
    <col min="4357" max="4357" width="12" style="616" bestFit="1" customWidth="1"/>
    <col min="4358" max="4358" width="13.140625" style="616" bestFit="1" customWidth="1"/>
    <col min="4359" max="4359" width="75" style="616" customWidth="1"/>
    <col min="4360" max="4360" width="11.85546875" style="616" customWidth="1"/>
    <col min="4361" max="4608" width="9.140625" style="616"/>
    <col min="4609" max="4609" width="8.7109375" style="616" customWidth="1"/>
    <col min="4610" max="4610" width="45.42578125" style="616" customWidth="1"/>
    <col min="4611" max="4611" width="5.7109375" style="616" customWidth="1"/>
    <col min="4612" max="4612" width="6" style="616" bestFit="1" customWidth="1"/>
    <col min="4613" max="4613" width="12" style="616" bestFit="1" customWidth="1"/>
    <col min="4614" max="4614" width="13.140625" style="616" bestFit="1" customWidth="1"/>
    <col min="4615" max="4615" width="75" style="616" customWidth="1"/>
    <col min="4616" max="4616" width="11.85546875" style="616" customWidth="1"/>
    <col min="4617" max="4864" width="9.140625" style="616"/>
    <col min="4865" max="4865" width="8.7109375" style="616" customWidth="1"/>
    <col min="4866" max="4866" width="45.42578125" style="616" customWidth="1"/>
    <col min="4867" max="4867" width="5.7109375" style="616" customWidth="1"/>
    <col min="4868" max="4868" width="6" style="616" bestFit="1" customWidth="1"/>
    <col min="4869" max="4869" width="12" style="616" bestFit="1" customWidth="1"/>
    <col min="4870" max="4870" width="13.140625" style="616" bestFit="1" customWidth="1"/>
    <col min="4871" max="4871" width="75" style="616" customWidth="1"/>
    <col min="4872" max="4872" width="11.85546875" style="616" customWidth="1"/>
    <col min="4873" max="5120" width="9.140625" style="616"/>
    <col min="5121" max="5121" width="8.7109375" style="616" customWidth="1"/>
    <col min="5122" max="5122" width="45.42578125" style="616" customWidth="1"/>
    <col min="5123" max="5123" width="5.7109375" style="616" customWidth="1"/>
    <col min="5124" max="5124" width="6" style="616" bestFit="1" customWidth="1"/>
    <col min="5125" max="5125" width="12" style="616" bestFit="1" customWidth="1"/>
    <col min="5126" max="5126" width="13.140625" style="616" bestFit="1" customWidth="1"/>
    <col min="5127" max="5127" width="75" style="616" customWidth="1"/>
    <col min="5128" max="5128" width="11.85546875" style="616" customWidth="1"/>
    <col min="5129" max="5376" width="9.140625" style="616"/>
    <col min="5377" max="5377" width="8.7109375" style="616" customWidth="1"/>
    <col min="5378" max="5378" width="45.42578125" style="616" customWidth="1"/>
    <col min="5379" max="5379" width="5.7109375" style="616" customWidth="1"/>
    <col min="5380" max="5380" width="6" style="616" bestFit="1" customWidth="1"/>
    <col min="5381" max="5381" width="12" style="616" bestFit="1" customWidth="1"/>
    <col min="5382" max="5382" width="13.140625" style="616" bestFit="1" customWidth="1"/>
    <col min="5383" max="5383" width="75" style="616" customWidth="1"/>
    <col min="5384" max="5384" width="11.85546875" style="616" customWidth="1"/>
    <col min="5385" max="5632" width="9.140625" style="616"/>
    <col min="5633" max="5633" width="8.7109375" style="616" customWidth="1"/>
    <col min="5634" max="5634" width="45.42578125" style="616" customWidth="1"/>
    <col min="5635" max="5635" width="5.7109375" style="616" customWidth="1"/>
    <col min="5636" max="5636" width="6" style="616" bestFit="1" customWidth="1"/>
    <col min="5637" max="5637" width="12" style="616" bestFit="1" customWidth="1"/>
    <col min="5638" max="5638" width="13.140625" style="616" bestFit="1" customWidth="1"/>
    <col min="5639" max="5639" width="75" style="616" customWidth="1"/>
    <col min="5640" max="5640" width="11.85546875" style="616" customWidth="1"/>
    <col min="5641" max="5888" width="9.140625" style="616"/>
    <col min="5889" max="5889" width="8.7109375" style="616" customWidth="1"/>
    <col min="5890" max="5890" width="45.42578125" style="616" customWidth="1"/>
    <col min="5891" max="5891" width="5.7109375" style="616" customWidth="1"/>
    <col min="5892" max="5892" width="6" style="616" bestFit="1" customWidth="1"/>
    <col min="5893" max="5893" width="12" style="616" bestFit="1" customWidth="1"/>
    <col min="5894" max="5894" width="13.140625" style="616" bestFit="1" customWidth="1"/>
    <col min="5895" max="5895" width="75" style="616" customWidth="1"/>
    <col min="5896" max="5896" width="11.85546875" style="616" customWidth="1"/>
    <col min="5897" max="6144" width="9.140625" style="616"/>
    <col min="6145" max="6145" width="8.7109375" style="616" customWidth="1"/>
    <col min="6146" max="6146" width="45.42578125" style="616" customWidth="1"/>
    <col min="6147" max="6147" width="5.7109375" style="616" customWidth="1"/>
    <col min="6148" max="6148" width="6" style="616" bestFit="1" customWidth="1"/>
    <col min="6149" max="6149" width="12" style="616" bestFit="1" customWidth="1"/>
    <col min="6150" max="6150" width="13.140625" style="616" bestFit="1" customWidth="1"/>
    <col min="6151" max="6151" width="75" style="616" customWidth="1"/>
    <col min="6152" max="6152" width="11.85546875" style="616" customWidth="1"/>
    <col min="6153" max="6400" width="9.140625" style="616"/>
    <col min="6401" max="6401" width="8.7109375" style="616" customWidth="1"/>
    <col min="6402" max="6402" width="45.42578125" style="616" customWidth="1"/>
    <col min="6403" max="6403" width="5.7109375" style="616" customWidth="1"/>
    <col min="6404" max="6404" width="6" style="616" bestFit="1" customWidth="1"/>
    <col min="6405" max="6405" width="12" style="616" bestFit="1" customWidth="1"/>
    <col min="6406" max="6406" width="13.140625" style="616" bestFit="1" customWidth="1"/>
    <col min="6407" max="6407" width="75" style="616" customWidth="1"/>
    <col min="6408" max="6408" width="11.85546875" style="616" customWidth="1"/>
    <col min="6409" max="6656" width="9.140625" style="616"/>
    <col min="6657" max="6657" width="8.7109375" style="616" customWidth="1"/>
    <col min="6658" max="6658" width="45.42578125" style="616" customWidth="1"/>
    <col min="6659" max="6659" width="5.7109375" style="616" customWidth="1"/>
    <col min="6660" max="6660" width="6" style="616" bestFit="1" customWidth="1"/>
    <col min="6661" max="6661" width="12" style="616" bestFit="1" customWidth="1"/>
    <col min="6662" max="6662" width="13.140625" style="616" bestFit="1" customWidth="1"/>
    <col min="6663" max="6663" width="75" style="616" customWidth="1"/>
    <col min="6664" max="6664" width="11.85546875" style="616" customWidth="1"/>
    <col min="6665" max="6912" width="9.140625" style="616"/>
    <col min="6913" max="6913" width="8.7109375" style="616" customWidth="1"/>
    <col min="6914" max="6914" width="45.42578125" style="616" customWidth="1"/>
    <col min="6915" max="6915" width="5.7109375" style="616" customWidth="1"/>
    <col min="6916" max="6916" width="6" style="616" bestFit="1" customWidth="1"/>
    <col min="6917" max="6917" width="12" style="616" bestFit="1" customWidth="1"/>
    <col min="6918" max="6918" width="13.140625" style="616" bestFit="1" customWidth="1"/>
    <col min="6919" max="6919" width="75" style="616" customWidth="1"/>
    <col min="6920" max="6920" width="11.85546875" style="616" customWidth="1"/>
    <col min="6921" max="7168" width="9.140625" style="616"/>
    <col min="7169" max="7169" width="8.7109375" style="616" customWidth="1"/>
    <col min="7170" max="7170" width="45.42578125" style="616" customWidth="1"/>
    <col min="7171" max="7171" width="5.7109375" style="616" customWidth="1"/>
    <col min="7172" max="7172" width="6" style="616" bestFit="1" customWidth="1"/>
    <col min="7173" max="7173" width="12" style="616" bestFit="1" customWidth="1"/>
    <col min="7174" max="7174" width="13.140625" style="616" bestFit="1" customWidth="1"/>
    <col min="7175" max="7175" width="75" style="616" customWidth="1"/>
    <col min="7176" max="7176" width="11.85546875" style="616" customWidth="1"/>
    <col min="7177" max="7424" width="9.140625" style="616"/>
    <col min="7425" max="7425" width="8.7109375" style="616" customWidth="1"/>
    <col min="7426" max="7426" width="45.42578125" style="616" customWidth="1"/>
    <col min="7427" max="7427" width="5.7109375" style="616" customWidth="1"/>
    <col min="7428" max="7428" width="6" style="616" bestFit="1" customWidth="1"/>
    <col min="7429" max="7429" width="12" style="616" bestFit="1" customWidth="1"/>
    <col min="7430" max="7430" width="13.140625" style="616" bestFit="1" customWidth="1"/>
    <col min="7431" max="7431" width="75" style="616" customWidth="1"/>
    <col min="7432" max="7432" width="11.85546875" style="616" customWidth="1"/>
    <col min="7433" max="7680" width="9.140625" style="616"/>
    <col min="7681" max="7681" width="8.7109375" style="616" customWidth="1"/>
    <col min="7682" max="7682" width="45.42578125" style="616" customWidth="1"/>
    <col min="7683" max="7683" width="5.7109375" style="616" customWidth="1"/>
    <col min="7684" max="7684" width="6" style="616" bestFit="1" customWidth="1"/>
    <col min="7685" max="7685" width="12" style="616" bestFit="1" customWidth="1"/>
    <col min="7686" max="7686" width="13.140625" style="616" bestFit="1" customWidth="1"/>
    <col min="7687" max="7687" width="75" style="616" customWidth="1"/>
    <col min="7688" max="7688" width="11.85546875" style="616" customWidth="1"/>
    <col min="7689" max="7936" width="9.140625" style="616"/>
    <col min="7937" max="7937" width="8.7109375" style="616" customWidth="1"/>
    <col min="7938" max="7938" width="45.42578125" style="616" customWidth="1"/>
    <col min="7939" max="7939" width="5.7109375" style="616" customWidth="1"/>
    <col min="7940" max="7940" width="6" style="616" bestFit="1" customWidth="1"/>
    <col min="7941" max="7941" width="12" style="616" bestFit="1" customWidth="1"/>
    <col min="7942" max="7942" width="13.140625" style="616" bestFit="1" customWidth="1"/>
    <col min="7943" max="7943" width="75" style="616" customWidth="1"/>
    <col min="7944" max="7944" width="11.85546875" style="616" customWidth="1"/>
    <col min="7945" max="8192" width="9.140625" style="616"/>
    <col min="8193" max="8193" width="8.7109375" style="616" customWidth="1"/>
    <col min="8194" max="8194" width="45.42578125" style="616" customWidth="1"/>
    <col min="8195" max="8195" width="5.7109375" style="616" customWidth="1"/>
    <col min="8196" max="8196" width="6" style="616" bestFit="1" customWidth="1"/>
    <col min="8197" max="8197" width="12" style="616" bestFit="1" customWidth="1"/>
    <col min="8198" max="8198" width="13.140625" style="616" bestFit="1" customWidth="1"/>
    <col min="8199" max="8199" width="75" style="616" customWidth="1"/>
    <col min="8200" max="8200" width="11.85546875" style="616" customWidth="1"/>
    <col min="8201" max="8448" width="9.140625" style="616"/>
    <col min="8449" max="8449" width="8.7109375" style="616" customWidth="1"/>
    <col min="8450" max="8450" width="45.42578125" style="616" customWidth="1"/>
    <col min="8451" max="8451" width="5.7109375" style="616" customWidth="1"/>
    <col min="8452" max="8452" width="6" style="616" bestFit="1" customWidth="1"/>
    <col min="8453" max="8453" width="12" style="616" bestFit="1" customWidth="1"/>
    <col min="8454" max="8454" width="13.140625" style="616" bestFit="1" customWidth="1"/>
    <col min="8455" max="8455" width="75" style="616" customWidth="1"/>
    <col min="8456" max="8456" width="11.85546875" style="616" customWidth="1"/>
    <col min="8457" max="8704" width="9.140625" style="616"/>
    <col min="8705" max="8705" width="8.7109375" style="616" customWidth="1"/>
    <col min="8706" max="8706" width="45.42578125" style="616" customWidth="1"/>
    <col min="8707" max="8707" width="5.7109375" style="616" customWidth="1"/>
    <col min="8708" max="8708" width="6" style="616" bestFit="1" customWidth="1"/>
    <col min="8709" max="8709" width="12" style="616" bestFit="1" customWidth="1"/>
    <col min="8710" max="8710" width="13.140625" style="616" bestFit="1" customWidth="1"/>
    <col min="8711" max="8711" width="75" style="616" customWidth="1"/>
    <col min="8712" max="8712" width="11.85546875" style="616" customWidth="1"/>
    <col min="8713" max="8960" width="9.140625" style="616"/>
    <col min="8961" max="8961" width="8.7109375" style="616" customWidth="1"/>
    <col min="8962" max="8962" width="45.42578125" style="616" customWidth="1"/>
    <col min="8963" max="8963" width="5.7109375" style="616" customWidth="1"/>
    <col min="8964" max="8964" width="6" style="616" bestFit="1" customWidth="1"/>
    <col min="8965" max="8965" width="12" style="616" bestFit="1" customWidth="1"/>
    <col min="8966" max="8966" width="13.140625" style="616" bestFit="1" customWidth="1"/>
    <col min="8967" max="8967" width="75" style="616" customWidth="1"/>
    <col min="8968" max="8968" width="11.85546875" style="616" customWidth="1"/>
    <col min="8969" max="9216" width="9.140625" style="616"/>
    <col min="9217" max="9217" width="8.7109375" style="616" customWidth="1"/>
    <col min="9218" max="9218" width="45.42578125" style="616" customWidth="1"/>
    <col min="9219" max="9219" width="5.7109375" style="616" customWidth="1"/>
    <col min="9220" max="9220" width="6" style="616" bestFit="1" customWidth="1"/>
    <col min="9221" max="9221" width="12" style="616" bestFit="1" customWidth="1"/>
    <col min="9222" max="9222" width="13.140625" style="616" bestFit="1" customWidth="1"/>
    <col min="9223" max="9223" width="75" style="616" customWidth="1"/>
    <col min="9224" max="9224" width="11.85546875" style="616" customWidth="1"/>
    <col min="9225" max="9472" width="9.140625" style="616"/>
    <col min="9473" max="9473" width="8.7109375" style="616" customWidth="1"/>
    <col min="9474" max="9474" width="45.42578125" style="616" customWidth="1"/>
    <col min="9475" max="9475" width="5.7109375" style="616" customWidth="1"/>
    <col min="9476" max="9476" width="6" style="616" bestFit="1" customWidth="1"/>
    <col min="9477" max="9477" width="12" style="616" bestFit="1" customWidth="1"/>
    <col min="9478" max="9478" width="13.140625" style="616" bestFit="1" customWidth="1"/>
    <col min="9479" max="9479" width="75" style="616" customWidth="1"/>
    <col min="9480" max="9480" width="11.85546875" style="616" customWidth="1"/>
    <col min="9481" max="9728" width="9.140625" style="616"/>
    <col min="9729" max="9729" width="8.7109375" style="616" customWidth="1"/>
    <col min="9730" max="9730" width="45.42578125" style="616" customWidth="1"/>
    <col min="9731" max="9731" width="5.7109375" style="616" customWidth="1"/>
    <col min="9732" max="9732" width="6" style="616" bestFit="1" customWidth="1"/>
    <col min="9733" max="9733" width="12" style="616" bestFit="1" customWidth="1"/>
    <col min="9734" max="9734" width="13.140625" style="616" bestFit="1" customWidth="1"/>
    <col min="9735" max="9735" width="75" style="616" customWidth="1"/>
    <col min="9736" max="9736" width="11.85546875" style="616" customWidth="1"/>
    <col min="9737" max="9984" width="9.140625" style="616"/>
    <col min="9985" max="9985" width="8.7109375" style="616" customWidth="1"/>
    <col min="9986" max="9986" width="45.42578125" style="616" customWidth="1"/>
    <col min="9987" max="9987" width="5.7109375" style="616" customWidth="1"/>
    <col min="9988" max="9988" width="6" style="616" bestFit="1" customWidth="1"/>
    <col min="9989" max="9989" width="12" style="616" bestFit="1" customWidth="1"/>
    <col min="9990" max="9990" width="13.140625" style="616" bestFit="1" customWidth="1"/>
    <col min="9991" max="9991" width="75" style="616" customWidth="1"/>
    <col min="9992" max="9992" width="11.85546875" style="616" customWidth="1"/>
    <col min="9993" max="10240" width="9.140625" style="616"/>
    <col min="10241" max="10241" width="8.7109375" style="616" customWidth="1"/>
    <col min="10242" max="10242" width="45.42578125" style="616" customWidth="1"/>
    <col min="10243" max="10243" width="5.7109375" style="616" customWidth="1"/>
    <col min="10244" max="10244" width="6" style="616" bestFit="1" customWidth="1"/>
    <col min="10245" max="10245" width="12" style="616" bestFit="1" customWidth="1"/>
    <col min="10246" max="10246" width="13.140625" style="616" bestFit="1" customWidth="1"/>
    <col min="10247" max="10247" width="75" style="616" customWidth="1"/>
    <col min="10248" max="10248" width="11.85546875" style="616" customWidth="1"/>
    <col min="10249" max="10496" width="9.140625" style="616"/>
    <col min="10497" max="10497" width="8.7109375" style="616" customWidth="1"/>
    <col min="10498" max="10498" width="45.42578125" style="616" customWidth="1"/>
    <col min="10499" max="10499" width="5.7109375" style="616" customWidth="1"/>
    <col min="10500" max="10500" width="6" style="616" bestFit="1" customWidth="1"/>
    <col min="10501" max="10501" width="12" style="616" bestFit="1" customWidth="1"/>
    <col min="10502" max="10502" width="13.140625" style="616" bestFit="1" customWidth="1"/>
    <col min="10503" max="10503" width="75" style="616" customWidth="1"/>
    <col min="10504" max="10504" width="11.85546875" style="616" customWidth="1"/>
    <col min="10505" max="10752" width="9.140625" style="616"/>
    <col min="10753" max="10753" width="8.7109375" style="616" customWidth="1"/>
    <col min="10754" max="10754" width="45.42578125" style="616" customWidth="1"/>
    <col min="10755" max="10755" width="5.7109375" style="616" customWidth="1"/>
    <col min="10756" max="10756" width="6" style="616" bestFit="1" customWidth="1"/>
    <col min="10757" max="10757" width="12" style="616" bestFit="1" customWidth="1"/>
    <col min="10758" max="10758" width="13.140625" style="616" bestFit="1" customWidth="1"/>
    <col min="10759" max="10759" width="75" style="616" customWidth="1"/>
    <col min="10760" max="10760" width="11.85546875" style="616" customWidth="1"/>
    <col min="10761" max="11008" width="9.140625" style="616"/>
    <col min="11009" max="11009" width="8.7109375" style="616" customWidth="1"/>
    <col min="11010" max="11010" width="45.42578125" style="616" customWidth="1"/>
    <col min="11011" max="11011" width="5.7109375" style="616" customWidth="1"/>
    <col min="11012" max="11012" width="6" style="616" bestFit="1" customWidth="1"/>
    <col min="11013" max="11013" width="12" style="616" bestFit="1" customWidth="1"/>
    <col min="11014" max="11014" width="13.140625" style="616" bestFit="1" customWidth="1"/>
    <col min="11015" max="11015" width="75" style="616" customWidth="1"/>
    <col min="11016" max="11016" width="11.85546875" style="616" customWidth="1"/>
    <col min="11017" max="11264" width="9.140625" style="616"/>
    <col min="11265" max="11265" width="8.7109375" style="616" customWidth="1"/>
    <col min="11266" max="11266" width="45.42578125" style="616" customWidth="1"/>
    <col min="11267" max="11267" width="5.7109375" style="616" customWidth="1"/>
    <col min="11268" max="11268" width="6" style="616" bestFit="1" customWidth="1"/>
    <col min="11269" max="11269" width="12" style="616" bestFit="1" customWidth="1"/>
    <col min="11270" max="11270" width="13.140625" style="616" bestFit="1" customWidth="1"/>
    <col min="11271" max="11271" width="75" style="616" customWidth="1"/>
    <col min="11272" max="11272" width="11.85546875" style="616" customWidth="1"/>
    <col min="11273" max="11520" width="9.140625" style="616"/>
    <col min="11521" max="11521" width="8.7109375" style="616" customWidth="1"/>
    <col min="11522" max="11522" width="45.42578125" style="616" customWidth="1"/>
    <col min="11523" max="11523" width="5.7109375" style="616" customWidth="1"/>
    <col min="11524" max="11524" width="6" style="616" bestFit="1" customWidth="1"/>
    <col min="11525" max="11525" width="12" style="616" bestFit="1" customWidth="1"/>
    <col min="11526" max="11526" width="13.140625" style="616" bestFit="1" customWidth="1"/>
    <col min="11527" max="11527" width="75" style="616" customWidth="1"/>
    <col min="11528" max="11528" width="11.85546875" style="616" customWidth="1"/>
    <col min="11529" max="11776" width="9.140625" style="616"/>
    <col min="11777" max="11777" width="8.7109375" style="616" customWidth="1"/>
    <col min="11778" max="11778" width="45.42578125" style="616" customWidth="1"/>
    <col min="11779" max="11779" width="5.7109375" style="616" customWidth="1"/>
    <col min="11780" max="11780" width="6" style="616" bestFit="1" customWidth="1"/>
    <col min="11781" max="11781" width="12" style="616" bestFit="1" customWidth="1"/>
    <col min="11782" max="11782" width="13.140625" style="616" bestFit="1" customWidth="1"/>
    <col min="11783" max="11783" width="75" style="616" customWidth="1"/>
    <col min="11784" max="11784" width="11.85546875" style="616" customWidth="1"/>
    <col min="11785" max="12032" width="9.140625" style="616"/>
    <col min="12033" max="12033" width="8.7109375" style="616" customWidth="1"/>
    <col min="12034" max="12034" width="45.42578125" style="616" customWidth="1"/>
    <col min="12035" max="12035" width="5.7109375" style="616" customWidth="1"/>
    <col min="12036" max="12036" width="6" style="616" bestFit="1" customWidth="1"/>
    <col min="12037" max="12037" width="12" style="616" bestFit="1" customWidth="1"/>
    <col min="12038" max="12038" width="13.140625" style="616" bestFit="1" customWidth="1"/>
    <col min="12039" max="12039" width="75" style="616" customWidth="1"/>
    <col min="12040" max="12040" width="11.85546875" style="616" customWidth="1"/>
    <col min="12041" max="12288" width="9.140625" style="616"/>
    <col min="12289" max="12289" width="8.7109375" style="616" customWidth="1"/>
    <col min="12290" max="12290" width="45.42578125" style="616" customWidth="1"/>
    <col min="12291" max="12291" width="5.7109375" style="616" customWidth="1"/>
    <col min="12292" max="12292" width="6" style="616" bestFit="1" customWidth="1"/>
    <col min="12293" max="12293" width="12" style="616" bestFit="1" customWidth="1"/>
    <col min="12294" max="12294" width="13.140625" style="616" bestFit="1" customWidth="1"/>
    <col min="12295" max="12295" width="75" style="616" customWidth="1"/>
    <col min="12296" max="12296" width="11.85546875" style="616" customWidth="1"/>
    <col min="12297" max="12544" width="9.140625" style="616"/>
    <col min="12545" max="12545" width="8.7109375" style="616" customWidth="1"/>
    <col min="12546" max="12546" width="45.42578125" style="616" customWidth="1"/>
    <col min="12547" max="12547" width="5.7109375" style="616" customWidth="1"/>
    <col min="12548" max="12548" width="6" style="616" bestFit="1" customWidth="1"/>
    <col min="12549" max="12549" width="12" style="616" bestFit="1" customWidth="1"/>
    <col min="12550" max="12550" width="13.140625" style="616" bestFit="1" customWidth="1"/>
    <col min="12551" max="12551" width="75" style="616" customWidth="1"/>
    <col min="12552" max="12552" width="11.85546875" style="616" customWidth="1"/>
    <col min="12553" max="12800" width="9.140625" style="616"/>
    <col min="12801" max="12801" width="8.7109375" style="616" customWidth="1"/>
    <col min="12802" max="12802" width="45.42578125" style="616" customWidth="1"/>
    <col min="12803" max="12803" width="5.7109375" style="616" customWidth="1"/>
    <col min="12804" max="12804" width="6" style="616" bestFit="1" customWidth="1"/>
    <col min="12805" max="12805" width="12" style="616" bestFit="1" customWidth="1"/>
    <col min="12806" max="12806" width="13.140625" style="616" bestFit="1" customWidth="1"/>
    <col min="12807" max="12807" width="75" style="616" customWidth="1"/>
    <col min="12808" max="12808" width="11.85546875" style="616" customWidth="1"/>
    <col min="12809" max="13056" width="9.140625" style="616"/>
    <col min="13057" max="13057" width="8.7109375" style="616" customWidth="1"/>
    <col min="13058" max="13058" width="45.42578125" style="616" customWidth="1"/>
    <col min="13059" max="13059" width="5.7109375" style="616" customWidth="1"/>
    <col min="13060" max="13060" width="6" style="616" bestFit="1" customWidth="1"/>
    <col min="13061" max="13061" width="12" style="616" bestFit="1" customWidth="1"/>
    <col min="13062" max="13062" width="13.140625" style="616" bestFit="1" customWidth="1"/>
    <col min="13063" max="13063" width="75" style="616" customWidth="1"/>
    <col min="13064" max="13064" width="11.85546875" style="616" customWidth="1"/>
    <col min="13065" max="13312" width="9.140625" style="616"/>
    <col min="13313" max="13313" width="8.7109375" style="616" customWidth="1"/>
    <col min="13314" max="13314" width="45.42578125" style="616" customWidth="1"/>
    <col min="13315" max="13315" width="5.7109375" style="616" customWidth="1"/>
    <col min="13316" max="13316" width="6" style="616" bestFit="1" customWidth="1"/>
    <col min="13317" max="13317" width="12" style="616" bestFit="1" customWidth="1"/>
    <col min="13318" max="13318" width="13.140625" style="616" bestFit="1" customWidth="1"/>
    <col min="13319" max="13319" width="75" style="616" customWidth="1"/>
    <col min="13320" max="13320" width="11.85546875" style="616" customWidth="1"/>
    <col min="13321" max="13568" width="9.140625" style="616"/>
    <col min="13569" max="13569" width="8.7109375" style="616" customWidth="1"/>
    <col min="13570" max="13570" width="45.42578125" style="616" customWidth="1"/>
    <col min="13571" max="13571" width="5.7109375" style="616" customWidth="1"/>
    <col min="13572" max="13572" width="6" style="616" bestFit="1" customWidth="1"/>
    <col min="13573" max="13573" width="12" style="616" bestFit="1" customWidth="1"/>
    <col min="13574" max="13574" width="13.140625" style="616" bestFit="1" customWidth="1"/>
    <col min="13575" max="13575" width="75" style="616" customWidth="1"/>
    <col min="13576" max="13576" width="11.85546875" style="616" customWidth="1"/>
    <col min="13577" max="13824" width="9.140625" style="616"/>
    <col min="13825" max="13825" width="8.7109375" style="616" customWidth="1"/>
    <col min="13826" max="13826" width="45.42578125" style="616" customWidth="1"/>
    <col min="13827" max="13827" width="5.7109375" style="616" customWidth="1"/>
    <col min="13828" max="13828" width="6" style="616" bestFit="1" customWidth="1"/>
    <col min="13829" max="13829" width="12" style="616" bestFit="1" customWidth="1"/>
    <col min="13830" max="13830" width="13.140625" style="616" bestFit="1" customWidth="1"/>
    <col min="13831" max="13831" width="75" style="616" customWidth="1"/>
    <col min="13832" max="13832" width="11.85546875" style="616" customWidth="1"/>
    <col min="13833" max="14080" width="9.140625" style="616"/>
    <col min="14081" max="14081" width="8.7109375" style="616" customWidth="1"/>
    <col min="14082" max="14082" width="45.42578125" style="616" customWidth="1"/>
    <col min="14083" max="14083" width="5.7109375" style="616" customWidth="1"/>
    <col min="14084" max="14084" width="6" style="616" bestFit="1" customWidth="1"/>
    <col min="14085" max="14085" width="12" style="616" bestFit="1" customWidth="1"/>
    <col min="14086" max="14086" width="13.140625" style="616" bestFit="1" customWidth="1"/>
    <col min="14087" max="14087" width="75" style="616" customWidth="1"/>
    <col min="14088" max="14088" width="11.85546875" style="616" customWidth="1"/>
    <col min="14089" max="14336" width="9.140625" style="616"/>
    <col min="14337" max="14337" width="8.7109375" style="616" customWidth="1"/>
    <col min="14338" max="14338" width="45.42578125" style="616" customWidth="1"/>
    <col min="14339" max="14339" width="5.7109375" style="616" customWidth="1"/>
    <col min="14340" max="14340" width="6" style="616" bestFit="1" customWidth="1"/>
    <col min="14341" max="14341" width="12" style="616" bestFit="1" customWidth="1"/>
    <col min="14342" max="14342" width="13.140625" style="616" bestFit="1" customWidth="1"/>
    <col min="14343" max="14343" width="75" style="616" customWidth="1"/>
    <col min="14344" max="14344" width="11.85546875" style="616" customWidth="1"/>
    <col min="14345" max="14592" width="9.140625" style="616"/>
    <col min="14593" max="14593" width="8.7109375" style="616" customWidth="1"/>
    <col min="14594" max="14594" width="45.42578125" style="616" customWidth="1"/>
    <col min="14595" max="14595" width="5.7109375" style="616" customWidth="1"/>
    <col min="14596" max="14596" width="6" style="616" bestFit="1" customWidth="1"/>
    <col min="14597" max="14597" width="12" style="616" bestFit="1" customWidth="1"/>
    <col min="14598" max="14598" width="13.140625" style="616" bestFit="1" customWidth="1"/>
    <col min="14599" max="14599" width="75" style="616" customWidth="1"/>
    <col min="14600" max="14600" width="11.85546875" style="616" customWidth="1"/>
    <col min="14601" max="14848" width="9.140625" style="616"/>
    <col min="14849" max="14849" width="8.7109375" style="616" customWidth="1"/>
    <col min="14850" max="14850" width="45.42578125" style="616" customWidth="1"/>
    <col min="14851" max="14851" width="5.7109375" style="616" customWidth="1"/>
    <col min="14852" max="14852" width="6" style="616" bestFit="1" customWidth="1"/>
    <col min="14853" max="14853" width="12" style="616" bestFit="1" customWidth="1"/>
    <col min="14854" max="14854" width="13.140625" style="616" bestFit="1" customWidth="1"/>
    <col min="14855" max="14855" width="75" style="616" customWidth="1"/>
    <col min="14856" max="14856" width="11.85546875" style="616" customWidth="1"/>
    <col min="14857" max="15104" width="9.140625" style="616"/>
    <col min="15105" max="15105" width="8.7109375" style="616" customWidth="1"/>
    <col min="15106" max="15106" width="45.42578125" style="616" customWidth="1"/>
    <col min="15107" max="15107" width="5.7109375" style="616" customWidth="1"/>
    <col min="15108" max="15108" width="6" style="616" bestFit="1" customWidth="1"/>
    <col min="15109" max="15109" width="12" style="616" bestFit="1" customWidth="1"/>
    <col min="15110" max="15110" width="13.140625" style="616" bestFit="1" customWidth="1"/>
    <col min="15111" max="15111" width="75" style="616" customWidth="1"/>
    <col min="15112" max="15112" width="11.85546875" style="616" customWidth="1"/>
    <col min="15113" max="15360" width="9.140625" style="616"/>
    <col min="15361" max="15361" width="8.7109375" style="616" customWidth="1"/>
    <col min="15362" max="15362" width="45.42578125" style="616" customWidth="1"/>
    <col min="15363" max="15363" width="5.7109375" style="616" customWidth="1"/>
    <col min="15364" max="15364" width="6" style="616" bestFit="1" customWidth="1"/>
    <col min="15365" max="15365" width="12" style="616" bestFit="1" customWidth="1"/>
    <col min="15366" max="15366" width="13.140625" style="616" bestFit="1" customWidth="1"/>
    <col min="15367" max="15367" width="75" style="616" customWidth="1"/>
    <col min="15368" max="15368" width="11.85546875" style="616" customWidth="1"/>
    <col min="15369" max="15616" width="9.140625" style="616"/>
    <col min="15617" max="15617" width="8.7109375" style="616" customWidth="1"/>
    <col min="15618" max="15618" width="45.42578125" style="616" customWidth="1"/>
    <col min="15619" max="15619" width="5.7109375" style="616" customWidth="1"/>
    <col min="15620" max="15620" width="6" style="616" bestFit="1" customWidth="1"/>
    <col min="15621" max="15621" width="12" style="616" bestFit="1" customWidth="1"/>
    <col min="15622" max="15622" width="13.140625" style="616" bestFit="1" customWidth="1"/>
    <col min="15623" max="15623" width="75" style="616" customWidth="1"/>
    <col min="15624" max="15624" width="11.85546875" style="616" customWidth="1"/>
    <col min="15625" max="15872" width="9.140625" style="616"/>
    <col min="15873" max="15873" width="8.7109375" style="616" customWidth="1"/>
    <col min="15874" max="15874" width="45.42578125" style="616" customWidth="1"/>
    <col min="15875" max="15875" width="5.7109375" style="616" customWidth="1"/>
    <col min="15876" max="15876" width="6" style="616" bestFit="1" customWidth="1"/>
    <col min="15877" max="15877" width="12" style="616" bestFit="1" customWidth="1"/>
    <col min="15878" max="15878" width="13.140625" style="616" bestFit="1" customWidth="1"/>
    <col min="15879" max="15879" width="75" style="616" customWidth="1"/>
    <col min="15880" max="15880" width="11.85546875" style="616" customWidth="1"/>
    <col min="15881" max="16128" width="9.140625" style="616"/>
    <col min="16129" max="16129" width="8.7109375" style="616" customWidth="1"/>
    <col min="16130" max="16130" width="45.42578125" style="616" customWidth="1"/>
    <col min="16131" max="16131" width="5.7109375" style="616" customWidth="1"/>
    <col min="16132" max="16132" width="6" style="616" bestFit="1" customWidth="1"/>
    <col min="16133" max="16133" width="12" style="616" bestFit="1" customWidth="1"/>
    <col min="16134" max="16134" width="13.140625" style="616" bestFit="1" customWidth="1"/>
    <col min="16135" max="16135" width="75" style="616" customWidth="1"/>
    <col min="16136" max="16136" width="11.85546875" style="616" customWidth="1"/>
    <col min="16137" max="16384" width="9.140625" style="616"/>
  </cols>
  <sheetData>
    <row r="1" spans="1:10" ht="12.75" customHeight="1">
      <c r="A1" s="612" t="s">
        <v>2454</v>
      </c>
      <c r="B1" s="613"/>
      <c r="C1" s="614"/>
      <c r="D1" s="613"/>
      <c r="E1" s="614"/>
      <c r="F1" s="613"/>
      <c r="G1" s="615"/>
      <c r="I1" s="616"/>
      <c r="J1" s="616"/>
    </row>
    <row r="2" spans="1:10" ht="12.75" customHeight="1">
      <c r="A2" s="617"/>
      <c r="C2" s="618"/>
      <c r="G2" s="619"/>
      <c r="I2" s="616"/>
      <c r="J2" s="616"/>
    </row>
    <row r="3" spans="1:10" ht="127.7" customHeight="1">
      <c r="A3" s="1319" t="s">
        <v>2455</v>
      </c>
      <c r="B3" s="1320"/>
      <c r="C3" s="1320"/>
      <c r="D3" s="1320"/>
      <c r="E3" s="1320"/>
      <c r="F3" s="1320"/>
      <c r="G3" s="1321"/>
      <c r="I3" s="616"/>
      <c r="J3" s="616"/>
    </row>
    <row r="4" spans="1:10" ht="12.75" customHeight="1" thickBot="1">
      <c r="A4" s="620"/>
      <c r="B4" s="621"/>
      <c r="C4" s="622"/>
      <c r="D4" s="621"/>
      <c r="E4" s="622"/>
      <c r="F4" s="621"/>
      <c r="G4" s="623"/>
      <c r="I4" s="616"/>
      <c r="J4" s="616"/>
    </row>
    <row r="5" spans="1:10" ht="12.75" customHeight="1" thickBot="1">
      <c r="A5" s="624" t="s">
        <v>2154</v>
      </c>
      <c r="B5" s="625" t="s">
        <v>2155</v>
      </c>
      <c r="C5" s="626" t="s">
        <v>176</v>
      </c>
      <c r="D5" s="625" t="s">
        <v>2156</v>
      </c>
      <c r="E5" s="626" t="s">
        <v>2157</v>
      </c>
      <c r="F5" s="625" t="s">
        <v>2158</v>
      </c>
      <c r="G5" s="627" t="s">
        <v>2159</v>
      </c>
      <c r="I5" s="616"/>
      <c r="J5" s="616"/>
    </row>
    <row r="6" spans="1:10" ht="12" customHeight="1">
      <c r="A6" s="628"/>
      <c r="B6" s="629"/>
      <c r="C6" s="630"/>
      <c r="D6" s="629"/>
      <c r="E6" s="630"/>
      <c r="F6" s="629"/>
      <c r="G6" s="631"/>
      <c r="I6" s="616"/>
      <c r="J6" s="616"/>
    </row>
    <row r="7" spans="1:10" ht="12" customHeight="1">
      <c r="A7" s="632" t="s">
        <v>2162</v>
      </c>
      <c r="B7" s="633" t="s">
        <v>2456</v>
      </c>
      <c r="C7" s="634"/>
      <c r="D7" s="635"/>
      <c r="E7" s="636"/>
      <c r="F7" s="635"/>
      <c r="G7" s="637"/>
      <c r="I7" s="616"/>
      <c r="J7" s="616"/>
    </row>
    <row r="8" spans="1:10" ht="12" customHeight="1">
      <c r="A8" s="638" t="s">
        <v>2166</v>
      </c>
      <c r="B8" s="635" t="s">
        <v>2457</v>
      </c>
      <c r="C8" s="634" t="s">
        <v>2190</v>
      </c>
      <c r="D8" s="635">
        <v>1</v>
      </c>
      <c r="E8" s="639"/>
      <c r="F8" s="640">
        <f>D8*E8</f>
        <v>0</v>
      </c>
      <c r="G8" s="637"/>
      <c r="I8" s="616"/>
      <c r="J8" s="616"/>
    </row>
    <row r="9" spans="1:10" ht="12" customHeight="1">
      <c r="A9" s="638" t="s">
        <v>2170</v>
      </c>
      <c r="B9" s="635" t="s">
        <v>2458</v>
      </c>
      <c r="C9" s="634" t="s">
        <v>2190</v>
      </c>
      <c r="D9" s="635">
        <v>1</v>
      </c>
      <c r="E9" s="639"/>
      <c r="F9" s="640">
        <f t="shared" ref="F9:F11" si="0">D9*E9</f>
        <v>0</v>
      </c>
      <c r="G9" s="637"/>
      <c r="I9" s="616"/>
      <c r="J9" s="616"/>
    </row>
    <row r="10" spans="1:10" ht="12" customHeight="1">
      <c r="A10" s="638" t="s">
        <v>2172</v>
      </c>
      <c r="B10" s="641" t="s">
        <v>2459</v>
      </c>
      <c r="C10" s="642" t="s">
        <v>2168</v>
      </c>
      <c r="D10" s="643">
        <v>2</v>
      </c>
      <c r="E10" s="644"/>
      <c r="F10" s="645">
        <f t="shared" si="0"/>
        <v>0</v>
      </c>
      <c r="G10" s="646"/>
      <c r="I10" s="616"/>
      <c r="J10" s="616"/>
    </row>
    <row r="11" spans="1:10" ht="12" customHeight="1">
      <c r="A11" s="638" t="s">
        <v>2174</v>
      </c>
      <c r="B11" s="647" t="s">
        <v>2460</v>
      </c>
      <c r="C11" s="648" t="s">
        <v>858</v>
      </c>
      <c r="D11" s="649">
        <v>1</v>
      </c>
      <c r="E11" s="650"/>
      <c r="F11" s="645">
        <f t="shared" si="0"/>
        <v>0</v>
      </c>
      <c r="G11" s="646" t="s">
        <v>2461</v>
      </c>
      <c r="I11" s="616"/>
      <c r="J11" s="616"/>
    </row>
    <row r="12" spans="1:10" ht="12" customHeight="1" thickBot="1">
      <c r="A12" s="651"/>
      <c r="B12" s="652"/>
      <c r="C12" s="653"/>
      <c r="D12" s="652"/>
      <c r="E12" s="654"/>
      <c r="F12" s="655"/>
      <c r="G12" s="656"/>
      <c r="I12" s="616"/>
      <c r="J12" s="616"/>
    </row>
    <row r="13" spans="1:10" ht="12" customHeight="1">
      <c r="A13" s="657"/>
      <c r="B13" s="658"/>
      <c r="C13" s="659"/>
      <c r="D13" s="658"/>
      <c r="E13" s="660"/>
      <c r="F13" s="661"/>
      <c r="G13" s="662"/>
      <c r="I13" s="616"/>
      <c r="J13" s="616"/>
    </row>
    <row r="14" spans="1:10" ht="12.75" customHeight="1">
      <c r="A14" s="632" t="s">
        <v>2186</v>
      </c>
      <c r="B14" s="633" t="s">
        <v>2462</v>
      </c>
      <c r="C14" s="634"/>
      <c r="D14" s="635"/>
      <c r="E14" s="636"/>
      <c r="F14" s="640"/>
      <c r="G14" s="637"/>
      <c r="I14" s="616"/>
      <c r="J14" s="616"/>
    </row>
    <row r="15" spans="1:10" ht="25.5">
      <c r="A15" s="663" t="s">
        <v>2188</v>
      </c>
      <c r="B15" s="641" t="s">
        <v>2463</v>
      </c>
      <c r="C15" s="642" t="s">
        <v>2168</v>
      </c>
      <c r="D15" s="643">
        <v>14.399999999999999</v>
      </c>
      <c r="E15" s="644"/>
      <c r="F15" s="645">
        <f t="shared" ref="F15:F17" si="1">D15*E15</f>
        <v>0</v>
      </c>
      <c r="G15" s="664" t="s">
        <v>2464</v>
      </c>
      <c r="I15" s="616"/>
      <c r="J15" s="616"/>
    </row>
    <row r="16" spans="1:10">
      <c r="A16" s="663" t="s">
        <v>2191</v>
      </c>
      <c r="B16" s="641" t="s">
        <v>2459</v>
      </c>
      <c r="C16" s="642" t="s">
        <v>2168</v>
      </c>
      <c r="D16" s="643">
        <v>7.1999999999999993</v>
      </c>
      <c r="E16" s="644"/>
      <c r="F16" s="645">
        <f t="shared" si="1"/>
        <v>0</v>
      </c>
      <c r="G16" s="664"/>
      <c r="I16" s="616"/>
      <c r="J16" s="616"/>
    </row>
    <row r="17" spans="1:10">
      <c r="A17" s="663" t="s">
        <v>2193</v>
      </c>
      <c r="B17" s="641" t="s">
        <v>2459</v>
      </c>
      <c r="C17" s="642" t="s">
        <v>2168</v>
      </c>
      <c r="D17" s="643">
        <v>2</v>
      </c>
      <c r="E17" s="644"/>
      <c r="F17" s="645">
        <f t="shared" si="1"/>
        <v>0</v>
      </c>
      <c r="G17" s="664" t="s">
        <v>2465</v>
      </c>
      <c r="I17" s="616"/>
      <c r="J17" s="616"/>
    </row>
    <row r="18" spans="1:10" ht="13.5" thickBot="1">
      <c r="A18" s="665"/>
      <c r="B18" s="666"/>
      <c r="C18" s="667"/>
      <c r="D18" s="668"/>
      <c r="E18" s="669"/>
      <c r="F18" s="670"/>
      <c r="G18" s="671"/>
      <c r="I18" s="616"/>
      <c r="J18" s="616"/>
    </row>
    <row r="19" spans="1:10">
      <c r="A19" s="672"/>
      <c r="B19" s="673"/>
      <c r="C19" s="674"/>
      <c r="D19" s="673"/>
      <c r="E19" s="675"/>
      <c r="F19" s="676"/>
      <c r="G19" s="677"/>
      <c r="I19" s="616"/>
      <c r="J19" s="616"/>
    </row>
    <row r="20" spans="1:10">
      <c r="A20" s="632" t="s">
        <v>2211</v>
      </c>
      <c r="B20" s="633" t="s">
        <v>2428</v>
      </c>
      <c r="C20" s="634"/>
      <c r="D20" s="635"/>
      <c r="E20" s="636"/>
      <c r="F20" s="640"/>
      <c r="G20" s="637"/>
      <c r="I20" s="616"/>
      <c r="J20" s="616"/>
    </row>
    <row r="21" spans="1:10">
      <c r="A21" s="678" t="s">
        <v>2214</v>
      </c>
      <c r="B21" s="647" t="s">
        <v>2466</v>
      </c>
      <c r="C21" s="642" t="s">
        <v>858</v>
      </c>
      <c r="D21" s="679"/>
      <c r="E21" s="644" t="s">
        <v>2372</v>
      </c>
      <c r="F21" s="645"/>
      <c r="G21" s="664"/>
      <c r="I21" s="616"/>
      <c r="J21" s="616"/>
    </row>
    <row r="22" spans="1:10">
      <c r="A22" s="678" t="s">
        <v>2216</v>
      </c>
      <c r="B22" s="647" t="s">
        <v>2467</v>
      </c>
      <c r="C22" s="642" t="s">
        <v>858</v>
      </c>
      <c r="D22" s="679"/>
      <c r="E22" s="644" t="s">
        <v>2267</v>
      </c>
      <c r="F22" s="645"/>
      <c r="G22" s="664" t="s">
        <v>2468</v>
      </c>
      <c r="I22" s="616"/>
      <c r="J22" s="616"/>
    </row>
    <row r="23" spans="1:10" ht="12.75" customHeight="1">
      <c r="A23" s="678" t="s">
        <v>2218</v>
      </c>
      <c r="B23" s="647" t="s">
        <v>2469</v>
      </c>
      <c r="C23" s="642" t="s">
        <v>858</v>
      </c>
      <c r="D23" s="679"/>
      <c r="E23" s="644" t="s">
        <v>2372</v>
      </c>
      <c r="F23" s="645"/>
      <c r="G23" s="664" t="s">
        <v>2470</v>
      </c>
      <c r="I23" s="616"/>
      <c r="J23" s="616"/>
    </row>
    <row r="24" spans="1:10">
      <c r="A24" s="678" t="s">
        <v>2220</v>
      </c>
      <c r="B24" s="647" t="s">
        <v>2471</v>
      </c>
      <c r="C24" s="642" t="s">
        <v>858</v>
      </c>
      <c r="D24" s="679">
        <v>1</v>
      </c>
      <c r="E24" s="644"/>
      <c r="F24" s="645">
        <f t="shared" ref="F24:F34" si="2">D24*E24</f>
        <v>0</v>
      </c>
      <c r="G24" s="680" t="s">
        <v>2472</v>
      </c>
      <c r="I24" s="616"/>
      <c r="J24" s="616"/>
    </row>
    <row r="25" spans="1:10">
      <c r="A25" s="678" t="s">
        <v>2222</v>
      </c>
      <c r="B25" s="641" t="s">
        <v>2473</v>
      </c>
      <c r="C25" s="642" t="s">
        <v>858</v>
      </c>
      <c r="D25" s="679"/>
      <c r="E25" s="644"/>
      <c r="F25" s="645">
        <f t="shared" si="2"/>
        <v>0</v>
      </c>
      <c r="G25" s="664" t="s">
        <v>2474</v>
      </c>
      <c r="I25" s="616"/>
      <c r="J25" s="616"/>
    </row>
    <row r="26" spans="1:10">
      <c r="A26" s="678" t="s">
        <v>2475</v>
      </c>
      <c r="B26" s="681" t="s">
        <v>2476</v>
      </c>
      <c r="C26" s="682" t="s">
        <v>858</v>
      </c>
      <c r="D26" s="681">
        <v>1</v>
      </c>
      <c r="E26" s="644"/>
      <c r="F26" s="645">
        <f t="shared" si="2"/>
        <v>0</v>
      </c>
      <c r="G26" s="664"/>
      <c r="I26" s="616"/>
      <c r="J26" s="616"/>
    </row>
    <row r="27" spans="1:10">
      <c r="A27" s="678" t="s">
        <v>2477</v>
      </c>
      <c r="B27" s="681" t="s">
        <v>2478</v>
      </c>
      <c r="C27" s="682" t="s">
        <v>858</v>
      </c>
      <c r="D27" s="681">
        <v>1</v>
      </c>
      <c r="E27" s="644"/>
      <c r="F27" s="645">
        <f t="shared" si="2"/>
        <v>0</v>
      </c>
      <c r="G27" s="664"/>
      <c r="I27" s="616"/>
      <c r="J27" s="616"/>
    </row>
    <row r="28" spans="1:10">
      <c r="A28" s="678" t="s">
        <v>2479</v>
      </c>
      <c r="B28" s="681" t="s">
        <v>2480</v>
      </c>
      <c r="C28" s="682" t="s">
        <v>858</v>
      </c>
      <c r="D28" s="681">
        <v>1</v>
      </c>
      <c r="E28" s="644"/>
      <c r="F28" s="645">
        <f t="shared" si="2"/>
        <v>0</v>
      </c>
      <c r="G28" s="664"/>
      <c r="I28" s="616"/>
      <c r="J28" s="616"/>
    </row>
    <row r="29" spans="1:10" ht="25.5">
      <c r="A29" s="678" t="s">
        <v>2481</v>
      </c>
      <c r="B29" s="647" t="s">
        <v>2482</v>
      </c>
      <c r="C29" s="642" t="s">
        <v>858</v>
      </c>
      <c r="D29" s="641">
        <v>1</v>
      </c>
      <c r="E29" s="644"/>
      <c r="F29" s="645">
        <f t="shared" si="2"/>
        <v>0</v>
      </c>
      <c r="G29" s="664" t="s">
        <v>2483</v>
      </c>
      <c r="I29" s="616"/>
      <c r="J29" s="616"/>
    </row>
    <row r="30" spans="1:10" ht="25.5">
      <c r="A30" s="678" t="s">
        <v>2484</v>
      </c>
      <c r="B30" s="647" t="s">
        <v>2444</v>
      </c>
      <c r="C30" s="642" t="s">
        <v>858</v>
      </c>
      <c r="D30" s="641">
        <v>1</v>
      </c>
      <c r="E30" s="644"/>
      <c r="F30" s="645">
        <f t="shared" si="2"/>
        <v>0</v>
      </c>
      <c r="G30" s="664" t="s">
        <v>2485</v>
      </c>
      <c r="I30" s="616"/>
      <c r="J30" s="616"/>
    </row>
    <row r="31" spans="1:10" ht="25.5">
      <c r="A31" s="678" t="s">
        <v>2486</v>
      </c>
      <c r="B31" s="681" t="s">
        <v>2487</v>
      </c>
      <c r="C31" s="682" t="s">
        <v>858</v>
      </c>
      <c r="D31" s="681">
        <v>1</v>
      </c>
      <c r="E31" s="644"/>
      <c r="F31" s="645">
        <f t="shared" si="2"/>
        <v>0</v>
      </c>
      <c r="G31" s="664" t="s">
        <v>2488</v>
      </c>
      <c r="I31" s="616"/>
      <c r="J31" s="616"/>
    </row>
    <row r="32" spans="1:10" ht="25.5">
      <c r="A32" s="678" t="s">
        <v>2489</v>
      </c>
      <c r="B32" s="683" t="s">
        <v>2293</v>
      </c>
      <c r="C32" s="684" t="s">
        <v>858</v>
      </c>
      <c r="D32" s="685">
        <v>1</v>
      </c>
      <c r="E32" s="644"/>
      <c r="F32" s="645">
        <f t="shared" si="2"/>
        <v>0</v>
      </c>
      <c r="G32" s="664" t="s">
        <v>2490</v>
      </c>
      <c r="I32" s="616"/>
      <c r="J32" s="616"/>
    </row>
    <row r="33" spans="1:10" ht="25.5">
      <c r="A33" s="678" t="s">
        <v>2491</v>
      </c>
      <c r="B33" s="683" t="s">
        <v>2492</v>
      </c>
      <c r="C33" s="684" t="s">
        <v>858</v>
      </c>
      <c r="D33" s="681">
        <v>1</v>
      </c>
      <c r="E33" s="644"/>
      <c r="F33" s="645">
        <f t="shared" si="2"/>
        <v>0</v>
      </c>
      <c r="G33" s="686"/>
      <c r="I33" s="616"/>
      <c r="J33" s="616"/>
    </row>
    <row r="34" spans="1:10">
      <c r="A34" s="678" t="s">
        <v>2493</v>
      </c>
      <c r="B34" s="685" t="s">
        <v>2286</v>
      </c>
      <c r="C34" s="642" t="s">
        <v>858</v>
      </c>
      <c r="D34" s="641">
        <v>1</v>
      </c>
      <c r="E34" s="644"/>
      <c r="F34" s="645">
        <f t="shared" si="2"/>
        <v>0</v>
      </c>
      <c r="G34" s="687" t="s">
        <v>2494</v>
      </c>
      <c r="I34" s="616"/>
      <c r="J34" s="616"/>
    </row>
    <row r="35" spans="1:10" ht="25.5">
      <c r="A35" s="678" t="s">
        <v>2495</v>
      </c>
      <c r="B35" s="683" t="s">
        <v>2289</v>
      </c>
      <c r="C35" s="684" t="s">
        <v>858</v>
      </c>
      <c r="D35" s="681"/>
      <c r="E35" s="644" t="s">
        <v>2290</v>
      </c>
      <c r="F35" s="645"/>
      <c r="G35" s="664" t="s">
        <v>2291</v>
      </c>
      <c r="I35" s="616"/>
      <c r="J35" s="616"/>
    </row>
    <row r="36" spans="1:10" ht="25.5">
      <c r="A36" s="678" t="s">
        <v>2496</v>
      </c>
      <c r="B36" s="683" t="s">
        <v>2232</v>
      </c>
      <c r="C36" s="684" t="s">
        <v>858</v>
      </c>
      <c r="D36" s="681">
        <v>1</v>
      </c>
      <c r="E36" s="644"/>
      <c r="F36" s="645">
        <f>D36*E36</f>
        <v>0</v>
      </c>
      <c r="G36" s="664" t="s">
        <v>2233</v>
      </c>
      <c r="I36" s="616"/>
      <c r="J36" s="616"/>
    </row>
    <row r="37" spans="1:10" ht="13.5" thickBot="1">
      <c r="A37" s="672"/>
      <c r="B37" s="688"/>
      <c r="C37" s="634"/>
      <c r="D37" s="635"/>
      <c r="E37" s="689"/>
      <c r="F37" s="690"/>
      <c r="G37" s="677"/>
      <c r="I37" s="616"/>
      <c r="J37" s="616"/>
    </row>
    <row r="38" spans="1:10" s="696" customFormat="1">
      <c r="A38" s="691"/>
      <c r="B38" s="692"/>
      <c r="C38" s="693"/>
      <c r="D38" s="692"/>
      <c r="E38" s="694"/>
      <c r="F38" s="695"/>
      <c r="G38" s="631"/>
    </row>
    <row r="39" spans="1:10" s="696" customFormat="1">
      <c r="A39" s="657"/>
      <c r="B39" s="697" t="s">
        <v>2315</v>
      </c>
      <c r="C39" s="698"/>
      <c r="D39" s="699"/>
      <c r="E39" s="700"/>
      <c r="F39" s="701">
        <f>SUM(F7:F37)</f>
        <v>0</v>
      </c>
      <c r="G39" s="702" t="s">
        <v>2316</v>
      </c>
    </row>
    <row r="40" spans="1:10" s="696" customFormat="1">
      <c r="A40" s="638"/>
      <c r="B40" s="703" t="s">
        <v>3405</v>
      </c>
      <c r="C40" s="698"/>
      <c r="D40" s="699"/>
      <c r="E40" s="700"/>
      <c r="F40" s="704">
        <v>0</v>
      </c>
      <c r="G40" s="637"/>
    </row>
    <row r="41" spans="1:10" s="696" customFormat="1">
      <c r="A41" s="638"/>
      <c r="B41" s="703" t="s">
        <v>2317</v>
      </c>
      <c r="C41" s="698"/>
      <c r="D41" s="699"/>
      <c r="E41" s="700"/>
      <c r="F41" s="704">
        <f>SUM(F39:F40)</f>
        <v>0</v>
      </c>
      <c r="G41" s="637"/>
    </row>
    <row r="42" spans="1:10" s="696" customFormat="1">
      <c r="A42" s="638"/>
      <c r="B42" s="703"/>
      <c r="C42" s="698"/>
      <c r="D42" s="699"/>
      <c r="E42" s="700"/>
      <c r="F42" s="705"/>
      <c r="G42" s="637"/>
    </row>
    <row r="43" spans="1:10" s="696" customFormat="1">
      <c r="A43" s="638"/>
      <c r="B43" s="635"/>
      <c r="C43" s="634"/>
      <c r="D43" s="635"/>
      <c r="E43" s="689"/>
      <c r="F43" s="705"/>
      <c r="G43" s="637"/>
    </row>
    <row r="44" spans="1:10" s="696" customFormat="1">
      <c r="A44" s="638"/>
      <c r="B44" s="633" t="s">
        <v>2318</v>
      </c>
      <c r="C44" s="634"/>
      <c r="D44" s="635"/>
      <c r="E44" s="689"/>
      <c r="F44" s="705"/>
      <c r="G44" s="637"/>
    </row>
    <row r="45" spans="1:10" s="696" customFormat="1">
      <c r="A45" s="638"/>
      <c r="B45" s="635" t="s">
        <v>2319</v>
      </c>
      <c r="C45" s="634"/>
      <c r="D45" s="635"/>
      <c r="E45" s="689"/>
      <c r="F45" s="705"/>
      <c r="G45" s="637"/>
    </row>
    <row r="46" spans="1:10">
      <c r="A46" s="706"/>
      <c r="B46" s="707" t="s">
        <v>2497</v>
      </c>
      <c r="C46" s="634"/>
      <c r="D46" s="635"/>
      <c r="E46" s="634"/>
      <c r="F46" s="635"/>
      <c r="G46" s="637"/>
      <c r="I46" s="616"/>
      <c r="J46" s="616"/>
    </row>
    <row r="47" spans="1:10">
      <c r="A47" s="706"/>
      <c r="B47" s="707" t="s">
        <v>2498</v>
      </c>
      <c r="C47" s="634"/>
      <c r="D47" s="635"/>
      <c r="E47" s="634"/>
      <c r="F47" s="635"/>
      <c r="G47" s="637"/>
      <c r="I47" s="616"/>
      <c r="J47" s="616"/>
    </row>
    <row r="48" spans="1:10">
      <c r="A48" s="706"/>
      <c r="B48" s="707" t="s">
        <v>2499</v>
      </c>
      <c r="C48" s="634"/>
      <c r="D48" s="635"/>
      <c r="E48" s="634"/>
      <c r="F48" s="635"/>
      <c r="G48" s="637"/>
      <c r="I48" s="616"/>
      <c r="J48" s="616"/>
    </row>
    <row r="49" spans="1:10" ht="13.5" thickBot="1">
      <c r="A49" s="708"/>
      <c r="B49" s="709"/>
      <c r="C49" s="653"/>
      <c r="D49" s="652"/>
      <c r="E49" s="653"/>
      <c r="F49" s="652"/>
      <c r="G49" s="656"/>
      <c r="I49" s="616"/>
      <c r="J49" s="616"/>
    </row>
    <row r="50" spans="1:10">
      <c r="I50" s="616"/>
      <c r="J50" s="616"/>
    </row>
    <row r="51" spans="1:10">
      <c r="I51" s="616"/>
      <c r="J51" s="616"/>
    </row>
    <row r="52" spans="1:10">
      <c r="I52" s="616"/>
      <c r="J52" s="616"/>
    </row>
    <row r="53" spans="1:10">
      <c r="I53" s="616"/>
      <c r="J53" s="616"/>
    </row>
    <row r="54" spans="1:10">
      <c r="I54" s="616"/>
      <c r="J54" s="616"/>
    </row>
    <row r="55" spans="1:10">
      <c r="I55" s="616"/>
      <c r="J55" s="616"/>
    </row>
    <row r="56" spans="1:10">
      <c r="I56" s="616"/>
      <c r="J56" s="616"/>
    </row>
    <row r="57" spans="1:10">
      <c r="I57" s="616"/>
      <c r="J57" s="616"/>
    </row>
    <row r="58" spans="1:10">
      <c r="I58" s="616"/>
      <c r="J58" s="616"/>
    </row>
    <row r="59" spans="1:10">
      <c r="I59" s="616"/>
      <c r="J59" s="616"/>
    </row>
    <row r="60" spans="1:10">
      <c r="I60" s="616"/>
      <c r="J60" s="616"/>
    </row>
    <row r="61" spans="1:10">
      <c r="I61" s="616"/>
      <c r="J61" s="616"/>
    </row>
    <row r="62" spans="1:10">
      <c r="I62" s="616"/>
      <c r="J62" s="616"/>
    </row>
    <row r="63" spans="1:10">
      <c r="I63" s="616"/>
      <c r="J63" s="616"/>
    </row>
    <row r="64" spans="1:10">
      <c r="I64" s="616"/>
      <c r="J64" s="616"/>
    </row>
    <row r="65" spans="9:10">
      <c r="I65" s="616"/>
      <c r="J65" s="616"/>
    </row>
    <row r="66" spans="9:10">
      <c r="I66" s="616"/>
      <c r="J66" s="616"/>
    </row>
    <row r="67" spans="9:10">
      <c r="I67" s="616"/>
      <c r="J67" s="616"/>
    </row>
    <row r="68" spans="9:10">
      <c r="I68" s="616"/>
      <c r="J68" s="616"/>
    </row>
    <row r="69" spans="9:10">
      <c r="I69" s="616"/>
      <c r="J69" s="616"/>
    </row>
    <row r="70" spans="9:10">
      <c r="I70" s="616"/>
      <c r="J70" s="616"/>
    </row>
    <row r="71" spans="9:10">
      <c r="I71" s="616"/>
      <c r="J71" s="616"/>
    </row>
    <row r="72" spans="9:10">
      <c r="I72" s="616"/>
      <c r="J72" s="616"/>
    </row>
    <row r="73" spans="9:10">
      <c r="I73" s="616"/>
      <c r="J73" s="616"/>
    </row>
    <row r="74" spans="9:10">
      <c r="I74" s="616"/>
      <c r="J74" s="616"/>
    </row>
    <row r="75" spans="9:10">
      <c r="I75" s="616"/>
      <c r="J75" s="616"/>
    </row>
    <row r="76" spans="9:10">
      <c r="I76" s="616"/>
      <c r="J76" s="616"/>
    </row>
    <row r="77" spans="9:10">
      <c r="I77" s="616"/>
      <c r="J77" s="616"/>
    </row>
    <row r="78" spans="9:10">
      <c r="I78" s="616"/>
      <c r="J78" s="616"/>
    </row>
    <row r="79" spans="9:10">
      <c r="I79" s="616"/>
      <c r="J79" s="616"/>
    </row>
    <row r="80" spans="9:10">
      <c r="I80" s="616"/>
      <c r="J80" s="616"/>
    </row>
    <row r="81" spans="9:10">
      <c r="I81" s="616"/>
      <c r="J81" s="616"/>
    </row>
    <row r="82" spans="9:10">
      <c r="I82" s="616"/>
      <c r="J82" s="616"/>
    </row>
    <row r="83" spans="9:10">
      <c r="I83" s="616"/>
      <c r="J83" s="616"/>
    </row>
    <row r="84" spans="9:10">
      <c r="I84" s="616"/>
      <c r="J84" s="616"/>
    </row>
    <row r="85" spans="9:10">
      <c r="I85" s="616"/>
      <c r="J85" s="616"/>
    </row>
    <row r="86" spans="9:10">
      <c r="I86" s="616"/>
      <c r="J86" s="616"/>
    </row>
    <row r="87" spans="9:10">
      <c r="I87" s="616"/>
      <c r="J87" s="616"/>
    </row>
    <row r="88" spans="9:10">
      <c r="I88" s="616"/>
      <c r="J88" s="616"/>
    </row>
    <row r="89" spans="9:10">
      <c r="I89" s="616"/>
      <c r="J89" s="616"/>
    </row>
    <row r="90" spans="9:10">
      <c r="I90" s="616"/>
      <c r="J90" s="616"/>
    </row>
    <row r="91" spans="9:10">
      <c r="I91" s="616"/>
      <c r="J91" s="616"/>
    </row>
    <row r="92" spans="9:10">
      <c r="I92" s="616"/>
      <c r="J92" s="616"/>
    </row>
    <row r="93" spans="9:10">
      <c r="I93" s="616"/>
      <c r="J93" s="616"/>
    </row>
    <row r="94" spans="9:10">
      <c r="I94" s="616"/>
      <c r="J94" s="616"/>
    </row>
    <row r="95" spans="9:10">
      <c r="I95" s="616"/>
      <c r="J95" s="616"/>
    </row>
    <row r="96" spans="9:10">
      <c r="I96" s="616"/>
      <c r="J96" s="616"/>
    </row>
    <row r="97" spans="9:10">
      <c r="I97" s="616"/>
      <c r="J97" s="616"/>
    </row>
    <row r="98" spans="9:10">
      <c r="I98" s="616"/>
      <c r="J98" s="616"/>
    </row>
    <row r="99" spans="9:10">
      <c r="I99" s="616"/>
      <c r="J99" s="616"/>
    </row>
    <row r="100" spans="9:10">
      <c r="I100" s="616"/>
      <c r="J100" s="616"/>
    </row>
    <row r="101" spans="9:10">
      <c r="I101" s="616"/>
      <c r="J101" s="616"/>
    </row>
    <row r="102" spans="9:10">
      <c r="I102" s="616"/>
      <c r="J102" s="616"/>
    </row>
    <row r="103" spans="9:10">
      <c r="I103" s="616"/>
      <c r="J103" s="616"/>
    </row>
    <row r="104" spans="9:10">
      <c r="I104" s="616"/>
      <c r="J104" s="616"/>
    </row>
    <row r="105" spans="9:10">
      <c r="I105" s="616"/>
      <c r="J105" s="616"/>
    </row>
    <row r="106" spans="9:10">
      <c r="I106" s="616"/>
      <c r="J106" s="616"/>
    </row>
    <row r="107" spans="9:10">
      <c r="I107" s="616"/>
      <c r="J107" s="616"/>
    </row>
    <row r="108" spans="9:10">
      <c r="I108" s="616"/>
      <c r="J108" s="616"/>
    </row>
    <row r="109" spans="9:10">
      <c r="I109" s="616"/>
      <c r="J109" s="616"/>
    </row>
    <row r="110" spans="9:10">
      <c r="I110" s="616"/>
      <c r="J110" s="616"/>
    </row>
    <row r="111" spans="9:10">
      <c r="I111" s="616"/>
      <c r="J111" s="616"/>
    </row>
    <row r="112" spans="9:10">
      <c r="I112" s="616"/>
      <c r="J112" s="616"/>
    </row>
    <row r="113" spans="9:10">
      <c r="I113" s="616"/>
      <c r="J113" s="616"/>
    </row>
    <row r="114" spans="9:10">
      <c r="I114" s="616"/>
      <c r="J114" s="616"/>
    </row>
    <row r="115" spans="9:10">
      <c r="I115" s="616"/>
      <c r="J115" s="616"/>
    </row>
    <row r="116" spans="9:10">
      <c r="I116" s="616"/>
      <c r="J116" s="616"/>
    </row>
    <row r="117" spans="9:10">
      <c r="I117" s="616"/>
      <c r="J117" s="616"/>
    </row>
    <row r="118" spans="9:10">
      <c r="I118" s="616"/>
      <c r="J118" s="616"/>
    </row>
    <row r="119" spans="9:10">
      <c r="I119" s="616"/>
      <c r="J119" s="616"/>
    </row>
    <row r="120" spans="9:10">
      <c r="I120" s="616"/>
      <c r="J120" s="616"/>
    </row>
    <row r="121" spans="9:10">
      <c r="I121" s="616"/>
      <c r="J121" s="616"/>
    </row>
    <row r="122" spans="9:10">
      <c r="I122" s="616"/>
      <c r="J122" s="616"/>
    </row>
    <row r="123" spans="9:10">
      <c r="I123" s="616"/>
      <c r="J123" s="616"/>
    </row>
    <row r="124" spans="9:10">
      <c r="I124" s="616"/>
      <c r="J124" s="616"/>
    </row>
    <row r="125" spans="9:10">
      <c r="I125" s="616"/>
      <c r="J125" s="616"/>
    </row>
    <row r="126" spans="9:10">
      <c r="I126" s="616"/>
      <c r="J126" s="616"/>
    </row>
    <row r="127" spans="9:10">
      <c r="I127" s="616"/>
      <c r="J127" s="616"/>
    </row>
    <row r="128" spans="9:10">
      <c r="I128" s="616"/>
      <c r="J128" s="616"/>
    </row>
    <row r="129" spans="9:10">
      <c r="I129" s="616"/>
      <c r="J129" s="616"/>
    </row>
    <row r="130" spans="9:10">
      <c r="I130" s="616"/>
      <c r="J130" s="616"/>
    </row>
    <row r="131" spans="9:10">
      <c r="I131" s="616"/>
      <c r="J131" s="616"/>
    </row>
    <row r="132" spans="9:10">
      <c r="I132" s="616"/>
      <c r="J132" s="616"/>
    </row>
    <row r="133" spans="9:10">
      <c r="I133" s="616"/>
      <c r="J133" s="616"/>
    </row>
    <row r="134" spans="9:10">
      <c r="I134" s="616"/>
      <c r="J134" s="616"/>
    </row>
    <row r="135" spans="9:10">
      <c r="I135" s="616"/>
      <c r="J135" s="616"/>
    </row>
    <row r="136" spans="9:10">
      <c r="I136" s="616"/>
      <c r="J136" s="616"/>
    </row>
    <row r="137" spans="9:10">
      <c r="I137" s="616"/>
      <c r="J137" s="616"/>
    </row>
    <row r="138" spans="9:10">
      <c r="I138" s="616"/>
      <c r="J138" s="616"/>
    </row>
    <row r="139" spans="9:10">
      <c r="I139" s="616"/>
      <c r="J139" s="616"/>
    </row>
    <row r="140" spans="9:10">
      <c r="I140" s="616"/>
      <c r="J140" s="616"/>
    </row>
    <row r="141" spans="9:10">
      <c r="I141" s="616"/>
      <c r="J141" s="616"/>
    </row>
    <row r="142" spans="9:10">
      <c r="I142" s="616"/>
      <c r="J142" s="616"/>
    </row>
    <row r="143" spans="9:10">
      <c r="I143" s="616"/>
      <c r="J143" s="616"/>
    </row>
    <row r="144" spans="9:10">
      <c r="I144" s="616"/>
      <c r="J144" s="616"/>
    </row>
    <row r="145" spans="9:10">
      <c r="I145" s="616"/>
      <c r="J145" s="616"/>
    </row>
    <row r="146" spans="9:10">
      <c r="I146" s="616"/>
      <c r="J146" s="616"/>
    </row>
    <row r="147" spans="9:10">
      <c r="I147" s="616"/>
      <c r="J147" s="616"/>
    </row>
    <row r="148" spans="9:10">
      <c r="I148" s="616"/>
      <c r="J148" s="616"/>
    </row>
    <row r="149" spans="9:10">
      <c r="I149" s="616"/>
      <c r="J149" s="616"/>
    </row>
    <row r="150" spans="9:10">
      <c r="I150" s="616"/>
      <c r="J150" s="616"/>
    </row>
    <row r="151" spans="9:10">
      <c r="I151" s="616"/>
      <c r="J151" s="616"/>
    </row>
    <row r="152" spans="9:10">
      <c r="I152" s="616"/>
      <c r="J152" s="616"/>
    </row>
    <row r="153" spans="9:10">
      <c r="I153" s="616"/>
      <c r="J153" s="616"/>
    </row>
    <row r="154" spans="9:10">
      <c r="I154" s="616"/>
      <c r="J154" s="616"/>
    </row>
    <row r="155" spans="9:10">
      <c r="I155" s="616"/>
      <c r="J155" s="616"/>
    </row>
    <row r="156" spans="9:10">
      <c r="I156" s="616"/>
      <c r="J156" s="616"/>
    </row>
    <row r="157" spans="9:10">
      <c r="I157" s="616"/>
      <c r="J157" s="616"/>
    </row>
    <row r="158" spans="9:10">
      <c r="I158" s="616"/>
      <c r="J158" s="616"/>
    </row>
    <row r="159" spans="9:10">
      <c r="I159" s="616"/>
      <c r="J159" s="616"/>
    </row>
    <row r="160" spans="9:10">
      <c r="I160" s="616"/>
      <c r="J160" s="616"/>
    </row>
    <row r="161" spans="9:10">
      <c r="I161" s="616"/>
      <c r="J161" s="616"/>
    </row>
    <row r="162" spans="9:10">
      <c r="I162" s="616"/>
      <c r="J162" s="616"/>
    </row>
    <row r="163" spans="9:10">
      <c r="I163" s="616"/>
      <c r="J163" s="616"/>
    </row>
    <row r="164" spans="9:10">
      <c r="I164" s="616"/>
      <c r="J164" s="616"/>
    </row>
    <row r="165" spans="9:10">
      <c r="I165" s="616"/>
      <c r="J165" s="616"/>
    </row>
    <row r="166" spans="9:10">
      <c r="I166" s="616"/>
      <c r="J166" s="616"/>
    </row>
    <row r="167" spans="9:10">
      <c r="I167" s="616"/>
      <c r="J167" s="616"/>
    </row>
    <row r="168" spans="9:10">
      <c r="I168" s="616"/>
      <c r="J168" s="616"/>
    </row>
    <row r="169" spans="9:10">
      <c r="I169" s="616"/>
      <c r="J169" s="616"/>
    </row>
    <row r="170" spans="9:10">
      <c r="I170" s="616"/>
      <c r="J170" s="616"/>
    </row>
    <row r="171" spans="9:10">
      <c r="I171" s="616"/>
      <c r="J171" s="616"/>
    </row>
    <row r="172" spans="9:10">
      <c r="I172" s="616"/>
      <c r="J172" s="616"/>
    </row>
    <row r="173" spans="9:10">
      <c r="I173" s="616"/>
      <c r="J173" s="616"/>
    </row>
    <row r="174" spans="9:10">
      <c r="I174" s="616"/>
      <c r="J174" s="616"/>
    </row>
    <row r="175" spans="9:10">
      <c r="I175" s="616"/>
      <c r="J175" s="616"/>
    </row>
    <row r="176" spans="9:10">
      <c r="I176" s="616"/>
      <c r="J176" s="616"/>
    </row>
    <row r="177" spans="9:10">
      <c r="I177" s="616"/>
      <c r="J177" s="616"/>
    </row>
    <row r="178" spans="9:10">
      <c r="I178" s="616"/>
      <c r="J178" s="616"/>
    </row>
    <row r="179" spans="9:10">
      <c r="I179" s="616"/>
      <c r="J179" s="616"/>
    </row>
    <row r="180" spans="9:10">
      <c r="I180" s="616"/>
      <c r="J180" s="616"/>
    </row>
    <row r="181" spans="9:10">
      <c r="I181" s="616"/>
      <c r="J181" s="616"/>
    </row>
    <row r="182" spans="9:10">
      <c r="I182" s="616"/>
      <c r="J182" s="616"/>
    </row>
    <row r="183" spans="9:10">
      <c r="I183" s="616"/>
      <c r="J183" s="616"/>
    </row>
    <row r="184" spans="9:10">
      <c r="I184" s="616"/>
      <c r="J184" s="616"/>
    </row>
    <row r="185" spans="9:10">
      <c r="I185" s="616"/>
      <c r="J185" s="616"/>
    </row>
    <row r="186" spans="9:10">
      <c r="I186" s="616"/>
      <c r="J186" s="616"/>
    </row>
    <row r="187" spans="9:10">
      <c r="I187" s="616"/>
      <c r="J187" s="616"/>
    </row>
    <row r="188" spans="9:10">
      <c r="I188" s="616"/>
      <c r="J188" s="616"/>
    </row>
    <row r="189" spans="9:10">
      <c r="I189" s="616"/>
      <c r="J189" s="616"/>
    </row>
    <row r="190" spans="9:10">
      <c r="I190" s="616"/>
      <c r="J190" s="616"/>
    </row>
    <row r="191" spans="9:10">
      <c r="I191" s="616"/>
      <c r="J191" s="616"/>
    </row>
    <row r="192" spans="9:10">
      <c r="I192" s="616"/>
      <c r="J192" s="616"/>
    </row>
    <row r="193" spans="9:10">
      <c r="I193" s="616"/>
      <c r="J193" s="616"/>
    </row>
    <row r="194" spans="9:10">
      <c r="I194" s="616"/>
      <c r="J194" s="616"/>
    </row>
    <row r="195" spans="9:10">
      <c r="I195" s="616"/>
      <c r="J195" s="616"/>
    </row>
    <row r="196" spans="9:10">
      <c r="I196" s="616"/>
      <c r="J196" s="616"/>
    </row>
    <row r="197" spans="9:10">
      <c r="I197" s="616"/>
      <c r="J197" s="616"/>
    </row>
    <row r="198" spans="9:10">
      <c r="I198" s="616"/>
      <c r="J198" s="616"/>
    </row>
    <row r="199" spans="9:10">
      <c r="I199" s="616"/>
      <c r="J199" s="616"/>
    </row>
    <row r="200" spans="9:10">
      <c r="I200" s="616"/>
      <c r="J200" s="616"/>
    </row>
    <row r="201" spans="9:10">
      <c r="I201" s="616"/>
      <c r="J201" s="616"/>
    </row>
    <row r="202" spans="9:10">
      <c r="I202" s="616"/>
      <c r="J202" s="616"/>
    </row>
    <row r="203" spans="9:10">
      <c r="I203" s="616"/>
      <c r="J203" s="616"/>
    </row>
    <row r="204" spans="9:10">
      <c r="I204" s="616"/>
      <c r="J204" s="616"/>
    </row>
    <row r="205" spans="9:10">
      <c r="I205" s="616"/>
      <c r="J205" s="616"/>
    </row>
    <row r="206" spans="9:10">
      <c r="I206" s="616"/>
      <c r="J206" s="616"/>
    </row>
    <row r="207" spans="9:10">
      <c r="I207" s="616"/>
      <c r="J207" s="616"/>
    </row>
    <row r="208" spans="9:10">
      <c r="I208" s="616"/>
      <c r="J208" s="616"/>
    </row>
    <row r="209" spans="9:10">
      <c r="I209" s="616"/>
      <c r="J209" s="616"/>
    </row>
    <row r="210" spans="9:10">
      <c r="I210" s="616"/>
      <c r="J210" s="616"/>
    </row>
    <row r="211" spans="9:10">
      <c r="I211" s="616"/>
      <c r="J211" s="616"/>
    </row>
    <row r="212" spans="9:10">
      <c r="I212" s="616"/>
      <c r="J212" s="616"/>
    </row>
    <row r="213" spans="9:10">
      <c r="I213" s="616"/>
      <c r="J213" s="616"/>
    </row>
    <row r="214" spans="9:10">
      <c r="I214" s="616"/>
      <c r="J214" s="616"/>
    </row>
    <row r="215" spans="9:10">
      <c r="I215" s="616"/>
      <c r="J215" s="616"/>
    </row>
    <row r="216" spans="9:10">
      <c r="I216" s="616"/>
      <c r="J216" s="616"/>
    </row>
    <row r="217" spans="9:10">
      <c r="I217" s="616"/>
      <c r="J217" s="616"/>
    </row>
    <row r="218" spans="9:10">
      <c r="I218" s="616"/>
      <c r="J218" s="616"/>
    </row>
    <row r="219" spans="9:10">
      <c r="I219" s="616"/>
      <c r="J219" s="616"/>
    </row>
    <row r="220" spans="9:10">
      <c r="I220" s="616"/>
      <c r="J220" s="616"/>
    </row>
    <row r="221" spans="9:10">
      <c r="I221" s="616"/>
      <c r="J221" s="616"/>
    </row>
    <row r="222" spans="9:10">
      <c r="I222" s="616"/>
      <c r="J222" s="616"/>
    </row>
    <row r="223" spans="9:10">
      <c r="I223" s="616"/>
      <c r="J223" s="616"/>
    </row>
    <row r="224" spans="9:10">
      <c r="I224" s="616"/>
      <c r="J224" s="616"/>
    </row>
    <row r="225" spans="9:10">
      <c r="I225" s="616"/>
      <c r="J225" s="616"/>
    </row>
    <row r="226" spans="9:10">
      <c r="I226" s="616"/>
      <c r="J226" s="616"/>
    </row>
    <row r="227" spans="9:10">
      <c r="I227" s="616"/>
      <c r="J227" s="616"/>
    </row>
    <row r="228" spans="9:10">
      <c r="I228" s="616"/>
      <c r="J228" s="616"/>
    </row>
    <row r="229" spans="9:10">
      <c r="I229" s="616"/>
      <c r="J229" s="616"/>
    </row>
    <row r="230" spans="9:10">
      <c r="I230" s="616"/>
      <c r="J230" s="616"/>
    </row>
    <row r="231" spans="9:10">
      <c r="I231" s="616"/>
      <c r="J231" s="616"/>
    </row>
    <row r="232" spans="9:10">
      <c r="I232" s="616"/>
      <c r="J232" s="616"/>
    </row>
    <row r="233" spans="9:10">
      <c r="I233" s="616"/>
      <c r="J233" s="616"/>
    </row>
    <row r="234" spans="9:10">
      <c r="I234" s="616"/>
      <c r="J234" s="616"/>
    </row>
    <row r="235" spans="9:10">
      <c r="I235" s="616"/>
      <c r="J235" s="616"/>
    </row>
    <row r="236" spans="9:10">
      <c r="I236" s="616"/>
      <c r="J236" s="616"/>
    </row>
    <row r="237" spans="9:10">
      <c r="I237" s="616"/>
      <c r="J237" s="616"/>
    </row>
    <row r="238" spans="9:10">
      <c r="I238" s="616"/>
      <c r="J238" s="616"/>
    </row>
    <row r="239" spans="9:10">
      <c r="I239" s="616"/>
      <c r="J239" s="616"/>
    </row>
    <row r="240" spans="9:10">
      <c r="I240" s="616"/>
      <c r="J240" s="616"/>
    </row>
    <row r="241" spans="9:10">
      <c r="I241" s="616"/>
      <c r="J241" s="616"/>
    </row>
    <row r="242" spans="9:10">
      <c r="I242" s="616"/>
      <c r="J242" s="616"/>
    </row>
    <row r="243" spans="9:10">
      <c r="I243" s="616"/>
      <c r="J243" s="616"/>
    </row>
    <row r="244" spans="9:10">
      <c r="I244" s="616"/>
      <c r="J244" s="616"/>
    </row>
    <row r="245" spans="9:10">
      <c r="I245" s="616"/>
      <c r="J245" s="616"/>
    </row>
    <row r="246" spans="9:10">
      <c r="I246" s="616"/>
      <c r="J246" s="616"/>
    </row>
    <row r="247" spans="9:10">
      <c r="I247" s="616"/>
      <c r="J247" s="616"/>
    </row>
    <row r="248" spans="9:10">
      <c r="I248" s="616"/>
      <c r="J248" s="616"/>
    </row>
    <row r="249" spans="9:10">
      <c r="I249" s="616"/>
      <c r="J249" s="616"/>
    </row>
    <row r="250" spans="9:10">
      <c r="I250" s="616"/>
      <c r="J250" s="616"/>
    </row>
    <row r="251" spans="9:10">
      <c r="I251" s="616"/>
      <c r="J251" s="616"/>
    </row>
    <row r="252" spans="9:10">
      <c r="I252" s="616"/>
      <c r="J252" s="616"/>
    </row>
    <row r="253" spans="9:10">
      <c r="I253" s="616"/>
      <c r="J253" s="616"/>
    </row>
    <row r="254" spans="9:10">
      <c r="I254" s="616"/>
      <c r="J254" s="616"/>
    </row>
    <row r="255" spans="9:10">
      <c r="I255" s="616"/>
      <c r="J255" s="616"/>
    </row>
    <row r="256" spans="9:10">
      <c r="I256" s="616"/>
      <c r="J256" s="616"/>
    </row>
    <row r="257" spans="9:10">
      <c r="I257" s="616"/>
      <c r="J257" s="616"/>
    </row>
    <row r="258" spans="9:10">
      <c r="I258" s="616"/>
      <c r="J258" s="616"/>
    </row>
    <row r="259" spans="9:10">
      <c r="I259" s="616"/>
      <c r="J259" s="616"/>
    </row>
    <row r="260" spans="9:10">
      <c r="I260" s="616"/>
      <c r="J260" s="616"/>
    </row>
    <row r="261" spans="9:10">
      <c r="I261" s="616"/>
      <c r="J261" s="616"/>
    </row>
    <row r="262" spans="9:10">
      <c r="I262" s="616"/>
      <c r="J262" s="616"/>
    </row>
    <row r="263" spans="9:10">
      <c r="I263" s="616"/>
      <c r="J263" s="616"/>
    </row>
    <row r="264" spans="9:10">
      <c r="I264" s="616"/>
      <c r="J264" s="616"/>
    </row>
    <row r="265" spans="9:10">
      <c r="I265" s="616"/>
      <c r="J265" s="616"/>
    </row>
    <row r="266" spans="9:10">
      <c r="I266" s="616"/>
      <c r="J266" s="616"/>
    </row>
    <row r="267" spans="9:10">
      <c r="I267" s="616"/>
      <c r="J267" s="616"/>
    </row>
    <row r="268" spans="9:10">
      <c r="I268" s="616"/>
      <c r="J268" s="616"/>
    </row>
    <row r="269" spans="9:10">
      <c r="I269" s="616"/>
      <c r="J269" s="616"/>
    </row>
    <row r="270" spans="9:10">
      <c r="I270" s="616"/>
      <c r="J270" s="616"/>
    </row>
    <row r="271" spans="9:10">
      <c r="I271" s="616"/>
      <c r="J271" s="616"/>
    </row>
    <row r="272" spans="9:10">
      <c r="I272" s="616"/>
      <c r="J272" s="616"/>
    </row>
    <row r="273" spans="9:10">
      <c r="I273" s="616"/>
      <c r="J273" s="616"/>
    </row>
    <row r="274" spans="9:10">
      <c r="I274" s="616"/>
      <c r="J274" s="616"/>
    </row>
    <row r="275" spans="9:10">
      <c r="I275" s="616"/>
      <c r="J275" s="616"/>
    </row>
    <row r="276" spans="9:10">
      <c r="I276" s="616"/>
      <c r="J276" s="616"/>
    </row>
    <row r="277" spans="9:10">
      <c r="I277" s="616"/>
      <c r="J277" s="616"/>
    </row>
    <row r="278" spans="9:10">
      <c r="I278" s="616"/>
      <c r="J278" s="616"/>
    </row>
    <row r="279" spans="9:10">
      <c r="I279" s="616"/>
      <c r="J279" s="616"/>
    </row>
    <row r="280" spans="9:10">
      <c r="I280" s="616"/>
      <c r="J280" s="616"/>
    </row>
    <row r="281" spans="9:10">
      <c r="I281" s="616"/>
      <c r="J281" s="616"/>
    </row>
    <row r="282" spans="9:10">
      <c r="I282" s="616"/>
      <c r="J282" s="616"/>
    </row>
    <row r="283" spans="9:10">
      <c r="I283" s="616"/>
      <c r="J283" s="616"/>
    </row>
    <row r="284" spans="9:10">
      <c r="I284" s="616"/>
      <c r="J284" s="616"/>
    </row>
    <row r="285" spans="9:10">
      <c r="I285" s="616"/>
      <c r="J285" s="616"/>
    </row>
    <row r="286" spans="9:10">
      <c r="I286" s="616"/>
      <c r="J286" s="616"/>
    </row>
    <row r="287" spans="9:10">
      <c r="I287" s="616"/>
      <c r="J287" s="616"/>
    </row>
    <row r="288" spans="9:10">
      <c r="I288" s="616"/>
      <c r="J288" s="616"/>
    </row>
    <row r="289" spans="9:10">
      <c r="I289" s="616"/>
      <c r="J289" s="616"/>
    </row>
    <row r="290" spans="9:10">
      <c r="I290" s="616"/>
      <c r="J290" s="616"/>
    </row>
    <row r="291" spans="9:10">
      <c r="I291" s="616"/>
      <c r="J291" s="616"/>
    </row>
    <row r="292" spans="9:10">
      <c r="I292" s="616"/>
      <c r="J292" s="616"/>
    </row>
    <row r="293" spans="9:10">
      <c r="I293" s="616"/>
      <c r="J293" s="616"/>
    </row>
    <row r="294" spans="9:10">
      <c r="I294" s="616"/>
      <c r="J294" s="616"/>
    </row>
    <row r="295" spans="9:10">
      <c r="I295" s="616"/>
      <c r="J295" s="616"/>
    </row>
    <row r="296" spans="9:10">
      <c r="I296" s="616"/>
      <c r="J296" s="616"/>
    </row>
    <row r="297" spans="9:10">
      <c r="I297" s="616"/>
      <c r="J297" s="616"/>
    </row>
    <row r="298" spans="9:10">
      <c r="I298" s="616"/>
      <c r="J298" s="616"/>
    </row>
    <row r="299" spans="9:10">
      <c r="I299" s="616"/>
      <c r="J299" s="616"/>
    </row>
    <row r="300" spans="9:10">
      <c r="I300" s="616"/>
      <c r="J300" s="616"/>
    </row>
    <row r="301" spans="9:10">
      <c r="I301" s="616"/>
      <c r="J301" s="616"/>
    </row>
    <row r="302" spans="9:10">
      <c r="I302" s="616"/>
      <c r="J302" s="616"/>
    </row>
    <row r="303" spans="9:10">
      <c r="I303" s="616"/>
      <c r="J303" s="616"/>
    </row>
    <row r="304" spans="9:10">
      <c r="I304" s="616"/>
      <c r="J304" s="616"/>
    </row>
    <row r="305" spans="9:10">
      <c r="I305" s="616"/>
      <c r="J305" s="616"/>
    </row>
    <row r="306" spans="9:10">
      <c r="I306" s="616"/>
      <c r="J306" s="616"/>
    </row>
    <row r="307" spans="9:10">
      <c r="I307" s="616"/>
      <c r="J307" s="616"/>
    </row>
    <row r="308" spans="9:10">
      <c r="I308" s="616"/>
      <c r="J308" s="616"/>
    </row>
    <row r="309" spans="9:10">
      <c r="I309" s="616"/>
      <c r="J309" s="616"/>
    </row>
    <row r="310" spans="9:10">
      <c r="I310" s="616"/>
      <c r="J310" s="616"/>
    </row>
    <row r="311" spans="9:10">
      <c r="I311" s="616"/>
      <c r="J311" s="616"/>
    </row>
    <row r="312" spans="9:10">
      <c r="I312" s="616"/>
      <c r="J312" s="616"/>
    </row>
    <row r="313" spans="9:10">
      <c r="I313" s="616"/>
      <c r="J313" s="616"/>
    </row>
    <row r="314" spans="9:10">
      <c r="I314" s="616"/>
      <c r="J314" s="616"/>
    </row>
    <row r="315" spans="9:10">
      <c r="I315" s="616"/>
      <c r="J315" s="616"/>
    </row>
    <row r="316" spans="9:10">
      <c r="I316" s="616"/>
      <c r="J316" s="616"/>
    </row>
    <row r="317" spans="9:10">
      <c r="I317" s="616"/>
      <c r="J317" s="616"/>
    </row>
    <row r="318" spans="9:10">
      <c r="I318" s="616"/>
      <c r="J318" s="616"/>
    </row>
    <row r="319" spans="9:10">
      <c r="I319" s="616"/>
      <c r="J319" s="616"/>
    </row>
    <row r="320" spans="9:10">
      <c r="I320" s="616"/>
      <c r="J320" s="616"/>
    </row>
    <row r="321" spans="9:10">
      <c r="I321" s="616"/>
      <c r="J321" s="616"/>
    </row>
    <row r="322" spans="9:10">
      <c r="I322" s="616"/>
      <c r="J322" s="616"/>
    </row>
    <row r="323" spans="9:10">
      <c r="I323" s="616"/>
      <c r="J323" s="616"/>
    </row>
    <row r="324" spans="9:10">
      <c r="I324" s="616"/>
      <c r="J324" s="616"/>
    </row>
    <row r="325" spans="9:10">
      <c r="I325" s="616"/>
      <c r="J325" s="616"/>
    </row>
    <row r="326" spans="9:10">
      <c r="I326" s="616"/>
      <c r="J326" s="616"/>
    </row>
    <row r="327" spans="9:10">
      <c r="I327" s="616"/>
      <c r="J327" s="616"/>
    </row>
    <row r="328" spans="9:10">
      <c r="I328" s="616"/>
      <c r="J328" s="616"/>
    </row>
    <row r="329" spans="9:10">
      <c r="I329" s="616"/>
      <c r="J329" s="616"/>
    </row>
    <row r="330" spans="9:10">
      <c r="I330" s="616"/>
      <c r="J330" s="616"/>
    </row>
    <row r="331" spans="9:10">
      <c r="I331" s="616"/>
      <c r="J331" s="616"/>
    </row>
    <row r="332" spans="9:10">
      <c r="I332" s="616"/>
      <c r="J332" s="616"/>
    </row>
    <row r="333" spans="9:10">
      <c r="I333" s="616"/>
      <c r="J333" s="616"/>
    </row>
    <row r="334" spans="9:10">
      <c r="I334" s="616"/>
      <c r="J334" s="616"/>
    </row>
    <row r="335" spans="9:10">
      <c r="I335" s="616"/>
      <c r="J335" s="616"/>
    </row>
    <row r="336" spans="9:10">
      <c r="I336" s="616"/>
      <c r="J336" s="616"/>
    </row>
    <row r="337" spans="9:10">
      <c r="I337" s="616"/>
      <c r="J337" s="616"/>
    </row>
    <row r="338" spans="9:10">
      <c r="I338" s="616"/>
      <c r="J338" s="616"/>
    </row>
    <row r="339" spans="9:10">
      <c r="I339" s="616"/>
      <c r="J339" s="616"/>
    </row>
    <row r="340" spans="9:10">
      <c r="I340" s="616"/>
      <c r="J340" s="616"/>
    </row>
    <row r="341" spans="9:10">
      <c r="I341" s="616"/>
      <c r="J341" s="616"/>
    </row>
    <row r="342" spans="9:10">
      <c r="I342" s="616"/>
      <c r="J342" s="616"/>
    </row>
    <row r="343" spans="9:10">
      <c r="I343" s="616"/>
      <c r="J343" s="616"/>
    </row>
    <row r="344" spans="9:10">
      <c r="I344" s="616"/>
      <c r="J344" s="616"/>
    </row>
    <row r="345" spans="9:10">
      <c r="I345" s="616"/>
      <c r="J345" s="616"/>
    </row>
    <row r="346" spans="9:10">
      <c r="I346" s="616"/>
      <c r="J346" s="616"/>
    </row>
    <row r="347" spans="9:10">
      <c r="I347" s="616"/>
      <c r="J347" s="616"/>
    </row>
    <row r="348" spans="9:10">
      <c r="I348" s="616"/>
      <c r="J348" s="616"/>
    </row>
    <row r="349" spans="9:10">
      <c r="I349" s="616"/>
      <c r="J349" s="616"/>
    </row>
    <row r="350" spans="9:10">
      <c r="I350" s="616"/>
      <c r="J350" s="616"/>
    </row>
    <row r="351" spans="9:10">
      <c r="I351" s="616"/>
      <c r="J351" s="616"/>
    </row>
    <row r="352" spans="9:10">
      <c r="I352" s="616"/>
      <c r="J352" s="616"/>
    </row>
    <row r="353" spans="9:10">
      <c r="I353" s="616"/>
      <c r="J353" s="616"/>
    </row>
    <row r="354" spans="9:10">
      <c r="I354" s="616"/>
      <c r="J354" s="616"/>
    </row>
    <row r="355" spans="9:10">
      <c r="I355" s="616"/>
      <c r="J355" s="616"/>
    </row>
    <row r="356" spans="9:10">
      <c r="I356" s="616"/>
      <c r="J356" s="616"/>
    </row>
    <row r="357" spans="9:10">
      <c r="I357" s="616"/>
      <c r="J357" s="616"/>
    </row>
    <row r="358" spans="9:10">
      <c r="I358" s="616"/>
      <c r="J358" s="616"/>
    </row>
    <row r="359" spans="9:10">
      <c r="I359" s="616"/>
      <c r="J359" s="616"/>
    </row>
    <row r="360" spans="9:10">
      <c r="I360" s="616"/>
      <c r="J360" s="616"/>
    </row>
    <row r="361" spans="9:10">
      <c r="I361" s="616"/>
      <c r="J361" s="616"/>
    </row>
    <row r="362" spans="9:10">
      <c r="I362" s="616"/>
      <c r="J362" s="616"/>
    </row>
    <row r="363" spans="9:10">
      <c r="I363" s="616"/>
      <c r="J363" s="616"/>
    </row>
    <row r="364" spans="9:10">
      <c r="I364" s="616"/>
      <c r="J364" s="616"/>
    </row>
    <row r="365" spans="9:10">
      <c r="I365" s="616"/>
      <c r="J365" s="616"/>
    </row>
    <row r="366" spans="9:10">
      <c r="I366" s="616"/>
      <c r="J366" s="616"/>
    </row>
    <row r="367" spans="9:10">
      <c r="I367" s="616"/>
      <c r="J367" s="616"/>
    </row>
    <row r="368" spans="9:10">
      <c r="I368" s="616"/>
      <c r="J368" s="616"/>
    </row>
    <row r="369" spans="9:10">
      <c r="I369" s="616"/>
      <c r="J369" s="616"/>
    </row>
    <row r="370" spans="9:10">
      <c r="I370" s="616"/>
      <c r="J370" s="616"/>
    </row>
    <row r="371" spans="9:10">
      <c r="I371" s="616"/>
      <c r="J371" s="616"/>
    </row>
    <row r="372" spans="9:10">
      <c r="I372" s="616"/>
      <c r="J372" s="616"/>
    </row>
    <row r="373" spans="9:10">
      <c r="I373" s="616"/>
      <c r="J373" s="616"/>
    </row>
    <row r="374" spans="9:10">
      <c r="I374" s="616"/>
      <c r="J374" s="616"/>
    </row>
    <row r="375" spans="9:10">
      <c r="I375" s="616"/>
      <c r="J375" s="616"/>
    </row>
    <row r="376" spans="9:10">
      <c r="I376" s="616"/>
      <c r="J376" s="616"/>
    </row>
    <row r="377" spans="9:10">
      <c r="I377" s="616"/>
      <c r="J377" s="616"/>
    </row>
    <row r="378" spans="9:10">
      <c r="I378" s="616"/>
      <c r="J378" s="616"/>
    </row>
    <row r="379" spans="9:10">
      <c r="I379" s="616"/>
      <c r="J379" s="616"/>
    </row>
    <row r="380" spans="9:10">
      <c r="I380" s="616"/>
      <c r="J380" s="616"/>
    </row>
    <row r="381" spans="9:10">
      <c r="I381" s="616"/>
      <c r="J381" s="616"/>
    </row>
    <row r="382" spans="9:10">
      <c r="I382" s="616"/>
      <c r="J382" s="616"/>
    </row>
    <row r="383" spans="9:10">
      <c r="I383" s="616"/>
      <c r="J383" s="616"/>
    </row>
    <row r="384" spans="9:10">
      <c r="I384" s="616"/>
      <c r="J384" s="616"/>
    </row>
    <row r="385" spans="9:10">
      <c r="I385" s="616"/>
      <c r="J385" s="616"/>
    </row>
    <row r="386" spans="9:10">
      <c r="I386" s="616"/>
      <c r="J386" s="616"/>
    </row>
    <row r="387" spans="9:10">
      <c r="I387" s="616"/>
      <c r="J387" s="616"/>
    </row>
    <row r="388" spans="9:10">
      <c r="I388" s="616"/>
      <c r="J388" s="616"/>
    </row>
    <row r="389" spans="9:10">
      <c r="I389" s="616"/>
      <c r="J389" s="616"/>
    </row>
    <row r="390" spans="9:10">
      <c r="I390" s="616"/>
      <c r="J390" s="616"/>
    </row>
    <row r="391" spans="9:10">
      <c r="I391" s="616"/>
      <c r="J391" s="616"/>
    </row>
    <row r="392" spans="9:10">
      <c r="I392" s="616"/>
      <c r="J392" s="616"/>
    </row>
    <row r="393" spans="9:10">
      <c r="I393" s="616"/>
      <c r="J393" s="616"/>
    </row>
    <row r="394" spans="9:10">
      <c r="I394" s="616"/>
      <c r="J394" s="616"/>
    </row>
    <row r="395" spans="9:10">
      <c r="I395" s="616"/>
      <c r="J395" s="616"/>
    </row>
    <row r="396" spans="9:10">
      <c r="I396" s="616"/>
      <c r="J396" s="616"/>
    </row>
    <row r="397" spans="9:10">
      <c r="I397" s="616"/>
      <c r="J397" s="616"/>
    </row>
    <row r="398" spans="9:10">
      <c r="I398" s="616"/>
      <c r="J398" s="616"/>
    </row>
    <row r="399" spans="9:10">
      <c r="I399" s="616"/>
      <c r="J399" s="616"/>
    </row>
    <row r="400" spans="9:10">
      <c r="I400" s="616"/>
      <c r="J400" s="616"/>
    </row>
    <row r="401" spans="9:10">
      <c r="I401" s="616"/>
      <c r="J401" s="616"/>
    </row>
    <row r="402" spans="9:10">
      <c r="I402" s="616"/>
      <c r="J402" s="616"/>
    </row>
    <row r="403" spans="9:10">
      <c r="I403" s="616"/>
      <c r="J403" s="616"/>
    </row>
    <row r="404" spans="9:10">
      <c r="I404" s="616"/>
      <c r="J404" s="616"/>
    </row>
    <row r="405" spans="9:10">
      <c r="I405" s="616"/>
      <c r="J405" s="616"/>
    </row>
    <row r="406" spans="9:10">
      <c r="I406" s="616"/>
      <c r="J406" s="616"/>
    </row>
    <row r="407" spans="9:10">
      <c r="I407" s="616"/>
      <c r="J407" s="616"/>
    </row>
    <row r="408" spans="9:10">
      <c r="I408" s="616"/>
      <c r="J408" s="616"/>
    </row>
    <row r="409" spans="9:10">
      <c r="I409" s="616"/>
      <c r="J409" s="616"/>
    </row>
    <row r="410" spans="9:10">
      <c r="I410" s="616"/>
      <c r="J410" s="616"/>
    </row>
    <row r="411" spans="9:10">
      <c r="I411" s="616"/>
      <c r="J411" s="616"/>
    </row>
    <row r="412" spans="9:10">
      <c r="I412" s="616"/>
      <c r="J412" s="616"/>
    </row>
    <row r="413" spans="9:10">
      <c r="I413" s="616"/>
      <c r="J413" s="616"/>
    </row>
    <row r="414" spans="9:10">
      <c r="I414" s="616"/>
      <c r="J414" s="616"/>
    </row>
    <row r="415" spans="9:10">
      <c r="I415" s="616"/>
      <c r="J415" s="616"/>
    </row>
    <row r="416" spans="9:10">
      <c r="I416" s="616"/>
      <c r="J416" s="616"/>
    </row>
    <row r="417" spans="9:10">
      <c r="I417" s="616"/>
      <c r="J417" s="616"/>
    </row>
    <row r="418" spans="9:10">
      <c r="I418" s="616"/>
      <c r="J418" s="616"/>
    </row>
    <row r="419" spans="9:10">
      <c r="I419" s="616"/>
      <c r="J419" s="616"/>
    </row>
    <row r="420" spans="9:10">
      <c r="I420" s="616"/>
      <c r="J420" s="616"/>
    </row>
    <row r="421" spans="9:10">
      <c r="I421" s="616"/>
      <c r="J421" s="616"/>
    </row>
    <row r="422" spans="9:10">
      <c r="I422" s="616"/>
      <c r="J422" s="616"/>
    </row>
    <row r="423" spans="9:10">
      <c r="I423" s="616"/>
      <c r="J423" s="616"/>
    </row>
    <row r="424" spans="9:10">
      <c r="I424" s="616"/>
      <c r="J424" s="616"/>
    </row>
    <row r="425" spans="9:10">
      <c r="I425" s="616"/>
      <c r="J425" s="616"/>
    </row>
    <row r="426" spans="9:10">
      <c r="I426" s="616"/>
      <c r="J426" s="616"/>
    </row>
    <row r="427" spans="9:10">
      <c r="I427" s="616"/>
      <c r="J427" s="616"/>
    </row>
    <row r="428" spans="9:10">
      <c r="I428" s="616"/>
      <c r="J428" s="616"/>
    </row>
    <row r="429" spans="9:10">
      <c r="I429" s="616"/>
      <c r="J429" s="616"/>
    </row>
    <row r="430" spans="9:10">
      <c r="I430" s="616"/>
      <c r="J430" s="616"/>
    </row>
    <row r="431" spans="9:10">
      <c r="I431" s="616"/>
      <c r="J431" s="616"/>
    </row>
    <row r="432" spans="9:10">
      <c r="I432" s="616"/>
      <c r="J432" s="616"/>
    </row>
    <row r="433" spans="9:10">
      <c r="I433" s="616"/>
      <c r="J433" s="616"/>
    </row>
    <row r="434" spans="9:10">
      <c r="I434" s="616"/>
      <c r="J434" s="616"/>
    </row>
    <row r="435" spans="9:10">
      <c r="I435" s="616"/>
      <c r="J435" s="616"/>
    </row>
    <row r="436" spans="9:10">
      <c r="I436" s="616"/>
      <c r="J436" s="616"/>
    </row>
    <row r="437" spans="9:10">
      <c r="I437" s="616"/>
      <c r="J437" s="616"/>
    </row>
    <row r="438" spans="9:10">
      <c r="I438" s="616"/>
      <c r="J438" s="616"/>
    </row>
    <row r="439" spans="9:10">
      <c r="I439" s="616"/>
      <c r="J439" s="616"/>
    </row>
    <row r="440" spans="9:10">
      <c r="I440" s="616"/>
      <c r="J440" s="616"/>
    </row>
    <row r="441" spans="9:10">
      <c r="I441" s="616"/>
      <c r="J441" s="616"/>
    </row>
    <row r="442" spans="9:10">
      <c r="I442" s="616"/>
      <c r="J442" s="616"/>
    </row>
    <row r="443" spans="9:10">
      <c r="I443" s="616"/>
      <c r="J443" s="616"/>
    </row>
    <row r="444" spans="9:10">
      <c r="I444" s="616"/>
      <c r="J444" s="616"/>
    </row>
    <row r="445" spans="9:10">
      <c r="I445" s="616"/>
      <c r="J445" s="616"/>
    </row>
    <row r="446" spans="9:10">
      <c r="I446" s="616"/>
      <c r="J446" s="616"/>
    </row>
    <row r="447" spans="9:10">
      <c r="I447" s="616"/>
      <c r="J447" s="616"/>
    </row>
    <row r="448" spans="9:10">
      <c r="I448" s="616"/>
      <c r="J448" s="616"/>
    </row>
    <row r="449" spans="9:10">
      <c r="I449" s="616"/>
      <c r="J449" s="616"/>
    </row>
    <row r="450" spans="9:10">
      <c r="I450" s="616"/>
      <c r="J450" s="616"/>
    </row>
    <row r="451" spans="9:10">
      <c r="I451" s="616"/>
      <c r="J451" s="616"/>
    </row>
    <row r="452" spans="9:10">
      <c r="I452" s="616"/>
      <c r="J452" s="616"/>
    </row>
    <row r="453" spans="9:10">
      <c r="I453" s="616"/>
      <c r="J453" s="616"/>
    </row>
    <row r="454" spans="9:10">
      <c r="I454" s="616"/>
      <c r="J454" s="616"/>
    </row>
    <row r="455" spans="9:10">
      <c r="I455" s="616"/>
      <c r="J455" s="616"/>
    </row>
    <row r="456" spans="9:10">
      <c r="I456" s="616"/>
      <c r="J456" s="616"/>
    </row>
    <row r="457" spans="9:10">
      <c r="I457" s="616"/>
      <c r="J457" s="616"/>
    </row>
    <row r="458" spans="9:10">
      <c r="I458" s="616"/>
      <c r="J458" s="616"/>
    </row>
    <row r="459" spans="9:10">
      <c r="I459" s="616"/>
      <c r="J459" s="616"/>
    </row>
    <row r="460" spans="9:10">
      <c r="I460" s="616"/>
      <c r="J460" s="616"/>
    </row>
    <row r="461" spans="9:10">
      <c r="I461" s="616"/>
      <c r="J461" s="616"/>
    </row>
    <row r="462" spans="9:10">
      <c r="I462" s="616"/>
      <c r="J462" s="616"/>
    </row>
    <row r="463" spans="9:10">
      <c r="I463" s="616"/>
      <c r="J463" s="616"/>
    </row>
    <row r="464" spans="9:10">
      <c r="I464" s="616"/>
      <c r="J464" s="616"/>
    </row>
    <row r="465" spans="9:10">
      <c r="I465" s="616"/>
      <c r="J465" s="616"/>
    </row>
    <row r="466" spans="9:10">
      <c r="I466" s="616"/>
      <c r="J466" s="616"/>
    </row>
    <row r="467" spans="9:10">
      <c r="I467" s="616"/>
      <c r="J467" s="616"/>
    </row>
    <row r="468" spans="9:10">
      <c r="I468" s="616"/>
      <c r="J468" s="616"/>
    </row>
    <row r="469" spans="9:10">
      <c r="I469" s="616"/>
      <c r="J469" s="616"/>
    </row>
    <row r="470" spans="9:10">
      <c r="I470" s="616"/>
      <c r="J470" s="616"/>
    </row>
    <row r="471" spans="9:10">
      <c r="I471" s="616"/>
      <c r="J471" s="616"/>
    </row>
    <row r="472" spans="9:10">
      <c r="I472" s="616"/>
      <c r="J472" s="616"/>
    </row>
    <row r="473" spans="9:10">
      <c r="I473" s="616"/>
      <c r="J473" s="616"/>
    </row>
    <row r="474" spans="9:10">
      <c r="I474" s="616"/>
      <c r="J474" s="616"/>
    </row>
    <row r="475" spans="9:10">
      <c r="I475" s="616"/>
      <c r="J475" s="616"/>
    </row>
    <row r="476" spans="9:10">
      <c r="I476" s="616"/>
      <c r="J476" s="616"/>
    </row>
    <row r="477" spans="9:10">
      <c r="I477" s="616"/>
      <c r="J477" s="616"/>
    </row>
    <row r="478" spans="9:10">
      <c r="I478" s="616"/>
      <c r="J478" s="616"/>
    </row>
    <row r="479" spans="9:10">
      <c r="I479" s="616"/>
      <c r="J479" s="616"/>
    </row>
    <row r="480" spans="9:10">
      <c r="I480" s="616"/>
      <c r="J480" s="616"/>
    </row>
    <row r="481" spans="9:10">
      <c r="I481" s="616"/>
      <c r="J481" s="616"/>
    </row>
    <row r="482" spans="9:10">
      <c r="I482" s="616"/>
      <c r="J482" s="616"/>
    </row>
    <row r="483" spans="9:10">
      <c r="I483" s="616"/>
      <c r="J483" s="616"/>
    </row>
    <row r="484" spans="9:10">
      <c r="I484" s="616"/>
      <c r="J484" s="616"/>
    </row>
    <row r="485" spans="9:10">
      <c r="I485" s="616"/>
      <c r="J485" s="616"/>
    </row>
    <row r="486" spans="9:10">
      <c r="I486" s="616"/>
      <c r="J486" s="616"/>
    </row>
    <row r="487" spans="9:10">
      <c r="I487" s="616"/>
      <c r="J487" s="616"/>
    </row>
    <row r="488" spans="9:10">
      <c r="I488" s="616"/>
      <c r="J488" s="616"/>
    </row>
    <row r="489" spans="9:10">
      <c r="I489" s="616"/>
      <c r="J489" s="616"/>
    </row>
    <row r="490" spans="9:10">
      <c r="I490" s="616"/>
      <c r="J490" s="616"/>
    </row>
    <row r="491" spans="9:10">
      <c r="I491" s="616"/>
      <c r="J491" s="616"/>
    </row>
    <row r="492" spans="9:10">
      <c r="I492" s="616"/>
      <c r="J492" s="616"/>
    </row>
    <row r="493" spans="9:10">
      <c r="I493" s="616"/>
      <c r="J493" s="616"/>
    </row>
    <row r="494" spans="9:10">
      <c r="I494" s="616"/>
      <c r="J494" s="616"/>
    </row>
    <row r="495" spans="9:10">
      <c r="I495" s="616"/>
      <c r="J495" s="616"/>
    </row>
    <row r="496" spans="9:10">
      <c r="I496" s="616"/>
      <c r="J496" s="616"/>
    </row>
    <row r="497" spans="9:10">
      <c r="I497" s="616"/>
      <c r="J497" s="616"/>
    </row>
    <row r="498" spans="9:10">
      <c r="I498" s="616"/>
      <c r="J498" s="616"/>
    </row>
    <row r="499" spans="9:10">
      <c r="I499" s="616"/>
      <c r="J499" s="616"/>
    </row>
    <row r="500" spans="9:10">
      <c r="I500" s="616"/>
      <c r="J500" s="616"/>
    </row>
    <row r="501" spans="9:10">
      <c r="I501" s="616"/>
      <c r="J501" s="616"/>
    </row>
    <row r="502" spans="9:10">
      <c r="I502" s="616"/>
      <c r="J502" s="616"/>
    </row>
    <row r="503" spans="9:10">
      <c r="I503" s="616"/>
      <c r="J503" s="616"/>
    </row>
    <row r="504" spans="9:10">
      <c r="I504" s="616"/>
      <c r="J504" s="616"/>
    </row>
    <row r="505" spans="9:10">
      <c r="I505" s="616"/>
      <c r="J505" s="616"/>
    </row>
    <row r="506" spans="9:10">
      <c r="I506" s="616"/>
      <c r="J506" s="616"/>
    </row>
    <row r="507" spans="9:10">
      <c r="I507" s="616"/>
      <c r="J507" s="616"/>
    </row>
    <row r="508" spans="9:10">
      <c r="I508" s="616"/>
      <c r="J508" s="616"/>
    </row>
    <row r="509" spans="9:10">
      <c r="I509" s="616"/>
      <c r="J509" s="616"/>
    </row>
    <row r="510" spans="9:10">
      <c r="I510" s="616"/>
      <c r="J510" s="616"/>
    </row>
    <row r="511" spans="9:10">
      <c r="I511" s="616"/>
      <c r="J511" s="616"/>
    </row>
    <row r="512" spans="9:10">
      <c r="I512" s="616"/>
      <c r="J512" s="616"/>
    </row>
    <row r="513" spans="9:10">
      <c r="I513" s="616"/>
      <c r="J513" s="616"/>
    </row>
    <row r="514" spans="9:10">
      <c r="I514" s="616"/>
      <c r="J514" s="616"/>
    </row>
    <row r="515" spans="9:10">
      <c r="I515" s="616"/>
      <c r="J515" s="616"/>
    </row>
    <row r="516" spans="9:10">
      <c r="I516" s="616"/>
      <c r="J516" s="616"/>
    </row>
    <row r="517" spans="9:10">
      <c r="I517" s="616"/>
      <c r="J517" s="616"/>
    </row>
    <row r="518" spans="9:10">
      <c r="I518" s="616"/>
      <c r="J518" s="616"/>
    </row>
    <row r="519" spans="9:10">
      <c r="I519" s="616"/>
      <c r="J519" s="616"/>
    </row>
    <row r="520" spans="9:10">
      <c r="I520" s="616"/>
      <c r="J520" s="616"/>
    </row>
    <row r="521" spans="9:10">
      <c r="I521" s="616"/>
      <c r="J521" s="616"/>
    </row>
    <row r="522" spans="9:10">
      <c r="I522" s="616"/>
      <c r="J522" s="616"/>
    </row>
    <row r="523" spans="9:10">
      <c r="I523" s="616"/>
      <c r="J523" s="616"/>
    </row>
    <row r="524" spans="9:10">
      <c r="I524" s="616"/>
      <c r="J524" s="616"/>
    </row>
    <row r="525" spans="9:10">
      <c r="I525" s="616"/>
      <c r="J525" s="616"/>
    </row>
    <row r="526" spans="9:10">
      <c r="I526" s="616"/>
      <c r="J526" s="616"/>
    </row>
    <row r="527" spans="9:10">
      <c r="I527" s="616"/>
      <c r="J527" s="616"/>
    </row>
    <row r="528" spans="9:10">
      <c r="I528" s="616"/>
      <c r="J528" s="616"/>
    </row>
    <row r="529" spans="9:10">
      <c r="I529" s="616"/>
      <c r="J529" s="616"/>
    </row>
    <row r="530" spans="9:10">
      <c r="I530" s="616"/>
      <c r="J530" s="616"/>
    </row>
    <row r="531" spans="9:10">
      <c r="I531" s="616"/>
      <c r="J531" s="616"/>
    </row>
    <row r="532" spans="9:10">
      <c r="I532" s="616"/>
      <c r="J532" s="616"/>
    </row>
    <row r="533" spans="9:10">
      <c r="I533" s="616"/>
      <c r="J533" s="616"/>
    </row>
    <row r="534" spans="9:10">
      <c r="I534" s="616"/>
      <c r="J534" s="616"/>
    </row>
    <row r="535" spans="9:10">
      <c r="I535" s="616"/>
      <c r="J535" s="616"/>
    </row>
    <row r="536" spans="9:10">
      <c r="I536" s="616"/>
      <c r="J536" s="616"/>
    </row>
    <row r="537" spans="9:10">
      <c r="I537" s="616"/>
      <c r="J537" s="616"/>
    </row>
    <row r="538" spans="9:10">
      <c r="I538" s="616"/>
      <c r="J538" s="616"/>
    </row>
    <row r="539" spans="9:10">
      <c r="I539" s="616"/>
      <c r="J539" s="616"/>
    </row>
    <row r="540" spans="9:10">
      <c r="I540" s="616"/>
      <c r="J540" s="616"/>
    </row>
    <row r="541" spans="9:10">
      <c r="I541" s="616"/>
      <c r="J541" s="616"/>
    </row>
    <row r="542" spans="9:10">
      <c r="I542" s="616"/>
      <c r="J542" s="616"/>
    </row>
    <row r="543" spans="9:10">
      <c r="I543" s="616"/>
      <c r="J543" s="616"/>
    </row>
    <row r="544" spans="9:10">
      <c r="I544" s="616"/>
      <c r="J544" s="616"/>
    </row>
    <row r="545" spans="9:10">
      <c r="I545" s="616"/>
      <c r="J545" s="616"/>
    </row>
    <row r="546" spans="9:10">
      <c r="I546" s="616"/>
      <c r="J546" s="616"/>
    </row>
    <row r="547" spans="9:10">
      <c r="I547" s="616"/>
      <c r="J547" s="616"/>
    </row>
    <row r="548" spans="9:10">
      <c r="I548" s="616"/>
      <c r="J548" s="616"/>
    </row>
    <row r="549" spans="9:10">
      <c r="I549" s="616"/>
      <c r="J549" s="616"/>
    </row>
    <row r="550" spans="9:10">
      <c r="I550" s="616"/>
      <c r="J550" s="616"/>
    </row>
    <row r="551" spans="9:10">
      <c r="I551" s="616"/>
      <c r="J551" s="616"/>
    </row>
    <row r="552" spans="9:10">
      <c r="I552" s="616"/>
      <c r="J552" s="616"/>
    </row>
    <row r="553" spans="9:10">
      <c r="I553" s="616"/>
      <c r="J553" s="616"/>
    </row>
    <row r="554" spans="9:10">
      <c r="I554" s="616"/>
      <c r="J554" s="616"/>
    </row>
    <row r="555" spans="9:10">
      <c r="I555" s="616"/>
      <c r="J555" s="616"/>
    </row>
    <row r="556" spans="9:10">
      <c r="I556" s="616"/>
      <c r="J556" s="616"/>
    </row>
    <row r="557" spans="9:10">
      <c r="I557" s="616"/>
      <c r="J557" s="616"/>
    </row>
    <row r="558" spans="9:10">
      <c r="I558" s="616"/>
      <c r="J558" s="616"/>
    </row>
    <row r="559" spans="9:10">
      <c r="I559" s="616"/>
      <c r="J559" s="616"/>
    </row>
    <row r="560" spans="9:10">
      <c r="I560" s="616"/>
      <c r="J560" s="616"/>
    </row>
    <row r="561" spans="9:10">
      <c r="I561" s="616"/>
      <c r="J561" s="616"/>
    </row>
    <row r="562" spans="9:10">
      <c r="I562" s="616"/>
      <c r="J562" s="616"/>
    </row>
    <row r="563" spans="9:10">
      <c r="I563" s="616"/>
      <c r="J563" s="616"/>
    </row>
    <row r="564" spans="9:10">
      <c r="I564" s="616"/>
      <c r="J564" s="616"/>
    </row>
    <row r="565" spans="9:10">
      <c r="I565" s="616"/>
      <c r="J565" s="616"/>
    </row>
    <row r="566" spans="9:10">
      <c r="I566" s="616"/>
      <c r="J566" s="616"/>
    </row>
    <row r="567" spans="9:10">
      <c r="I567" s="616"/>
      <c r="J567" s="616"/>
    </row>
    <row r="568" spans="9:10">
      <c r="I568" s="616"/>
      <c r="J568" s="616"/>
    </row>
    <row r="569" spans="9:10">
      <c r="I569" s="616"/>
      <c r="J569" s="616"/>
    </row>
    <row r="570" spans="9:10">
      <c r="I570" s="616"/>
      <c r="J570" s="616"/>
    </row>
    <row r="571" spans="9:10">
      <c r="I571" s="616"/>
      <c r="J571" s="616"/>
    </row>
    <row r="572" spans="9:10">
      <c r="I572" s="616"/>
      <c r="J572" s="616"/>
    </row>
    <row r="573" spans="9:10">
      <c r="I573" s="616"/>
      <c r="J573" s="616"/>
    </row>
    <row r="574" spans="9:10">
      <c r="I574" s="616"/>
      <c r="J574" s="616"/>
    </row>
    <row r="575" spans="9:10">
      <c r="I575" s="616"/>
      <c r="J575" s="616"/>
    </row>
    <row r="576" spans="9:10">
      <c r="I576" s="616"/>
      <c r="J576" s="616"/>
    </row>
    <row r="577" spans="9:10">
      <c r="I577" s="616"/>
      <c r="J577" s="616"/>
    </row>
    <row r="578" spans="9:10">
      <c r="I578" s="616"/>
      <c r="J578" s="616"/>
    </row>
    <row r="579" spans="9:10">
      <c r="I579" s="616"/>
      <c r="J579" s="616"/>
    </row>
    <row r="580" spans="9:10">
      <c r="I580" s="616"/>
      <c r="J580" s="616"/>
    </row>
    <row r="581" spans="9:10">
      <c r="I581" s="616"/>
      <c r="J581" s="616"/>
    </row>
    <row r="582" spans="9:10">
      <c r="I582" s="616"/>
      <c r="J582" s="616"/>
    </row>
    <row r="583" spans="9:10">
      <c r="I583" s="616"/>
      <c r="J583" s="616"/>
    </row>
    <row r="584" spans="9:10">
      <c r="I584" s="616"/>
      <c r="J584" s="616"/>
    </row>
    <row r="585" spans="9:10">
      <c r="I585" s="616"/>
      <c r="J585" s="616"/>
    </row>
    <row r="586" spans="9:10">
      <c r="I586" s="616"/>
      <c r="J586" s="616"/>
    </row>
    <row r="587" spans="9:10">
      <c r="I587" s="616"/>
      <c r="J587" s="616"/>
    </row>
    <row r="588" spans="9:10">
      <c r="I588" s="616"/>
      <c r="J588" s="616"/>
    </row>
    <row r="589" spans="9:10">
      <c r="I589" s="616"/>
      <c r="J589" s="616"/>
    </row>
    <row r="590" spans="9:10">
      <c r="I590" s="616"/>
      <c r="J590" s="616"/>
    </row>
    <row r="591" spans="9:10">
      <c r="I591" s="616"/>
      <c r="J591" s="616"/>
    </row>
    <row r="592" spans="9:10">
      <c r="I592" s="616"/>
      <c r="J592" s="616"/>
    </row>
    <row r="593" spans="9:10">
      <c r="I593" s="616"/>
      <c r="J593" s="616"/>
    </row>
    <row r="594" spans="9:10">
      <c r="I594" s="616"/>
      <c r="J594" s="616"/>
    </row>
    <row r="595" spans="9:10">
      <c r="I595" s="616"/>
      <c r="J595" s="616"/>
    </row>
    <row r="596" spans="9:10">
      <c r="I596" s="616"/>
      <c r="J596" s="616"/>
    </row>
    <row r="597" spans="9:10">
      <c r="I597" s="616"/>
      <c r="J597" s="616"/>
    </row>
    <row r="598" spans="9:10">
      <c r="I598" s="616"/>
      <c r="J598" s="616"/>
    </row>
    <row r="599" spans="9:10">
      <c r="I599" s="616"/>
      <c r="J599" s="616"/>
    </row>
    <row r="600" spans="9:10">
      <c r="I600" s="616"/>
      <c r="J600" s="616"/>
    </row>
    <row r="601" spans="9:10">
      <c r="I601" s="616"/>
      <c r="J601" s="616"/>
    </row>
    <row r="602" spans="9:10">
      <c r="I602" s="616"/>
      <c r="J602" s="616"/>
    </row>
    <row r="603" spans="9:10">
      <c r="I603" s="616"/>
      <c r="J603" s="616"/>
    </row>
    <row r="604" spans="9:10">
      <c r="I604" s="616"/>
      <c r="J604" s="616"/>
    </row>
    <row r="605" spans="9:10">
      <c r="I605" s="616"/>
      <c r="J605" s="616"/>
    </row>
    <row r="606" spans="9:10">
      <c r="I606" s="616"/>
      <c r="J606" s="616"/>
    </row>
    <row r="607" spans="9:10">
      <c r="I607" s="616"/>
      <c r="J607" s="616"/>
    </row>
    <row r="608" spans="9:10">
      <c r="I608" s="616"/>
      <c r="J608" s="616"/>
    </row>
    <row r="609" spans="9:10">
      <c r="I609" s="616"/>
      <c r="J609" s="616"/>
    </row>
    <row r="610" spans="9:10">
      <c r="I610" s="616"/>
      <c r="J610" s="616"/>
    </row>
    <row r="611" spans="9:10">
      <c r="I611" s="616"/>
      <c r="J611" s="616"/>
    </row>
    <row r="612" spans="9:10">
      <c r="I612" s="616"/>
      <c r="J612" s="616"/>
    </row>
    <row r="613" spans="9:10">
      <c r="I613" s="616"/>
      <c r="J613" s="616"/>
    </row>
    <row r="614" spans="9:10">
      <c r="I614" s="616"/>
      <c r="J614" s="616"/>
    </row>
    <row r="615" spans="9:10">
      <c r="I615" s="616"/>
      <c r="J615" s="616"/>
    </row>
    <row r="616" spans="9:10">
      <c r="I616" s="616"/>
      <c r="J616" s="616"/>
    </row>
    <row r="617" spans="9:10">
      <c r="I617" s="616"/>
      <c r="J617" s="616"/>
    </row>
    <row r="618" spans="9:10">
      <c r="I618" s="616"/>
      <c r="J618" s="616"/>
    </row>
    <row r="619" spans="9:10">
      <c r="I619" s="616"/>
      <c r="J619" s="616"/>
    </row>
    <row r="620" spans="9:10">
      <c r="I620" s="616"/>
      <c r="J620" s="616"/>
    </row>
    <row r="621" spans="9:10">
      <c r="I621" s="616"/>
      <c r="J621" s="616"/>
    </row>
    <row r="622" spans="9:10">
      <c r="I622" s="616"/>
      <c r="J622" s="616"/>
    </row>
    <row r="623" spans="9:10">
      <c r="I623" s="616"/>
      <c r="J623" s="616"/>
    </row>
    <row r="624" spans="9:10">
      <c r="I624" s="616"/>
      <c r="J624" s="616"/>
    </row>
    <row r="625" spans="9:10">
      <c r="I625" s="616"/>
      <c r="J625" s="616"/>
    </row>
    <row r="626" spans="9:10">
      <c r="I626" s="616"/>
      <c r="J626" s="616"/>
    </row>
    <row r="627" spans="9:10">
      <c r="I627" s="616"/>
      <c r="J627" s="616"/>
    </row>
    <row r="628" spans="9:10">
      <c r="I628" s="616"/>
      <c r="J628" s="616"/>
    </row>
    <row r="629" spans="9:10">
      <c r="I629" s="616"/>
      <c r="J629" s="616"/>
    </row>
    <row r="630" spans="9:10">
      <c r="I630" s="616"/>
      <c r="J630" s="616"/>
    </row>
    <row r="631" spans="9:10">
      <c r="I631" s="616"/>
      <c r="J631" s="616"/>
    </row>
    <row r="632" spans="9:10">
      <c r="I632" s="616"/>
      <c r="J632" s="616"/>
    </row>
    <row r="633" spans="9:10">
      <c r="I633" s="616"/>
      <c r="J633" s="616"/>
    </row>
    <row r="634" spans="9:10">
      <c r="I634" s="616"/>
      <c r="J634" s="616"/>
    </row>
    <row r="635" spans="9:10">
      <c r="I635" s="616"/>
      <c r="J635" s="616"/>
    </row>
    <row r="636" spans="9:10">
      <c r="I636" s="616"/>
      <c r="J636" s="616"/>
    </row>
    <row r="637" spans="9:10">
      <c r="I637" s="616"/>
      <c r="J637" s="616"/>
    </row>
    <row r="638" spans="9:10">
      <c r="I638" s="616"/>
      <c r="J638" s="616"/>
    </row>
    <row r="639" spans="9:10">
      <c r="I639" s="616"/>
      <c r="J639" s="616"/>
    </row>
    <row r="640" spans="9:10">
      <c r="I640" s="616"/>
      <c r="J640" s="616"/>
    </row>
    <row r="641" spans="9:10">
      <c r="I641" s="616"/>
      <c r="J641" s="616"/>
    </row>
    <row r="642" spans="9:10">
      <c r="I642" s="616"/>
      <c r="J642" s="616"/>
    </row>
    <row r="643" spans="9:10">
      <c r="I643" s="616"/>
      <c r="J643" s="616"/>
    </row>
    <row r="644" spans="9:10">
      <c r="I644" s="616"/>
      <c r="J644" s="616"/>
    </row>
    <row r="645" spans="9:10">
      <c r="I645" s="616"/>
      <c r="J645" s="616"/>
    </row>
    <row r="646" spans="9:10">
      <c r="I646" s="616"/>
      <c r="J646" s="616"/>
    </row>
    <row r="647" spans="9:10">
      <c r="I647" s="616"/>
      <c r="J647" s="616"/>
    </row>
    <row r="648" spans="9:10">
      <c r="I648" s="616"/>
      <c r="J648" s="616"/>
    </row>
    <row r="649" spans="9:10">
      <c r="I649" s="616"/>
      <c r="J649" s="616"/>
    </row>
    <row r="650" spans="9:10">
      <c r="I650" s="616"/>
      <c r="J650" s="616"/>
    </row>
    <row r="651" spans="9:10">
      <c r="I651" s="616"/>
      <c r="J651" s="616"/>
    </row>
    <row r="652" spans="9:10">
      <c r="I652" s="616"/>
      <c r="J652" s="616"/>
    </row>
    <row r="653" spans="9:10">
      <c r="I653" s="616"/>
      <c r="J653" s="616"/>
    </row>
    <row r="654" spans="9:10">
      <c r="I654" s="616"/>
      <c r="J654" s="616"/>
    </row>
    <row r="655" spans="9:10">
      <c r="I655" s="616"/>
      <c r="J655" s="616"/>
    </row>
    <row r="656" spans="9:10">
      <c r="I656" s="616"/>
      <c r="J656" s="616"/>
    </row>
    <row r="657" spans="9:10">
      <c r="I657" s="616"/>
      <c r="J657" s="616"/>
    </row>
    <row r="658" spans="9:10">
      <c r="I658" s="616"/>
      <c r="J658" s="616"/>
    </row>
    <row r="659" spans="9:10">
      <c r="I659" s="616"/>
      <c r="J659" s="616"/>
    </row>
    <row r="660" spans="9:10">
      <c r="I660" s="616"/>
      <c r="J660" s="616"/>
    </row>
    <row r="661" spans="9:10">
      <c r="I661" s="616"/>
      <c r="J661" s="616"/>
    </row>
    <row r="662" spans="9:10">
      <c r="I662" s="616"/>
      <c r="J662" s="616"/>
    </row>
    <row r="663" spans="9:10">
      <c r="I663" s="616"/>
      <c r="J663" s="616"/>
    </row>
    <row r="664" spans="9:10">
      <c r="I664" s="616"/>
      <c r="J664" s="616"/>
    </row>
    <row r="665" spans="9:10">
      <c r="I665" s="616"/>
      <c r="J665" s="616"/>
    </row>
    <row r="666" spans="9:10">
      <c r="I666" s="616"/>
      <c r="J666" s="616"/>
    </row>
    <row r="667" spans="9:10">
      <c r="I667" s="616"/>
      <c r="J667" s="616"/>
    </row>
    <row r="668" spans="9:10">
      <c r="I668" s="616"/>
      <c r="J668" s="616"/>
    </row>
    <row r="669" spans="9:10">
      <c r="I669" s="616"/>
      <c r="J669" s="616"/>
    </row>
    <row r="670" spans="9:10">
      <c r="I670" s="616"/>
      <c r="J670" s="616"/>
    </row>
    <row r="671" spans="9:10">
      <c r="I671" s="616"/>
      <c r="J671" s="616"/>
    </row>
    <row r="672" spans="9:10">
      <c r="I672" s="616"/>
      <c r="J672" s="616"/>
    </row>
    <row r="673" spans="9:10">
      <c r="I673" s="616"/>
      <c r="J673" s="616"/>
    </row>
    <row r="674" spans="9:10">
      <c r="I674" s="616"/>
      <c r="J674" s="616"/>
    </row>
    <row r="675" spans="9:10">
      <c r="I675" s="616"/>
      <c r="J675" s="616"/>
    </row>
    <row r="676" spans="9:10">
      <c r="I676" s="616"/>
      <c r="J676" s="616"/>
    </row>
    <row r="677" spans="9:10">
      <c r="I677" s="616"/>
      <c r="J677" s="616"/>
    </row>
    <row r="678" spans="9:10">
      <c r="I678" s="616"/>
      <c r="J678" s="616"/>
    </row>
    <row r="679" spans="9:10">
      <c r="I679" s="616"/>
      <c r="J679" s="616"/>
    </row>
    <row r="680" spans="9:10">
      <c r="I680" s="616"/>
      <c r="J680" s="616"/>
    </row>
    <row r="681" spans="9:10">
      <c r="I681" s="616"/>
      <c r="J681" s="616"/>
    </row>
    <row r="682" spans="9:10">
      <c r="I682" s="616"/>
      <c r="J682" s="616"/>
    </row>
    <row r="683" spans="9:10">
      <c r="I683" s="616"/>
      <c r="J683" s="616"/>
    </row>
    <row r="684" spans="9:10">
      <c r="I684" s="616"/>
      <c r="J684" s="616"/>
    </row>
    <row r="685" spans="9:10">
      <c r="I685" s="616"/>
      <c r="J685" s="616"/>
    </row>
    <row r="686" spans="9:10">
      <c r="I686" s="616"/>
      <c r="J686" s="616"/>
    </row>
    <row r="687" spans="9:10">
      <c r="I687" s="616"/>
      <c r="J687" s="616"/>
    </row>
    <row r="688" spans="9:10">
      <c r="I688" s="616"/>
      <c r="J688" s="616"/>
    </row>
    <row r="689" spans="9:10">
      <c r="I689" s="616"/>
      <c r="J689" s="616"/>
    </row>
    <row r="690" spans="9:10">
      <c r="I690" s="616"/>
      <c r="J690" s="616"/>
    </row>
    <row r="691" spans="9:10">
      <c r="I691" s="616"/>
      <c r="J691" s="616"/>
    </row>
    <row r="692" spans="9:10">
      <c r="I692" s="616"/>
      <c r="J692" s="616"/>
    </row>
    <row r="693" spans="9:10">
      <c r="I693" s="616"/>
      <c r="J693" s="616"/>
    </row>
    <row r="694" spans="9:10">
      <c r="I694" s="616"/>
      <c r="J694" s="616"/>
    </row>
    <row r="695" spans="9:10">
      <c r="I695" s="616"/>
      <c r="J695" s="616"/>
    </row>
    <row r="696" spans="9:10">
      <c r="I696" s="616"/>
      <c r="J696" s="616"/>
    </row>
    <row r="697" spans="9:10">
      <c r="I697" s="616"/>
      <c r="J697" s="616"/>
    </row>
    <row r="698" spans="9:10">
      <c r="I698" s="616"/>
      <c r="J698" s="616"/>
    </row>
    <row r="699" spans="9:10">
      <c r="I699" s="616"/>
      <c r="J699" s="616"/>
    </row>
    <row r="700" spans="9:10">
      <c r="I700" s="616"/>
      <c r="J700" s="616"/>
    </row>
    <row r="701" spans="9:10">
      <c r="I701" s="616"/>
      <c r="J701" s="616"/>
    </row>
    <row r="702" spans="9:10">
      <c r="I702" s="616"/>
      <c r="J702" s="616"/>
    </row>
    <row r="703" spans="9:10">
      <c r="I703" s="616"/>
      <c r="J703" s="616"/>
    </row>
    <row r="704" spans="9:10">
      <c r="I704" s="616"/>
      <c r="J704" s="616"/>
    </row>
    <row r="705" spans="9:10">
      <c r="I705" s="616"/>
      <c r="J705" s="616"/>
    </row>
    <row r="706" spans="9:10">
      <c r="I706" s="616"/>
      <c r="J706" s="616"/>
    </row>
    <row r="707" spans="9:10">
      <c r="I707" s="616"/>
      <c r="J707" s="616"/>
    </row>
    <row r="708" spans="9:10">
      <c r="I708" s="616"/>
      <c r="J708" s="616"/>
    </row>
    <row r="709" spans="9:10">
      <c r="I709" s="616"/>
      <c r="J709" s="616"/>
    </row>
    <row r="710" spans="9:10">
      <c r="I710" s="616"/>
      <c r="J710" s="616"/>
    </row>
    <row r="711" spans="9:10">
      <c r="I711" s="616"/>
      <c r="J711" s="616"/>
    </row>
    <row r="712" spans="9:10">
      <c r="I712" s="616"/>
      <c r="J712" s="616"/>
    </row>
    <row r="713" spans="9:10">
      <c r="I713" s="616"/>
      <c r="J713" s="616"/>
    </row>
    <row r="714" spans="9:10">
      <c r="I714" s="616"/>
      <c r="J714" s="616"/>
    </row>
    <row r="715" spans="9:10">
      <c r="I715" s="616"/>
      <c r="J715" s="616"/>
    </row>
    <row r="716" spans="9:10">
      <c r="I716" s="616"/>
      <c r="J716" s="616"/>
    </row>
    <row r="717" spans="9:10">
      <c r="I717" s="616"/>
      <c r="J717" s="616"/>
    </row>
    <row r="718" spans="9:10">
      <c r="I718" s="616"/>
      <c r="J718" s="616"/>
    </row>
    <row r="719" spans="9:10">
      <c r="I719" s="616"/>
      <c r="J719" s="616"/>
    </row>
    <row r="720" spans="9:10">
      <c r="I720" s="616"/>
      <c r="J720" s="616"/>
    </row>
    <row r="721" spans="9:10">
      <c r="I721" s="616"/>
      <c r="J721" s="616"/>
    </row>
    <row r="722" spans="9:10">
      <c r="I722" s="616"/>
      <c r="J722" s="616"/>
    </row>
    <row r="723" spans="9:10">
      <c r="I723" s="616"/>
      <c r="J723" s="616"/>
    </row>
    <row r="724" spans="9:10">
      <c r="I724" s="616"/>
      <c r="J724" s="616"/>
    </row>
    <row r="725" spans="9:10">
      <c r="I725" s="616"/>
      <c r="J725" s="616"/>
    </row>
    <row r="726" spans="9:10">
      <c r="I726" s="616"/>
      <c r="J726" s="616"/>
    </row>
    <row r="727" spans="9:10">
      <c r="I727" s="616"/>
      <c r="J727" s="616"/>
    </row>
    <row r="728" spans="9:10">
      <c r="I728" s="616"/>
      <c r="J728" s="616"/>
    </row>
    <row r="729" spans="9:10">
      <c r="I729" s="616"/>
      <c r="J729" s="616"/>
    </row>
    <row r="730" spans="9:10">
      <c r="I730" s="616"/>
      <c r="J730" s="616"/>
    </row>
    <row r="731" spans="9:10">
      <c r="I731" s="616"/>
      <c r="J731" s="616"/>
    </row>
    <row r="732" spans="9:10">
      <c r="I732" s="616"/>
      <c r="J732" s="616"/>
    </row>
    <row r="733" spans="9:10">
      <c r="I733" s="616"/>
      <c r="J733" s="616"/>
    </row>
    <row r="734" spans="9:10">
      <c r="I734" s="616"/>
      <c r="J734" s="616"/>
    </row>
    <row r="735" spans="9:10">
      <c r="I735" s="616"/>
      <c r="J735" s="616"/>
    </row>
    <row r="736" spans="9:10">
      <c r="I736" s="616"/>
      <c r="J736" s="616"/>
    </row>
    <row r="737" spans="9:10">
      <c r="I737" s="616"/>
      <c r="J737" s="616"/>
    </row>
    <row r="738" spans="9:10">
      <c r="I738" s="616"/>
      <c r="J738" s="616"/>
    </row>
    <row r="739" spans="9:10">
      <c r="I739" s="616"/>
      <c r="J739" s="616"/>
    </row>
    <row r="740" spans="9:10">
      <c r="I740" s="616"/>
      <c r="J740" s="616"/>
    </row>
    <row r="741" spans="9:10">
      <c r="I741" s="616"/>
      <c r="J741" s="616"/>
    </row>
    <row r="742" spans="9:10">
      <c r="I742" s="616"/>
      <c r="J742" s="616"/>
    </row>
    <row r="743" spans="9:10">
      <c r="I743" s="616"/>
      <c r="J743" s="616"/>
    </row>
    <row r="744" spans="9:10">
      <c r="I744" s="616"/>
      <c r="J744" s="616"/>
    </row>
    <row r="745" spans="9:10">
      <c r="I745" s="616"/>
      <c r="J745" s="616"/>
    </row>
    <row r="746" spans="9:10">
      <c r="I746" s="616"/>
      <c r="J746" s="616"/>
    </row>
    <row r="747" spans="9:10">
      <c r="I747" s="616"/>
      <c r="J747" s="616"/>
    </row>
    <row r="748" spans="9:10">
      <c r="I748" s="616"/>
      <c r="J748" s="616"/>
    </row>
    <row r="749" spans="9:10">
      <c r="I749" s="616"/>
      <c r="J749" s="616"/>
    </row>
    <row r="750" spans="9:10">
      <c r="I750" s="616"/>
      <c r="J750" s="616"/>
    </row>
    <row r="751" spans="9:10">
      <c r="I751" s="616"/>
      <c r="J751" s="616"/>
    </row>
    <row r="752" spans="9:10">
      <c r="I752" s="616"/>
      <c r="J752" s="616"/>
    </row>
    <row r="753" spans="9:10">
      <c r="I753" s="616"/>
      <c r="J753" s="616"/>
    </row>
    <row r="754" spans="9:10">
      <c r="I754" s="616"/>
      <c r="J754" s="616"/>
    </row>
    <row r="755" spans="9:10">
      <c r="I755" s="616"/>
      <c r="J755" s="616"/>
    </row>
    <row r="756" spans="9:10">
      <c r="I756" s="616"/>
      <c r="J756" s="616"/>
    </row>
    <row r="757" spans="9:10">
      <c r="I757" s="616"/>
      <c r="J757" s="616"/>
    </row>
    <row r="758" spans="9:10">
      <c r="I758" s="616"/>
      <c r="J758" s="616"/>
    </row>
    <row r="759" spans="9:10">
      <c r="I759" s="616"/>
      <c r="J759" s="616"/>
    </row>
    <row r="760" spans="9:10">
      <c r="I760" s="616"/>
      <c r="J760" s="616"/>
    </row>
    <row r="761" spans="9:10">
      <c r="I761" s="616"/>
      <c r="J761" s="616"/>
    </row>
    <row r="762" spans="9:10">
      <c r="I762" s="616"/>
      <c r="J762" s="616"/>
    </row>
    <row r="763" spans="9:10">
      <c r="I763" s="616"/>
      <c r="J763" s="616"/>
    </row>
    <row r="764" spans="9:10">
      <c r="I764" s="616"/>
      <c r="J764" s="616"/>
    </row>
    <row r="765" spans="9:10">
      <c r="I765" s="616"/>
      <c r="J765" s="616"/>
    </row>
    <row r="766" spans="9:10">
      <c r="I766" s="616"/>
      <c r="J766" s="616"/>
    </row>
    <row r="767" spans="9:10">
      <c r="I767" s="616"/>
      <c r="J767" s="616"/>
    </row>
    <row r="768" spans="9:10">
      <c r="I768" s="616"/>
      <c r="J768" s="616"/>
    </row>
    <row r="769" spans="9:10">
      <c r="I769" s="616"/>
      <c r="J769" s="616"/>
    </row>
    <row r="770" spans="9:10">
      <c r="I770" s="616"/>
      <c r="J770" s="616"/>
    </row>
    <row r="771" spans="9:10">
      <c r="I771" s="616"/>
      <c r="J771" s="616"/>
    </row>
    <row r="772" spans="9:10">
      <c r="I772" s="616"/>
      <c r="J772" s="616"/>
    </row>
    <row r="773" spans="9:10">
      <c r="I773" s="616"/>
      <c r="J773" s="616"/>
    </row>
    <row r="774" spans="9:10">
      <c r="I774" s="616"/>
      <c r="J774" s="616"/>
    </row>
    <row r="775" spans="9:10">
      <c r="I775" s="616"/>
      <c r="J775" s="616"/>
    </row>
    <row r="776" spans="9:10">
      <c r="I776" s="616"/>
      <c r="J776" s="616"/>
    </row>
    <row r="777" spans="9:10">
      <c r="I777" s="616"/>
      <c r="J777" s="616"/>
    </row>
    <row r="778" spans="9:10">
      <c r="I778" s="616"/>
      <c r="J778" s="616"/>
    </row>
    <row r="779" spans="9:10">
      <c r="I779" s="616"/>
      <c r="J779" s="616"/>
    </row>
    <row r="780" spans="9:10">
      <c r="I780" s="616"/>
      <c r="J780" s="616"/>
    </row>
    <row r="781" spans="9:10">
      <c r="I781" s="616"/>
      <c r="J781" s="616"/>
    </row>
    <row r="782" spans="9:10">
      <c r="I782" s="616"/>
      <c r="J782" s="616"/>
    </row>
    <row r="783" spans="9:10">
      <c r="I783" s="616"/>
      <c r="J783" s="616"/>
    </row>
    <row r="784" spans="9:10">
      <c r="I784" s="616"/>
      <c r="J784" s="616"/>
    </row>
    <row r="785" spans="9:10">
      <c r="I785" s="616"/>
      <c r="J785" s="616"/>
    </row>
    <row r="786" spans="9:10">
      <c r="I786" s="616"/>
      <c r="J786" s="616"/>
    </row>
    <row r="787" spans="9:10">
      <c r="I787" s="616"/>
      <c r="J787" s="616"/>
    </row>
    <row r="788" spans="9:10">
      <c r="I788" s="616"/>
      <c r="J788" s="616"/>
    </row>
    <row r="789" spans="9:10">
      <c r="I789" s="616"/>
      <c r="J789" s="616"/>
    </row>
    <row r="790" spans="9:10">
      <c r="I790" s="616"/>
      <c r="J790" s="616"/>
    </row>
    <row r="791" spans="9:10">
      <c r="I791" s="616"/>
      <c r="J791" s="616"/>
    </row>
    <row r="792" spans="9:10">
      <c r="I792" s="616"/>
      <c r="J792" s="616"/>
    </row>
    <row r="793" spans="9:10">
      <c r="I793" s="616"/>
      <c r="J793" s="616"/>
    </row>
    <row r="794" spans="9:10">
      <c r="I794" s="616"/>
      <c r="J794" s="616"/>
    </row>
    <row r="795" spans="9:10">
      <c r="I795" s="616"/>
      <c r="J795" s="616"/>
    </row>
    <row r="796" spans="9:10">
      <c r="I796" s="616"/>
      <c r="J796" s="616"/>
    </row>
    <row r="797" spans="9:10">
      <c r="I797" s="616"/>
      <c r="J797" s="616"/>
    </row>
    <row r="798" spans="9:10">
      <c r="I798" s="616"/>
      <c r="J798" s="616"/>
    </row>
    <row r="799" spans="9:10">
      <c r="I799" s="616"/>
      <c r="J799" s="616"/>
    </row>
    <row r="800" spans="9:10">
      <c r="I800" s="616"/>
      <c r="J800" s="616"/>
    </row>
    <row r="801" spans="9:10">
      <c r="I801" s="616"/>
      <c r="J801" s="616"/>
    </row>
    <row r="802" spans="9:10">
      <c r="I802" s="616"/>
      <c r="J802" s="616"/>
    </row>
    <row r="803" spans="9:10">
      <c r="I803" s="616"/>
      <c r="J803" s="616"/>
    </row>
    <row r="804" spans="9:10">
      <c r="I804" s="616"/>
      <c r="J804" s="616"/>
    </row>
    <row r="805" spans="9:10">
      <c r="I805" s="616"/>
      <c r="J805" s="616"/>
    </row>
  </sheetData>
  <mergeCells count="1">
    <mergeCell ref="A3:G3"/>
  </mergeCells>
  <pageMargins left="0.59055118110236227" right="0.59055118110236227" top="0.98425196850393704" bottom="0.78740157480314965" header="0.31496062992125984" footer="0.51181102362204722"/>
  <pageSetup paperSize="9" scale="54" fitToHeight="10" orientation="landscape" horizontalDpi="4294967295" verticalDpi="300" r:id="rId1"/>
  <headerFooter alignWithMargins="0">
    <oddFooter>&amp;L&amp;F - &amp;D&amp;R&amp;P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6F856-759C-4935-8526-59194D68C519}">
  <sheetPr>
    <tabColor rgb="FFFFFFCC"/>
  </sheetPr>
  <dimension ref="A1:K175"/>
  <sheetViews>
    <sheetView view="pageBreakPreview" zoomScaleNormal="85" zoomScaleSheetLayoutView="100" workbookViewId="0">
      <pane ySplit="5" topLeftCell="A172" activePane="bottomLeft" state="frozen"/>
      <selection activeCell="B102" sqref="B102"/>
      <selection pane="bottomLeft" activeCell="L38" sqref="L38"/>
    </sheetView>
  </sheetViews>
  <sheetFormatPr defaultColWidth="8" defaultRowHeight="15.75"/>
  <cols>
    <col min="1" max="1" width="3.42578125" style="717" customWidth="1"/>
    <col min="2" max="2" width="5.85546875" style="798" bestFit="1" customWidth="1"/>
    <col min="3" max="3" width="12.5703125" style="798" customWidth="1"/>
    <col min="4" max="4" width="87.140625" style="798" bestFit="1" customWidth="1"/>
    <col min="5" max="5" width="4.140625" style="827" customWidth="1"/>
    <col min="6" max="6" width="7" style="828" customWidth="1"/>
    <col min="7" max="7" width="8.140625" style="829" customWidth="1"/>
    <col min="8" max="8" width="9.42578125" style="829" customWidth="1"/>
    <col min="9" max="9" width="4" style="798" customWidth="1"/>
    <col min="10" max="10" width="8" style="717"/>
    <col min="11" max="11" width="8" style="816"/>
    <col min="12" max="16384" width="8" style="798"/>
  </cols>
  <sheetData>
    <row r="1" spans="1:11" s="717" customFormat="1">
      <c r="A1" s="711" t="s">
        <v>2500</v>
      </c>
      <c r="B1" s="712"/>
      <c r="C1" s="712"/>
      <c r="D1" s="712"/>
      <c r="E1" s="713"/>
      <c r="F1" s="714"/>
      <c r="G1" s="715"/>
      <c r="H1" s="716"/>
      <c r="K1" s="718"/>
    </row>
    <row r="2" spans="1:11" s="717" customFormat="1">
      <c r="A2" s="719" t="s">
        <v>2501</v>
      </c>
      <c r="B2" s="720"/>
      <c r="C2" s="720"/>
      <c r="D2" s="720"/>
      <c r="E2" s="721"/>
      <c r="F2" s="722"/>
      <c r="G2" s="723"/>
      <c r="H2" s="724"/>
      <c r="K2" s="718"/>
    </row>
    <row r="3" spans="1:11" s="717" customFormat="1">
      <c r="A3" s="719" t="s">
        <v>2502</v>
      </c>
      <c r="B3" s="720"/>
      <c r="C3" s="720"/>
      <c r="D3" s="720"/>
      <c r="E3" s="721"/>
      <c r="F3" s="722"/>
      <c r="G3" s="723"/>
      <c r="H3" s="724"/>
      <c r="K3" s="718"/>
    </row>
    <row r="4" spans="1:11" s="717" customFormat="1" ht="16.5" thickBot="1">
      <c r="A4" s="725" t="s">
        <v>2503</v>
      </c>
      <c r="B4" s="726"/>
      <c r="C4" s="726"/>
      <c r="D4" s="726"/>
      <c r="E4" s="727"/>
      <c r="F4" s="728"/>
      <c r="G4" s="729"/>
      <c r="H4" s="730"/>
      <c r="K4" s="718"/>
    </row>
    <row r="5" spans="1:11" s="738" customFormat="1" ht="39" thickBot="1">
      <c r="A5" s="731" t="s">
        <v>173</v>
      </c>
      <c r="B5" s="732" t="s">
        <v>2504</v>
      </c>
      <c r="C5" s="732" t="s">
        <v>2505</v>
      </c>
      <c r="D5" s="733" t="s">
        <v>175</v>
      </c>
      <c r="E5" s="732" t="s">
        <v>176</v>
      </c>
      <c r="F5" s="734" t="s">
        <v>177</v>
      </c>
      <c r="G5" s="735" t="s">
        <v>2506</v>
      </c>
      <c r="H5" s="736" t="s">
        <v>2507</v>
      </c>
      <c r="I5" s="737" t="s">
        <v>181</v>
      </c>
    </row>
    <row r="6" spans="1:11" s="738" customFormat="1" ht="12.75">
      <c r="A6" s="739"/>
      <c r="B6" s="739"/>
      <c r="C6" s="739"/>
      <c r="D6" s="740"/>
      <c r="E6" s="739"/>
      <c r="F6" s="741"/>
      <c r="G6" s="742"/>
      <c r="H6" s="742"/>
      <c r="I6" s="737"/>
    </row>
    <row r="7" spans="1:11" s="750" customFormat="1" ht="12.75">
      <c r="A7" s="743"/>
      <c r="B7" s="744"/>
      <c r="C7" s="744"/>
      <c r="D7" s="745"/>
      <c r="E7" s="746"/>
      <c r="F7" s="747"/>
      <c r="G7" s="748"/>
      <c r="H7" s="748"/>
      <c r="I7" s="749"/>
    </row>
    <row r="8" spans="1:11" s="750" customFormat="1" ht="12.75">
      <c r="A8" s="743"/>
      <c r="B8" s="744"/>
      <c r="C8" s="744"/>
      <c r="D8" s="751" t="s">
        <v>2508</v>
      </c>
      <c r="E8" s="746"/>
      <c r="F8" s="747"/>
      <c r="G8" s="748"/>
      <c r="H8" s="752"/>
      <c r="I8" s="749"/>
    </row>
    <row r="9" spans="1:11" s="750" customFormat="1" ht="12.75">
      <c r="A9" s="743"/>
      <c r="B9" s="744"/>
      <c r="C9" s="744"/>
      <c r="D9" s="751"/>
      <c r="E9" s="746"/>
      <c r="F9" s="747"/>
      <c r="G9" s="748"/>
      <c r="H9" s="752"/>
      <c r="I9" s="753"/>
    </row>
    <row r="10" spans="1:11" s="750" customFormat="1" ht="12.75">
      <c r="A10" s="743"/>
      <c r="B10" s="744"/>
      <c r="C10" s="744"/>
      <c r="D10" s="751" t="s">
        <v>2509</v>
      </c>
      <c r="E10" s="754"/>
      <c r="F10" s="755"/>
      <c r="G10" s="756"/>
      <c r="H10" s="756">
        <f>H31</f>
        <v>0</v>
      </c>
      <c r="I10" s="749"/>
    </row>
    <row r="11" spans="1:11" s="750" customFormat="1" ht="12.75">
      <c r="A11" s="743"/>
      <c r="B11" s="744"/>
      <c r="C11" s="744"/>
      <c r="D11" s="751" t="s">
        <v>2510</v>
      </c>
      <c r="E11" s="754"/>
      <c r="F11" s="755"/>
      <c r="G11" s="756"/>
      <c r="H11" s="756">
        <f>H52</f>
        <v>0</v>
      </c>
      <c r="I11" s="749"/>
    </row>
    <row r="12" spans="1:11" s="738" customFormat="1" ht="12.75">
      <c r="A12" s="746"/>
      <c r="B12" s="746"/>
      <c r="C12" s="746"/>
      <c r="D12" s="751" t="s">
        <v>2511</v>
      </c>
      <c r="E12" s="757"/>
      <c r="F12" s="755"/>
      <c r="G12" s="756"/>
      <c r="H12" s="756">
        <f>H72</f>
        <v>0</v>
      </c>
      <c r="I12" s="737"/>
    </row>
    <row r="13" spans="1:11" s="738" customFormat="1" ht="12.75">
      <c r="A13" s="746"/>
      <c r="B13" s="746"/>
      <c r="C13" s="746"/>
      <c r="D13" s="751" t="s">
        <v>2512</v>
      </c>
      <c r="E13" s="757"/>
      <c r="F13" s="755"/>
      <c r="G13" s="756"/>
      <c r="H13" s="756">
        <f>H109</f>
        <v>0</v>
      </c>
      <c r="I13" s="737"/>
    </row>
    <row r="14" spans="1:11" s="738" customFormat="1" ht="12.75">
      <c r="A14" s="746"/>
      <c r="B14" s="746"/>
      <c r="C14" s="746"/>
      <c r="D14" s="751" t="s">
        <v>2513</v>
      </c>
      <c r="E14" s="757"/>
      <c r="F14" s="755"/>
      <c r="G14" s="756"/>
      <c r="H14" s="756">
        <f>H143</f>
        <v>0</v>
      </c>
      <c r="I14" s="737"/>
    </row>
    <row r="15" spans="1:11" s="738" customFormat="1" ht="12.75">
      <c r="A15" s="746"/>
      <c r="B15" s="746"/>
      <c r="C15" s="746"/>
      <c r="D15" s="751" t="s">
        <v>2514</v>
      </c>
      <c r="E15" s="757"/>
      <c r="F15" s="755"/>
      <c r="G15" s="756"/>
      <c r="H15" s="756">
        <f>H160</f>
        <v>0</v>
      </c>
      <c r="I15" s="737"/>
    </row>
    <row r="16" spans="1:11" s="738" customFormat="1" ht="12.75">
      <c r="A16" s="746"/>
      <c r="B16" s="746"/>
      <c r="C16" s="746"/>
      <c r="D16" s="751" t="s">
        <v>2515</v>
      </c>
      <c r="E16" s="757"/>
      <c r="F16" s="755"/>
      <c r="G16" s="756"/>
      <c r="H16" s="756">
        <f>H165</f>
        <v>0</v>
      </c>
      <c r="I16" s="737"/>
    </row>
    <row r="17" spans="1:10" s="738" customFormat="1" ht="12.75">
      <c r="A17" s="746"/>
      <c r="B17" s="746"/>
      <c r="C17" s="746"/>
      <c r="D17" s="751" t="s">
        <v>2516</v>
      </c>
      <c r="E17" s="757"/>
      <c r="F17" s="755"/>
      <c r="G17" s="756"/>
      <c r="H17" s="756">
        <f>H175</f>
        <v>0</v>
      </c>
      <c r="I17" s="737"/>
    </row>
    <row r="18" spans="1:10" s="738" customFormat="1" ht="12.75">
      <c r="A18" s="746"/>
      <c r="B18" s="746"/>
      <c r="C18" s="746"/>
      <c r="D18" s="751"/>
      <c r="E18" s="757"/>
      <c r="F18" s="755"/>
      <c r="G18" s="756"/>
      <c r="H18" s="756"/>
      <c r="I18" s="737"/>
    </row>
    <row r="19" spans="1:10" s="738" customFormat="1" ht="12.75">
      <c r="A19" s="746"/>
      <c r="B19" s="746"/>
      <c r="C19" s="746"/>
      <c r="D19" s="751" t="s">
        <v>2517</v>
      </c>
      <c r="E19" s="746"/>
      <c r="F19" s="747"/>
      <c r="G19" s="748"/>
      <c r="H19" s="1218">
        <f>SUM(H10:H17)</f>
        <v>0</v>
      </c>
      <c r="I19" s="737"/>
    </row>
    <row r="20" spans="1:10" s="738" customFormat="1" ht="12.75">
      <c r="A20" s="746"/>
      <c r="B20" s="746"/>
      <c r="C20" s="746"/>
      <c r="D20" s="745"/>
      <c r="E20" s="746"/>
      <c r="F20" s="747"/>
      <c r="G20" s="748"/>
      <c r="H20" s="748"/>
      <c r="I20" s="737"/>
    </row>
    <row r="21" spans="1:10" s="738" customFormat="1" ht="12.75">
      <c r="A21" s="746"/>
      <c r="B21" s="746"/>
      <c r="C21" s="746"/>
      <c r="D21" s="745"/>
      <c r="E21" s="746"/>
      <c r="F21" s="747"/>
      <c r="G21" s="748"/>
      <c r="H21" s="748"/>
      <c r="I21" s="737"/>
    </row>
    <row r="22" spans="1:10" s="738" customFormat="1" ht="12.75">
      <c r="A22" s="746"/>
      <c r="B22" s="746"/>
      <c r="C22" s="746"/>
      <c r="D22" s="745"/>
      <c r="E22" s="746"/>
      <c r="F22" s="747"/>
      <c r="G22" s="748"/>
      <c r="H22" s="748"/>
      <c r="I22" s="737"/>
    </row>
    <row r="23" spans="1:10" s="738" customFormat="1" ht="102">
      <c r="A23" s="746"/>
      <c r="B23" s="746"/>
      <c r="C23" s="746"/>
      <c r="D23" s="758" t="s">
        <v>2518</v>
      </c>
      <c r="E23" s="759"/>
      <c r="F23" s="760"/>
      <c r="G23" s="759"/>
      <c r="H23" s="759"/>
      <c r="I23" s="761"/>
    </row>
    <row r="24" spans="1:10" s="767" customFormat="1">
      <c r="A24" s="746"/>
      <c r="B24" s="762"/>
      <c r="C24" s="762"/>
      <c r="D24" s="763"/>
      <c r="E24" s="764"/>
      <c r="F24" s="765"/>
      <c r="G24" s="764"/>
      <c r="H24" s="764"/>
      <c r="I24" s="766"/>
      <c r="J24" s="738"/>
    </row>
    <row r="25" spans="1:10" s="738" customFormat="1" ht="12.75">
      <c r="A25" s="746"/>
      <c r="B25" s="746"/>
      <c r="C25" s="746"/>
      <c r="D25" s="768" t="s">
        <v>2519</v>
      </c>
      <c r="E25" s="769"/>
      <c r="F25" s="770"/>
      <c r="G25" s="771"/>
      <c r="H25" s="771"/>
      <c r="I25" s="737"/>
    </row>
    <row r="26" spans="1:10" s="717" customFormat="1" ht="12.75">
      <c r="A26" s="743"/>
      <c r="B26" s="772" t="s">
        <v>2520</v>
      </c>
      <c r="C26" s="772"/>
      <c r="D26" s="773" t="s">
        <v>2521</v>
      </c>
      <c r="E26" s="774"/>
      <c r="F26" s="775"/>
      <c r="G26" s="776"/>
      <c r="H26" s="776"/>
      <c r="I26" s="761"/>
    </row>
    <row r="27" spans="1:10" s="717" customFormat="1" ht="12.75">
      <c r="A27" s="743"/>
      <c r="B27" s="772"/>
      <c r="C27" s="772"/>
      <c r="D27" s="773"/>
      <c r="E27" s="774"/>
      <c r="F27" s="775"/>
      <c r="G27" s="776"/>
      <c r="H27" s="776"/>
      <c r="I27" s="761"/>
    </row>
    <row r="28" spans="1:10" s="717" customFormat="1" ht="357">
      <c r="A28" s="743">
        <v>1</v>
      </c>
      <c r="B28" s="772"/>
      <c r="C28" s="772"/>
      <c r="D28" s="758" t="s">
        <v>3384</v>
      </c>
      <c r="E28" s="774" t="s">
        <v>858</v>
      </c>
      <c r="F28" s="775">
        <v>1</v>
      </c>
      <c r="G28" s="776"/>
      <c r="H28" s="777">
        <f t="shared" ref="H28" si="0">F28*G28</f>
        <v>0</v>
      </c>
      <c r="I28" s="761"/>
    </row>
    <row r="29" spans="1:10" s="738" customFormat="1" ht="12.75">
      <c r="A29" s="746">
        <v>2</v>
      </c>
      <c r="B29" s="746"/>
      <c r="C29" s="746"/>
      <c r="D29" s="778" t="s">
        <v>2522</v>
      </c>
      <c r="E29" s="779" t="s">
        <v>0</v>
      </c>
      <c r="F29" s="780"/>
      <c r="G29" s="777">
        <f>H28</f>
        <v>0</v>
      </c>
      <c r="H29" s="777">
        <f>G29*F29/100</f>
        <v>0</v>
      </c>
      <c r="I29" s="737"/>
    </row>
    <row r="30" spans="1:10" s="738" customFormat="1" ht="45">
      <c r="A30" s="743">
        <v>3</v>
      </c>
      <c r="B30" s="746"/>
      <c r="C30" s="746"/>
      <c r="D30" s="781" t="s">
        <v>2523</v>
      </c>
      <c r="E30" s="779"/>
      <c r="F30" s="782"/>
      <c r="G30" s="777"/>
      <c r="H30" s="777"/>
      <c r="I30" s="737"/>
    </row>
    <row r="31" spans="1:10" s="750" customFormat="1" ht="12.75">
      <c r="A31" s="746">
        <v>4</v>
      </c>
      <c r="B31" s="744"/>
      <c r="C31" s="744"/>
      <c r="D31" s="751" t="s">
        <v>2509</v>
      </c>
      <c r="E31" s="757"/>
      <c r="F31" s="755"/>
      <c r="G31" s="756"/>
      <c r="H31" s="756">
        <f>SUM(H28:H29)</f>
        <v>0</v>
      </c>
      <c r="I31" s="749"/>
    </row>
    <row r="32" spans="1:10" s="750" customFormat="1" ht="12.75">
      <c r="A32" s="743">
        <v>5</v>
      </c>
      <c r="B32" s="744"/>
      <c r="C32" s="744"/>
      <c r="D32" s="751"/>
      <c r="E32" s="757"/>
      <c r="F32" s="755"/>
      <c r="G32" s="756"/>
      <c r="H32" s="756"/>
      <c r="I32" s="749"/>
    </row>
    <row r="33" spans="1:9" s="786" customFormat="1" ht="12.75">
      <c r="A33" s="746">
        <v>6</v>
      </c>
      <c r="B33" s="783"/>
      <c r="C33" s="783"/>
      <c r="D33" s="784" t="s">
        <v>2524</v>
      </c>
      <c r="E33" s="769"/>
      <c r="F33" s="770"/>
      <c r="G33" s="771"/>
      <c r="H33" s="771"/>
      <c r="I33" s="785"/>
    </row>
    <row r="34" spans="1:9" s="738" customFormat="1" ht="25.5">
      <c r="A34" s="743">
        <v>7</v>
      </c>
      <c r="B34" s="746"/>
      <c r="C34" s="746"/>
      <c r="D34" s="778" t="s">
        <v>2525</v>
      </c>
      <c r="E34" s="779" t="s">
        <v>2190</v>
      </c>
      <c r="F34" s="782">
        <v>1</v>
      </c>
      <c r="G34" s="777"/>
      <c r="H34" s="777">
        <f t="shared" ref="H34:H49" si="1">F34*G34</f>
        <v>0</v>
      </c>
      <c r="I34" s="737"/>
    </row>
    <row r="35" spans="1:9" s="738" customFormat="1" ht="25.5">
      <c r="A35" s="746">
        <v>8</v>
      </c>
      <c r="B35" s="746"/>
      <c r="C35" s="746"/>
      <c r="D35" s="778" t="s">
        <v>2526</v>
      </c>
      <c r="E35" s="779" t="s">
        <v>2190</v>
      </c>
      <c r="F35" s="782">
        <v>1</v>
      </c>
      <c r="G35" s="777"/>
      <c r="H35" s="777">
        <f t="shared" si="1"/>
        <v>0</v>
      </c>
      <c r="I35" s="737"/>
    </row>
    <row r="36" spans="1:9" s="738" customFormat="1" ht="12.75">
      <c r="A36" s="743">
        <v>9</v>
      </c>
      <c r="B36" s="746"/>
      <c r="C36" s="746"/>
      <c r="D36" s="778" t="s">
        <v>2527</v>
      </c>
      <c r="E36" s="779" t="s">
        <v>2190</v>
      </c>
      <c r="F36" s="782">
        <v>1</v>
      </c>
      <c r="G36" s="777"/>
      <c r="H36" s="777">
        <f t="shared" si="1"/>
        <v>0</v>
      </c>
      <c r="I36" s="737"/>
    </row>
    <row r="37" spans="1:9" s="738" customFormat="1" ht="12.75">
      <c r="A37" s="746">
        <v>10</v>
      </c>
      <c r="B37" s="746"/>
      <c r="C37" s="746"/>
      <c r="D37" s="778" t="s">
        <v>2528</v>
      </c>
      <c r="E37" s="779" t="s">
        <v>2190</v>
      </c>
      <c r="F37" s="782">
        <v>1</v>
      </c>
      <c r="G37" s="777"/>
      <c r="H37" s="777">
        <f t="shared" si="1"/>
        <v>0</v>
      </c>
      <c r="I37" s="737"/>
    </row>
    <row r="38" spans="1:9" s="738" customFormat="1" ht="12.75">
      <c r="A38" s="743">
        <v>11</v>
      </c>
      <c r="B38" s="746"/>
      <c r="C38" s="746"/>
      <c r="D38" s="778" t="s">
        <v>2529</v>
      </c>
      <c r="E38" s="779"/>
      <c r="F38" s="782"/>
      <c r="G38" s="777"/>
      <c r="H38" s="777"/>
      <c r="I38" s="737"/>
    </row>
    <row r="39" spans="1:9" s="738" customFormat="1" ht="38.25">
      <c r="A39" s="746">
        <v>12</v>
      </c>
      <c r="B39" s="746"/>
      <c r="C39" s="746"/>
      <c r="D39" s="778" t="s">
        <v>2530</v>
      </c>
      <c r="E39" s="779" t="s">
        <v>2190</v>
      </c>
      <c r="F39" s="782">
        <v>1</v>
      </c>
      <c r="G39" s="777"/>
      <c r="H39" s="777">
        <f t="shared" si="1"/>
        <v>0</v>
      </c>
      <c r="I39" s="737"/>
    </row>
    <row r="40" spans="1:9" s="738" customFormat="1" ht="127.5">
      <c r="A40" s="743">
        <v>13</v>
      </c>
      <c r="B40" s="746"/>
      <c r="C40" s="746"/>
      <c r="D40" s="758" t="s">
        <v>3385</v>
      </c>
      <c r="E40" s="779" t="s">
        <v>858</v>
      </c>
      <c r="F40" s="782">
        <v>1</v>
      </c>
      <c r="G40" s="777"/>
      <c r="H40" s="777">
        <f t="shared" si="1"/>
        <v>0</v>
      </c>
      <c r="I40" s="737"/>
    </row>
    <row r="41" spans="1:9" s="738" customFormat="1" ht="12.75">
      <c r="A41" s="746">
        <v>14</v>
      </c>
      <c r="B41" s="746"/>
      <c r="C41" s="746"/>
      <c r="D41" s="778" t="s">
        <v>2531</v>
      </c>
      <c r="E41" s="779" t="s">
        <v>2190</v>
      </c>
      <c r="F41" s="782">
        <v>2</v>
      </c>
      <c r="G41" s="777"/>
      <c r="H41" s="777">
        <f t="shared" si="1"/>
        <v>0</v>
      </c>
      <c r="I41" s="737"/>
    </row>
    <row r="42" spans="1:9" s="738" customFormat="1" ht="12.75">
      <c r="A42" s="743">
        <v>15</v>
      </c>
      <c r="B42" s="746"/>
      <c r="C42" s="746"/>
      <c r="D42" s="778" t="s">
        <v>2532</v>
      </c>
      <c r="E42" s="779"/>
      <c r="F42" s="782"/>
      <c r="G42" s="777"/>
      <c r="H42" s="777"/>
      <c r="I42" s="737"/>
    </row>
    <row r="43" spans="1:9" s="738" customFormat="1" ht="38.25">
      <c r="A43" s="746">
        <v>16</v>
      </c>
      <c r="B43" s="746"/>
      <c r="C43" s="746"/>
      <c r="D43" s="778" t="s">
        <v>2533</v>
      </c>
      <c r="E43" s="779" t="s">
        <v>2190</v>
      </c>
      <c r="F43" s="782">
        <v>2</v>
      </c>
      <c r="G43" s="777"/>
      <c r="H43" s="777">
        <f t="shared" si="1"/>
        <v>0</v>
      </c>
      <c r="I43" s="737"/>
    </row>
    <row r="44" spans="1:9" s="738" customFormat="1" ht="25.5">
      <c r="A44" s="743">
        <v>17</v>
      </c>
      <c r="B44" s="746"/>
      <c r="C44" s="746"/>
      <c r="D44" s="778" t="s">
        <v>2534</v>
      </c>
      <c r="E44" s="779" t="s">
        <v>2190</v>
      </c>
      <c r="F44" s="782">
        <v>1</v>
      </c>
      <c r="G44" s="777"/>
      <c r="H44" s="777">
        <f t="shared" si="1"/>
        <v>0</v>
      </c>
      <c r="I44" s="737"/>
    </row>
    <row r="45" spans="1:9" s="738" customFormat="1" ht="25.5">
      <c r="A45" s="746">
        <v>18</v>
      </c>
      <c r="B45" s="746"/>
      <c r="C45" s="746"/>
      <c r="D45" s="778" t="s">
        <v>2535</v>
      </c>
      <c r="E45" s="779" t="s">
        <v>2190</v>
      </c>
      <c r="F45" s="782">
        <v>1</v>
      </c>
      <c r="G45" s="777"/>
      <c r="H45" s="777">
        <f t="shared" si="1"/>
        <v>0</v>
      </c>
      <c r="I45" s="737"/>
    </row>
    <row r="46" spans="1:9" s="738" customFormat="1" ht="25.5">
      <c r="A46" s="743">
        <v>19</v>
      </c>
      <c r="B46" s="746"/>
      <c r="C46" s="746"/>
      <c r="D46" s="778" t="s">
        <v>2536</v>
      </c>
      <c r="E46" s="779" t="s">
        <v>2190</v>
      </c>
      <c r="F46" s="782">
        <v>1</v>
      </c>
      <c r="G46" s="777"/>
      <c r="H46" s="777">
        <f t="shared" si="1"/>
        <v>0</v>
      </c>
      <c r="I46" s="737"/>
    </row>
    <row r="47" spans="1:9" s="738" customFormat="1" ht="25.5">
      <c r="A47" s="746">
        <v>20</v>
      </c>
      <c r="B47" s="746"/>
      <c r="C47" s="746"/>
      <c r="D47" s="778" t="s">
        <v>2537</v>
      </c>
      <c r="E47" s="779" t="s">
        <v>2190</v>
      </c>
      <c r="F47" s="782">
        <v>1</v>
      </c>
      <c r="G47" s="777"/>
      <c r="H47" s="777">
        <f t="shared" si="1"/>
        <v>0</v>
      </c>
      <c r="I47" s="737"/>
    </row>
    <row r="48" spans="1:9" s="738" customFormat="1" ht="25.5">
      <c r="A48" s="743">
        <v>21</v>
      </c>
      <c r="B48" s="746"/>
      <c r="C48" s="746"/>
      <c r="D48" s="778" t="s">
        <v>2538</v>
      </c>
      <c r="E48" s="779" t="s">
        <v>2190</v>
      </c>
      <c r="F48" s="782">
        <v>1</v>
      </c>
      <c r="G48" s="777"/>
      <c r="H48" s="777">
        <f t="shared" si="1"/>
        <v>0</v>
      </c>
      <c r="I48" s="737"/>
    </row>
    <row r="49" spans="1:9" s="738" customFormat="1" ht="63.75">
      <c r="A49" s="746">
        <v>22</v>
      </c>
      <c r="B49" s="746"/>
      <c r="C49" s="746"/>
      <c r="D49" s="778" t="s">
        <v>2539</v>
      </c>
      <c r="E49" s="779" t="s">
        <v>2190</v>
      </c>
      <c r="F49" s="782">
        <v>30</v>
      </c>
      <c r="G49" s="777"/>
      <c r="H49" s="777">
        <f t="shared" si="1"/>
        <v>0</v>
      </c>
      <c r="I49" s="737"/>
    </row>
    <row r="50" spans="1:9" s="738" customFormat="1" ht="12.75">
      <c r="A50" s="743">
        <v>23</v>
      </c>
      <c r="B50" s="746"/>
      <c r="C50" s="746"/>
      <c r="D50" s="778" t="s">
        <v>2540</v>
      </c>
      <c r="E50" s="779" t="s">
        <v>0</v>
      </c>
      <c r="F50" s="780">
        <v>1.52</v>
      </c>
      <c r="G50" s="777"/>
      <c r="H50" s="777">
        <f>G50*F50/100</f>
        <v>0</v>
      </c>
      <c r="I50" s="737"/>
    </row>
    <row r="51" spans="1:9" s="738" customFormat="1" ht="33.75">
      <c r="A51" s="746">
        <v>24</v>
      </c>
      <c r="B51" s="746"/>
      <c r="C51" s="746"/>
      <c r="D51" s="781" t="s">
        <v>2541</v>
      </c>
      <c r="E51" s="779"/>
      <c r="F51" s="782"/>
      <c r="G51" s="777"/>
      <c r="H51" s="777"/>
      <c r="I51" s="737"/>
    </row>
    <row r="52" spans="1:9" s="750" customFormat="1" ht="12.75">
      <c r="A52" s="743">
        <v>25</v>
      </c>
      <c r="B52" s="744"/>
      <c r="C52" s="744"/>
      <c r="D52" s="751" t="s">
        <v>2510</v>
      </c>
      <c r="E52" s="757"/>
      <c r="F52" s="755"/>
      <c r="G52" s="756"/>
      <c r="H52" s="756">
        <f>SUM(H34:H50)</f>
        <v>0</v>
      </c>
      <c r="I52" s="749"/>
    </row>
    <row r="53" spans="1:9" s="750" customFormat="1" ht="12.75">
      <c r="A53" s="746">
        <v>26</v>
      </c>
      <c r="B53" s="744"/>
      <c r="C53" s="744"/>
      <c r="D53" s="751"/>
      <c r="E53" s="757"/>
      <c r="F53" s="755"/>
      <c r="G53" s="756"/>
      <c r="H53" s="756"/>
      <c r="I53" s="749"/>
    </row>
    <row r="54" spans="1:9" s="717" customFormat="1" ht="12.75">
      <c r="A54" s="743">
        <v>27</v>
      </c>
      <c r="B54" s="772" t="s">
        <v>2542</v>
      </c>
      <c r="C54" s="772"/>
      <c r="D54" s="773" t="s">
        <v>2543</v>
      </c>
      <c r="E54" s="774"/>
      <c r="F54" s="775"/>
      <c r="G54" s="776"/>
      <c r="H54" s="776"/>
      <c r="I54" s="761"/>
    </row>
    <row r="55" spans="1:9" s="717" customFormat="1" ht="12.75">
      <c r="A55" s="746">
        <v>28</v>
      </c>
      <c r="B55" s="772"/>
      <c r="C55" s="772"/>
      <c r="D55" s="787" t="s">
        <v>2544</v>
      </c>
      <c r="E55" s="774"/>
      <c r="F55" s="775"/>
      <c r="G55" s="776"/>
      <c r="H55" s="776"/>
      <c r="I55" s="761"/>
    </row>
    <row r="56" spans="1:9" s="717" customFormat="1" ht="12.75">
      <c r="A56" s="743">
        <v>29</v>
      </c>
      <c r="B56" s="772"/>
      <c r="C56" s="772"/>
      <c r="D56" s="787" t="s">
        <v>2545</v>
      </c>
      <c r="E56" s="774" t="s">
        <v>241</v>
      </c>
      <c r="F56" s="775">
        <v>5</v>
      </c>
      <c r="G56" s="776"/>
      <c r="H56" s="776">
        <f t="shared" ref="H56:H57" si="2">F56*G56</f>
        <v>0</v>
      </c>
      <c r="I56" s="761"/>
    </row>
    <row r="57" spans="1:9" s="717" customFormat="1" ht="12.75">
      <c r="A57" s="746">
        <v>30</v>
      </c>
      <c r="B57" s="772"/>
      <c r="C57" s="772"/>
      <c r="D57" s="787" t="s">
        <v>2546</v>
      </c>
      <c r="E57" s="774" t="s">
        <v>241</v>
      </c>
      <c r="F57" s="775">
        <v>5</v>
      </c>
      <c r="G57" s="776"/>
      <c r="H57" s="776">
        <f t="shared" si="2"/>
        <v>0</v>
      </c>
      <c r="I57" s="761"/>
    </row>
    <row r="58" spans="1:9" s="717" customFormat="1" ht="12.75">
      <c r="A58" s="743">
        <v>31</v>
      </c>
      <c r="B58" s="772"/>
      <c r="C58" s="772"/>
      <c r="D58" s="787" t="s">
        <v>2547</v>
      </c>
      <c r="E58" s="774"/>
      <c r="F58" s="775"/>
      <c r="G58" s="776"/>
      <c r="H58" s="776"/>
      <c r="I58" s="761"/>
    </row>
    <row r="59" spans="1:9" s="717" customFormat="1" ht="12.75">
      <c r="A59" s="746">
        <v>32</v>
      </c>
      <c r="B59" s="772"/>
      <c r="C59" s="772"/>
      <c r="D59" s="787" t="s">
        <v>2548</v>
      </c>
      <c r="E59" s="774" t="s">
        <v>241</v>
      </c>
      <c r="F59" s="775">
        <v>18</v>
      </c>
      <c r="G59" s="776"/>
      <c r="H59" s="776">
        <f t="shared" ref="H59:H69" si="3">F59*G59</f>
        <v>0</v>
      </c>
      <c r="I59" s="761"/>
    </row>
    <row r="60" spans="1:9" s="717" customFormat="1" ht="12.75">
      <c r="A60" s="743">
        <v>33</v>
      </c>
      <c r="B60" s="788"/>
      <c r="C60" s="788"/>
      <c r="D60" s="787" t="s">
        <v>2549</v>
      </c>
      <c r="E60" s="774" t="s">
        <v>241</v>
      </c>
      <c r="F60" s="775">
        <v>10</v>
      </c>
      <c r="G60" s="776"/>
      <c r="H60" s="776">
        <f t="shared" si="3"/>
        <v>0</v>
      </c>
      <c r="I60" s="789"/>
    </row>
    <row r="61" spans="1:9" s="717" customFormat="1" ht="12.75">
      <c r="A61" s="746">
        <v>34</v>
      </c>
      <c r="B61" s="788"/>
      <c r="C61" s="788"/>
      <c r="D61" s="787" t="s">
        <v>2550</v>
      </c>
      <c r="E61" s="774" t="s">
        <v>241</v>
      </c>
      <c r="F61" s="775">
        <v>18</v>
      </c>
      <c r="G61" s="776"/>
      <c r="H61" s="776">
        <f t="shared" si="3"/>
        <v>0</v>
      </c>
      <c r="I61" s="789"/>
    </row>
    <row r="62" spans="1:9" s="717" customFormat="1" ht="12.75">
      <c r="A62" s="743">
        <v>35</v>
      </c>
      <c r="B62" s="772"/>
      <c r="C62" s="772"/>
      <c r="D62" s="787" t="s">
        <v>2551</v>
      </c>
      <c r="E62" s="774" t="s">
        <v>241</v>
      </c>
      <c r="F62" s="775">
        <v>200</v>
      </c>
      <c r="G62" s="776"/>
      <c r="H62" s="776">
        <f t="shared" si="3"/>
        <v>0</v>
      </c>
    </row>
    <row r="63" spans="1:9" s="717" customFormat="1" ht="12.75">
      <c r="A63" s="746">
        <v>36</v>
      </c>
      <c r="B63" s="772"/>
      <c r="C63" s="772"/>
      <c r="D63" s="787" t="s">
        <v>2552</v>
      </c>
      <c r="E63" s="774" t="s">
        <v>241</v>
      </c>
      <c r="F63" s="775">
        <v>135</v>
      </c>
      <c r="G63" s="776"/>
      <c r="H63" s="776">
        <f t="shared" si="3"/>
        <v>0</v>
      </c>
    </row>
    <row r="64" spans="1:9" s="717" customFormat="1" ht="12.75">
      <c r="A64" s="743">
        <v>37</v>
      </c>
      <c r="B64" s="772"/>
      <c r="C64" s="772"/>
      <c r="D64" s="787" t="s">
        <v>2553</v>
      </c>
      <c r="E64" s="774" t="s">
        <v>241</v>
      </c>
      <c r="F64" s="775">
        <v>110</v>
      </c>
      <c r="G64" s="776"/>
      <c r="H64" s="776">
        <f t="shared" si="3"/>
        <v>0</v>
      </c>
      <c r="I64" s="761"/>
    </row>
    <row r="65" spans="1:9" s="717" customFormat="1" ht="12.75">
      <c r="A65" s="746">
        <v>38</v>
      </c>
      <c r="B65" s="788"/>
      <c r="C65" s="788"/>
      <c r="D65" s="787" t="s">
        <v>2554</v>
      </c>
      <c r="E65" s="774" t="s">
        <v>241</v>
      </c>
      <c r="F65" s="775">
        <v>140</v>
      </c>
      <c r="G65" s="776"/>
      <c r="H65" s="776">
        <f t="shared" si="3"/>
        <v>0</v>
      </c>
      <c r="I65" s="789"/>
    </row>
    <row r="66" spans="1:9" s="717" customFormat="1" ht="12.75">
      <c r="A66" s="743">
        <v>39</v>
      </c>
      <c r="B66" s="788"/>
      <c r="C66" s="788"/>
      <c r="D66" s="787" t="s">
        <v>2555</v>
      </c>
      <c r="E66" s="774" t="s">
        <v>241</v>
      </c>
      <c r="F66" s="775">
        <v>130</v>
      </c>
      <c r="G66" s="776"/>
      <c r="H66" s="776">
        <f t="shared" si="3"/>
        <v>0</v>
      </c>
      <c r="I66" s="789"/>
    </row>
    <row r="67" spans="1:9" s="717" customFormat="1" ht="12.75">
      <c r="A67" s="746">
        <v>40</v>
      </c>
      <c r="B67" s="788"/>
      <c r="C67" s="788"/>
      <c r="D67" s="787" t="s">
        <v>2556</v>
      </c>
      <c r="E67" s="774" t="s">
        <v>241</v>
      </c>
      <c r="F67" s="775">
        <v>15</v>
      </c>
      <c r="G67" s="776"/>
      <c r="H67" s="776">
        <f t="shared" si="3"/>
        <v>0</v>
      </c>
      <c r="I67" s="789"/>
    </row>
    <row r="68" spans="1:9" s="717" customFormat="1" ht="12.75">
      <c r="A68" s="743">
        <v>41</v>
      </c>
      <c r="B68" s="788"/>
      <c r="C68" s="788"/>
      <c r="D68" s="787" t="s">
        <v>2557</v>
      </c>
      <c r="E68" s="774" t="s">
        <v>241</v>
      </c>
      <c r="F68" s="775">
        <v>135</v>
      </c>
      <c r="G68" s="776"/>
      <c r="H68" s="776">
        <f t="shared" si="3"/>
        <v>0</v>
      </c>
      <c r="I68" s="789"/>
    </row>
    <row r="69" spans="1:9" s="717" customFormat="1" ht="12.75">
      <c r="A69" s="746">
        <v>42</v>
      </c>
      <c r="B69" s="788"/>
      <c r="C69" s="788"/>
      <c r="D69" s="787" t="s">
        <v>2558</v>
      </c>
      <c r="E69" s="774" t="s">
        <v>241</v>
      </c>
      <c r="F69" s="775">
        <v>865</v>
      </c>
      <c r="G69" s="776"/>
      <c r="H69" s="776">
        <f t="shared" si="3"/>
        <v>0</v>
      </c>
      <c r="I69" s="789"/>
    </row>
    <row r="70" spans="1:9" s="717" customFormat="1" ht="12.75">
      <c r="A70" s="743">
        <v>43</v>
      </c>
      <c r="B70" s="788"/>
      <c r="C70" s="788"/>
      <c r="D70" s="787" t="s">
        <v>2559</v>
      </c>
      <c r="E70" s="774" t="s">
        <v>0</v>
      </c>
      <c r="F70" s="780"/>
      <c r="G70" s="776">
        <f>SUM(H55:H69)</f>
        <v>0</v>
      </c>
      <c r="H70" s="776">
        <f>F70*G70/100</f>
        <v>0</v>
      </c>
      <c r="I70" s="789"/>
    </row>
    <row r="71" spans="1:9" s="717" customFormat="1" ht="56.25">
      <c r="A71" s="746">
        <v>44</v>
      </c>
      <c r="B71" s="788"/>
      <c r="C71" s="788"/>
      <c r="D71" s="781" t="s">
        <v>2560</v>
      </c>
      <c r="E71" s="774"/>
      <c r="F71" s="775"/>
      <c r="G71" s="776"/>
      <c r="H71" s="776"/>
      <c r="I71" s="789"/>
    </row>
    <row r="72" spans="1:9" s="750" customFormat="1" ht="12.75">
      <c r="A72" s="743">
        <v>45</v>
      </c>
      <c r="B72" s="744"/>
      <c r="C72" s="744"/>
      <c r="D72" s="751" t="s">
        <v>2511</v>
      </c>
      <c r="E72" s="757"/>
      <c r="F72" s="755"/>
      <c r="G72" s="756"/>
      <c r="H72" s="756">
        <f>SUM(H55:H70)</f>
        <v>0</v>
      </c>
      <c r="I72" s="749"/>
    </row>
    <row r="73" spans="1:9" s="717" customFormat="1" ht="12.75">
      <c r="A73" s="746">
        <v>46</v>
      </c>
      <c r="B73" s="788"/>
      <c r="C73" s="788"/>
      <c r="D73" s="787"/>
      <c r="E73" s="774"/>
      <c r="F73" s="775"/>
      <c r="G73" s="776"/>
      <c r="H73" s="776"/>
      <c r="I73" s="789"/>
    </row>
    <row r="74" spans="1:9" s="717" customFormat="1" ht="12.75">
      <c r="A74" s="743">
        <v>47</v>
      </c>
      <c r="B74" s="772" t="s">
        <v>2561</v>
      </c>
      <c r="C74" s="788"/>
      <c r="D74" s="773" t="s">
        <v>2562</v>
      </c>
      <c r="E74" s="774"/>
      <c r="F74" s="775"/>
      <c r="G74" s="776"/>
      <c r="H74" s="776"/>
      <c r="I74" s="789"/>
    </row>
    <row r="75" spans="1:9" s="717" customFormat="1" ht="12.75">
      <c r="A75" s="746">
        <v>48</v>
      </c>
      <c r="B75" s="772"/>
      <c r="C75" s="788"/>
      <c r="D75" s="773" t="s">
        <v>2563</v>
      </c>
      <c r="E75" s="774"/>
      <c r="F75" s="775"/>
      <c r="G75" s="776"/>
      <c r="H75" s="776"/>
      <c r="I75" s="789"/>
    </row>
    <row r="76" spans="1:9" s="717" customFormat="1" ht="25.5">
      <c r="A76" s="743">
        <v>49</v>
      </c>
      <c r="B76" s="772"/>
      <c r="C76" s="788"/>
      <c r="D76" s="790" t="s">
        <v>2564</v>
      </c>
      <c r="E76" s="774" t="s">
        <v>2190</v>
      </c>
      <c r="F76" s="775">
        <v>1</v>
      </c>
      <c r="G76" s="791"/>
      <c r="H76" s="776">
        <f>F76*G76</f>
        <v>0</v>
      </c>
      <c r="I76" s="789"/>
    </row>
    <row r="77" spans="1:9" s="717" customFormat="1" ht="12.75">
      <c r="A77" s="746">
        <v>50</v>
      </c>
      <c r="B77" s="772"/>
      <c r="C77" s="788"/>
      <c r="D77" s="790" t="s">
        <v>2565</v>
      </c>
      <c r="E77" s="774" t="s">
        <v>2190</v>
      </c>
      <c r="F77" s="775">
        <v>2</v>
      </c>
      <c r="G77" s="791"/>
      <c r="H77" s="776">
        <f t="shared" ref="H77:H80" si="4">F77*G77</f>
        <v>0</v>
      </c>
      <c r="I77" s="789"/>
    </row>
    <row r="78" spans="1:9" s="717" customFormat="1" ht="12.75">
      <c r="A78" s="743">
        <v>51</v>
      </c>
      <c r="B78" s="772"/>
      <c r="C78" s="788"/>
      <c r="D78" s="790" t="s">
        <v>2566</v>
      </c>
      <c r="E78" s="774" t="s">
        <v>2190</v>
      </c>
      <c r="F78" s="775">
        <v>2</v>
      </c>
      <c r="G78" s="791"/>
      <c r="H78" s="776">
        <f t="shared" si="4"/>
        <v>0</v>
      </c>
      <c r="I78" s="789"/>
    </row>
    <row r="79" spans="1:9" s="717" customFormat="1" ht="12.75">
      <c r="A79" s="746">
        <v>52</v>
      </c>
      <c r="B79" s="772"/>
      <c r="C79" s="790"/>
      <c r="D79" s="790" t="s">
        <v>2567</v>
      </c>
      <c r="E79" s="774" t="s">
        <v>2190</v>
      </c>
      <c r="F79" s="775">
        <v>6</v>
      </c>
      <c r="G79" s="791"/>
      <c r="H79" s="776">
        <f t="shared" si="4"/>
        <v>0</v>
      </c>
      <c r="I79" s="789"/>
    </row>
    <row r="80" spans="1:9" s="717" customFormat="1" ht="25.5">
      <c r="A80" s="743">
        <v>53</v>
      </c>
      <c r="B80" s="772"/>
      <c r="C80" s="790"/>
      <c r="D80" s="790" t="s">
        <v>2568</v>
      </c>
      <c r="E80" s="774" t="s">
        <v>2190</v>
      </c>
      <c r="F80" s="775">
        <v>2</v>
      </c>
      <c r="G80" s="791"/>
      <c r="H80" s="776">
        <f t="shared" si="4"/>
        <v>0</v>
      </c>
      <c r="I80" s="789"/>
    </row>
    <row r="81" spans="1:9" s="717" customFormat="1" ht="12.75">
      <c r="A81" s="746">
        <v>54</v>
      </c>
      <c r="B81" s="772"/>
      <c r="C81" s="790"/>
      <c r="D81" s="773" t="s">
        <v>2569</v>
      </c>
      <c r="E81" s="774"/>
      <c r="F81" s="775"/>
      <c r="G81" s="791"/>
      <c r="H81" s="776"/>
      <c r="I81" s="789"/>
    </row>
    <row r="82" spans="1:9" s="717" customFormat="1" ht="12.75">
      <c r="A82" s="743">
        <v>55</v>
      </c>
      <c r="B82" s="788"/>
      <c r="C82" s="788"/>
      <c r="D82" s="792" t="s">
        <v>2570</v>
      </c>
      <c r="E82" s="774" t="s">
        <v>2190</v>
      </c>
      <c r="F82" s="775">
        <v>4</v>
      </c>
      <c r="G82" s="791"/>
      <c r="H82" s="776">
        <f t="shared" ref="H82:H101" si="5">F82*G82</f>
        <v>0</v>
      </c>
      <c r="I82" s="789"/>
    </row>
    <row r="83" spans="1:9" s="717" customFormat="1" ht="12.75">
      <c r="A83" s="746">
        <v>56</v>
      </c>
      <c r="B83" s="788"/>
      <c r="C83" s="788"/>
      <c r="D83" s="792" t="s">
        <v>2571</v>
      </c>
      <c r="E83" s="774" t="s">
        <v>2190</v>
      </c>
      <c r="F83" s="775">
        <v>4</v>
      </c>
      <c r="G83" s="791"/>
      <c r="H83" s="776">
        <f t="shared" si="5"/>
        <v>0</v>
      </c>
      <c r="I83" s="789"/>
    </row>
    <row r="84" spans="1:9" s="717" customFormat="1" ht="12.75">
      <c r="A84" s="743">
        <v>57</v>
      </c>
      <c r="B84" s="788"/>
      <c r="C84" s="788"/>
      <c r="D84" s="792" t="s">
        <v>2572</v>
      </c>
      <c r="E84" s="774" t="s">
        <v>2190</v>
      </c>
      <c r="F84" s="775">
        <v>12</v>
      </c>
      <c r="G84" s="791"/>
      <c r="H84" s="776">
        <f t="shared" si="5"/>
        <v>0</v>
      </c>
      <c r="I84" s="789"/>
    </row>
    <row r="85" spans="1:9" s="750" customFormat="1" ht="25.5">
      <c r="A85" s="746">
        <v>58</v>
      </c>
      <c r="B85" s="744"/>
      <c r="C85" s="744"/>
      <c r="D85" s="790" t="s">
        <v>2573</v>
      </c>
      <c r="E85" s="774" t="s">
        <v>2190</v>
      </c>
      <c r="F85" s="775">
        <v>12</v>
      </c>
      <c r="G85" s="776"/>
      <c r="H85" s="776">
        <f t="shared" si="5"/>
        <v>0</v>
      </c>
      <c r="I85" s="749"/>
    </row>
    <row r="86" spans="1:9" s="717" customFormat="1" ht="12.75">
      <c r="A86" s="743">
        <v>59</v>
      </c>
      <c r="B86" s="788"/>
      <c r="C86" s="788"/>
      <c r="D86" s="787" t="s">
        <v>2574</v>
      </c>
      <c r="E86" s="774" t="s">
        <v>2190</v>
      </c>
      <c r="F86" s="775">
        <v>12</v>
      </c>
      <c r="G86" s="776"/>
      <c r="H86" s="776">
        <f t="shared" si="5"/>
        <v>0</v>
      </c>
      <c r="I86" s="789"/>
    </row>
    <row r="87" spans="1:9" s="750" customFormat="1" ht="38.25">
      <c r="A87" s="746">
        <v>60</v>
      </c>
      <c r="B87" s="744"/>
      <c r="C87" s="744"/>
      <c r="D87" s="792" t="s">
        <v>2575</v>
      </c>
      <c r="E87" s="774" t="s">
        <v>2190</v>
      </c>
      <c r="F87" s="775">
        <v>1</v>
      </c>
      <c r="G87" s="776"/>
      <c r="H87" s="776">
        <f t="shared" si="5"/>
        <v>0</v>
      </c>
      <c r="I87" s="749"/>
    </row>
    <row r="88" spans="1:9" s="750" customFormat="1" ht="38.25">
      <c r="A88" s="743">
        <v>61</v>
      </c>
      <c r="B88" s="744"/>
      <c r="C88" s="792"/>
      <c r="D88" s="792" t="s">
        <v>2576</v>
      </c>
      <c r="E88" s="774" t="s">
        <v>2190</v>
      </c>
      <c r="F88" s="775">
        <v>1</v>
      </c>
      <c r="G88" s="776"/>
      <c r="H88" s="776">
        <f t="shared" si="5"/>
        <v>0</v>
      </c>
      <c r="I88" s="749"/>
    </row>
    <row r="89" spans="1:9" s="750" customFormat="1" ht="38.25">
      <c r="A89" s="746">
        <v>62</v>
      </c>
      <c r="B89" s="744"/>
      <c r="C89" s="792"/>
      <c r="D89" s="792" t="s">
        <v>2577</v>
      </c>
      <c r="E89" s="774" t="s">
        <v>2190</v>
      </c>
      <c r="F89" s="775">
        <v>3</v>
      </c>
      <c r="G89" s="791"/>
      <c r="H89" s="776">
        <f t="shared" si="5"/>
        <v>0</v>
      </c>
      <c r="I89" s="749"/>
    </row>
    <row r="90" spans="1:9" s="717" customFormat="1" ht="12.75">
      <c r="A90" s="743">
        <v>63</v>
      </c>
      <c r="B90" s="788"/>
      <c r="C90" s="788"/>
      <c r="D90" s="792" t="s">
        <v>2578</v>
      </c>
      <c r="E90" s="774" t="s">
        <v>2190</v>
      </c>
      <c r="F90" s="775">
        <v>1</v>
      </c>
      <c r="G90" s="791"/>
      <c r="H90" s="776">
        <f t="shared" si="5"/>
        <v>0</v>
      </c>
      <c r="I90" s="789"/>
    </row>
    <row r="91" spans="1:9" s="717" customFormat="1" ht="12.75">
      <c r="A91" s="746">
        <v>64</v>
      </c>
      <c r="B91" s="788"/>
      <c r="C91" s="788"/>
      <c r="D91" s="792" t="s">
        <v>2579</v>
      </c>
      <c r="E91" s="774" t="s">
        <v>2190</v>
      </c>
      <c r="F91" s="775">
        <v>1</v>
      </c>
      <c r="G91" s="791"/>
      <c r="H91" s="776">
        <f t="shared" si="5"/>
        <v>0</v>
      </c>
      <c r="I91" s="789"/>
    </row>
    <row r="92" spans="1:9" s="717" customFormat="1" ht="12.75">
      <c r="A92" s="743">
        <v>65</v>
      </c>
      <c r="B92" s="788"/>
      <c r="C92" s="788"/>
      <c r="D92" s="792" t="s">
        <v>2580</v>
      </c>
      <c r="E92" s="774" t="s">
        <v>2190</v>
      </c>
      <c r="F92" s="775">
        <v>3</v>
      </c>
      <c r="G92" s="791"/>
      <c r="H92" s="776">
        <f t="shared" si="5"/>
        <v>0</v>
      </c>
      <c r="I92" s="789"/>
    </row>
    <row r="93" spans="1:9" s="717" customFormat="1" ht="12.75">
      <c r="A93" s="746">
        <v>66</v>
      </c>
      <c r="B93" s="788"/>
      <c r="C93" s="788"/>
      <c r="D93" s="792" t="s">
        <v>2581</v>
      </c>
      <c r="E93" s="774" t="s">
        <v>2190</v>
      </c>
      <c r="F93" s="775">
        <v>1</v>
      </c>
      <c r="G93" s="791"/>
      <c r="H93" s="776">
        <f t="shared" si="5"/>
        <v>0</v>
      </c>
      <c r="I93" s="789"/>
    </row>
    <row r="94" spans="1:9" s="717" customFormat="1" ht="12.75">
      <c r="A94" s="743">
        <v>67</v>
      </c>
      <c r="B94" s="788"/>
      <c r="C94" s="788"/>
      <c r="D94" s="792" t="s">
        <v>2582</v>
      </c>
      <c r="E94" s="774" t="s">
        <v>2190</v>
      </c>
      <c r="F94" s="775">
        <v>1</v>
      </c>
      <c r="G94" s="791"/>
      <c r="H94" s="776">
        <f t="shared" si="5"/>
        <v>0</v>
      </c>
      <c r="I94" s="789"/>
    </row>
    <row r="95" spans="1:9" s="717" customFormat="1" ht="12.75">
      <c r="A95" s="746">
        <v>68</v>
      </c>
      <c r="B95" s="788"/>
      <c r="C95" s="788"/>
      <c r="D95" s="792" t="s">
        <v>2583</v>
      </c>
      <c r="E95" s="774" t="s">
        <v>2190</v>
      </c>
      <c r="F95" s="775">
        <v>3</v>
      </c>
      <c r="G95" s="791"/>
      <c r="H95" s="776">
        <f t="shared" si="5"/>
        <v>0</v>
      </c>
      <c r="I95" s="789"/>
    </row>
    <row r="96" spans="1:9" s="717" customFormat="1" ht="12.75">
      <c r="A96" s="743">
        <v>69</v>
      </c>
      <c r="B96" s="788"/>
      <c r="C96" s="788"/>
      <c r="D96" s="792" t="s">
        <v>2584</v>
      </c>
      <c r="E96" s="774" t="s">
        <v>2190</v>
      </c>
      <c r="F96" s="775">
        <v>1</v>
      </c>
      <c r="G96" s="791"/>
      <c r="H96" s="776">
        <f t="shared" si="5"/>
        <v>0</v>
      </c>
      <c r="I96" s="789"/>
    </row>
    <row r="97" spans="1:11" s="717" customFormat="1" ht="12.75">
      <c r="A97" s="746">
        <v>70</v>
      </c>
      <c r="B97" s="788"/>
      <c r="C97" s="788"/>
      <c r="D97" s="792" t="s">
        <v>2585</v>
      </c>
      <c r="E97" s="774" t="s">
        <v>2190</v>
      </c>
      <c r="F97" s="775">
        <v>2</v>
      </c>
      <c r="G97" s="791"/>
      <c r="H97" s="776">
        <f t="shared" si="5"/>
        <v>0</v>
      </c>
      <c r="I97" s="789"/>
    </row>
    <row r="98" spans="1:11" s="717" customFormat="1" ht="12.75">
      <c r="A98" s="743">
        <v>71</v>
      </c>
      <c r="B98" s="788"/>
      <c r="C98" s="788"/>
      <c r="D98" s="792" t="s">
        <v>2586</v>
      </c>
      <c r="E98" s="774" t="s">
        <v>2190</v>
      </c>
      <c r="F98" s="775">
        <v>2</v>
      </c>
      <c r="G98" s="791"/>
      <c r="H98" s="776">
        <f t="shared" si="5"/>
        <v>0</v>
      </c>
      <c r="I98" s="789"/>
    </row>
    <row r="99" spans="1:11" s="717" customFormat="1" ht="12.75">
      <c r="A99" s="746">
        <v>72</v>
      </c>
      <c r="B99" s="788"/>
      <c r="C99" s="788"/>
      <c r="D99" s="792" t="s">
        <v>2587</v>
      </c>
      <c r="E99" s="774" t="s">
        <v>2190</v>
      </c>
      <c r="F99" s="775">
        <v>12</v>
      </c>
      <c r="G99" s="791"/>
      <c r="H99" s="776">
        <f t="shared" si="5"/>
        <v>0</v>
      </c>
      <c r="I99" s="789"/>
    </row>
    <row r="100" spans="1:11" s="717" customFormat="1" ht="12.75">
      <c r="A100" s="743">
        <v>73</v>
      </c>
      <c r="B100" s="788"/>
      <c r="C100" s="788"/>
      <c r="D100" s="792" t="s">
        <v>2588</v>
      </c>
      <c r="E100" s="774" t="s">
        <v>2190</v>
      </c>
      <c r="F100" s="775">
        <v>12</v>
      </c>
      <c r="G100" s="791"/>
      <c r="H100" s="776">
        <f t="shared" si="5"/>
        <v>0</v>
      </c>
      <c r="I100" s="789"/>
    </row>
    <row r="101" spans="1:11" s="717" customFormat="1" ht="25.5">
      <c r="A101" s="746">
        <v>74</v>
      </c>
      <c r="B101" s="788"/>
      <c r="C101" s="788"/>
      <c r="D101" s="792" t="s">
        <v>2589</v>
      </c>
      <c r="E101" s="774" t="s">
        <v>2190</v>
      </c>
      <c r="F101" s="775">
        <v>48</v>
      </c>
      <c r="G101" s="791"/>
      <c r="H101" s="776">
        <f t="shared" si="5"/>
        <v>0</v>
      </c>
      <c r="I101" s="789"/>
    </row>
    <row r="102" spans="1:11" s="717" customFormat="1" ht="25.5">
      <c r="A102" s="743">
        <v>75</v>
      </c>
      <c r="B102" s="788"/>
      <c r="C102" s="788"/>
      <c r="D102" s="792" t="s">
        <v>2590</v>
      </c>
      <c r="E102" s="774" t="s">
        <v>2190</v>
      </c>
      <c r="F102" s="775">
        <v>48</v>
      </c>
      <c r="G102" s="791"/>
      <c r="H102" s="776">
        <f>F102*G102</f>
        <v>0</v>
      </c>
      <c r="I102" s="789"/>
    </row>
    <row r="103" spans="1:11" s="717" customFormat="1" ht="12.75">
      <c r="A103" s="746">
        <v>76</v>
      </c>
      <c r="B103" s="788"/>
      <c r="C103" s="788"/>
      <c r="D103" s="792" t="s">
        <v>2591</v>
      </c>
      <c r="E103" s="774" t="s">
        <v>2190</v>
      </c>
      <c r="F103" s="775">
        <v>2</v>
      </c>
      <c r="G103" s="791"/>
      <c r="H103" s="776">
        <f t="shared" ref="H103:H106" si="6">F103*G103</f>
        <v>0</v>
      </c>
      <c r="I103" s="789"/>
    </row>
    <row r="104" spans="1:11" s="717" customFormat="1" ht="12.75">
      <c r="A104" s="743">
        <v>77</v>
      </c>
      <c r="B104" s="788"/>
      <c r="C104" s="788"/>
      <c r="D104" s="792" t="s">
        <v>2592</v>
      </c>
      <c r="E104" s="774" t="s">
        <v>2190</v>
      </c>
      <c r="F104" s="775">
        <v>2</v>
      </c>
      <c r="G104" s="791"/>
      <c r="H104" s="776">
        <f t="shared" si="6"/>
        <v>0</v>
      </c>
      <c r="I104" s="789"/>
    </row>
    <row r="105" spans="1:11" s="717" customFormat="1" ht="12.75">
      <c r="A105" s="746">
        <v>78</v>
      </c>
      <c r="B105" s="788"/>
      <c r="C105" s="788"/>
      <c r="D105" s="792" t="s">
        <v>2593</v>
      </c>
      <c r="E105" s="774" t="s">
        <v>2190</v>
      </c>
      <c r="F105" s="775">
        <v>6</v>
      </c>
      <c r="G105" s="791"/>
      <c r="H105" s="776">
        <f t="shared" si="6"/>
        <v>0</v>
      </c>
      <c r="I105" s="789"/>
    </row>
    <row r="106" spans="1:11" s="717" customFormat="1" ht="12.75">
      <c r="A106" s="743">
        <v>79</v>
      </c>
      <c r="B106" s="788"/>
      <c r="C106" s="788"/>
      <c r="D106" s="792" t="s">
        <v>2594</v>
      </c>
      <c r="E106" s="774" t="s">
        <v>2190</v>
      </c>
      <c r="F106" s="775">
        <v>10</v>
      </c>
      <c r="G106" s="791"/>
      <c r="H106" s="776">
        <f t="shared" si="6"/>
        <v>0</v>
      </c>
      <c r="I106" s="789"/>
    </row>
    <row r="107" spans="1:11" s="717" customFormat="1" ht="12.75">
      <c r="A107" s="746">
        <v>80</v>
      </c>
      <c r="B107" s="788"/>
      <c r="C107" s="788"/>
      <c r="D107" s="787" t="s">
        <v>2595</v>
      </c>
      <c r="E107" s="774" t="s">
        <v>0</v>
      </c>
      <c r="F107" s="780"/>
      <c r="G107" s="776">
        <f>SUM(H75:H106)</f>
        <v>0</v>
      </c>
      <c r="H107" s="776">
        <f>F107*G107/100</f>
        <v>0</v>
      </c>
      <c r="I107" s="789"/>
    </row>
    <row r="108" spans="1:11" ht="78.75">
      <c r="A108" s="743">
        <v>81</v>
      </c>
      <c r="B108" s="793"/>
      <c r="C108" s="793"/>
      <c r="D108" s="781" t="s">
        <v>2596</v>
      </c>
      <c r="E108" s="793"/>
      <c r="F108" s="794"/>
      <c r="G108" s="795"/>
      <c r="H108" s="796"/>
      <c r="I108" s="797"/>
      <c r="K108" s="798"/>
    </row>
    <row r="109" spans="1:11" s="750" customFormat="1" ht="12.75" customHeight="1">
      <c r="A109" s="746">
        <v>82</v>
      </c>
      <c r="B109" s="757"/>
      <c r="C109" s="757"/>
      <c r="D109" s="751" t="s">
        <v>2512</v>
      </c>
      <c r="E109" s="757"/>
      <c r="F109" s="799"/>
      <c r="G109" s="800"/>
      <c r="H109" s="756">
        <f>SUM(H76:H108)</f>
        <v>0</v>
      </c>
      <c r="I109" s="749"/>
    </row>
    <row r="110" spans="1:11" ht="12.75" customHeight="1">
      <c r="A110" s="743">
        <v>83</v>
      </c>
      <c r="B110" s="793"/>
      <c r="C110" s="793"/>
      <c r="D110" s="801"/>
      <c r="E110" s="793"/>
      <c r="F110" s="794"/>
      <c r="G110" s="795"/>
      <c r="H110" s="796"/>
      <c r="I110" s="797"/>
      <c r="K110" s="798"/>
    </row>
    <row r="111" spans="1:11" s="750" customFormat="1" ht="12.75" customHeight="1">
      <c r="A111" s="746">
        <v>84</v>
      </c>
      <c r="B111" s="757" t="s">
        <v>2597</v>
      </c>
      <c r="C111" s="744"/>
      <c r="D111" s="802" t="s">
        <v>2598</v>
      </c>
      <c r="E111" s="774"/>
      <c r="F111" s="803"/>
      <c r="G111" s="804"/>
      <c r="H111" s="776"/>
      <c r="I111" s="749"/>
      <c r="J111" s="717"/>
    </row>
    <row r="112" spans="1:11" s="717" customFormat="1" ht="12.75" customHeight="1">
      <c r="A112" s="743">
        <v>85</v>
      </c>
      <c r="B112" s="805"/>
      <c r="C112" s="805"/>
      <c r="D112" s="806" t="s">
        <v>2599</v>
      </c>
      <c r="E112" s="774"/>
      <c r="F112" s="807"/>
      <c r="G112" s="808"/>
      <c r="H112" s="776"/>
      <c r="J112" s="808"/>
      <c r="K112" s="718"/>
    </row>
    <row r="113" spans="1:11" s="809" customFormat="1" ht="12.75" customHeight="1">
      <c r="A113" s="746">
        <v>86</v>
      </c>
      <c r="B113" s="805"/>
      <c r="C113" s="805"/>
      <c r="D113" s="806" t="s">
        <v>2600</v>
      </c>
      <c r="E113" s="774" t="s">
        <v>2190</v>
      </c>
      <c r="F113" s="807">
        <v>2</v>
      </c>
      <c r="G113" s="791"/>
      <c r="H113" s="776">
        <f t="shared" ref="H113:H140" si="7">F113*G113</f>
        <v>0</v>
      </c>
      <c r="J113" s="808"/>
      <c r="K113" s="810"/>
    </row>
    <row r="114" spans="1:11" s="809" customFormat="1" ht="12.75" customHeight="1">
      <c r="A114" s="743">
        <v>87</v>
      </c>
      <c r="B114" s="805"/>
      <c r="C114" s="805"/>
      <c r="D114" s="806" t="s">
        <v>2601</v>
      </c>
      <c r="E114" s="774" t="s">
        <v>2190</v>
      </c>
      <c r="F114" s="807">
        <v>2</v>
      </c>
      <c r="G114" s="791"/>
      <c r="H114" s="776">
        <f t="shared" si="7"/>
        <v>0</v>
      </c>
      <c r="J114" s="808"/>
      <c r="K114" s="810"/>
    </row>
    <row r="115" spans="1:11" s="809" customFormat="1" ht="12.75" customHeight="1">
      <c r="A115" s="746">
        <v>88</v>
      </c>
      <c r="B115" s="805"/>
      <c r="C115" s="805"/>
      <c r="D115" s="806" t="s">
        <v>2602</v>
      </c>
      <c r="E115" s="774" t="s">
        <v>2190</v>
      </c>
      <c r="F115" s="807">
        <v>1</v>
      </c>
      <c r="G115" s="791"/>
      <c r="H115" s="776">
        <f t="shared" si="7"/>
        <v>0</v>
      </c>
      <c r="J115" s="808"/>
      <c r="K115" s="810"/>
    </row>
    <row r="116" spans="1:11" s="809" customFormat="1" ht="12.75" customHeight="1">
      <c r="A116" s="743">
        <v>89</v>
      </c>
      <c r="B116" s="805"/>
      <c r="C116" s="805"/>
      <c r="D116" s="806" t="s">
        <v>2603</v>
      </c>
      <c r="E116" s="774" t="s">
        <v>2190</v>
      </c>
      <c r="F116" s="807">
        <v>1</v>
      </c>
      <c r="G116" s="791"/>
      <c r="H116" s="776">
        <f t="shared" si="7"/>
        <v>0</v>
      </c>
      <c r="J116" s="808"/>
      <c r="K116" s="810"/>
    </row>
    <row r="117" spans="1:11" s="809" customFormat="1" ht="12.75" customHeight="1">
      <c r="A117" s="746">
        <v>90</v>
      </c>
      <c r="B117" s="805"/>
      <c r="C117" s="805"/>
      <c r="D117" s="806" t="s">
        <v>2604</v>
      </c>
      <c r="E117" s="774" t="s">
        <v>2190</v>
      </c>
      <c r="F117" s="807">
        <v>1</v>
      </c>
      <c r="G117" s="791"/>
      <c r="H117" s="776">
        <f t="shared" si="7"/>
        <v>0</v>
      </c>
      <c r="I117" s="811"/>
      <c r="J117" s="808"/>
      <c r="K117" s="810"/>
    </row>
    <row r="118" spans="1:11" s="809" customFormat="1" ht="12.75" customHeight="1">
      <c r="A118" s="743">
        <v>91</v>
      </c>
      <c r="B118" s="805"/>
      <c r="C118" s="805"/>
      <c r="D118" s="806" t="s">
        <v>2605</v>
      </c>
      <c r="E118" s="774" t="s">
        <v>2190</v>
      </c>
      <c r="F118" s="807">
        <v>1</v>
      </c>
      <c r="G118" s="791"/>
      <c r="H118" s="776">
        <f t="shared" si="7"/>
        <v>0</v>
      </c>
      <c r="I118" s="811"/>
      <c r="J118" s="808"/>
      <c r="K118" s="810"/>
    </row>
    <row r="119" spans="1:11" s="809" customFormat="1" ht="12.75" customHeight="1">
      <c r="A119" s="746">
        <v>92</v>
      </c>
      <c r="B119" s="805"/>
      <c r="C119" s="805"/>
      <c r="D119" s="806" t="s">
        <v>2606</v>
      </c>
      <c r="E119" s="774" t="s">
        <v>2190</v>
      </c>
      <c r="F119" s="807">
        <v>1</v>
      </c>
      <c r="G119" s="791"/>
      <c r="H119" s="776">
        <f t="shared" si="7"/>
        <v>0</v>
      </c>
      <c r="I119" s="811"/>
      <c r="J119" s="808"/>
      <c r="K119" s="810"/>
    </row>
    <row r="120" spans="1:11" s="809" customFormat="1" ht="12.75">
      <c r="A120" s="743">
        <v>93</v>
      </c>
      <c r="B120" s="788"/>
      <c r="C120" s="788"/>
      <c r="D120" s="806" t="s">
        <v>2607</v>
      </c>
      <c r="E120" s="774" t="s">
        <v>2190</v>
      </c>
      <c r="F120" s="807">
        <v>1</v>
      </c>
      <c r="G120" s="791"/>
      <c r="H120" s="776">
        <f t="shared" si="7"/>
        <v>0</v>
      </c>
      <c r="I120" s="812"/>
      <c r="J120" s="808"/>
    </row>
    <row r="121" spans="1:11" s="809" customFormat="1" ht="12.75">
      <c r="A121" s="746">
        <v>94</v>
      </c>
      <c r="B121" s="805"/>
      <c r="C121" s="805"/>
      <c r="D121" s="806" t="s">
        <v>2608</v>
      </c>
      <c r="E121" s="774" t="s">
        <v>2190</v>
      </c>
      <c r="F121" s="807">
        <v>3</v>
      </c>
      <c r="G121" s="791"/>
      <c r="H121" s="776">
        <f t="shared" si="7"/>
        <v>0</v>
      </c>
      <c r="J121" s="808"/>
    </row>
    <row r="122" spans="1:11" s="809" customFormat="1" ht="12.75">
      <c r="A122" s="743">
        <v>95</v>
      </c>
      <c r="B122" s="805"/>
      <c r="C122" s="805"/>
      <c r="D122" s="806" t="s">
        <v>2609</v>
      </c>
      <c r="E122" s="774" t="s">
        <v>2190</v>
      </c>
      <c r="F122" s="807">
        <v>1</v>
      </c>
      <c r="G122" s="791"/>
      <c r="H122" s="776">
        <f t="shared" si="7"/>
        <v>0</v>
      </c>
      <c r="J122" s="808"/>
    </row>
    <row r="123" spans="1:11" s="809" customFormat="1" ht="12.75">
      <c r="A123" s="746">
        <v>96</v>
      </c>
      <c r="B123" s="805"/>
      <c r="C123" s="805"/>
      <c r="D123" s="806" t="s">
        <v>2610</v>
      </c>
      <c r="E123" s="774" t="s">
        <v>2190</v>
      </c>
      <c r="F123" s="807">
        <v>4</v>
      </c>
      <c r="G123" s="791"/>
      <c r="H123" s="776">
        <f t="shared" si="7"/>
        <v>0</v>
      </c>
      <c r="J123" s="808"/>
    </row>
    <row r="124" spans="1:11" s="809" customFormat="1" ht="12.75">
      <c r="A124" s="743">
        <v>97</v>
      </c>
      <c r="B124" s="805"/>
      <c r="C124" s="805"/>
      <c r="D124" s="806" t="s">
        <v>2611</v>
      </c>
      <c r="E124" s="774" t="s">
        <v>2190</v>
      </c>
      <c r="F124" s="807">
        <v>1</v>
      </c>
      <c r="G124" s="791"/>
      <c r="H124" s="776">
        <f t="shared" si="7"/>
        <v>0</v>
      </c>
      <c r="J124" s="808"/>
    </row>
    <row r="125" spans="1:11" s="809" customFormat="1" ht="12.75">
      <c r="A125" s="746">
        <v>98</v>
      </c>
      <c r="B125" s="805"/>
      <c r="C125" s="805"/>
      <c r="D125" s="806" t="s">
        <v>2612</v>
      </c>
      <c r="E125" s="774" t="s">
        <v>2190</v>
      </c>
      <c r="F125" s="807">
        <v>1</v>
      </c>
      <c r="G125" s="791"/>
      <c r="H125" s="776">
        <f t="shared" si="7"/>
        <v>0</v>
      </c>
      <c r="J125" s="808"/>
    </row>
    <row r="126" spans="1:11" s="809" customFormat="1" ht="12.75">
      <c r="A126" s="743">
        <v>99</v>
      </c>
      <c r="B126" s="805"/>
      <c r="C126" s="805"/>
      <c r="D126" s="806" t="s">
        <v>2613</v>
      </c>
      <c r="E126" s="774" t="s">
        <v>2190</v>
      </c>
      <c r="F126" s="807">
        <v>1</v>
      </c>
      <c r="G126" s="791"/>
      <c r="H126" s="776">
        <f t="shared" si="7"/>
        <v>0</v>
      </c>
      <c r="J126" s="808"/>
    </row>
    <row r="127" spans="1:11" s="809" customFormat="1" ht="12.75">
      <c r="A127" s="746">
        <v>100</v>
      </c>
      <c r="B127" s="805"/>
      <c r="C127" s="805"/>
      <c r="D127" s="806" t="s">
        <v>2614</v>
      </c>
      <c r="E127" s="774" t="s">
        <v>2190</v>
      </c>
      <c r="F127" s="807">
        <v>1</v>
      </c>
      <c r="G127" s="791"/>
      <c r="H127" s="776">
        <f t="shared" si="7"/>
        <v>0</v>
      </c>
      <c r="J127" s="808"/>
    </row>
    <row r="128" spans="1:11" s="809" customFormat="1" ht="12.75">
      <c r="A128" s="743">
        <v>101</v>
      </c>
      <c r="B128" s="805"/>
      <c r="C128" s="805"/>
      <c r="D128" s="806" t="s">
        <v>2615</v>
      </c>
      <c r="E128" s="774" t="s">
        <v>2190</v>
      </c>
      <c r="F128" s="807">
        <v>2</v>
      </c>
      <c r="G128" s="791"/>
      <c r="H128" s="776">
        <f t="shared" si="7"/>
        <v>0</v>
      </c>
      <c r="J128" s="808"/>
    </row>
    <row r="129" spans="1:11" s="809" customFormat="1" ht="12.75">
      <c r="A129" s="746">
        <v>102</v>
      </c>
      <c r="B129" s="805"/>
      <c r="C129" s="805"/>
      <c r="D129" s="806" t="s">
        <v>2616</v>
      </c>
      <c r="E129" s="774" t="s">
        <v>2190</v>
      </c>
      <c r="F129" s="807">
        <v>1</v>
      </c>
      <c r="G129" s="791"/>
      <c r="H129" s="776">
        <f t="shared" si="7"/>
        <v>0</v>
      </c>
      <c r="J129" s="808"/>
    </row>
    <row r="130" spans="1:11" s="809" customFormat="1" ht="12.75">
      <c r="A130" s="743">
        <v>103</v>
      </c>
      <c r="B130" s="805"/>
      <c r="C130" s="805"/>
      <c r="D130" s="806" t="s">
        <v>2617</v>
      </c>
      <c r="E130" s="774" t="s">
        <v>2190</v>
      </c>
      <c r="F130" s="807">
        <v>1</v>
      </c>
      <c r="G130" s="791"/>
      <c r="H130" s="776">
        <f t="shared" si="7"/>
        <v>0</v>
      </c>
      <c r="J130" s="808"/>
    </row>
    <row r="131" spans="1:11" s="809" customFormat="1" ht="12.75">
      <c r="A131" s="746">
        <v>104</v>
      </c>
      <c r="B131" s="805"/>
      <c r="C131" s="805"/>
      <c r="D131" s="806" t="s">
        <v>2618</v>
      </c>
      <c r="E131" s="774" t="s">
        <v>2190</v>
      </c>
      <c r="F131" s="807">
        <v>1</v>
      </c>
      <c r="G131" s="791"/>
      <c r="H131" s="776">
        <f t="shared" si="7"/>
        <v>0</v>
      </c>
      <c r="J131" s="808"/>
    </row>
    <row r="132" spans="1:11" s="809" customFormat="1" ht="12.75">
      <c r="A132" s="743">
        <v>105</v>
      </c>
      <c r="B132" s="805"/>
      <c r="C132" s="805"/>
      <c r="D132" s="806" t="s">
        <v>2619</v>
      </c>
      <c r="E132" s="774" t="s">
        <v>2190</v>
      </c>
      <c r="F132" s="807">
        <v>1</v>
      </c>
      <c r="G132" s="791"/>
      <c r="H132" s="776">
        <f t="shared" si="7"/>
        <v>0</v>
      </c>
      <c r="J132" s="808"/>
    </row>
    <row r="133" spans="1:11" s="809" customFormat="1" ht="12.75">
      <c r="A133" s="746">
        <v>106</v>
      </c>
      <c r="B133" s="805"/>
      <c r="C133" s="805"/>
      <c r="D133" s="806" t="s">
        <v>2620</v>
      </c>
      <c r="E133" s="774" t="s">
        <v>2190</v>
      </c>
      <c r="F133" s="807">
        <v>1</v>
      </c>
      <c r="G133" s="791"/>
      <c r="H133" s="776">
        <f t="shared" si="7"/>
        <v>0</v>
      </c>
      <c r="J133" s="808"/>
    </row>
    <row r="134" spans="1:11" s="809" customFormat="1" ht="25.5">
      <c r="A134" s="743">
        <v>107</v>
      </c>
      <c r="B134" s="805"/>
      <c r="C134" s="805"/>
      <c r="D134" s="758" t="s">
        <v>2621</v>
      </c>
      <c r="E134" s="774"/>
      <c r="F134" s="807"/>
      <c r="G134" s="791"/>
      <c r="H134" s="776"/>
      <c r="J134" s="808"/>
    </row>
    <row r="135" spans="1:11" s="809" customFormat="1" ht="12.75">
      <c r="A135" s="746">
        <v>108</v>
      </c>
      <c r="B135" s="805"/>
      <c r="C135" s="805"/>
      <c r="D135" s="758" t="s">
        <v>2619</v>
      </c>
      <c r="E135" s="774" t="s">
        <v>2190</v>
      </c>
      <c r="F135" s="807">
        <v>1</v>
      </c>
      <c r="G135" s="791"/>
      <c r="H135" s="776">
        <f t="shared" si="7"/>
        <v>0</v>
      </c>
      <c r="J135" s="808"/>
    </row>
    <row r="136" spans="1:11" s="809" customFormat="1" ht="12.75">
      <c r="A136" s="743">
        <v>109</v>
      </c>
      <c r="B136" s="805"/>
      <c r="C136" s="805"/>
      <c r="D136" s="758" t="s">
        <v>2622</v>
      </c>
      <c r="E136" s="774" t="s">
        <v>2190</v>
      </c>
      <c r="F136" s="807">
        <v>3</v>
      </c>
      <c r="G136" s="791"/>
      <c r="H136" s="776">
        <f t="shared" si="7"/>
        <v>0</v>
      </c>
      <c r="J136" s="808"/>
    </row>
    <row r="137" spans="1:11" s="809" customFormat="1" ht="12.75">
      <c r="A137" s="746">
        <v>110</v>
      </c>
      <c r="B137" s="805"/>
      <c r="C137" s="805"/>
      <c r="D137" s="758" t="s">
        <v>2623</v>
      </c>
      <c r="E137" s="774" t="s">
        <v>2190</v>
      </c>
      <c r="F137" s="807">
        <v>5</v>
      </c>
      <c r="G137" s="791"/>
      <c r="H137" s="776">
        <f t="shared" si="7"/>
        <v>0</v>
      </c>
      <c r="J137" s="808"/>
    </row>
    <row r="138" spans="1:11" s="809" customFormat="1" ht="12.75">
      <c r="A138" s="743">
        <v>111</v>
      </c>
      <c r="B138" s="805"/>
      <c r="C138" s="805"/>
      <c r="D138" s="758" t="s">
        <v>2624</v>
      </c>
      <c r="E138" s="774" t="s">
        <v>2190</v>
      </c>
      <c r="F138" s="807">
        <v>4</v>
      </c>
      <c r="G138" s="791"/>
      <c r="H138" s="776">
        <f t="shared" si="7"/>
        <v>0</v>
      </c>
      <c r="J138" s="808"/>
    </row>
    <row r="139" spans="1:11" s="809" customFormat="1" ht="12.75">
      <c r="A139" s="746">
        <v>112</v>
      </c>
      <c r="B139" s="805"/>
      <c r="C139" s="805"/>
      <c r="D139" s="758" t="s">
        <v>2625</v>
      </c>
      <c r="E139" s="774" t="s">
        <v>2190</v>
      </c>
      <c r="F139" s="807">
        <v>5</v>
      </c>
      <c r="G139" s="791"/>
      <c r="H139" s="776">
        <f t="shared" si="7"/>
        <v>0</v>
      </c>
      <c r="J139" s="808"/>
    </row>
    <row r="140" spans="1:11" s="809" customFormat="1" ht="12.75">
      <c r="A140" s="743">
        <v>113</v>
      </c>
      <c r="B140" s="805"/>
      <c r="C140" s="805"/>
      <c r="D140" s="758" t="s">
        <v>2606</v>
      </c>
      <c r="E140" s="774" t="s">
        <v>2190</v>
      </c>
      <c r="F140" s="807">
        <v>1</v>
      </c>
      <c r="G140" s="791"/>
      <c r="H140" s="776">
        <f t="shared" si="7"/>
        <v>0</v>
      </c>
      <c r="J140" s="808"/>
    </row>
    <row r="141" spans="1:11">
      <c r="A141" s="746">
        <v>114</v>
      </c>
      <c r="B141" s="813"/>
      <c r="C141" s="814"/>
      <c r="D141" s="787" t="s">
        <v>2626</v>
      </c>
      <c r="E141" s="774" t="s">
        <v>0</v>
      </c>
      <c r="F141" s="815"/>
      <c r="G141" s="776">
        <f>SUM(H112:H140)</f>
        <v>0</v>
      </c>
      <c r="H141" s="776">
        <f>F141*G141/100</f>
        <v>0</v>
      </c>
    </row>
    <row r="142" spans="1:11" ht="33.75">
      <c r="A142" s="743">
        <v>115</v>
      </c>
      <c r="B142" s="813"/>
      <c r="C142" s="814"/>
      <c r="D142" s="781" t="s">
        <v>2627</v>
      </c>
      <c r="E142" s="774"/>
      <c r="F142" s="817"/>
      <c r="G142" s="776"/>
      <c r="H142" s="796"/>
    </row>
    <row r="143" spans="1:11" s="750" customFormat="1">
      <c r="A143" s="746">
        <v>116</v>
      </c>
      <c r="B143" s="818"/>
      <c r="C143" s="818"/>
      <c r="D143" s="751" t="s">
        <v>2513</v>
      </c>
      <c r="E143" s="757"/>
      <c r="F143" s="755"/>
      <c r="G143" s="756"/>
      <c r="H143" s="756">
        <f>SUM(H112:H142)</f>
        <v>0</v>
      </c>
      <c r="K143" s="819"/>
    </row>
    <row r="144" spans="1:11">
      <c r="A144" s="743">
        <v>117</v>
      </c>
      <c r="B144" s="814"/>
      <c r="C144" s="814"/>
      <c r="D144" s="820"/>
      <c r="E144" s="793"/>
      <c r="F144" s="821"/>
      <c r="G144" s="796"/>
      <c r="H144" s="796"/>
    </row>
    <row r="145" spans="1:11" s="717" customFormat="1" ht="12.75">
      <c r="A145" s="746">
        <v>118</v>
      </c>
      <c r="B145" s="818" t="s">
        <v>2628</v>
      </c>
      <c r="C145" s="788"/>
      <c r="D145" s="768" t="s">
        <v>2629</v>
      </c>
      <c r="E145" s="774"/>
      <c r="F145" s="775"/>
      <c r="G145" s="776"/>
      <c r="H145" s="776"/>
      <c r="I145" s="789"/>
    </row>
    <row r="146" spans="1:11" ht="25.5">
      <c r="A146" s="743">
        <v>119</v>
      </c>
      <c r="B146" s="813"/>
      <c r="C146" s="822"/>
      <c r="D146" s="823" t="s">
        <v>2630</v>
      </c>
      <c r="E146" s="774"/>
      <c r="F146" s="775"/>
      <c r="G146" s="776"/>
      <c r="H146" s="776"/>
      <c r="I146" s="797"/>
      <c r="K146" s="798"/>
    </row>
    <row r="147" spans="1:11" ht="12.75">
      <c r="A147" s="746">
        <v>120</v>
      </c>
      <c r="B147" s="813"/>
      <c r="C147" s="822"/>
      <c r="D147" s="787" t="s">
        <v>2631</v>
      </c>
      <c r="E147" s="774" t="s">
        <v>241</v>
      </c>
      <c r="F147" s="775">
        <v>18</v>
      </c>
      <c r="G147" s="776"/>
      <c r="H147" s="776">
        <f t="shared" ref="H147" si="8">F147*G147</f>
        <v>0</v>
      </c>
      <c r="I147" s="797"/>
      <c r="K147" s="798"/>
    </row>
    <row r="148" spans="1:11" s="717" customFormat="1">
      <c r="A148" s="743">
        <v>121</v>
      </c>
      <c r="B148" s="805"/>
      <c r="C148" s="805"/>
      <c r="D148" s="787" t="s">
        <v>2632</v>
      </c>
      <c r="E148" s="774"/>
      <c r="F148" s="775"/>
      <c r="G148" s="776"/>
      <c r="H148" s="776"/>
      <c r="K148" s="718"/>
    </row>
    <row r="149" spans="1:11" s="717" customFormat="1">
      <c r="A149" s="746">
        <v>122</v>
      </c>
      <c r="B149" s="805"/>
      <c r="C149" s="805"/>
      <c r="D149" s="787" t="s">
        <v>2633</v>
      </c>
      <c r="E149" s="774" t="s">
        <v>241</v>
      </c>
      <c r="F149" s="775">
        <v>190</v>
      </c>
      <c r="G149" s="776"/>
      <c r="H149" s="776">
        <f t="shared" ref="H149:H174" si="9">F149*G149</f>
        <v>0</v>
      </c>
      <c r="K149" s="718"/>
    </row>
    <row r="150" spans="1:11" s="717" customFormat="1">
      <c r="A150" s="743">
        <v>123</v>
      </c>
      <c r="B150" s="805"/>
      <c r="C150" s="805"/>
      <c r="D150" s="787" t="s">
        <v>2634</v>
      </c>
      <c r="E150" s="774" t="s">
        <v>241</v>
      </c>
      <c r="F150" s="775">
        <v>125</v>
      </c>
      <c r="G150" s="776"/>
      <c r="H150" s="776">
        <f t="shared" si="9"/>
        <v>0</v>
      </c>
      <c r="K150" s="718"/>
    </row>
    <row r="151" spans="1:11" s="750" customFormat="1">
      <c r="A151" s="746">
        <v>124</v>
      </c>
      <c r="B151" s="805"/>
      <c r="C151" s="818"/>
      <c r="D151" s="787" t="s">
        <v>2635</v>
      </c>
      <c r="E151" s="774" t="s">
        <v>241</v>
      </c>
      <c r="F151" s="775">
        <v>100</v>
      </c>
      <c r="G151" s="776"/>
      <c r="H151" s="776">
        <f t="shared" si="9"/>
        <v>0</v>
      </c>
      <c r="K151" s="819"/>
    </row>
    <row r="152" spans="1:11" s="717" customFormat="1">
      <c r="A152" s="743">
        <v>125</v>
      </c>
      <c r="B152" s="805"/>
      <c r="C152" s="805"/>
      <c r="D152" s="787" t="s">
        <v>2636</v>
      </c>
      <c r="E152" s="774" t="s">
        <v>241</v>
      </c>
      <c r="F152" s="775">
        <v>130</v>
      </c>
      <c r="G152" s="776"/>
      <c r="H152" s="776">
        <f t="shared" si="9"/>
        <v>0</v>
      </c>
      <c r="K152" s="718"/>
    </row>
    <row r="153" spans="1:11" s="717" customFormat="1">
      <c r="A153" s="746">
        <v>126</v>
      </c>
      <c r="B153" s="805"/>
      <c r="C153" s="805"/>
      <c r="D153" s="787" t="s">
        <v>2637</v>
      </c>
      <c r="E153" s="774" t="s">
        <v>241</v>
      </c>
      <c r="F153" s="775">
        <v>125</v>
      </c>
      <c r="G153" s="776"/>
      <c r="H153" s="776">
        <f t="shared" si="9"/>
        <v>0</v>
      </c>
      <c r="K153" s="718"/>
    </row>
    <row r="154" spans="1:11" s="717" customFormat="1">
      <c r="A154" s="743">
        <v>127</v>
      </c>
      <c r="B154" s="805"/>
      <c r="C154" s="805"/>
      <c r="D154" s="787" t="s">
        <v>2638</v>
      </c>
      <c r="E154" s="774" t="s">
        <v>241</v>
      </c>
      <c r="F154" s="775">
        <v>10</v>
      </c>
      <c r="G154" s="776"/>
      <c r="H154" s="776">
        <f t="shared" si="9"/>
        <v>0</v>
      </c>
      <c r="K154" s="718"/>
    </row>
    <row r="155" spans="1:11" s="717" customFormat="1">
      <c r="A155" s="746">
        <v>128</v>
      </c>
      <c r="B155" s="805"/>
      <c r="C155" s="805"/>
      <c r="D155" s="787" t="s">
        <v>2639</v>
      </c>
      <c r="E155" s="774" t="s">
        <v>241</v>
      </c>
      <c r="F155" s="775">
        <v>125</v>
      </c>
      <c r="G155" s="776"/>
      <c r="H155" s="776">
        <f t="shared" si="9"/>
        <v>0</v>
      </c>
      <c r="K155" s="718"/>
    </row>
    <row r="156" spans="1:11" s="717" customFormat="1" ht="25.5">
      <c r="A156" s="743">
        <v>129</v>
      </c>
      <c r="B156" s="805"/>
      <c r="C156" s="805"/>
      <c r="D156" s="792" t="s">
        <v>2640</v>
      </c>
      <c r="E156" s="824" t="s">
        <v>2190</v>
      </c>
      <c r="F156" s="774">
        <v>2</v>
      </c>
      <c r="G156" s="776"/>
      <c r="H156" s="776">
        <f t="shared" si="9"/>
        <v>0</v>
      </c>
      <c r="K156" s="718"/>
    </row>
    <row r="157" spans="1:11" s="717" customFormat="1">
      <c r="A157" s="746">
        <v>130</v>
      </c>
      <c r="B157" s="805"/>
      <c r="C157" s="805"/>
      <c r="D157" s="787" t="s">
        <v>2641</v>
      </c>
      <c r="E157" s="824" t="s">
        <v>2190</v>
      </c>
      <c r="F157" s="774">
        <v>4</v>
      </c>
      <c r="G157" s="776"/>
      <c r="H157" s="776">
        <f t="shared" si="9"/>
        <v>0</v>
      </c>
      <c r="K157" s="718"/>
    </row>
    <row r="158" spans="1:11" s="717" customFormat="1">
      <c r="A158" s="743">
        <v>131</v>
      </c>
      <c r="B158" s="788"/>
      <c r="C158" s="805"/>
      <c r="D158" s="787" t="s">
        <v>2642</v>
      </c>
      <c r="E158" s="774" t="s">
        <v>0</v>
      </c>
      <c r="F158" s="780"/>
      <c r="G158" s="776">
        <f>SUM(H146:H157)</f>
        <v>0</v>
      </c>
      <c r="H158" s="776">
        <f>F158*G158/100</f>
        <v>0</v>
      </c>
      <c r="K158" s="718"/>
    </row>
    <row r="159" spans="1:11" s="717" customFormat="1" ht="45">
      <c r="A159" s="746">
        <v>132</v>
      </c>
      <c r="B159" s="805"/>
      <c r="C159" s="788"/>
      <c r="D159" s="781" t="s">
        <v>2643</v>
      </c>
      <c r="E159" s="774"/>
      <c r="F159" s="775"/>
      <c r="G159" s="776"/>
      <c r="H159" s="776"/>
      <c r="I159" s="789"/>
    </row>
    <row r="160" spans="1:11" s="750" customFormat="1">
      <c r="A160" s="743">
        <v>133</v>
      </c>
      <c r="B160" s="818"/>
      <c r="C160" s="818"/>
      <c r="D160" s="751" t="s">
        <v>2514</v>
      </c>
      <c r="E160" s="757"/>
      <c r="F160" s="755"/>
      <c r="G160" s="756"/>
      <c r="H160" s="756">
        <f>SUM(H146:H159)</f>
        <v>0</v>
      </c>
      <c r="K160" s="819"/>
    </row>
    <row r="161" spans="1:11" s="717" customFormat="1">
      <c r="A161" s="746">
        <v>134</v>
      </c>
      <c r="B161" s="818" t="s">
        <v>2644</v>
      </c>
      <c r="C161" s="805"/>
      <c r="D161" s="768" t="s">
        <v>2645</v>
      </c>
      <c r="E161" s="818"/>
      <c r="F161" s="825"/>
      <c r="G161" s="800"/>
      <c r="H161" s="776"/>
      <c r="K161" s="718"/>
    </row>
    <row r="162" spans="1:11">
      <c r="A162" s="743">
        <v>135</v>
      </c>
      <c r="B162" s="813"/>
      <c r="C162" s="814"/>
      <c r="D162" s="787" t="s">
        <v>2646</v>
      </c>
      <c r="E162" s="774" t="s">
        <v>241</v>
      </c>
      <c r="F162" s="775">
        <v>18</v>
      </c>
      <c r="G162" s="776"/>
      <c r="H162" s="776">
        <f t="shared" ref="H162" si="10">F162*G162</f>
        <v>0</v>
      </c>
    </row>
    <row r="163" spans="1:11">
      <c r="A163" s="746">
        <v>136</v>
      </c>
      <c r="B163" s="822"/>
      <c r="C163" s="814"/>
      <c r="D163" s="787" t="s">
        <v>2647</v>
      </c>
      <c r="E163" s="774" t="s">
        <v>0</v>
      </c>
      <c r="F163" s="782"/>
      <c r="G163" s="776">
        <f>SUM(H162:H162)</f>
        <v>0</v>
      </c>
      <c r="H163" s="776">
        <f>F163*G163/100</f>
        <v>0</v>
      </c>
    </row>
    <row r="164" spans="1:11" ht="33.75">
      <c r="A164" s="743">
        <v>137</v>
      </c>
      <c r="B164" s="822"/>
      <c r="C164" s="814"/>
      <c r="D164" s="781" t="s">
        <v>2648</v>
      </c>
      <c r="E164" s="793"/>
      <c r="F164" s="826"/>
      <c r="G164" s="796"/>
      <c r="H164" s="796"/>
    </row>
    <row r="165" spans="1:11" s="717" customFormat="1">
      <c r="A165" s="746">
        <v>138</v>
      </c>
      <c r="B165" s="818"/>
      <c r="C165" s="805"/>
      <c r="D165" s="751" t="s">
        <v>2515</v>
      </c>
      <c r="E165" s="757"/>
      <c r="F165" s="755"/>
      <c r="G165" s="756"/>
      <c r="H165" s="756">
        <f>SUM(H162:H163)</f>
        <v>0</v>
      </c>
      <c r="K165" s="718"/>
    </row>
    <row r="166" spans="1:11" s="717" customFormat="1">
      <c r="A166" s="743">
        <v>139</v>
      </c>
      <c r="B166" s="805"/>
      <c r="C166" s="805"/>
      <c r="D166" s="768" t="s">
        <v>2649</v>
      </c>
      <c r="E166" s="774"/>
      <c r="F166" s="775"/>
      <c r="G166" s="776"/>
      <c r="H166" s="776"/>
      <c r="K166" s="718"/>
    </row>
    <row r="167" spans="1:11" s="750" customFormat="1" ht="25.5">
      <c r="A167" s="746">
        <v>140</v>
      </c>
      <c r="B167" s="805"/>
      <c r="C167" s="818"/>
      <c r="D167" s="792" t="s">
        <v>2650</v>
      </c>
      <c r="E167" s="774" t="s">
        <v>2190</v>
      </c>
      <c r="F167" s="775">
        <v>2</v>
      </c>
      <c r="G167" s="776"/>
      <c r="H167" s="776">
        <f t="shared" si="9"/>
        <v>0</v>
      </c>
      <c r="K167" s="819"/>
    </row>
    <row r="168" spans="1:11" s="717" customFormat="1" ht="38.25">
      <c r="A168" s="743">
        <v>141</v>
      </c>
      <c r="B168" s="805"/>
      <c r="C168" s="805"/>
      <c r="D168" s="823" t="s">
        <v>2651</v>
      </c>
      <c r="E168" s="774" t="s">
        <v>2190</v>
      </c>
      <c r="F168" s="775">
        <v>54</v>
      </c>
      <c r="G168" s="776"/>
      <c r="H168" s="776">
        <f t="shared" si="9"/>
        <v>0</v>
      </c>
      <c r="K168" s="718"/>
    </row>
    <row r="169" spans="1:11" s="717" customFormat="1" ht="25.5">
      <c r="A169" s="746">
        <v>142</v>
      </c>
      <c r="B169" s="805"/>
      <c r="C169" s="805"/>
      <c r="D169" s="823" t="s">
        <v>2652</v>
      </c>
      <c r="E169" s="774" t="s">
        <v>2190</v>
      </c>
      <c r="F169" s="775">
        <v>6</v>
      </c>
      <c r="G169" s="776"/>
      <c r="H169" s="776">
        <f t="shared" si="9"/>
        <v>0</v>
      </c>
      <c r="K169" s="718"/>
    </row>
    <row r="170" spans="1:11" s="717" customFormat="1" ht="38.25">
      <c r="A170" s="743">
        <v>143</v>
      </c>
      <c r="B170" s="805"/>
      <c r="C170" s="805"/>
      <c r="D170" s="823" t="s">
        <v>2653</v>
      </c>
      <c r="E170" s="774" t="s">
        <v>2654</v>
      </c>
      <c r="F170" s="775">
        <v>72</v>
      </c>
      <c r="G170" s="776"/>
      <c r="H170" s="776">
        <f t="shared" si="9"/>
        <v>0</v>
      </c>
      <c r="K170" s="718"/>
    </row>
    <row r="171" spans="1:11" s="717" customFormat="1" ht="25.5">
      <c r="A171" s="746">
        <v>144</v>
      </c>
      <c r="B171" s="805"/>
      <c r="C171" s="805"/>
      <c r="D171" s="823" t="s">
        <v>2655</v>
      </c>
      <c r="E171" s="774" t="s">
        <v>2654</v>
      </c>
      <c r="F171" s="775">
        <v>8</v>
      </c>
      <c r="G171" s="776"/>
      <c r="H171" s="776">
        <f t="shared" si="9"/>
        <v>0</v>
      </c>
      <c r="K171" s="718"/>
    </row>
    <row r="172" spans="1:11" s="717" customFormat="1" ht="51">
      <c r="A172" s="743">
        <v>145</v>
      </c>
      <c r="B172" s="805"/>
      <c r="C172" s="805"/>
      <c r="D172" s="823" t="s">
        <v>2656</v>
      </c>
      <c r="E172" s="774" t="s">
        <v>2190</v>
      </c>
      <c r="F172" s="817">
        <v>40</v>
      </c>
      <c r="G172" s="776"/>
      <c r="H172" s="776">
        <f t="shared" si="9"/>
        <v>0</v>
      </c>
      <c r="K172" s="718"/>
    </row>
    <row r="173" spans="1:11" s="717" customFormat="1" ht="51">
      <c r="A173" s="746">
        <v>146</v>
      </c>
      <c r="B173" s="805"/>
      <c r="C173" s="805"/>
      <c r="D173" s="823" t="s">
        <v>2657</v>
      </c>
      <c r="E173" s="774" t="s">
        <v>1499</v>
      </c>
      <c r="F173" s="817">
        <v>300</v>
      </c>
      <c r="G173" s="776"/>
      <c r="H173" s="776">
        <f t="shared" si="9"/>
        <v>0</v>
      </c>
      <c r="K173" s="718"/>
    </row>
    <row r="174" spans="1:11" s="717" customFormat="1">
      <c r="A174" s="743">
        <v>147</v>
      </c>
      <c r="B174" s="805"/>
      <c r="C174" s="805"/>
      <c r="D174" s="823" t="s">
        <v>2658</v>
      </c>
      <c r="E174" s="774" t="s">
        <v>2190</v>
      </c>
      <c r="F174" s="817">
        <v>1</v>
      </c>
      <c r="G174" s="776"/>
      <c r="H174" s="776">
        <f t="shared" si="9"/>
        <v>0</v>
      </c>
      <c r="K174" s="718"/>
    </row>
    <row r="175" spans="1:11" s="717" customFormat="1">
      <c r="A175" s="746">
        <v>148</v>
      </c>
      <c r="B175" s="818"/>
      <c r="C175" s="805"/>
      <c r="D175" s="751" t="s">
        <v>2516</v>
      </c>
      <c r="E175" s="757"/>
      <c r="F175" s="755"/>
      <c r="G175" s="756"/>
      <c r="H175" s="756">
        <f>SUM(H167:H174)</f>
        <v>0</v>
      </c>
      <c r="K175" s="718"/>
    </row>
  </sheetData>
  <pageMargins left="0.70866141732283472" right="0.70866141732283472" top="0.78740157480314965" bottom="0.78740157480314965" header="0.31496062992125984" footer="0.31496062992125984"/>
  <pageSetup paperSize="9" scale="84" orientation="landscape" r:id="rId1"/>
  <headerFooter>
    <oddFooter>&amp;R&amp;"Arial Narrow,Obyčejné"&amp;10Stránka &amp;P / &amp;N</oddFooter>
  </headerFooter>
  <rowBreaks count="1" manualBreakCount="1">
    <brk id="2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129F-7E34-42B6-B6DA-5C0DBA066972}">
  <sheetPr>
    <tabColor rgb="FFFFFFCC"/>
    <pageSetUpPr fitToPage="1"/>
  </sheetPr>
  <dimension ref="A1:N73"/>
  <sheetViews>
    <sheetView view="pageBreakPreview" zoomScale="80" zoomScaleNormal="80" zoomScaleSheetLayoutView="80" workbookViewId="0">
      <pane ySplit="1" topLeftCell="A2" activePane="bottomLeft" state="frozen"/>
      <selection activeCell="B102" sqref="B102"/>
      <selection pane="bottomLeft" activeCell="N11" sqref="N11"/>
    </sheetView>
  </sheetViews>
  <sheetFormatPr defaultColWidth="9.140625" defaultRowHeight="12.75"/>
  <cols>
    <col min="1" max="1" width="5.7109375" style="835" customWidth="1"/>
    <col min="2" max="2" width="43.5703125" style="851" customWidth="1"/>
    <col min="3" max="3" width="5" style="837" customWidth="1"/>
    <col min="4" max="4" width="19.7109375" style="838" customWidth="1"/>
    <col min="5" max="5" width="5.7109375" style="837" customWidth="1"/>
    <col min="6" max="6" width="6.42578125" style="837" customWidth="1"/>
    <col min="7" max="7" width="8.42578125" style="837" bestFit="1" customWidth="1"/>
    <col min="8" max="8" width="8.85546875" style="840" customWidth="1"/>
    <col min="9" max="9" width="8.140625" style="840" customWidth="1"/>
    <col min="10" max="10" width="8.85546875" style="840" customWidth="1"/>
    <col min="11" max="11" width="7.5703125" style="840" customWidth="1"/>
    <col min="12" max="12" width="17.7109375" style="837" customWidth="1"/>
    <col min="13" max="13" width="10.7109375" style="845" customWidth="1"/>
    <col min="14" max="14" width="11.28515625" style="845" customWidth="1"/>
    <col min="15" max="16384" width="9.140625" style="845"/>
  </cols>
  <sheetData>
    <row r="1" spans="1:14" s="834" customFormat="1" ht="48.75" customHeight="1" thickBot="1">
      <c r="A1" s="830" t="s">
        <v>2659</v>
      </c>
      <c r="B1" s="831" t="s">
        <v>2660</v>
      </c>
      <c r="C1" s="831" t="s">
        <v>2661</v>
      </c>
      <c r="D1" s="831" t="s">
        <v>2662</v>
      </c>
      <c r="E1" s="831" t="s">
        <v>2663</v>
      </c>
      <c r="F1" s="831" t="s">
        <v>2664</v>
      </c>
      <c r="G1" s="831" t="s">
        <v>2665</v>
      </c>
      <c r="H1" s="831" t="s">
        <v>2666</v>
      </c>
      <c r="I1" s="831" t="s">
        <v>2667</v>
      </c>
      <c r="J1" s="831" t="s">
        <v>2668</v>
      </c>
      <c r="K1" s="832" t="s">
        <v>2669</v>
      </c>
      <c r="L1" s="833" t="s">
        <v>2670</v>
      </c>
      <c r="M1" s="834" t="s">
        <v>2671</v>
      </c>
      <c r="N1" s="834" t="s">
        <v>2672</v>
      </c>
    </row>
    <row r="2" spans="1:14" s="834" customFormat="1" ht="18" customHeight="1">
      <c r="A2" s="835"/>
      <c r="B2" s="836" t="s">
        <v>2673</v>
      </c>
      <c r="C2" s="837"/>
      <c r="D2" s="838"/>
      <c r="E2" s="837"/>
      <c r="F2" s="837"/>
      <c r="G2" s="839"/>
      <c r="H2" s="840"/>
      <c r="I2" s="840"/>
      <c r="J2" s="840"/>
      <c r="K2" s="840"/>
      <c r="L2" s="837"/>
    </row>
    <row r="3" spans="1:14" s="844" customFormat="1" ht="25.5">
      <c r="A3" s="835" t="s">
        <v>72</v>
      </c>
      <c r="B3" s="834" t="s">
        <v>2674</v>
      </c>
      <c r="C3" s="837">
        <v>1</v>
      </c>
      <c r="D3" s="838" t="s">
        <v>2675</v>
      </c>
      <c r="E3" s="841"/>
      <c r="F3" s="841">
        <v>7.75</v>
      </c>
      <c r="G3" s="839">
        <v>7.75</v>
      </c>
      <c r="H3" s="840"/>
      <c r="I3" s="840"/>
      <c r="J3" s="840" t="s">
        <v>2676</v>
      </c>
      <c r="K3" s="840" t="s">
        <v>2171</v>
      </c>
      <c r="L3" s="842"/>
      <c r="M3" s="843"/>
      <c r="N3" s="1219">
        <f>C3*M3</f>
        <v>0</v>
      </c>
    </row>
    <row r="4" spans="1:14">
      <c r="A4" s="835" t="s">
        <v>2677</v>
      </c>
      <c r="B4" s="834" t="s">
        <v>2678</v>
      </c>
      <c r="C4" s="841">
        <v>1</v>
      </c>
      <c r="D4" s="838" t="s">
        <v>2679</v>
      </c>
      <c r="E4" s="841">
        <v>0.1</v>
      </c>
      <c r="F4" s="841"/>
      <c r="G4" s="841">
        <v>0.1</v>
      </c>
      <c r="H4" s="838"/>
      <c r="I4" s="838"/>
      <c r="J4" s="841"/>
      <c r="K4" s="838"/>
      <c r="M4" s="843"/>
      <c r="N4" s="1219">
        <f t="shared" ref="N4:N10" si="0">C4*M4</f>
        <v>0</v>
      </c>
    </row>
    <row r="5" spans="1:14" s="844" customFormat="1">
      <c r="A5" s="835" t="s">
        <v>2680</v>
      </c>
      <c r="B5" s="834" t="s">
        <v>2681</v>
      </c>
      <c r="C5" s="837">
        <v>1</v>
      </c>
      <c r="D5" s="838" t="s">
        <v>2682</v>
      </c>
      <c r="E5" s="841">
        <v>0.1</v>
      </c>
      <c r="F5" s="841"/>
      <c r="G5" s="841">
        <v>0.1</v>
      </c>
      <c r="H5" s="840" t="s">
        <v>2676</v>
      </c>
      <c r="I5" s="840"/>
      <c r="J5" s="840"/>
      <c r="K5" s="840" t="s">
        <v>2683</v>
      </c>
      <c r="L5" s="842"/>
      <c r="M5" s="843"/>
      <c r="N5" s="1219">
        <f t="shared" si="0"/>
        <v>0</v>
      </c>
    </row>
    <row r="6" spans="1:14">
      <c r="A6" s="835" t="s">
        <v>2684</v>
      </c>
      <c r="B6" s="834" t="s">
        <v>2685</v>
      </c>
      <c r="C6" s="841">
        <v>1</v>
      </c>
      <c r="D6" s="838" t="s">
        <v>2686</v>
      </c>
      <c r="E6" s="841">
        <v>1.8</v>
      </c>
      <c r="F6" s="841"/>
      <c r="G6" s="846">
        <f t="shared" ref="G6:G11" si="1">IF((E6+F6)&gt;0, (E6*C6)+(F6*C6), "")</f>
        <v>1.8</v>
      </c>
      <c r="H6" s="840" t="s">
        <v>2687</v>
      </c>
      <c r="K6" s="840" t="s">
        <v>2683</v>
      </c>
      <c r="M6" s="843"/>
      <c r="N6" s="1219">
        <f t="shared" si="0"/>
        <v>0</v>
      </c>
    </row>
    <row r="7" spans="1:14" ht="25.5">
      <c r="A7" s="835" t="s">
        <v>94</v>
      </c>
      <c r="B7" s="834" t="s">
        <v>2688</v>
      </c>
      <c r="C7" s="837">
        <v>1</v>
      </c>
      <c r="E7" s="847">
        <v>0.6</v>
      </c>
      <c r="F7" s="848"/>
      <c r="G7" s="839">
        <f t="shared" si="1"/>
        <v>0.6</v>
      </c>
      <c r="H7" s="840" t="s">
        <v>2687</v>
      </c>
      <c r="K7" s="840" t="s">
        <v>2683</v>
      </c>
      <c r="L7" s="841"/>
      <c r="M7" s="849"/>
      <c r="N7" s="1219">
        <f t="shared" si="0"/>
        <v>0</v>
      </c>
    </row>
    <row r="8" spans="1:14" s="834" customFormat="1">
      <c r="A8" s="835" t="s">
        <v>2689</v>
      </c>
      <c r="B8" s="850" t="s">
        <v>2690</v>
      </c>
      <c r="C8" s="837">
        <v>1</v>
      </c>
      <c r="D8" s="838" t="s">
        <v>2691</v>
      </c>
      <c r="E8" s="837"/>
      <c r="F8" s="837">
        <v>7</v>
      </c>
      <c r="G8" s="839">
        <f t="shared" ref="G8" si="2">PRODUCT(E8,C8,F8)</f>
        <v>7</v>
      </c>
      <c r="H8" s="840"/>
      <c r="I8" s="840"/>
      <c r="J8" s="840"/>
      <c r="K8" s="840"/>
      <c r="L8" s="837"/>
      <c r="M8" s="843"/>
      <c r="N8" s="1219">
        <f t="shared" si="0"/>
        <v>0</v>
      </c>
    </row>
    <row r="9" spans="1:14" ht="25.5">
      <c r="A9" s="835" t="s">
        <v>2692</v>
      </c>
      <c r="B9" s="851" t="s">
        <v>2693</v>
      </c>
      <c r="C9" s="837">
        <v>1</v>
      </c>
      <c r="D9" s="838" t="s">
        <v>2694</v>
      </c>
      <c r="E9" s="837">
        <v>0.1</v>
      </c>
      <c r="G9" s="839">
        <f>PRODUCT(E9,C9,F9)</f>
        <v>0.1</v>
      </c>
      <c r="M9" s="843"/>
      <c r="N9" s="1219">
        <f t="shared" si="0"/>
        <v>0</v>
      </c>
    </row>
    <row r="10" spans="1:14" ht="25.5">
      <c r="A10" s="835" t="s">
        <v>2695</v>
      </c>
      <c r="B10" s="851" t="s">
        <v>2693</v>
      </c>
      <c r="C10" s="837">
        <v>1</v>
      </c>
      <c r="D10" s="838" t="s">
        <v>2694</v>
      </c>
      <c r="E10" s="837">
        <v>0.1</v>
      </c>
      <c r="G10" s="839">
        <f>PRODUCT(E10,C10,F10)</f>
        <v>0.1</v>
      </c>
      <c r="M10" s="843"/>
      <c r="N10" s="1219">
        <f t="shared" si="0"/>
        <v>0</v>
      </c>
    </row>
    <row r="11" spans="1:14" s="859" customFormat="1" ht="26.25" customHeight="1">
      <c r="A11" s="852" t="s">
        <v>2696</v>
      </c>
      <c r="B11" s="853" t="s">
        <v>2697</v>
      </c>
      <c r="C11" s="854">
        <v>0</v>
      </c>
      <c r="D11" s="855"/>
      <c r="E11" s="854"/>
      <c r="F11" s="854"/>
      <c r="G11" s="856" t="str">
        <f t="shared" si="1"/>
        <v/>
      </c>
      <c r="H11" s="857" t="s">
        <v>2698</v>
      </c>
      <c r="I11" s="857" t="s">
        <v>2698</v>
      </c>
      <c r="J11" s="857"/>
      <c r="K11" s="857" t="s">
        <v>2699</v>
      </c>
      <c r="L11" s="858" t="s">
        <v>2700</v>
      </c>
      <c r="M11" s="843"/>
      <c r="N11" s="843"/>
    </row>
    <row r="12" spans="1:14" s="844" customFormat="1">
      <c r="A12" s="835"/>
      <c r="B12" s="834"/>
      <c r="C12" s="837"/>
      <c r="D12" s="838"/>
      <c r="E12" s="841"/>
      <c r="F12" s="841"/>
      <c r="G12" s="841"/>
      <c r="H12" s="840"/>
      <c r="I12" s="840"/>
      <c r="J12" s="840"/>
      <c r="K12" s="840"/>
      <c r="L12" s="842"/>
      <c r="M12" s="843"/>
      <c r="N12" s="843"/>
    </row>
    <row r="13" spans="1:14">
      <c r="G13" s="839">
        <f>SUM(G3:G12)</f>
        <v>17.550000000000004</v>
      </c>
      <c r="M13" s="843"/>
      <c r="N13" s="1220">
        <f>SUM(N3:N12)</f>
        <v>0</v>
      </c>
    </row>
    <row r="14" spans="1:14">
      <c r="G14" s="839"/>
      <c r="M14" s="843"/>
      <c r="N14" s="843"/>
    </row>
    <row r="15" spans="1:14">
      <c r="G15" s="839"/>
      <c r="M15" s="843"/>
      <c r="N15" s="843"/>
    </row>
    <row r="16" spans="1:14">
      <c r="G16" s="847"/>
      <c r="N16" s="834"/>
    </row>
    <row r="26" spans="2:12">
      <c r="G26" s="839"/>
    </row>
    <row r="27" spans="2:12" ht="14.25">
      <c r="B27" s="836"/>
      <c r="G27" s="839"/>
    </row>
    <row r="28" spans="2:12">
      <c r="E28" s="841"/>
      <c r="F28" s="841"/>
      <c r="G28" s="839"/>
      <c r="L28" s="842"/>
    </row>
    <row r="29" spans="2:12">
      <c r="G29" s="839"/>
    </row>
    <row r="30" spans="2:12">
      <c r="G30" s="839"/>
    </row>
    <row r="31" spans="2:12">
      <c r="G31" s="839"/>
    </row>
    <row r="32" spans="2:12">
      <c r="G32" s="839"/>
    </row>
    <row r="33" spans="1:12">
      <c r="G33" s="839"/>
    </row>
    <row r="35" spans="1:12">
      <c r="G35" s="839"/>
    </row>
    <row r="39" spans="1:12">
      <c r="G39" s="839"/>
    </row>
    <row r="43" spans="1:12">
      <c r="B43" s="834"/>
      <c r="E43" s="847"/>
      <c r="F43" s="848"/>
      <c r="G43" s="839"/>
      <c r="L43" s="842"/>
    </row>
    <row r="45" spans="1:12">
      <c r="G45" s="839"/>
    </row>
    <row r="47" spans="1:12">
      <c r="G47" s="839"/>
    </row>
    <row r="48" spans="1:12" s="834" customFormat="1">
      <c r="A48" s="835"/>
      <c r="B48" s="850"/>
      <c r="C48" s="837"/>
      <c r="D48" s="838"/>
      <c r="E48" s="837"/>
      <c r="F48" s="837"/>
      <c r="G48" s="839"/>
      <c r="H48" s="840"/>
      <c r="I48" s="840"/>
      <c r="J48" s="840"/>
      <c r="K48" s="840"/>
      <c r="L48" s="838"/>
    </row>
    <row r="68" s="835" customFormat="1"/>
    <row r="69" s="835" customFormat="1"/>
    <row r="70" s="835" customFormat="1"/>
    <row r="71" s="835" customFormat="1"/>
    <row r="72" s="835" customFormat="1"/>
    <row r="73" s="835" customFormat="1"/>
  </sheetData>
  <printOptions horizontalCentered="1" gridLines="1"/>
  <pageMargins left="0.39370078740157483" right="0.39370078740157483" top="0.98425196850393704" bottom="0.98425196850393704" header="0.31496062992125984" footer="0.31496062992125984"/>
  <pageSetup paperSize="9" scale="84" firstPageNumber="2" fitToHeight="100" orientation="landscape" useFirstPageNumber="1" r:id="rId1"/>
  <headerFooter>
    <oddHeader>&amp;L&amp;"Arial Unicode MS,Kurzíva"&amp;9SOKOLOVNA PACOV
GASTROTECHNLOGIE
SEZNAM STROJŮ A ZAŘÍZENÍ&amp;R&amp;"Arial Unicode MS,Kurzíva"&amp;9DSP
07.2023
Č. ZAK.: 437/23</oddHeader>
    <oddFooter>&amp;C&amp;11&amp;P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0DB45-E32E-4B69-A9F2-7FD767AA3E52}">
  <sheetPr>
    <tabColor rgb="FFFFFFCC"/>
  </sheetPr>
  <dimension ref="A2:AA1884"/>
  <sheetViews>
    <sheetView view="pageBreakPreview" zoomScale="85" zoomScaleNormal="85" zoomScaleSheetLayoutView="85" workbookViewId="0">
      <pane ySplit="9" topLeftCell="A151" activePane="bottomLeft" state="frozen"/>
      <selection activeCell="B102" sqref="B102"/>
      <selection pane="bottomLeft" activeCell="F273" sqref="F273"/>
    </sheetView>
  </sheetViews>
  <sheetFormatPr defaultColWidth="9.28515625" defaultRowHeight="14.25"/>
  <cols>
    <col min="1" max="1" width="11.7109375" style="899" bestFit="1" customWidth="1"/>
    <col min="2" max="2" width="113.85546875" style="865" customWidth="1"/>
    <col min="3" max="3" width="7.7109375" style="867" customWidth="1"/>
    <col min="4" max="4" width="9" style="873" customWidth="1"/>
    <col min="5" max="5" width="13.7109375" style="864" customWidth="1"/>
    <col min="6" max="6" width="14" style="864" bestFit="1" customWidth="1"/>
    <col min="7" max="7" width="5.7109375" style="865" customWidth="1"/>
    <col min="8" max="8" width="10.7109375" style="865" customWidth="1"/>
    <col min="9" max="256" width="9.28515625" style="865"/>
    <col min="257" max="257" width="11.7109375" style="865" bestFit="1" customWidth="1"/>
    <col min="258" max="258" width="113.85546875" style="865" customWidth="1"/>
    <col min="259" max="259" width="7.7109375" style="865" customWidth="1"/>
    <col min="260" max="260" width="9" style="865" customWidth="1"/>
    <col min="261" max="261" width="13.7109375" style="865" customWidth="1"/>
    <col min="262" max="262" width="14" style="865" bestFit="1" customWidth="1"/>
    <col min="263" max="263" width="5.7109375" style="865" customWidth="1"/>
    <col min="264" max="264" width="10.7109375" style="865" customWidth="1"/>
    <col min="265" max="512" width="9.28515625" style="865"/>
    <col min="513" max="513" width="11.7109375" style="865" bestFit="1" customWidth="1"/>
    <col min="514" max="514" width="113.85546875" style="865" customWidth="1"/>
    <col min="515" max="515" width="7.7109375" style="865" customWidth="1"/>
    <col min="516" max="516" width="9" style="865" customWidth="1"/>
    <col min="517" max="517" width="13.7109375" style="865" customWidth="1"/>
    <col min="518" max="518" width="14" style="865" bestFit="1" customWidth="1"/>
    <col min="519" max="519" width="5.7109375" style="865" customWidth="1"/>
    <col min="520" max="520" width="10.7109375" style="865" customWidth="1"/>
    <col min="521" max="768" width="9.28515625" style="865"/>
    <col min="769" max="769" width="11.7109375" style="865" bestFit="1" customWidth="1"/>
    <col min="770" max="770" width="113.85546875" style="865" customWidth="1"/>
    <col min="771" max="771" width="7.7109375" style="865" customWidth="1"/>
    <col min="772" max="772" width="9" style="865" customWidth="1"/>
    <col min="773" max="773" width="13.7109375" style="865" customWidth="1"/>
    <col min="774" max="774" width="14" style="865" bestFit="1" customWidth="1"/>
    <col min="775" max="775" width="5.7109375" style="865" customWidth="1"/>
    <col min="776" max="776" width="10.7109375" style="865" customWidth="1"/>
    <col min="777" max="1024" width="9.28515625" style="865"/>
    <col min="1025" max="1025" width="11.7109375" style="865" bestFit="1" customWidth="1"/>
    <col min="1026" max="1026" width="113.85546875" style="865" customWidth="1"/>
    <col min="1027" max="1027" width="7.7109375" style="865" customWidth="1"/>
    <col min="1028" max="1028" width="9" style="865" customWidth="1"/>
    <col min="1029" max="1029" width="13.7109375" style="865" customWidth="1"/>
    <col min="1030" max="1030" width="14" style="865" bestFit="1" customWidth="1"/>
    <col min="1031" max="1031" width="5.7109375" style="865" customWidth="1"/>
    <col min="1032" max="1032" width="10.7109375" style="865" customWidth="1"/>
    <col min="1033" max="1280" width="9.28515625" style="865"/>
    <col min="1281" max="1281" width="11.7109375" style="865" bestFit="1" customWidth="1"/>
    <col min="1282" max="1282" width="113.85546875" style="865" customWidth="1"/>
    <col min="1283" max="1283" width="7.7109375" style="865" customWidth="1"/>
    <col min="1284" max="1284" width="9" style="865" customWidth="1"/>
    <col min="1285" max="1285" width="13.7109375" style="865" customWidth="1"/>
    <col min="1286" max="1286" width="14" style="865" bestFit="1" customWidth="1"/>
    <col min="1287" max="1287" width="5.7109375" style="865" customWidth="1"/>
    <col min="1288" max="1288" width="10.7109375" style="865" customWidth="1"/>
    <col min="1289" max="1536" width="9.28515625" style="865"/>
    <col min="1537" max="1537" width="11.7109375" style="865" bestFit="1" customWidth="1"/>
    <col min="1538" max="1538" width="113.85546875" style="865" customWidth="1"/>
    <col min="1539" max="1539" width="7.7109375" style="865" customWidth="1"/>
    <col min="1540" max="1540" width="9" style="865" customWidth="1"/>
    <col min="1541" max="1541" width="13.7109375" style="865" customWidth="1"/>
    <col min="1542" max="1542" width="14" style="865" bestFit="1" customWidth="1"/>
    <col min="1543" max="1543" width="5.7109375" style="865" customWidth="1"/>
    <col min="1544" max="1544" width="10.7109375" style="865" customWidth="1"/>
    <col min="1545" max="1792" width="9.28515625" style="865"/>
    <col min="1793" max="1793" width="11.7109375" style="865" bestFit="1" customWidth="1"/>
    <col min="1794" max="1794" width="113.85546875" style="865" customWidth="1"/>
    <col min="1795" max="1795" width="7.7109375" style="865" customWidth="1"/>
    <col min="1796" max="1796" width="9" style="865" customWidth="1"/>
    <col min="1797" max="1797" width="13.7109375" style="865" customWidth="1"/>
    <col min="1798" max="1798" width="14" style="865" bestFit="1" customWidth="1"/>
    <col min="1799" max="1799" width="5.7109375" style="865" customWidth="1"/>
    <col min="1800" max="1800" width="10.7109375" style="865" customWidth="1"/>
    <col min="1801" max="2048" width="9.28515625" style="865"/>
    <col min="2049" max="2049" width="11.7109375" style="865" bestFit="1" customWidth="1"/>
    <col min="2050" max="2050" width="113.85546875" style="865" customWidth="1"/>
    <col min="2051" max="2051" width="7.7109375" style="865" customWidth="1"/>
    <col min="2052" max="2052" width="9" style="865" customWidth="1"/>
    <col min="2053" max="2053" width="13.7109375" style="865" customWidth="1"/>
    <col min="2054" max="2054" width="14" style="865" bestFit="1" customWidth="1"/>
    <col min="2055" max="2055" width="5.7109375" style="865" customWidth="1"/>
    <col min="2056" max="2056" width="10.7109375" style="865" customWidth="1"/>
    <col min="2057" max="2304" width="9.28515625" style="865"/>
    <col min="2305" max="2305" width="11.7109375" style="865" bestFit="1" customWidth="1"/>
    <col min="2306" max="2306" width="113.85546875" style="865" customWidth="1"/>
    <col min="2307" max="2307" width="7.7109375" style="865" customWidth="1"/>
    <col min="2308" max="2308" width="9" style="865" customWidth="1"/>
    <col min="2309" max="2309" width="13.7109375" style="865" customWidth="1"/>
    <col min="2310" max="2310" width="14" style="865" bestFit="1" customWidth="1"/>
    <col min="2311" max="2311" width="5.7109375" style="865" customWidth="1"/>
    <col min="2312" max="2312" width="10.7109375" style="865" customWidth="1"/>
    <col min="2313" max="2560" width="9.28515625" style="865"/>
    <col min="2561" max="2561" width="11.7109375" style="865" bestFit="1" customWidth="1"/>
    <col min="2562" max="2562" width="113.85546875" style="865" customWidth="1"/>
    <col min="2563" max="2563" width="7.7109375" style="865" customWidth="1"/>
    <col min="2564" max="2564" width="9" style="865" customWidth="1"/>
    <col min="2565" max="2565" width="13.7109375" style="865" customWidth="1"/>
    <col min="2566" max="2566" width="14" style="865" bestFit="1" customWidth="1"/>
    <col min="2567" max="2567" width="5.7109375" style="865" customWidth="1"/>
    <col min="2568" max="2568" width="10.7109375" style="865" customWidth="1"/>
    <col min="2569" max="2816" width="9.28515625" style="865"/>
    <col min="2817" max="2817" width="11.7109375" style="865" bestFit="1" customWidth="1"/>
    <col min="2818" max="2818" width="113.85546875" style="865" customWidth="1"/>
    <col min="2819" max="2819" width="7.7109375" style="865" customWidth="1"/>
    <col min="2820" max="2820" width="9" style="865" customWidth="1"/>
    <col min="2821" max="2821" width="13.7109375" style="865" customWidth="1"/>
    <col min="2822" max="2822" width="14" style="865" bestFit="1" customWidth="1"/>
    <col min="2823" max="2823" width="5.7109375" style="865" customWidth="1"/>
    <col min="2824" max="2824" width="10.7109375" style="865" customWidth="1"/>
    <col min="2825" max="3072" width="9.28515625" style="865"/>
    <col min="3073" max="3073" width="11.7109375" style="865" bestFit="1" customWidth="1"/>
    <col min="3074" max="3074" width="113.85546875" style="865" customWidth="1"/>
    <col min="3075" max="3075" width="7.7109375" style="865" customWidth="1"/>
    <col min="3076" max="3076" width="9" style="865" customWidth="1"/>
    <col min="3077" max="3077" width="13.7109375" style="865" customWidth="1"/>
    <col min="3078" max="3078" width="14" style="865" bestFit="1" customWidth="1"/>
    <col min="3079" max="3079" width="5.7109375" style="865" customWidth="1"/>
    <col min="3080" max="3080" width="10.7109375" style="865" customWidth="1"/>
    <col min="3081" max="3328" width="9.28515625" style="865"/>
    <col min="3329" max="3329" width="11.7109375" style="865" bestFit="1" customWidth="1"/>
    <col min="3330" max="3330" width="113.85546875" style="865" customWidth="1"/>
    <col min="3331" max="3331" width="7.7109375" style="865" customWidth="1"/>
    <col min="3332" max="3332" width="9" style="865" customWidth="1"/>
    <col min="3333" max="3333" width="13.7109375" style="865" customWidth="1"/>
    <col min="3334" max="3334" width="14" style="865" bestFit="1" customWidth="1"/>
    <col min="3335" max="3335" width="5.7109375" style="865" customWidth="1"/>
    <col min="3336" max="3336" width="10.7109375" style="865" customWidth="1"/>
    <col min="3337" max="3584" width="9.28515625" style="865"/>
    <col min="3585" max="3585" width="11.7109375" style="865" bestFit="1" customWidth="1"/>
    <col min="3586" max="3586" width="113.85546875" style="865" customWidth="1"/>
    <col min="3587" max="3587" width="7.7109375" style="865" customWidth="1"/>
    <col min="3588" max="3588" width="9" style="865" customWidth="1"/>
    <col min="3589" max="3589" width="13.7109375" style="865" customWidth="1"/>
    <col min="3590" max="3590" width="14" style="865" bestFit="1" customWidth="1"/>
    <col min="3591" max="3591" width="5.7109375" style="865" customWidth="1"/>
    <col min="3592" max="3592" width="10.7109375" style="865" customWidth="1"/>
    <col min="3593" max="3840" width="9.28515625" style="865"/>
    <col min="3841" max="3841" width="11.7109375" style="865" bestFit="1" customWidth="1"/>
    <col min="3842" max="3842" width="113.85546875" style="865" customWidth="1"/>
    <col min="3843" max="3843" width="7.7109375" style="865" customWidth="1"/>
    <col min="3844" max="3844" width="9" style="865" customWidth="1"/>
    <col min="3845" max="3845" width="13.7109375" style="865" customWidth="1"/>
    <col min="3846" max="3846" width="14" style="865" bestFit="1" customWidth="1"/>
    <col min="3847" max="3847" width="5.7109375" style="865" customWidth="1"/>
    <col min="3848" max="3848" width="10.7109375" style="865" customWidth="1"/>
    <col min="3849" max="4096" width="9.28515625" style="865"/>
    <col min="4097" max="4097" width="11.7109375" style="865" bestFit="1" customWidth="1"/>
    <col min="4098" max="4098" width="113.85546875" style="865" customWidth="1"/>
    <col min="4099" max="4099" width="7.7109375" style="865" customWidth="1"/>
    <col min="4100" max="4100" width="9" style="865" customWidth="1"/>
    <col min="4101" max="4101" width="13.7109375" style="865" customWidth="1"/>
    <col min="4102" max="4102" width="14" style="865" bestFit="1" customWidth="1"/>
    <col min="4103" max="4103" width="5.7109375" style="865" customWidth="1"/>
    <col min="4104" max="4104" width="10.7109375" style="865" customWidth="1"/>
    <col min="4105" max="4352" width="9.28515625" style="865"/>
    <col min="4353" max="4353" width="11.7109375" style="865" bestFit="1" customWidth="1"/>
    <col min="4354" max="4354" width="113.85546875" style="865" customWidth="1"/>
    <col min="4355" max="4355" width="7.7109375" style="865" customWidth="1"/>
    <col min="4356" max="4356" width="9" style="865" customWidth="1"/>
    <col min="4357" max="4357" width="13.7109375" style="865" customWidth="1"/>
    <col min="4358" max="4358" width="14" style="865" bestFit="1" customWidth="1"/>
    <col min="4359" max="4359" width="5.7109375" style="865" customWidth="1"/>
    <col min="4360" max="4360" width="10.7109375" style="865" customWidth="1"/>
    <col min="4361" max="4608" width="9.28515625" style="865"/>
    <col min="4609" max="4609" width="11.7109375" style="865" bestFit="1" customWidth="1"/>
    <col min="4610" max="4610" width="113.85546875" style="865" customWidth="1"/>
    <col min="4611" max="4611" width="7.7109375" style="865" customWidth="1"/>
    <col min="4612" max="4612" width="9" style="865" customWidth="1"/>
    <col min="4613" max="4613" width="13.7109375" style="865" customWidth="1"/>
    <col min="4614" max="4614" width="14" style="865" bestFit="1" customWidth="1"/>
    <col min="4615" max="4615" width="5.7109375" style="865" customWidth="1"/>
    <col min="4616" max="4616" width="10.7109375" style="865" customWidth="1"/>
    <col min="4617" max="4864" width="9.28515625" style="865"/>
    <col min="4865" max="4865" width="11.7109375" style="865" bestFit="1" customWidth="1"/>
    <col min="4866" max="4866" width="113.85546875" style="865" customWidth="1"/>
    <col min="4867" max="4867" width="7.7109375" style="865" customWidth="1"/>
    <col min="4868" max="4868" width="9" style="865" customWidth="1"/>
    <col min="4869" max="4869" width="13.7109375" style="865" customWidth="1"/>
    <col min="4870" max="4870" width="14" style="865" bestFit="1" customWidth="1"/>
    <col min="4871" max="4871" width="5.7109375" style="865" customWidth="1"/>
    <col min="4872" max="4872" width="10.7109375" style="865" customWidth="1"/>
    <col min="4873" max="5120" width="9.28515625" style="865"/>
    <col min="5121" max="5121" width="11.7109375" style="865" bestFit="1" customWidth="1"/>
    <col min="5122" max="5122" width="113.85546875" style="865" customWidth="1"/>
    <col min="5123" max="5123" width="7.7109375" style="865" customWidth="1"/>
    <col min="5124" max="5124" width="9" style="865" customWidth="1"/>
    <col min="5125" max="5125" width="13.7109375" style="865" customWidth="1"/>
    <col min="5126" max="5126" width="14" style="865" bestFit="1" customWidth="1"/>
    <col min="5127" max="5127" width="5.7109375" style="865" customWidth="1"/>
    <col min="5128" max="5128" width="10.7109375" style="865" customWidth="1"/>
    <col min="5129" max="5376" width="9.28515625" style="865"/>
    <col min="5377" max="5377" width="11.7109375" style="865" bestFit="1" customWidth="1"/>
    <col min="5378" max="5378" width="113.85546875" style="865" customWidth="1"/>
    <col min="5379" max="5379" width="7.7109375" style="865" customWidth="1"/>
    <col min="5380" max="5380" width="9" style="865" customWidth="1"/>
    <col min="5381" max="5381" width="13.7109375" style="865" customWidth="1"/>
    <col min="5382" max="5382" width="14" style="865" bestFit="1" customWidth="1"/>
    <col min="5383" max="5383" width="5.7109375" style="865" customWidth="1"/>
    <col min="5384" max="5384" width="10.7109375" style="865" customWidth="1"/>
    <col min="5385" max="5632" width="9.28515625" style="865"/>
    <col min="5633" max="5633" width="11.7109375" style="865" bestFit="1" customWidth="1"/>
    <col min="5634" max="5634" width="113.85546875" style="865" customWidth="1"/>
    <col min="5635" max="5635" width="7.7109375" style="865" customWidth="1"/>
    <col min="5636" max="5636" width="9" style="865" customWidth="1"/>
    <col min="5637" max="5637" width="13.7109375" style="865" customWidth="1"/>
    <col min="5638" max="5638" width="14" style="865" bestFit="1" customWidth="1"/>
    <col min="5639" max="5639" width="5.7109375" style="865" customWidth="1"/>
    <col min="5640" max="5640" width="10.7109375" style="865" customWidth="1"/>
    <col min="5641" max="5888" width="9.28515625" style="865"/>
    <col min="5889" max="5889" width="11.7109375" style="865" bestFit="1" customWidth="1"/>
    <col min="5890" max="5890" width="113.85546875" style="865" customWidth="1"/>
    <col min="5891" max="5891" width="7.7109375" style="865" customWidth="1"/>
    <col min="5892" max="5892" width="9" style="865" customWidth="1"/>
    <col min="5893" max="5893" width="13.7109375" style="865" customWidth="1"/>
    <col min="5894" max="5894" width="14" style="865" bestFit="1" customWidth="1"/>
    <col min="5895" max="5895" width="5.7109375" style="865" customWidth="1"/>
    <col min="5896" max="5896" width="10.7109375" style="865" customWidth="1"/>
    <col min="5897" max="6144" width="9.28515625" style="865"/>
    <col min="6145" max="6145" width="11.7109375" style="865" bestFit="1" customWidth="1"/>
    <col min="6146" max="6146" width="113.85546875" style="865" customWidth="1"/>
    <col min="6147" max="6147" width="7.7109375" style="865" customWidth="1"/>
    <col min="6148" max="6148" width="9" style="865" customWidth="1"/>
    <col min="6149" max="6149" width="13.7109375" style="865" customWidth="1"/>
    <col min="6150" max="6150" width="14" style="865" bestFit="1" customWidth="1"/>
    <col min="6151" max="6151" width="5.7109375" style="865" customWidth="1"/>
    <col min="6152" max="6152" width="10.7109375" style="865" customWidth="1"/>
    <col min="6153" max="6400" width="9.28515625" style="865"/>
    <col min="6401" max="6401" width="11.7109375" style="865" bestFit="1" customWidth="1"/>
    <col min="6402" max="6402" width="113.85546875" style="865" customWidth="1"/>
    <col min="6403" max="6403" width="7.7109375" style="865" customWidth="1"/>
    <col min="6404" max="6404" width="9" style="865" customWidth="1"/>
    <col min="6405" max="6405" width="13.7109375" style="865" customWidth="1"/>
    <col min="6406" max="6406" width="14" style="865" bestFit="1" customWidth="1"/>
    <col min="6407" max="6407" width="5.7109375" style="865" customWidth="1"/>
    <col min="6408" max="6408" width="10.7109375" style="865" customWidth="1"/>
    <col min="6409" max="6656" width="9.28515625" style="865"/>
    <col min="6657" max="6657" width="11.7109375" style="865" bestFit="1" customWidth="1"/>
    <col min="6658" max="6658" width="113.85546875" style="865" customWidth="1"/>
    <col min="6659" max="6659" width="7.7109375" style="865" customWidth="1"/>
    <col min="6660" max="6660" width="9" style="865" customWidth="1"/>
    <col min="6661" max="6661" width="13.7109375" style="865" customWidth="1"/>
    <col min="6662" max="6662" width="14" style="865" bestFit="1" customWidth="1"/>
    <col min="6663" max="6663" width="5.7109375" style="865" customWidth="1"/>
    <col min="6664" max="6664" width="10.7109375" style="865" customWidth="1"/>
    <col min="6665" max="6912" width="9.28515625" style="865"/>
    <col min="6913" max="6913" width="11.7109375" style="865" bestFit="1" customWidth="1"/>
    <col min="6914" max="6914" width="113.85546875" style="865" customWidth="1"/>
    <col min="6915" max="6915" width="7.7109375" style="865" customWidth="1"/>
    <col min="6916" max="6916" width="9" style="865" customWidth="1"/>
    <col min="6917" max="6917" width="13.7109375" style="865" customWidth="1"/>
    <col min="6918" max="6918" width="14" style="865" bestFit="1" customWidth="1"/>
    <col min="6919" max="6919" width="5.7109375" style="865" customWidth="1"/>
    <col min="6920" max="6920" width="10.7109375" style="865" customWidth="1"/>
    <col min="6921" max="7168" width="9.28515625" style="865"/>
    <col min="7169" max="7169" width="11.7109375" style="865" bestFit="1" customWidth="1"/>
    <col min="7170" max="7170" width="113.85546875" style="865" customWidth="1"/>
    <col min="7171" max="7171" width="7.7109375" style="865" customWidth="1"/>
    <col min="7172" max="7172" width="9" style="865" customWidth="1"/>
    <col min="7173" max="7173" width="13.7109375" style="865" customWidth="1"/>
    <col min="7174" max="7174" width="14" style="865" bestFit="1" customWidth="1"/>
    <col min="7175" max="7175" width="5.7109375" style="865" customWidth="1"/>
    <col min="7176" max="7176" width="10.7109375" style="865" customWidth="1"/>
    <col min="7177" max="7424" width="9.28515625" style="865"/>
    <col min="7425" max="7425" width="11.7109375" style="865" bestFit="1" customWidth="1"/>
    <col min="7426" max="7426" width="113.85546875" style="865" customWidth="1"/>
    <col min="7427" max="7427" width="7.7109375" style="865" customWidth="1"/>
    <col min="7428" max="7428" width="9" style="865" customWidth="1"/>
    <col min="7429" max="7429" width="13.7109375" style="865" customWidth="1"/>
    <col min="7430" max="7430" width="14" style="865" bestFit="1" customWidth="1"/>
    <col min="7431" max="7431" width="5.7109375" style="865" customWidth="1"/>
    <col min="7432" max="7432" width="10.7109375" style="865" customWidth="1"/>
    <col min="7433" max="7680" width="9.28515625" style="865"/>
    <col min="7681" max="7681" width="11.7109375" style="865" bestFit="1" customWidth="1"/>
    <col min="7682" max="7682" width="113.85546875" style="865" customWidth="1"/>
    <col min="7683" max="7683" width="7.7109375" style="865" customWidth="1"/>
    <col min="7684" max="7684" width="9" style="865" customWidth="1"/>
    <col min="7685" max="7685" width="13.7109375" style="865" customWidth="1"/>
    <col min="7686" max="7686" width="14" style="865" bestFit="1" customWidth="1"/>
    <col min="7687" max="7687" width="5.7109375" style="865" customWidth="1"/>
    <col min="7688" max="7688" width="10.7109375" style="865" customWidth="1"/>
    <col min="7689" max="7936" width="9.28515625" style="865"/>
    <col min="7937" max="7937" width="11.7109375" style="865" bestFit="1" customWidth="1"/>
    <col min="7938" max="7938" width="113.85546875" style="865" customWidth="1"/>
    <col min="7939" max="7939" width="7.7109375" style="865" customWidth="1"/>
    <col min="7940" max="7940" width="9" style="865" customWidth="1"/>
    <col min="7941" max="7941" width="13.7109375" style="865" customWidth="1"/>
    <col min="7942" max="7942" width="14" style="865" bestFit="1" customWidth="1"/>
    <col min="7943" max="7943" width="5.7109375" style="865" customWidth="1"/>
    <col min="7944" max="7944" width="10.7109375" style="865" customWidth="1"/>
    <col min="7945" max="8192" width="9.28515625" style="865"/>
    <col min="8193" max="8193" width="11.7109375" style="865" bestFit="1" customWidth="1"/>
    <col min="8194" max="8194" width="113.85546875" style="865" customWidth="1"/>
    <col min="8195" max="8195" width="7.7109375" style="865" customWidth="1"/>
    <col min="8196" max="8196" width="9" style="865" customWidth="1"/>
    <col min="8197" max="8197" width="13.7109375" style="865" customWidth="1"/>
    <col min="8198" max="8198" width="14" style="865" bestFit="1" customWidth="1"/>
    <col min="8199" max="8199" width="5.7109375" style="865" customWidth="1"/>
    <col min="8200" max="8200" width="10.7109375" style="865" customWidth="1"/>
    <col min="8201" max="8448" width="9.28515625" style="865"/>
    <col min="8449" max="8449" width="11.7109375" style="865" bestFit="1" customWidth="1"/>
    <col min="8450" max="8450" width="113.85546875" style="865" customWidth="1"/>
    <col min="8451" max="8451" width="7.7109375" style="865" customWidth="1"/>
    <col min="8452" max="8452" width="9" style="865" customWidth="1"/>
    <col min="8453" max="8453" width="13.7109375" style="865" customWidth="1"/>
    <col min="8454" max="8454" width="14" style="865" bestFit="1" customWidth="1"/>
    <col min="8455" max="8455" width="5.7109375" style="865" customWidth="1"/>
    <col min="8456" max="8456" width="10.7109375" style="865" customWidth="1"/>
    <col min="8457" max="8704" width="9.28515625" style="865"/>
    <col min="8705" max="8705" width="11.7109375" style="865" bestFit="1" customWidth="1"/>
    <col min="8706" max="8706" width="113.85546875" style="865" customWidth="1"/>
    <col min="8707" max="8707" width="7.7109375" style="865" customWidth="1"/>
    <col min="8708" max="8708" width="9" style="865" customWidth="1"/>
    <col min="8709" max="8709" width="13.7109375" style="865" customWidth="1"/>
    <col min="8710" max="8710" width="14" style="865" bestFit="1" customWidth="1"/>
    <col min="8711" max="8711" width="5.7109375" style="865" customWidth="1"/>
    <col min="8712" max="8712" width="10.7109375" style="865" customWidth="1"/>
    <col min="8713" max="8960" width="9.28515625" style="865"/>
    <col min="8961" max="8961" width="11.7109375" style="865" bestFit="1" customWidth="1"/>
    <col min="8962" max="8962" width="113.85546875" style="865" customWidth="1"/>
    <col min="8963" max="8963" width="7.7109375" style="865" customWidth="1"/>
    <col min="8964" max="8964" width="9" style="865" customWidth="1"/>
    <col min="8965" max="8965" width="13.7109375" style="865" customWidth="1"/>
    <col min="8966" max="8966" width="14" style="865" bestFit="1" customWidth="1"/>
    <col min="8967" max="8967" width="5.7109375" style="865" customWidth="1"/>
    <col min="8968" max="8968" width="10.7109375" style="865" customWidth="1"/>
    <col min="8969" max="9216" width="9.28515625" style="865"/>
    <col min="9217" max="9217" width="11.7109375" style="865" bestFit="1" customWidth="1"/>
    <col min="9218" max="9218" width="113.85546875" style="865" customWidth="1"/>
    <col min="9219" max="9219" width="7.7109375" style="865" customWidth="1"/>
    <col min="9220" max="9220" width="9" style="865" customWidth="1"/>
    <col min="9221" max="9221" width="13.7109375" style="865" customWidth="1"/>
    <col min="9222" max="9222" width="14" style="865" bestFit="1" customWidth="1"/>
    <col min="9223" max="9223" width="5.7109375" style="865" customWidth="1"/>
    <col min="9224" max="9224" width="10.7109375" style="865" customWidth="1"/>
    <col min="9225" max="9472" width="9.28515625" style="865"/>
    <col min="9473" max="9473" width="11.7109375" style="865" bestFit="1" customWidth="1"/>
    <col min="9474" max="9474" width="113.85546875" style="865" customWidth="1"/>
    <col min="9475" max="9475" width="7.7109375" style="865" customWidth="1"/>
    <col min="9476" max="9476" width="9" style="865" customWidth="1"/>
    <col min="9477" max="9477" width="13.7109375" style="865" customWidth="1"/>
    <col min="9478" max="9478" width="14" style="865" bestFit="1" customWidth="1"/>
    <col min="9479" max="9479" width="5.7109375" style="865" customWidth="1"/>
    <col min="9480" max="9480" width="10.7109375" style="865" customWidth="1"/>
    <col min="9481" max="9728" width="9.28515625" style="865"/>
    <col min="9729" max="9729" width="11.7109375" style="865" bestFit="1" customWidth="1"/>
    <col min="9730" max="9730" width="113.85546875" style="865" customWidth="1"/>
    <col min="9731" max="9731" width="7.7109375" style="865" customWidth="1"/>
    <col min="9732" max="9732" width="9" style="865" customWidth="1"/>
    <col min="9733" max="9733" width="13.7109375" style="865" customWidth="1"/>
    <col min="9734" max="9734" width="14" style="865" bestFit="1" customWidth="1"/>
    <col min="9735" max="9735" width="5.7109375" style="865" customWidth="1"/>
    <col min="9736" max="9736" width="10.7109375" style="865" customWidth="1"/>
    <col min="9737" max="9984" width="9.28515625" style="865"/>
    <col min="9985" max="9985" width="11.7109375" style="865" bestFit="1" customWidth="1"/>
    <col min="9986" max="9986" width="113.85546875" style="865" customWidth="1"/>
    <col min="9987" max="9987" width="7.7109375" style="865" customWidth="1"/>
    <col min="9988" max="9988" width="9" style="865" customWidth="1"/>
    <col min="9989" max="9989" width="13.7109375" style="865" customWidth="1"/>
    <col min="9990" max="9990" width="14" style="865" bestFit="1" customWidth="1"/>
    <col min="9991" max="9991" width="5.7109375" style="865" customWidth="1"/>
    <col min="9992" max="9992" width="10.7109375" style="865" customWidth="1"/>
    <col min="9993" max="10240" width="9.28515625" style="865"/>
    <col min="10241" max="10241" width="11.7109375" style="865" bestFit="1" customWidth="1"/>
    <col min="10242" max="10242" width="113.85546875" style="865" customWidth="1"/>
    <col min="10243" max="10243" width="7.7109375" style="865" customWidth="1"/>
    <col min="10244" max="10244" width="9" style="865" customWidth="1"/>
    <col min="10245" max="10245" width="13.7109375" style="865" customWidth="1"/>
    <col min="10246" max="10246" width="14" style="865" bestFit="1" customWidth="1"/>
    <col min="10247" max="10247" width="5.7109375" style="865" customWidth="1"/>
    <col min="10248" max="10248" width="10.7109375" style="865" customWidth="1"/>
    <col min="10249" max="10496" width="9.28515625" style="865"/>
    <col min="10497" max="10497" width="11.7109375" style="865" bestFit="1" customWidth="1"/>
    <col min="10498" max="10498" width="113.85546875" style="865" customWidth="1"/>
    <col min="10499" max="10499" width="7.7109375" style="865" customWidth="1"/>
    <col min="10500" max="10500" width="9" style="865" customWidth="1"/>
    <col min="10501" max="10501" width="13.7109375" style="865" customWidth="1"/>
    <col min="10502" max="10502" width="14" style="865" bestFit="1" customWidth="1"/>
    <col min="10503" max="10503" width="5.7109375" style="865" customWidth="1"/>
    <col min="10504" max="10504" width="10.7109375" style="865" customWidth="1"/>
    <col min="10505" max="10752" width="9.28515625" style="865"/>
    <col min="10753" max="10753" width="11.7109375" style="865" bestFit="1" customWidth="1"/>
    <col min="10754" max="10754" width="113.85546875" style="865" customWidth="1"/>
    <col min="10755" max="10755" width="7.7109375" style="865" customWidth="1"/>
    <col min="10756" max="10756" width="9" style="865" customWidth="1"/>
    <col min="10757" max="10757" width="13.7109375" style="865" customWidth="1"/>
    <col min="10758" max="10758" width="14" style="865" bestFit="1" customWidth="1"/>
    <col min="10759" max="10759" width="5.7109375" style="865" customWidth="1"/>
    <col min="10760" max="10760" width="10.7109375" style="865" customWidth="1"/>
    <col min="10761" max="11008" width="9.28515625" style="865"/>
    <col min="11009" max="11009" width="11.7109375" style="865" bestFit="1" customWidth="1"/>
    <col min="11010" max="11010" width="113.85546875" style="865" customWidth="1"/>
    <col min="11011" max="11011" width="7.7109375" style="865" customWidth="1"/>
    <col min="11012" max="11012" width="9" style="865" customWidth="1"/>
    <col min="11013" max="11013" width="13.7109375" style="865" customWidth="1"/>
    <col min="11014" max="11014" width="14" style="865" bestFit="1" customWidth="1"/>
    <col min="11015" max="11015" width="5.7109375" style="865" customWidth="1"/>
    <col min="11016" max="11016" width="10.7109375" style="865" customWidth="1"/>
    <col min="11017" max="11264" width="9.28515625" style="865"/>
    <col min="11265" max="11265" width="11.7109375" style="865" bestFit="1" customWidth="1"/>
    <col min="11266" max="11266" width="113.85546875" style="865" customWidth="1"/>
    <col min="11267" max="11267" width="7.7109375" style="865" customWidth="1"/>
    <col min="11268" max="11268" width="9" style="865" customWidth="1"/>
    <col min="11269" max="11269" width="13.7109375" style="865" customWidth="1"/>
    <col min="11270" max="11270" width="14" style="865" bestFit="1" customWidth="1"/>
    <col min="11271" max="11271" width="5.7109375" style="865" customWidth="1"/>
    <col min="11272" max="11272" width="10.7109375" style="865" customWidth="1"/>
    <col min="11273" max="11520" width="9.28515625" style="865"/>
    <col min="11521" max="11521" width="11.7109375" style="865" bestFit="1" customWidth="1"/>
    <col min="11522" max="11522" width="113.85546875" style="865" customWidth="1"/>
    <col min="11523" max="11523" width="7.7109375" style="865" customWidth="1"/>
    <col min="11524" max="11524" width="9" style="865" customWidth="1"/>
    <col min="11525" max="11525" width="13.7109375" style="865" customWidth="1"/>
    <col min="11526" max="11526" width="14" style="865" bestFit="1" customWidth="1"/>
    <col min="11527" max="11527" width="5.7109375" style="865" customWidth="1"/>
    <col min="11528" max="11528" width="10.7109375" style="865" customWidth="1"/>
    <col min="11529" max="11776" width="9.28515625" style="865"/>
    <col min="11777" max="11777" width="11.7109375" style="865" bestFit="1" customWidth="1"/>
    <col min="11778" max="11778" width="113.85546875" style="865" customWidth="1"/>
    <col min="11779" max="11779" width="7.7109375" style="865" customWidth="1"/>
    <col min="11780" max="11780" width="9" style="865" customWidth="1"/>
    <col min="11781" max="11781" width="13.7109375" style="865" customWidth="1"/>
    <col min="11782" max="11782" width="14" style="865" bestFit="1" customWidth="1"/>
    <col min="11783" max="11783" width="5.7109375" style="865" customWidth="1"/>
    <col min="11784" max="11784" width="10.7109375" style="865" customWidth="1"/>
    <col min="11785" max="12032" width="9.28515625" style="865"/>
    <col min="12033" max="12033" width="11.7109375" style="865" bestFit="1" customWidth="1"/>
    <col min="12034" max="12034" width="113.85546875" style="865" customWidth="1"/>
    <col min="12035" max="12035" width="7.7109375" style="865" customWidth="1"/>
    <col min="12036" max="12036" width="9" style="865" customWidth="1"/>
    <col min="12037" max="12037" width="13.7109375" style="865" customWidth="1"/>
    <col min="12038" max="12038" width="14" style="865" bestFit="1" customWidth="1"/>
    <col min="12039" max="12039" width="5.7109375" style="865" customWidth="1"/>
    <col min="12040" max="12040" width="10.7109375" style="865" customWidth="1"/>
    <col min="12041" max="12288" width="9.28515625" style="865"/>
    <col min="12289" max="12289" width="11.7109375" style="865" bestFit="1" customWidth="1"/>
    <col min="12290" max="12290" width="113.85546875" style="865" customWidth="1"/>
    <col min="12291" max="12291" width="7.7109375" style="865" customWidth="1"/>
    <col min="12292" max="12292" width="9" style="865" customWidth="1"/>
    <col min="12293" max="12293" width="13.7109375" style="865" customWidth="1"/>
    <col min="12294" max="12294" width="14" style="865" bestFit="1" customWidth="1"/>
    <col min="12295" max="12295" width="5.7109375" style="865" customWidth="1"/>
    <col min="12296" max="12296" width="10.7109375" style="865" customWidth="1"/>
    <col min="12297" max="12544" width="9.28515625" style="865"/>
    <col min="12545" max="12545" width="11.7109375" style="865" bestFit="1" customWidth="1"/>
    <col min="12546" max="12546" width="113.85546875" style="865" customWidth="1"/>
    <col min="12547" max="12547" width="7.7109375" style="865" customWidth="1"/>
    <col min="12548" max="12548" width="9" style="865" customWidth="1"/>
    <col min="12549" max="12549" width="13.7109375" style="865" customWidth="1"/>
    <col min="12550" max="12550" width="14" style="865" bestFit="1" customWidth="1"/>
    <col min="12551" max="12551" width="5.7109375" style="865" customWidth="1"/>
    <col min="12552" max="12552" width="10.7109375" style="865" customWidth="1"/>
    <col min="12553" max="12800" width="9.28515625" style="865"/>
    <col min="12801" max="12801" width="11.7109375" style="865" bestFit="1" customWidth="1"/>
    <col min="12802" max="12802" width="113.85546875" style="865" customWidth="1"/>
    <col min="12803" max="12803" width="7.7109375" style="865" customWidth="1"/>
    <col min="12804" max="12804" width="9" style="865" customWidth="1"/>
    <col min="12805" max="12805" width="13.7109375" style="865" customWidth="1"/>
    <col min="12806" max="12806" width="14" style="865" bestFit="1" customWidth="1"/>
    <col min="12807" max="12807" width="5.7109375" style="865" customWidth="1"/>
    <col min="12808" max="12808" width="10.7109375" style="865" customWidth="1"/>
    <col min="12809" max="13056" width="9.28515625" style="865"/>
    <col min="13057" max="13057" width="11.7109375" style="865" bestFit="1" customWidth="1"/>
    <col min="13058" max="13058" width="113.85546875" style="865" customWidth="1"/>
    <col min="13059" max="13059" width="7.7109375" style="865" customWidth="1"/>
    <col min="13060" max="13060" width="9" style="865" customWidth="1"/>
    <col min="13061" max="13061" width="13.7109375" style="865" customWidth="1"/>
    <col min="13062" max="13062" width="14" style="865" bestFit="1" customWidth="1"/>
    <col min="13063" max="13063" width="5.7109375" style="865" customWidth="1"/>
    <col min="13064" max="13064" width="10.7109375" style="865" customWidth="1"/>
    <col min="13065" max="13312" width="9.28515625" style="865"/>
    <col min="13313" max="13313" width="11.7109375" style="865" bestFit="1" customWidth="1"/>
    <col min="13314" max="13314" width="113.85546875" style="865" customWidth="1"/>
    <col min="13315" max="13315" width="7.7109375" style="865" customWidth="1"/>
    <col min="13316" max="13316" width="9" style="865" customWidth="1"/>
    <col min="13317" max="13317" width="13.7109375" style="865" customWidth="1"/>
    <col min="13318" max="13318" width="14" style="865" bestFit="1" customWidth="1"/>
    <col min="13319" max="13319" width="5.7109375" style="865" customWidth="1"/>
    <col min="13320" max="13320" width="10.7109375" style="865" customWidth="1"/>
    <col min="13321" max="13568" width="9.28515625" style="865"/>
    <col min="13569" max="13569" width="11.7109375" style="865" bestFit="1" customWidth="1"/>
    <col min="13570" max="13570" width="113.85546875" style="865" customWidth="1"/>
    <col min="13571" max="13571" width="7.7109375" style="865" customWidth="1"/>
    <col min="13572" max="13572" width="9" style="865" customWidth="1"/>
    <col min="13573" max="13573" width="13.7109375" style="865" customWidth="1"/>
    <col min="13574" max="13574" width="14" style="865" bestFit="1" customWidth="1"/>
    <col min="13575" max="13575" width="5.7109375" style="865" customWidth="1"/>
    <col min="13576" max="13576" width="10.7109375" style="865" customWidth="1"/>
    <col min="13577" max="13824" width="9.28515625" style="865"/>
    <col min="13825" max="13825" width="11.7109375" style="865" bestFit="1" customWidth="1"/>
    <col min="13826" max="13826" width="113.85546875" style="865" customWidth="1"/>
    <col min="13827" max="13827" width="7.7109375" style="865" customWidth="1"/>
    <col min="13828" max="13828" width="9" style="865" customWidth="1"/>
    <col min="13829" max="13829" width="13.7109375" style="865" customWidth="1"/>
    <col min="13830" max="13830" width="14" style="865" bestFit="1" customWidth="1"/>
    <col min="13831" max="13831" width="5.7109375" style="865" customWidth="1"/>
    <col min="13832" max="13832" width="10.7109375" style="865" customWidth="1"/>
    <col min="13833" max="14080" width="9.28515625" style="865"/>
    <col min="14081" max="14081" width="11.7109375" style="865" bestFit="1" customWidth="1"/>
    <col min="14082" max="14082" width="113.85546875" style="865" customWidth="1"/>
    <col min="14083" max="14083" width="7.7109375" style="865" customWidth="1"/>
    <col min="14084" max="14084" width="9" style="865" customWidth="1"/>
    <col min="14085" max="14085" width="13.7109375" style="865" customWidth="1"/>
    <col min="14086" max="14086" width="14" style="865" bestFit="1" customWidth="1"/>
    <col min="14087" max="14087" width="5.7109375" style="865" customWidth="1"/>
    <col min="14088" max="14088" width="10.7109375" style="865" customWidth="1"/>
    <col min="14089" max="14336" width="9.28515625" style="865"/>
    <col min="14337" max="14337" width="11.7109375" style="865" bestFit="1" customWidth="1"/>
    <col min="14338" max="14338" width="113.85546875" style="865" customWidth="1"/>
    <col min="14339" max="14339" width="7.7109375" style="865" customWidth="1"/>
    <col min="14340" max="14340" width="9" style="865" customWidth="1"/>
    <col min="14341" max="14341" width="13.7109375" style="865" customWidth="1"/>
    <col min="14342" max="14342" width="14" style="865" bestFit="1" customWidth="1"/>
    <col min="14343" max="14343" width="5.7109375" style="865" customWidth="1"/>
    <col min="14344" max="14344" width="10.7109375" style="865" customWidth="1"/>
    <col min="14345" max="14592" width="9.28515625" style="865"/>
    <col min="14593" max="14593" width="11.7109375" style="865" bestFit="1" customWidth="1"/>
    <col min="14594" max="14594" width="113.85546875" style="865" customWidth="1"/>
    <col min="14595" max="14595" width="7.7109375" style="865" customWidth="1"/>
    <col min="14596" max="14596" width="9" style="865" customWidth="1"/>
    <col min="14597" max="14597" width="13.7109375" style="865" customWidth="1"/>
    <col min="14598" max="14598" width="14" style="865" bestFit="1" customWidth="1"/>
    <col min="14599" max="14599" width="5.7109375" style="865" customWidth="1"/>
    <col min="14600" max="14600" width="10.7109375" style="865" customWidth="1"/>
    <col min="14601" max="14848" width="9.28515625" style="865"/>
    <col min="14849" max="14849" width="11.7109375" style="865" bestFit="1" customWidth="1"/>
    <col min="14850" max="14850" width="113.85546875" style="865" customWidth="1"/>
    <col min="14851" max="14851" width="7.7109375" style="865" customWidth="1"/>
    <col min="14852" max="14852" width="9" style="865" customWidth="1"/>
    <col min="14853" max="14853" width="13.7109375" style="865" customWidth="1"/>
    <col min="14854" max="14854" width="14" style="865" bestFit="1" customWidth="1"/>
    <col min="14855" max="14855" width="5.7109375" style="865" customWidth="1"/>
    <col min="14856" max="14856" width="10.7109375" style="865" customWidth="1"/>
    <col min="14857" max="15104" width="9.28515625" style="865"/>
    <col min="15105" max="15105" width="11.7109375" style="865" bestFit="1" customWidth="1"/>
    <col min="15106" max="15106" width="113.85546875" style="865" customWidth="1"/>
    <col min="15107" max="15107" width="7.7109375" style="865" customWidth="1"/>
    <col min="15108" max="15108" width="9" style="865" customWidth="1"/>
    <col min="15109" max="15109" width="13.7109375" style="865" customWidth="1"/>
    <col min="15110" max="15110" width="14" style="865" bestFit="1" customWidth="1"/>
    <col min="15111" max="15111" width="5.7109375" style="865" customWidth="1"/>
    <col min="15112" max="15112" width="10.7109375" style="865" customWidth="1"/>
    <col min="15113" max="15360" width="9.28515625" style="865"/>
    <col min="15361" max="15361" width="11.7109375" style="865" bestFit="1" customWidth="1"/>
    <col min="15362" max="15362" width="113.85546875" style="865" customWidth="1"/>
    <col min="15363" max="15363" width="7.7109375" style="865" customWidth="1"/>
    <col min="15364" max="15364" width="9" style="865" customWidth="1"/>
    <col min="15365" max="15365" width="13.7109375" style="865" customWidth="1"/>
    <col min="15366" max="15366" width="14" style="865" bestFit="1" customWidth="1"/>
    <col min="15367" max="15367" width="5.7109375" style="865" customWidth="1"/>
    <col min="15368" max="15368" width="10.7109375" style="865" customWidth="1"/>
    <col min="15369" max="15616" width="9.28515625" style="865"/>
    <col min="15617" max="15617" width="11.7109375" style="865" bestFit="1" customWidth="1"/>
    <col min="15618" max="15618" width="113.85546875" style="865" customWidth="1"/>
    <col min="15619" max="15619" width="7.7109375" style="865" customWidth="1"/>
    <col min="15620" max="15620" width="9" style="865" customWidth="1"/>
    <col min="15621" max="15621" width="13.7109375" style="865" customWidth="1"/>
    <col min="15622" max="15622" width="14" style="865" bestFit="1" customWidth="1"/>
    <col min="15623" max="15623" width="5.7109375" style="865" customWidth="1"/>
    <col min="15624" max="15624" width="10.7109375" style="865" customWidth="1"/>
    <col min="15625" max="15872" width="9.28515625" style="865"/>
    <col min="15873" max="15873" width="11.7109375" style="865" bestFit="1" customWidth="1"/>
    <col min="15874" max="15874" width="113.85546875" style="865" customWidth="1"/>
    <col min="15875" max="15875" width="7.7109375" style="865" customWidth="1"/>
    <col min="15876" max="15876" width="9" style="865" customWidth="1"/>
    <col min="15877" max="15877" width="13.7109375" style="865" customWidth="1"/>
    <col min="15878" max="15878" width="14" style="865" bestFit="1" customWidth="1"/>
    <col min="15879" max="15879" width="5.7109375" style="865" customWidth="1"/>
    <col min="15880" max="15880" width="10.7109375" style="865" customWidth="1"/>
    <col min="15881" max="16128" width="9.28515625" style="865"/>
    <col min="16129" max="16129" width="11.7109375" style="865" bestFit="1" customWidth="1"/>
    <col min="16130" max="16130" width="113.85546875" style="865" customWidth="1"/>
    <col min="16131" max="16131" width="7.7109375" style="865" customWidth="1"/>
    <col min="16132" max="16132" width="9" style="865" customWidth="1"/>
    <col min="16133" max="16133" width="13.7109375" style="865" customWidth="1"/>
    <col min="16134" max="16134" width="14" style="865" bestFit="1" customWidth="1"/>
    <col min="16135" max="16135" width="5.7109375" style="865" customWidth="1"/>
    <col min="16136" max="16136" width="10.7109375" style="865" customWidth="1"/>
    <col min="16137" max="16384" width="9.28515625" style="865"/>
  </cols>
  <sheetData>
    <row r="2" spans="1:7" ht="15">
      <c r="A2" s="860" t="s">
        <v>24</v>
      </c>
      <c r="B2" s="861" t="s">
        <v>2701</v>
      </c>
      <c r="C2" s="862" t="s">
        <v>2702</v>
      </c>
      <c r="D2" s="863"/>
    </row>
    <row r="3" spans="1:7" ht="15">
      <c r="A3" s="860" t="s">
        <v>2703</v>
      </c>
      <c r="B3" s="866" t="s">
        <v>2704</v>
      </c>
      <c r="D3" s="863"/>
    </row>
    <row r="4" spans="1:7" ht="15">
      <c r="A4" s="868" t="s">
        <v>2705</v>
      </c>
      <c r="B4" s="869" t="s">
        <v>2706</v>
      </c>
      <c r="D4" s="870"/>
    </row>
    <row r="5" spans="1:7" ht="15">
      <c r="A5" s="871"/>
      <c r="B5" s="871"/>
      <c r="D5" s="870"/>
    </row>
    <row r="6" spans="1:7" s="863" customFormat="1" ht="15">
      <c r="A6" s="1323" t="s">
        <v>2707</v>
      </c>
      <c r="B6" s="1323"/>
      <c r="C6" s="1323"/>
      <c r="D6" s="1323"/>
      <c r="E6" s="1323"/>
      <c r="F6" s="1323"/>
      <c r="G6" s="872"/>
    </row>
    <row r="7" spans="1:7" s="863" customFormat="1" ht="15">
      <c r="A7" s="872"/>
      <c r="B7" s="872"/>
      <c r="C7" s="872"/>
      <c r="D7" s="872"/>
      <c r="E7" s="872"/>
      <c r="F7" s="872"/>
      <c r="G7" s="872"/>
    </row>
    <row r="8" spans="1:7" ht="15">
      <c r="A8" s="1324" t="s">
        <v>2708</v>
      </c>
      <c r="B8" s="1324"/>
    </row>
    <row r="9" spans="1:7" s="873" customFormat="1" ht="15" thickBot="1">
      <c r="A9" s="874" t="s">
        <v>2154</v>
      </c>
      <c r="B9" s="875" t="s">
        <v>2709</v>
      </c>
      <c r="C9" s="876" t="s">
        <v>2710</v>
      </c>
      <c r="D9" s="877" t="s">
        <v>2711</v>
      </c>
      <c r="E9" s="878" t="s">
        <v>2712</v>
      </c>
      <c r="F9" s="878" t="s">
        <v>2158</v>
      </c>
    </row>
    <row r="10" spans="1:7" ht="16.5" customHeight="1" thickTop="1">
      <c r="A10" s="879" t="s">
        <v>72</v>
      </c>
      <c r="B10" s="880" t="s">
        <v>2713</v>
      </c>
      <c r="C10" s="881"/>
      <c r="D10" s="882"/>
    </row>
    <row r="11" spans="1:7">
      <c r="A11" s="883">
        <v>1</v>
      </c>
      <c r="B11" s="884" t="s">
        <v>2714</v>
      </c>
      <c r="C11" s="881">
        <v>81</v>
      </c>
      <c r="D11" s="882" t="s">
        <v>2190</v>
      </c>
      <c r="E11" s="885"/>
      <c r="F11" s="886">
        <f>C11*E11</f>
        <v>0</v>
      </c>
    </row>
    <row r="12" spans="1:7">
      <c r="A12" s="883">
        <f>1+A11</f>
        <v>2</v>
      </c>
      <c r="B12" s="884" t="s">
        <v>2715</v>
      </c>
      <c r="C12" s="881">
        <v>1</v>
      </c>
      <c r="D12" s="882" t="s">
        <v>2190</v>
      </c>
      <c r="E12" s="885"/>
      <c r="F12" s="886">
        <f t="shared" ref="F12:F20" si="0">C12*E12</f>
        <v>0</v>
      </c>
    </row>
    <row r="13" spans="1:7">
      <c r="A13" s="883">
        <f t="shared" ref="A13:A21" si="1">1+A12</f>
        <v>3</v>
      </c>
      <c r="B13" s="884" t="s">
        <v>2716</v>
      </c>
      <c r="C13" s="881">
        <v>8</v>
      </c>
      <c r="D13" s="882" t="s">
        <v>2190</v>
      </c>
      <c r="E13" s="885"/>
      <c r="F13" s="886">
        <f t="shared" si="0"/>
        <v>0</v>
      </c>
    </row>
    <row r="14" spans="1:7">
      <c r="A14" s="883">
        <f t="shared" si="1"/>
        <v>4</v>
      </c>
      <c r="B14" s="884" t="s">
        <v>2717</v>
      </c>
      <c r="C14" s="881">
        <v>1</v>
      </c>
      <c r="D14" s="882" t="s">
        <v>2190</v>
      </c>
      <c r="E14" s="885"/>
      <c r="F14" s="886">
        <f>C14*E14</f>
        <v>0</v>
      </c>
    </row>
    <row r="15" spans="1:7">
      <c r="A15" s="883">
        <f t="shared" si="1"/>
        <v>5</v>
      </c>
      <c r="B15" s="884" t="s">
        <v>2718</v>
      </c>
      <c r="C15" s="881">
        <v>3</v>
      </c>
      <c r="D15" s="882" t="s">
        <v>2190</v>
      </c>
      <c r="E15" s="885"/>
      <c r="F15" s="886">
        <f t="shared" si="0"/>
        <v>0</v>
      </c>
    </row>
    <row r="16" spans="1:7">
      <c r="A16" s="883">
        <f t="shared" si="1"/>
        <v>6</v>
      </c>
      <c r="B16" s="884" t="s">
        <v>2719</v>
      </c>
      <c r="C16" s="881">
        <v>23</v>
      </c>
      <c r="D16" s="882" t="s">
        <v>2190</v>
      </c>
      <c r="E16" s="885"/>
      <c r="F16" s="886">
        <f t="shared" si="0"/>
        <v>0</v>
      </c>
    </row>
    <row r="17" spans="1:6">
      <c r="A17" s="883">
        <f t="shared" si="1"/>
        <v>7</v>
      </c>
      <c r="B17" s="884" t="s">
        <v>2720</v>
      </c>
      <c r="C17" s="881">
        <v>1</v>
      </c>
      <c r="D17" s="882" t="s">
        <v>2190</v>
      </c>
      <c r="E17" s="885"/>
      <c r="F17" s="886">
        <f t="shared" si="0"/>
        <v>0</v>
      </c>
    </row>
    <row r="18" spans="1:6">
      <c r="A18" s="883">
        <f t="shared" si="1"/>
        <v>8</v>
      </c>
      <c r="B18" s="884" t="s">
        <v>2721</v>
      </c>
      <c r="C18" s="881">
        <v>15</v>
      </c>
      <c r="D18" s="882" t="s">
        <v>2190</v>
      </c>
      <c r="E18" s="885"/>
      <c r="F18" s="886">
        <f t="shared" si="0"/>
        <v>0</v>
      </c>
    </row>
    <row r="19" spans="1:6">
      <c r="A19" s="883">
        <f t="shared" si="1"/>
        <v>9</v>
      </c>
      <c r="B19" s="884" t="s">
        <v>2722</v>
      </c>
      <c r="C19" s="881">
        <v>2</v>
      </c>
      <c r="D19" s="882" t="s">
        <v>2190</v>
      </c>
      <c r="E19" s="885"/>
      <c r="F19" s="886">
        <f t="shared" si="0"/>
        <v>0</v>
      </c>
    </row>
    <row r="20" spans="1:6">
      <c r="A20" s="883">
        <f t="shared" si="1"/>
        <v>10</v>
      </c>
      <c r="B20" s="884" t="s">
        <v>2723</v>
      </c>
      <c r="C20" s="881">
        <v>2</v>
      </c>
      <c r="D20" s="882" t="s">
        <v>2190</v>
      </c>
      <c r="E20" s="885"/>
      <c r="F20" s="886">
        <f t="shared" si="0"/>
        <v>0</v>
      </c>
    </row>
    <row r="21" spans="1:6">
      <c r="A21" s="883">
        <f t="shared" si="1"/>
        <v>11</v>
      </c>
      <c r="B21" s="884" t="s">
        <v>2724</v>
      </c>
      <c r="C21" s="881">
        <v>1</v>
      </c>
      <c r="D21" s="882" t="s">
        <v>2190</v>
      </c>
      <c r="E21" s="885"/>
      <c r="F21" s="886">
        <f>C21*E21</f>
        <v>0</v>
      </c>
    </row>
    <row r="22" spans="1:6" ht="15">
      <c r="A22" s="883"/>
      <c r="B22" s="884"/>
      <c r="C22" s="881"/>
      <c r="D22" s="882"/>
      <c r="E22" s="887" t="s">
        <v>2725</v>
      </c>
      <c r="F22" s="888">
        <f>SUM(F11:F21)</f>
        <v>0</v>
      </c>
    </row>
    <row r="23" spans="1:6">
      <c r="A23" s="882"/>
      <c r="B23" s="884"/>
      <c r="C23" s="881"/>
      <c r="D23" s="881"/>
      <c r="E23" s="886"/>
      <c r="F23" s="886"/>
    </row>
    <row r="24" spans="1:6" ht="15">
      <c r="A24" s="879" t="s">
        <v>2677</v>
      </c>
      <c r="B24" s="880" t="s">
        <v>2726</v>
      </c>
      <c r="C24" s="881"/>
      <c r="D24" s="881"/>
      <c r="E24" s="886"/>
      <c r="F24" s="886"/>
    </row>
    <row r="25" spans="1:6">
      <c r="A25" s="883" t="s">
        <v>72</v>
      </c>
      <c r="B25" s="884" t="s">
        <v>2727</v>
      </c>
      <c r="C25" s="881">
        <v>2</v>
      </c>
      <c r="D25" s="881" t="s">
        <v>2190</v>
      </c>
      <c r="E25" s="886"/>
      <c r="F25" s="886">
        <f t="shared" ref="F25:F31" si="2">C25*E25</f>
        <v>0</v>
      </c>
    </row>
    <row r="26" spans="1:6">
      <c r="A26" s="883">
        <f t="shared" ref="A26:A31" si="3">1+A25</f>
        <v>2</v>
      </c>
      <c r="B26" s="884" t="s">
        <v>2728</v>
      </c>
      <c r="C26" s="881">
        <v>6</v>
      </c>
      <c r="D26" s="881" t="s">
        <v>2190</v>
      </c>
      <c r="E26" s="886"/>
      <c r="F26" s="886">
        <f t="shared" si="2"/>
        <v>0</v>
      </c>
    </row>
    <row r="27" spans="1:6">
      <c r="A27" s="883">
        <f t="shared" si="3"/>
        <v>3</v>
      </c>
      <c r="B27" s="884" t="s">
        <v>2729</v>
      </c>
      <c r="C27" s="881">
        <v>18</v>
      </c>
      <c r="D27" s="881" t="s">
        <v>2190</v>
      </c>
      <c r="E27" s="886"/>
      <c r="F27" s="886">
        <f t="shared" si="2"/>
        <v>0</v>
      </c>
    </row>
    <row r="28" spans="1:6">
      <c r="A28" s="883">
        <f t="shared" si="3"/>
        <v>4</v>
      </c>
      <c r="B28" s="884" t="s">
        <v>2730</v>
      </c>
      <c r="C28" s="881">
        <v>1</v>
      </c>
      <c r="D28" s="881" t="s">
        <v>2190</v>
      </c>
      <c r="E28" s="886"/>
      <c r="F28" s="886">
        <f t="shared" si="2"/>
        <v>0</v>
      </c>
    </row>
    <row r="29" spans="1:6">
      <c r="A29" s="883">
        <f t="shared" si="3"/>
        <v>5</v>
      </c>
      <c r="B29" s="884" t="s">
        <v>2731</v>
      </c>
      <c r="C29" s="881">
        <v>1</v>
      </c>
      <c r="D29" s="881" t="s">
        <v>2190</v>
      </c>
      <c r="E29" s="886"/>
      <c r="F29" s="886">
        <f t="shared" si="2"/>
        <v>0</v>
      </c>
    </row>
    <row r="30" spans="1:6" ht="28.5">
      <c r="A30" s="883">
        <f t="shared" si="3"/>
        <v>6</v>
      </c>
      <c r="B30" s="884" t="s">
        <v>2732</v>
      </c>
      <c r="C30" s="881">
        <v>1</v>
      </c>
      <c r="D30" s="881" t="s">
        <v>2190</v>
      </c>
      <c r="E30" s="886"/>
      <c r="F30" s="886">
        <f t="shared" si="2"/>
        <v>0</v>
      </c>
    </row>
    <row r="31" spans="1:6">
      <c r="A31" s="883">
        <f t="shared" si="3"/>
        <v>7</v>
      </c>
      <c r="B31" s="884" t="s">
        <v>2733</v>
      </c>
      <c r="C31" s="881">
        <v>1</v>
      </c>
      <c r="D31" s="881" t="s">
        <v>2190</v>
      </c>
      <c r="E31" s="886"/>
      <c r="F31" s="886">
        <f t="shared" si="2"/>
        <v>0</v>
      </c>
    </row>
    <row r="32" spans="1:6" ht="15">
      <c r="A32" s="883"/>
      <c r="B32" s="884"/>
      <c r="C32" s="881"/>
      <c r="D32" s="881"/>
      <c r="E32" s="887" t="s">
        <v>2725</v>
      </c>
      <c r="F32" s="888">
        <f>SUM(F25:F31)</f>
        <v>0</v>
      </c>
    </row>
    <row r="33" spans="1:6">
      <c r="A33" s="882"/>
      <c r="B33" s="884"/>
      <c r="C33" s="881"/>
      <c r="D33" s="881"/>
      <c r="E33" s="886"/>
      <c r="F33" s="886"/>
    </row>
    <row r="34" spans="1:6" ht="15">
      <c r="A34" s="879" t="s">
        <v>2680</v>
      </c>
      <c r="B34" s="880" t="s">
        <v>2734</v>
      </c>
      <c r="C34" s="881"/>
      <c r="D34" s="882"/>
      <c r="E34" s="886"/>
      <c r="F34" s="886"/>
    </row>
    <row r="35" spans="1:6">
      <c r="A35" s="883">
        <v>1</v>
      </c>
      <c r="B35" s="889" t="s">
        <v>2735</v>
      </c>
      <c r="C35" s="890">
        <v>12</v>
      </c>
      <c r="D35" s="891" t="s">
        <v>2190</v>
      </c>
      <c r="E35" s="885"/>
      <c r="F35" s="885">
        <f t="shared" ref="F35:F43" si="4">C35*E35</f>
        <v>0</v>
      </c>
    </row>
    <row r="36" spans="1:6">
      <c r="A36" s="883">
        <f t="shared" ref="A36:A43" si="5">1+A35</f>
        <v>2</v>
      </c>
      <c r="B36" s="884" t="s">
        <v>2736</v>
      </c>
      <c r="C36" s="881">
        <v>1</v>
      </c>
      <c r="D36" s="882" t="s">
        <v>858</v>
      </c>
      <c r="E36" s="885"/>
      <c r="F36" s="886">
        <f t="shared" si="4"/>
        <v>0</v>
      </c>
    </row>
    <row r="37" spans="1:6">
      <c r="A37" s="883">
        <f t="shared" si="5"/>
        <v>3</v>
      </c>
      <c r="B37" s="884" t="s">
        <v>2737</v>
      </c>
      <c r="C37" s="881">
        <v>1</v>
      </c>
      <c r="D37" s="882" t="s">
        <v>858</v>
      </c>
      <c r="E37" s="885"/>
      <c r="F37" s="886">
        <f t="shared" si="4"/>
        <v>0</v>
      </c>
    </row>
    <row r="38" spans="1:6">
      <c r="A38" s="883">
        <f t="shared" si="5"/>
        <v>4</v>
      </c>
      <c r="B38" s="884" t="s">
        <v>2738</v>
      </c>
      <c r="C38" s="881">
        <v>1</v>
      </c>
      <c r="D38" s="882" t="s">
        <v>858</v>
      </c>
      <c r="E38" s="885"/>
      <c r="F38" s="886">
        <f t="shared" si="4"/>
        <v>0</v>
      </c>
    </row>
    <row r="39" spans="1:6">
      <c r="A39" s="883">
        <f t="shared" si="5"/>
        <v>5</v>
      </c>
      <c r="B39" s="889" t="s">
        <v>2739</v>
      </c>
      <c r="C39" s="890">
        <v>11</v>
      </c>
      <c r="D39" s="891" t="s">
        <v>2190</v>
      </c>
      <c r="E39" s="885"/>
      <c r="F39" s="885">
        <f t="shared" si="4"/>
        <v>0</v>
      </c>
    </row>
    <row r="40" spans="1:6">
      <c r="A40" s="883">
        <f>1+A39</f>
        <v>6</v>
      </c>
      <c r="B40" s="889" t="s">
        <v>2740</v>
      </c>
      <c r="C40" s="890">
        <v>1</v>
      </c>
      <c r="D40" s="891" t="s">
        <v>2190</v>
      </c>
      <c r="E40" s="885"/>
      <c r="F40" s="885">
        <f t="shared" si="4"/>
        <v>0</v>
      </c>
    </row>
    <row r="41" spans="1:6">
      <c r="A41" s="883">
        <f>1+A40</f>
        <v>7</v>
      </c>
      <c r="B41" s="866" t="s">
        <v>2741</v>
      </c>
      <c r="C41" s="881">
        <v>3</v>
      </c>
      <c r="D41" s="882" t="s">
        <v>858</v>
      </c>
      <c r="E41" s="885"/>
      <c r="F41" s="886">
        <f t="shared" si="4"/>
        <v>0</v>
      </c>
    </row>
    <row r="42" spans="1:6" ht="28.5">
      <c r="A42" s="883">
        <f t="shared" si="5"/>
        <v>8</v>
      </c>
      <c r="B42" s="884" t="s">
        <v>2742</v>
      </c>
      <c r="C42" s="881">
        <v>1</v>
      </c>
      <c r="D42" s="882" t="s">
        <v>858</v>
      </c>
      <c r="E42" s="885"/>
      <c r="F42" s="886">
        <f t="shared" si="4"/>
        <v>0</v>
      </c>
    </row>
    <row r="43" spans="1:6">
      <c r="A43" s="883">
        <f t="shared" si="5"/>
        <v>9</v>
      </c>
      <c r="B43" s="884" t="s">
        <v>2743</v>
      </c>
      <c r="C43" s="881">
        <v>1</v>
      </c>
      <c r="D43" s="882" t="s">
        <v>858</v>
      </c>
      <c r="E43" s="885"/>
      <c r="F43" s="886">
        <f t="shared" si="4"/>
        <v>0</v>
      </c>
    </row>
    <row r="44" spans="1:6" ht="15">
      <c r="A44" s="883"/>
      <c r="B44" s="884"/>
      <c r="C44" s="881"/>
      <c r="D44" s="882"/>
      <c r="E44" s="887" t="s">
        <v>2725</v>
      </c>
      <c r="F44" s="888">
        <f>SUM(F36:F43)</f>
        <v>0</v>
      </c>
    </row>
    <row r="45" spans="1:6" ht="15">
      <c r="A45" s="882"/>
      <c r="B45" s="892" t="s">
        <v>2744</v>
      </c>
      <c r="C45" s="881"/>
      <c r="D45" s="881"/>
      <c r="E45" s="893"/>
      <c r="F45" s="893"/>
    </row>
    <row r="46" spans="1:6" ht="28.5">
      <c r="A46" s="882"/>
      <c r="B46" s="894" t="s">
        <v>2745</v>
      </c>
      <c r="C46" s="881"/>
      <c r="D46" s="881"/>
      <c r="E46" s="893"/>
      <c r="F46" s="893"/>
    </row>
    <row r="47" spans="1:6" ht="15">
      <c r="A47" s="882"/>
      <c r="E47" s="893"/>
      <c r="F47" s="893"/>
    </row>
    <row r="48" spans="1:6" ht="15">
      <c r="A48" s="895" t="s">
        <v>2684</v>
      </c>
      <c r="B48" s="896" t="s">
        <v>2746</v>
      </c>
      <c r="C48" s="881"/>
      <c r="D48" s="882"/>
      <c r="E48" s="886"/>
      <c r="F48" s="886"/>
    </row>
    <row r="49" spans="1:6">
      <c r="A49" s="873">
        <v>1</v>
      </c>
      <c r="B49" s="897" t="s">
        <v>2747</v>
      </c>
      <c r="C49" s="881">
        <v>91</v>
      </c>
      <c r="D49" s="898" t="s">
        <v>241</v>
      </c>
      <c r="E49" s="886"/>
      <c r="F49" s="886">
        <f t="shared" ref="F49:F55" si="6">C49*E49</f>
        <v>0</v>
      </c>
    </row>
    <row r="50" spans="1:6">
      <c r="A50" s="873">
        <f t="shared" ref="A50:A55" si="7">1+A49</f>
        <v>2</v>
      </c>
      <c r="B50" s="897" t="s">
        <v>2748</v>
      </c>
      <c r="C50" s="881">
        <v>256</v>
      </c>
      <c r="D50" s="898" t="s">
        <v>241</v>
      </c>
      <c r="E50" s="886"/>
      <c r="F50" s="886">
        <f t="shared" si="6"/>
        <v>0</v>
      </c>
    </row>
    <row r="51" spans="1:6">
      <c r="A51" s="873">
        <f t="shared" si="7"/>
        <v>3</v>
      </c>
      <c r="B51" s="863" t="s">
        <v>2749</v>
      </c>
      <c r="C51" s="881">
        <v>1058</v>
      </c>
      <c r="D51" s="898" t="s">
        <v>241</v>
      </c>
      <c r="E51" s="886"/>
      <c r="F51" s="886">
        <f t="shared" si="6"/>
        <v>0</v>
      </c>
    </row>
    <row r="52" spans="1:6">
      <c r="A52" s="873">
        <f t="shared" si="7"/>
        <v>4</v>
      </c>
      <c r="B52" s="863" t="s">
        <v>2750</v>
      </c>
      <c r="C52" s="881">
        <v>2670</v>
      </c>
      <c r="D52" s="898" t="s">
        <v>241</v>
      </c>
      <c r="E52" s="886"/>
      <c r="F52" s="886">
        <f t="shared" si="6"/>
        <v>0</v>
      </c>
    </row>
    <row r="53" spans="1:6">
      <c r="A53" s="873">
        <f t="shared" si="7"/>
        <v>5</v>
      </c>
      <c r="B53" s="863" t="s">
        <v>2751</v>
      </c>
      <c r="C53" s="881">
        <v>1061</v>
      </c>
      <c r="D53" s="898" t="s">
        <v>241</v>
      </c>
      <c r="E53" s="886"/>
      <c r="F53" s="886">
        <f t="shared" si="6"/>
        <v>0</v>
      </c>
    </row>
    <row r="54" spans="1:6">
      <c r="A54" s="873">
        <f t="shared" si="7"/>
        <v>6</v>
      </c>
      <c r="B54" s="863" t="s">
        <v>2752</v>
      </c>
      <c r="C54" s="881">
        <v>42</v>
      </c>
      <c r="D54" s="898" t="s">
        <v>241</v>
      </c>
      <c r="E54" s="886"/>
      <c r="F54" s="886">
        <f t="shared" si="6"/>
        <v>0</v>
      </c>
    </row>
    <row r="55" spans="1:6">
      <c r="A55" s="873">
        <f t="shared" si="7"/>
        <v>7</v>
      </c>
      <c r="B55" s="863" t="s">
        <v>2753</v>
      </c>
      <c r="C55" s="881">
        <v>1</v>
      </c>
      <c r="D55" s="898" t="s">
        <v>858</v>
      </c>
      <c r="E55" s="886"/>
      <c r="F55" s="886">
        <f t="shared" si="6"/>
        <v>0</v>
      </c>
    </row>
    <row r="56" spans="1:6" ht="15">
      <c r="A56" s="873"/>
      <c r="B56" s="863"/>
      <c r="C56" s="881"/>
      <c r="D56" s="898"/>
      <c r="E56" s="887" t="s">
        <v>2725</v>
      </c>
      <c r="F56" s="888">
        <f>SUM(F49:F55)</f>
        <v>0</v>
      </c>
    </row>
    <row r="57" spans="1:6" ht="15">
      <c r="B57" s="900"/>
      <c r="C57" s="882"/>
      <c r="D57" s="879"/>
      <c r="E57" s="901"/>
      <c r="F57" s="888"/>
    </row>
    <row r="58" spans="1:6" ht="15">
      <c r="A58" s="895" t="s">
        <v>94</v>
      </c>
      <c r="B58" s="896" t="s">
        <v>2754</v>
      </c>
      <c r="C58" s="881"/>
      <c r="D58" s="882"/>
      <c r="E58" s="886"/>
      <c r="F58" s="886"/>
    </row>
    <row r="59" spans="1:6">
      <c r="A59" s="873" t="s">
        <v>72</v>
      </c>
      <c r="B59" s="897" t="s">
        <v>2755</v>
      </c>
      <c r="C59" s="881">
        <v>44</v>
      </c>
      <c r="D59" s="898" t="s">
        <v>241</v>
      </c>
      <c r="E59" s="886"/>
      <c r="F59" s="886">
        <f>C59*E59</f>
        <v>0</v>
      </c>
    </row>
    <row r="60" spans="1:6">
      <c r="A60" s="873">
        <f>1+A59</f>
        <v>2</v>
      </c>
      <c r="B60" s="897" t="s">
        <v>2756</v>
      </c>
      <c r="C60" s="881">
        <v>1</v>
      </c>
      <c r="D60" s="898" t="s">
        <v>858</v>
      </c>
      <c r="E60" s="886"/>
      <c r="F60" s="886">
        <f>C60*E60</f>
        <v>0</v>
      </c>
    </row>
    <row r="61" spans="1:6">
      <c r="A61" s="873"/>
      <c r="B61" s="897"/>
      <c r="C61" s="881"/>
      <c r="D61" s="898"/>
      <c r="E61" s="886"/>
      <c r="F61" s="886"/>
    </row>
    <row r="62" spans="1:6">
      <c r="A62" s="873">
        <f>1+A60</f>
        <v>3</v>
      </c>
      <c r="B62" s="902" t="s">
        <v>2757</v>
      </c>
      <c r="C62" s="881">
        <v>65</v>
      </c>
      <c r="D62" s="898" t="s">
        <v>241</v>
      </c>
      <c r="E62" s="886"/>
      <c r="F62" s="886">
        <f>C62*E62</f>
        <v>0</v>
      </c>
    </row>
    <row r="63" spans="1:6">
      <c r="A63" s="873">
        <f>1+A62</f>
        <v>4</v>
      </c>
      <c r="B63" s="902" t="s">
        <v>2758</v>
      </c>
      <c r="C63" s="881">
        <v>32</v>
      </c>
      <c r="D63" s="898" t="s">
        <v>241</v>
      </c>
      <c r="E63" s="886"/>
      <c r="F63" s="886">
        <f>C63*E63</f>
        <v>0</v>
      </c>
    </row>
    <row r="64" spans="1:6">
      <c r="A64" s="873">
        <f>1+A63</f>
        <v>5</v>
      </c>
      <c r="B64" s="897" t="s">
        <v>2759</v>
      </c>
      <c r="C64" s="881">
        <v>1</v>
      </c>
      <c r="D64" s="898" t="s">
        <v>858</v>
      </c>
      <c r="E64" s="886"/>
      <c r="F64" s="886">
        <f>C64*E64</f>
        <v>0</v>
      </c>
    </row>
    <row r="65" spans="1:6">
      <c r="A65" s="873">
        <f>1+A64</f>
        <v>6</v>
      </c>
      <c r="B65" s="897" t="s">
        <v>2760</v>
      </c>
      <c r="C65" s="881">
        <v>1</v>
      </c>
      <c r="D65" s="898" t="s">
        <v>858</v>
      </c>
      <c r="E65" s="886"/>
      <c r="F65" s="886">
        <f>C65*E65</f>
        <v>0</v>
      </c>
    </row>
    <row r="66" spans="1:6" ht="15">
      <c r="A66" s="873"/>
      <c r="B66" s="897"/>
      <c r="C66" s="881"/>
      <c r="D66" s="898"/>
      <c r="E66" s="887" t="s">
        <v>2725</v>
      </c>
      <c r="F66" s="888">
        <f>SUM(F59:F65)</f>
        <v>0</v>
      </c>
    </row>
    <row r="67" spans="1:6" ht="15">
      <c r="B67" s="900"/>
      <c r="C67" s="882"/>
      <c r="D67" s="879"/>
      <c r="E67" s="901"/>
      <c r="F67" s="888"/>
    </row>
    <row r="68" spans="1:6" ht="15">
      <c r="A68" s="895" t="s">
        <v>2689</v>
      </c>
      <c r="B68" s="896" t="s">
        <v>2761</v>
      </c>
      <c r="C68" s="881"/>
      <c r="D68" s="898"/>
      <c r="E68" s="886"/>
      <c r="F68" s="886"/>
    </row>
    <row r="69" spans="1:6">
      <c r="B69" s="903" t="s">
        <v>2762</v>
      </c>
      <c r="C69" s="881"/>
      <c r="D69" s="898"/>
      <c r="E69" s="886"/>
      <c r="F69" s="886"/>
    </row>
    <row r="70" spans="1:6">
      <c r="A70" s="873">
        <v>1</v>
      </c>
      <c r="B70" s="863" t="s">
        <v>2763</v>
      </c>
      <c r="C70" s="881">
        <v>80</v>
      </c>
      <c r="D70" s="898" t="s">
        <v>2190</v>
      </c>
      <c r="E70" s="886"/>
      <c r="F70" s="886">
        <f t="shared" ref="F70:F81" si="8">C70*E70</f>
        <v>0</v>
      </c>
    </row>
    <row r="71" spans="1:6">
      <c r="A71" s="873">
        <f>1+A70</f>
        <v>2</v>
      </c>
      <c r="B71" s="863" t="s">
        <v>2764</v>
      </c>
      <c r="C71" s="881">
        <v>6</v>
      </c>
      <c r="D71" s="898" t="s">
        <v>2190</v>
      </c>
      <c r="E71" s="886"/>
      <c r="F71" s="886">
        <f>C71*E71</f>
        <v>0</v>
      </c>
    </row>
    <row r="72" spans="1:6">
      <c r="A72" s="873">
        <f t="shared" ref="A72:A81" si="9">1+A71</f>
        <v>3</v>
      </c>
      <c r="B72" s="863" t="s">
        <v>2765</v>
      </c>
      <c r="C72" s="883">
        <v>11</v>
      </c>
      <c r="D72" s="882" t="s">
        <v>2190</v>
      </c>
      <c r="E72" s="886"/>
      <c r="F72" s="886">
        <f t="shared" si="8"/>
        <v>0</v>
      </c>
    </row>
    <row r="73" spans="1:6">
      <c r="A73" s="873">
        <f t="shared" si="9"/>
        <v>4</v>
      </c>
      <c r="B73" s="863" t="s">
        <v>2766</v>
      </c>
      <c r="C73" s="883">
        <v>5</v>
      </c>
      <c r="D73" s="882" t="s">
        <v>2190</v>
      </c>
      <c r="E73" s="886"/>
      <c r="F73" s="886">
        <f t="shared" si="8"/>
        <v>0</v>
      </c>
    </row>
    <row r="74" spans="1:6">
      <c r="A74" s="873">
        <f t="shared" si="9"/>
        <v>5</v>
      </c>
      <c r="B74" s="863" t="s">
        <v>2767</v>
      </c>
      <c r="C74" s="883">
        <v>1</v>
      </c>
      <c r="D74" s="882" t="s">
        <v>2190</v>
      </c>
      <c r="E74" s="886"/>
      <c r="F74" s="886">
        <f>C74*E74</f>
        <v>0</v>
      </c>
    </row>
    <row r="75" spans="1:6">
      <c r="A75" s="873">
        <f t="shared" si="9"/>
        <v>6</v>
      </c>
      <c r="B75" s="897" t="s">
        <v>2768</v>
      </c>
      <c r="C75" s="883">
        <v>45</v>
      </c>
      <c r="D75" s="882" t="s">
        <v>2190</v>
      </c>
      <c r="E75" s="886"/>
      <c r="F75" s="886">
        <f t="shared" si="8"/>
        <v>0</v>
      </c>
    </row>
    <row r="76" spans="1:6">
      <c r="A76" s="873">
        <f t="shared" si="9"/>
        <v>7</v>
      </c>
      <c r="B76" s="897" t="s">
        <v>2769</v>
      </c>
      <c r="C76" s="883">
        <v>68</v>
      </c>
      <c r="D76" s="882" t="s">
        <v>2190</v>
      </c>
      <c r="E76" s="886"/>
      <c r="F76" s="886">
        <f t="shared" si="8"/>
        <v>0</v>
      </c>
    </row>
    <row r="77" spans="1:6">
      <c r="A77" s="873">
        <f t="shared" si="9"/>
        <v>8</v>
      </c>
      <c r="B77" s="897" t="s">
        <v>2770</v>
      </c>
      <c r="C77" s="883">
        <v>8</v>
      </c>
      <c r="D77" s="882" t="s">
        <v>2190</v>
      </c>
      <c r="E77" s="886"/>
      <c r="F77" s="886">
        <f t="shared" si="8"/>
        <v>0</v>
      </c>
    </row>
    <row r="78" spans="1:6">
      <c r="A78" s="873">
        <f t="shared" si="9"/>
        <v>9</v>
      </c>
      <c r="B78" s="897" t="s">
        <v>2771</v>
      </c>
      <c r="C78" s="881">
        <v>36</v>
      </c>
      <c r="D78" s="898" t="s">
        <v>2190</v>
      </c>
      <c r="E78" s="886"/>
      <c r="F78" s="886">
        <f t="shared" si="8"/>
        <v>0</v>
      </c>
    </row>
    <row r="79" spans="1:6">
      <c r="A79" s="873">
        <f t="shared" si="9"/>
        <v>10</v>
      </c>
      <c r="B79" s="897" t="s">
        <v>2772</v>
      </c>
      <c r="C79" s="881">
        <v>11</v>
      </c>
      <c r="D79" s="898" t="s">
        <v>2190</v>
      </c>
      <c r="E79" s="886"/>
      <c r="F79" s="886">
        <f t="shared" si="8"/>
        <v>0</v>
      </c>
    </row>
    <row r="80" spans="1:6">
      <c r="A80" s="873">
        <f t="shared" si="9"/>
        <v>11</v>
      </c>
      <c r="B80" s="897" t="s">
        <v>2773</v>
      </c>
      <c r="C80" s="881">
        <v>1</v>
      </c>
      <c r="D80" s="898" t="s">
        <v>2190</v>
      </c>
      <c r="E80" s="886"/>
      <c r="F80" s="886">
        <f t="shared" si="8"/>
        <v>0</v>
      </c>
    </row>
    <row r="81" spans="1:6">
      <c r="A81" s="873">
        <f t="shared" si="9"/>
        <v>12</v>
      </c>
      <c r="B81" s="863" t="s">
        <v>2774</v>
      </c>
      <c r="C81" s="881">
        <v>1</v>
      </c>
      <c r="D81" s="898" t="s">
        <v>858</v>
      </c>
      <c r="E81" s="886"/>
      <c r="F81" s="886">
        <f t="shared" si="8"/>
        <v>0</v>
      </c>
    </row>
    <row r="82" spans="1:6" ht="15">
      <c r="A82" s="873"/>
      <c r="B82" s="863"/>
      <c r="C82" s="881"/>
      <c r="D82" s="898"/>
      <c r="E82" s="887" t="s">
        <v>2725</v>
      </c>
      <c r="F82" s="888">
        <f>SUM(F70:F81)</f>
        <v>0</v>
      </c>
    </row>
    <row r="83" spans="1:6">
      <c r="B83" s="900"/>
      <c r="C83" s="882"/>
      <c r="D83" s="882"/>
      <c r="E83" s="886"/>
      <c r="F83" s="886"/>
    </row>
    <row r="84" spans="1:6" s="889" customFormat="1" ht="15">
      <c r="A84" s="904" t="s">
        <v>2692</v>
      </c>
      <c r="B84" s="896" t="s">
        <v>2775</v>
      </c>
      <c r="C84" s="881"/>
      <c r="D84" s="898"/>
      <c r="E84" s="885"/>
      <c r="F84" s="885"/>
    </row>
    <row r="85" spans="1:6" s="889" customFormat="1">
      <c r="A85" s="891" t="s">
        <v>72</v>
      </c>
      <c r="B85" s="897" t="s">
        <v>2776</v>
      </c>
      <c r="C85" s="881">
        <v>72</v>
      </c>
      <c r="D85" s="898" t="s">
        <v>2190</v>
      </c>
      <c r="E85" s="885"/>
      <c r="F85" s="885">
        <f>C85*E85</f>
        <v>0</v>
      </c>
    </row>
    <row r="86" spans="1:6" s="889" customFormat="1">
      <c r="A86" s="873">
        <f>1+A85</f>
        <v>2</v>
      </c>
      <c r="B86" s="897" t="s">
        <v>2777</v>
      </c>
      <c r="C86" s="881">
        <v>17</v>
      </c>
      <c r="D86" s="898" t="s">
        <v>2190</v>
      </c>
      <c r="E86" s="885"/>
      <c r="F86" s="885">
        <f>C86*E86</f>
        <v>0</v>
      </c>
    </row>
    <row r="87" spans="1:6" s="889" customFormat="1">
      <c r="A87" s="873">
        <f>1+A86</f>
        <v>3</v>
      </c>
      <c r="B87" s="897" t="s">
        <v>2778</v>
      </c>
      <c r="C87" s="881">
        <v>3</v>
      </c>
      <c r="D87" s="898" t="s">
        <v>2190</v>
      </c>
      <c r="E87" s="885"/>
      <c r="F87" s="885">
        <f>C87*E87</f>
        <v>0</v>
      </c>
    </row>
    <row r="88" spans="1:6" s="889" customFormat="1">
      <c r="A88" s="873">
        <f>1+A87</f>
        <v>4</v>
      </c>
      <c r="B88" s="897" t="s">
        <v>2779</v>
      </c>
      <c r="C88" s="881">
        <v>1</v>
      </c>
      <c r="D88" s="898" t="s">
        <v>2190</v>
      </c>
      <c r="E88" s="885"/>
      <c r="F88" s="885">
        <f>C88*E88</f>
        <v>0</v>
      </c>
    </row>
    <row r="89" spans="1:6" s="889" customFormat="1" ht="15">
      <c r="A89" s="873"/>
      <c r="B89" s="897"/>
      <c r="C89" s="881"/>
      <c r="D89" s="898"/>
      <c r="E89" s="887" t="s">
        <v>2725</v>
      </c>
      <c r="F89" s="888">
        <f>SUM(F85:F88)</f>
        <v>0</v>
      </c>
    </row>
    <row r="90" spans="1:6" s="889" customFormat="1">
      <c r="A90" s="905"/>
      <c r="B90" s="906"/>
      <c r="C90" s="882"/>
      <c r="D90" s="882"/>
      <c r="E90" s="885"/>
      <c r="F90" s="885"/>
    </row>
    <row r="91" spans="1:6" ht="15">
      <c r="A91" s="895" t="s">
        <v>2695</v>
      </c>
      <c r="B91" s="896" t="s">
        <v>2780</v>
      </c>
      <c r="C91" s="881"/>
      <c r="D91" s="882"/>
      <c r="E91" s="885"/>
      <c r="F91" s="886"/>
    </row>
    <row r="92" spans="1:6">
      <c r="A92" s="891" t="s">
        <v>72</v>
      </c>
      <c r="B92" s="863" t="s">
        <v>2781</v>
      </c>
      <c r="C92" s="881">
        <v>17</v>
      </c>
      <c r="D92" s="882" t="s">
        <v>2190</v>
      </c>
      <c r="E92" s="885"/>
      <c r="F92" s="886">
        <f t="shared" ref="F92:F111" si="10">C92*E92</f>
        <v>0</v>
      </c>
    </row>
    <row r="93" spans="1:6">
      <c r="A93" s="891">
        <f>1+A92</f>
        <v>2</v>
      </c>
      <c r="B93" s="863" t="s">
        <v>2782</v>
      </c>
      <c r="C93" s="881">
        <v>13</v>
      </c>
      <c r="D93" s="882" t="s">
        <v>2190</v>
      </c>
      <c r="E93" s="885"/>
      <c r="F93" s="886">
        <f t="shared" si="10"/>
        <v>0</v>
      </c>
    </row>
    <row r="94" spans="1:6">
      <c r="A94" s="891">
        <f t="shared" ref="A94:A111" si="11">1+A93</f>
        <v>3</v>
      </c>
      <c r="B94" s="863" t="s">
        <v>2783</v>
      </c>
      <c r="C94" s="881">
        <v>1</v>
      </c>
      <c r="D94" s="882" t="s">
        <v>2190</v>
      </c>
      <c r="E94" s="885"/>
      <c r="F94" s="886">
        <f t="shared" si="10"/>
        <v>0</v>
      </c>
    </row>
    <row r="95" spans="1:6">
      <c r="A95" s="891">
        <f t="shared" si="11"/>
        <v>4</v>
      </c>
      <c r="B95" s="863" t="s">
        <v>2784</v>
      </c>
      <c r="C95" s="881">
        <v>18</v>
      </c>
      <c r="D95" s="882" t="s">
        <v>2190</v>
      </c>
      <c r="E95" s="885"/>
      <c r="F95" s="886">
        <f t="shared" si="10"/>
        <v>0</v>
      </c>
    </row>
    <row r="96" spans="1:6">
      <c r="A96" s="891">
        <f t="shared" si="11"/>
        <v>5</v>
      </c>
      <c r="B96" s="863" t="s">
        <v>2785</v>
      </c>
      <c r="C96" s="881">
        <v>18</v>
      </c>
      <c r="D96" s="882" t="s">
        <v>2190</v>
      </c>
      <c r="E96" s="885"/>
      <c r="F96" s="886">
        <f t="shared" si="10"/>
        <v>0</v>
      </c>
    </row>
    <row r="97" spans="1:6">
      <c r="A97" s="891">
        <f t="shared" si="11"/>
        <v>6</v>
      </c>
      <c r="B97" s="863" t="s">
        <v>2786</v>
      </c>
      <c r="C97" s="881">
        <v>18</v>
      </c>
      <c r="D97" s="882" t="s">
        <v>2190</v>
      </c>
      <c r="E97" s="885"/>
      <c r="F97" s="886">
        <f t="shared" si="10"/>
        <v>0</v>
      </c>
    </row>
    <row r="98" spans="1:6">
      <c r="A98" s="891">
        <f t="shared" si="11"/>
        <v>7</v>
      </c>
      <c r="B98" s="863" t="s">
        <v>2787</v>
      </c>
      <c r="C98" s="881">
        <v>5</v>
      </c>
      <c r="D98" s="882" t="s">
        <v>2190</v>
      </c>
      <c r="E98" s="885"/>
      <c r="F98" s="886">
        <f t="shared" si="10"/>
        <v>0</v>
      </c>
    </row>
    <row r="99" spans="1:6">
      <c r="A99" s="891">
        <f t="shared" si="11"/>
        <v>8</v>
      </c>
      <c r="B99" s="863" t="s">
        <v>2788</v>
      </c>
      <c r="C99" s="881">
        <v>13</v>
      </c>
      <c r="D99" s="882" t="s">
        <v>2190</v>
      </c>
      <c r="E99" s="885"/>
      <c r="F99" s="886">
        <f t="shared" si="10"/>
        <v>0</v>
      </c>
    </row>
    <row r="100" spans="1:6">
      <c r="A100" s="891">
        <f t="shared" si="11"/>
        <v>9</v>
      </c>
      <c r="B100" s="863" t="s">
        <v>2789</v>
      </c>
      <c r="C100" s="881">
        <v>2</v>
      </c>
      <c r="D100" s="882" t="s">
        <v>2190</v>
      </c>
      <c r="E100" s="885"/>
      <c r="F100" s="886">
        <f t="shared" si="10"/>
        <v>0</v>
      </c>
    </row>
    <row r="101" spans="1:6">
      <c r="A101" s="891">
        <f t="shared" si="11"/>
        <v>10</v>
      </c>
      <c r="B101" s="863" t="s">
        <v>2790</v>
      </c>
      <c r="C101" s="881">
        <v>2</v>
      </c>
      <c r="D101" s="882" t="s">
        <v>2190</v>
      </c>
      <c r="E101" s="885"/>
      <c r="F101" s="886">
        <f t="shared" si="10"/>
        <v>0</v>
      </c>
    </row>
    <row r="102" spans="1:6">
      <c r="A102" s="891">
        <f t="shared" si="11"/>
        <v>11</v>
      </c>
      <c r="B102" s="863" t="s">
        <v>2791</v>
      </c>
      <c r="C102" s="881">
        <v>30</v>
      </c>
      <c r="D102" s="882" t="s">
        <v>2190</v>
      </c>
      <c r="E102" s="885"/>
      <c r="F102" s="886">
        <f t="shared" si="10"/>
        <v>0</v>
      </c>
    </row>
    <row r="103" spans="1:6">
      <c r="A103" s="891">
        <f t="shared" si="11"/>
        <v>12</v>
      </c>
      <c r="B103" s="863" t="s">
        <v>2792</v>
      </c>
      <c r="C103" s="881">
        <v>3</v>
      </c>
      <c r="D103" s="882" t="s">
        <v>2190</v>
      </c>
      <c r="E103" s="885"/>
      <c r="F103" s="886">
        <f t="shared" si="10"/>
        <v>0</v>
      </c>
    </row>
    <row r="104" spans="1:6">
      <c r="A104" s="891">
        <f t="shared" si="11"/>
        <v>13</v>
      </c>
      <c r="B104" s="863" t="s">
        <v>2793</v>
      </c>
      <c r="C104" s="881">
        <v>12</v>
      </c>
      <c r="D104" s="882" t="s">
        <v>2190</v>
      </c>
      <c r="E104" s="885"/>
      <c r="F104" s="886">
        <f t="shared" si="10"/>
        <v>0</v>
      </c>
    </row>
    <row r="105" spans="1:6">
      <c r="A105" s="891">
        <f t="shared" si="11"/>
        <v>14</v>
      </c>
      <c r="B105" s="863" t="s">
        <v>2794</v>
      </c>
      <c r="C105" s="881">
        <v>4</v>
      </c>
      <c r="D105" s="882" t="s">
        <v>2190</v>
      </c>
      <c r="E105" s="885"/>
      <c r="F105" s="886">
        <f t="shared" si="10"/>
        <v>0</v>
      </c>
    </row>
    <row r="106" spans="1:6">
      <c r="A106" s="891">
        <f t="shared" si="11"/>
        <v>15</v>
      </c>
      <c r="B106" s="863" t="s">
        <v>2795</v>
      </c>
      <c r="C106" s="881">
        <v>20</v>
      </c>
      <c r="D106" s="882" t="s">
        <v>2190</v>
      </c>
      <c r="E106" s="885"/>
      <c r="F106" s="886">
        <f t="shared" si="10"/>
        <v>0</v>
      </c>
    </row>
    <row r="107" spans="1:6">
      <c r="A107" s="891">
        <f t="shared" si="11"/>
        <v>16</v>
      </c>
      <c r="B107" s="863" t="s">
        <v>2796</v>
      </c>
      <c r="C107" s="881">
        <v>10</v>
      </c>
      <c r="D107" s="882" t="s">
        <v>2190</v>
      </c>
      <c r="E107" s="885"/>
      <c r="F107" s="886">
        <f t="shared" si="10"/>
        <v>0</v>
      </c>
    </row>
    <row r="108" spans="1:6">
      <c r="A108" s="891">
        <f t="shared" si="11"/>
        <v>17</v>
      </c>
      <c r="B108" s="863" t="s">
        <v>2797</v>
      </c>
      <c r="C108" s="881">
        <v>19</v>
      </c>
      <c r="D108" s="882" t="s">
        <v>2190</v>
      </c>
      <c r="E108" s="885"/>
      <c r="F108" s="886">
        <f t="shared" si="10"/>
        <v>0</v>
      </c>
    </row>
    <row r="109" spans="1:6">
      <c r="A109" s="891">
        <f t="shared" si="11"/>
        <v>18</v>
      </c>
      <c r="B109" s="863" t="s">
        <v>2798</v>
      </c>
      <c r="C109" s="881">
        <v>33</v>
      </c>
      <c r="D109" s="882" t="s">
        <v>2190</v>
      </c>
      <c r="E109" s="885"/>
      <c r="F109" s="886">
        <f t="shared" si="10"/>
        <v>0</v>
      </c>
    </row>
    <row r="110" spans="1:6">
      <c r="A110" s="891">
        <f t="shared" si="11"/>
        <v>19</v>
      </c>
      <c r="B110" s="863" t="s">
        <v>2799</v>
      </c>
      <c r="C110" s="881">
        <v>1</v>
      </c>
      <c r="D110" s="882" t="s">
        <v>2190</v>
      </c>
      <c r="E110" s="885"/>
      <c r="F110" s="886">
        <f t="shared" si="10"/>
        <v>0</v>
      </c>
    </row>
    <row r="111" spans="1:6">
      <c r="A111" s="891">
        <f t="shared" si="11"/>
        <v>20</v>
      </c>
      <c r="B111" s="863" t="s">
        <v>2800</v>
      </c>
      <c r="C111" s="881">
        <v>7</v>
      </c>
      <c r="D111" s="882" t="s">
        <v>2190</v>
      </c>
      <c r="E111" s="885"/>
      <c r="F111" s="886">
        <f t="shared" si="10"/>
        <v>0</v>
      </c>
    </row>
    <row r="112" spans="1:6">
      <c r="A112" s="891">
        <f>1+A111</f>
        <v>21</v>
      </c>
      <c r="B112" s="863" t="s">
        <v>2801</v>
      </c>
      <c r="C112" s="881">
        <v>10</v>
      </c>
      <c r="D112" s="882" t="s">
        <v>2190</v>
      </c>
      <c r="E112" s="885"/>
      <c r="F112" s="886">
        <f>C112*E112</f>
        <v>0</v>
      </c>
    </row>
    <row r="113" spans="1:12">
      <c r="A113" s="891">
        <f>1+A112</f>
        <v>22</v>
      </c>
      <c r="B113" s="863" t="s">
        <v>2802</v>
      </c>
      <c r="C113" s="881">
        <v>1</v>
      </c>
      <c r="D113" s="882" t="s">
        <v>2190</v>
      </c>
      <c r="E113" s="885"/>
      <c r="F113" s="886">
        <f>C113*E113</f>
        <v>0</v>
      </c>
    </row>
    <row r="114" spans="1:12" ht="15">
      <c r="A114" s="891"/>
      <c r="B114" s="863"/>
      <c r="C114" s="881"/>
      <c r="D114" s="882"/>
      <c r="E114" s="887" t="s">
        <v>2725</v>
      </c>
      <c r="F114" s="888">
        <f>SUM(F92:F113)</f>
        <v>0</v>
      </c>
    </row>
    <row r="115" spans="1:12" ht="28.5">
      <c r="B115" s="894" t="s">
        <v>2803</v>
      </c>
      <c r="C115" s="881"/>
      <c r="D115" s="882"/>
      <c r="E115" s="893"/>
      <c r="F115" s="893"/>
      <c r="J115" s="881"/>
      <c r="K115" s="907"/>
      <c r="L115" s="908"/>
    </row>
    <row r="116" spans="1:12" ht="57">
      <c r="B116" s="909" t="s">
        <v>2804</v>
      </c>
      <c r="C116" s="881"/>
      <c r="D116" s="882"/>
      <c r="E116" s="893"/>
      <c r="F116" s="893"/>
      <c r="J116" s="881"/>
      <c r="K116" s="907"/>
      <c r="L116" s="908"/>
    </row>
    <row r="117" spans="1:12" ht="28.5">
      <c r="B117" s="909" t="s">
        <v>2805</v>
      </c>
      <c r="C117" s="881"/>
      <c r="D117" s="882"/>
      <c r="E117" s="893"/>
      <c r="F117" s="893"/>
      <c r="J117" s="881"/>
      <c r="K117" s="907"/>
      <c r="L117" s="908"/>
    </row>
    <row r="118" spans="1:12" ht="15">
      <c r="B118" s="902"/>
      <c r="C118" s="881"/>
      <c r="D118" s="882"/>
      <c r="E118" s="893"/>
      <c r="F118" s="893"/>
      <c r="J118" s="881"/>
      <c r="K118" s="907"/>
      <c r="L118" s="908"/>
    </row>
    <row r="119" spans="1:12" ht="15">
      <c r="A119" s="895" t="s">
        <v>2696</v>
      </c>
      <c r="B119" s="896" t="s">
        <v>2806</v>
      </c>
      <c r="C119" s="881"/>
      <c r="D119" s="882"/>
      <c r="E119" s="886"/>
      <c r="F119" s="886"/>
    </row>
    <row r="120" spans="1:12" s="889" customFormat="1">
      <c r="A120" s="891" t="s">
        <v>72</v>
      </c>
      <c r="B120" s="902" t="s">
        <v>2807</v>
      </c>
      <c r="C120" s="881">
        <v>39</v>
      </c>
      <c r="D120" s="882" t="s">
        <v>241</v>
      </c>
      <c r="E120" s="885"/>
      <c r="F120" s="885">
        <f t="shared" ref="F120:F130" si="12">C120*E120</f>
        <v>0</v>
      </c>
      <c r="J120" s="881"/>
      <c r="K120" s="910"/>
      <c r="L120" s="910"/>
    </row>
    <row r="121" spans="1:12" s="889" customFormat="1">
      <c r="A121" s="891">
        <f>1+A120</f>
        <v>2</v>
      </c>
      <c r="B121" s="902" t="s">
        <v>2808</v>
      </c>
      <c r="C121" s="881">
        <v>142</v>
      </c>
      <c r="D121" s="882" t="s">
        <v>241</v>
      </c>
      <c r="E121" s="885"/>
      <c r="F121" s="885">
        <f t="shared" si="12"/>
        <v>0</v>
      </c>
      <c r="J121" s="881"/>
      <c r="K121" s="910"/>
      <c r="L121" s="910"/>
    </row>
    <row r="122" spans="1:12" s="889" customFormat="1">
      <c r="A122" s="891">
        <f t="shared" ref="A122:A130" si="13">1+A121</f>
        <v>3</v>
      </c>
      <c r="B122" s="902" t="s">
        <v>2809</v>
      </c>
      <c r="C122" s="881">
        <v>264</v>
      </c>
      <c r="D122" s="882" t="s">
        <v>241</v>
      </c>
      <c r="E122" s="885"/>
      <c r="F122" s="885">
        <f>C122*E122</f>
        <v>0</v>
      </c>
      <c r="J122" s="881"/>
      <c r="K122" s="910"/>
      <c r="L122" s="910"/>
    </row>
    <row r="123" spans="1:12" s="889" customFormat="1">
      <c r="A123" s="891">
        <f t="shared" si="13"/>
        <v>4</v>
      </c>
      <c r="B123" s="902" t="s">
        <v>2810</v>
      </c>
      <c r="C123" s="881">
        <v>247</v>
      </c>
      <c r="D123" s="882" t="s">
        <v>241</v>
      </c>
      <c r="E123" s="885"/>
      <c r="F123" s="885">
        <f t="shared" si="12"/>
        <v>0</v>
      </c>
      <c r="J123" s="881"/>
      <c r="K123" s="910"/>
      <c r="L123" s="910"/>
    </row>
    <row r="124" spans="1:12" s="889" customFormat="1">
      <c r="A124" s="891">
        <f t="shared" si="13"/>
        <v>5</v>
      </c>
      <c r="B124" s="902" t="s">
        <v>2811</v>
      </c>
      <c r="C124" s="881">
        <v>72</v>
      </c>
      <c r="D124" s="882" t="s">
        <v>241</v>
      </c>
      <c r="E124" s="885"/>
      <c r="F124" s="885">
        <f t="shared" si="12"/>
        <v>0</v>
      </c>
      <c r="J124" s="881"/>
      <c r="K124" s="910"/>
      <c r="L124" s="910"/>
    </row>
    <row r="125" spans="1:12" s="889" customFormat="1">
      <c r="A125" s="891">
        <f t="shared" si="13"/>
        <v>6</v>
      </c>
      <c r="B125" s="902" t="s">
        <v>2812</v>
      </c>
      <c r="C125" s="881">
        <v>2005</v>
      </c>
      <c r="D125" s="882" t="s">
        <v>241</v>
      </c>
      <c r="E125" s="885"/>
      <c r="F125" s="885">
        <f t="shared" si="12"/>
        <v>0</v>
      </c>
      <c r="J125" s="881"/>
      <c r="K125" s="910"/>
      <c r="L125" s="910"/>
    </row>
    <row r="126" spans="1:12" s="889" customFormat="1">
      <c r="A126" s="891">
        <f t="shared" si="13"/>
        <v>7</v>
      </c>
      <c r="B126" s="902" t="s">
        <v>2813</v>
      </c>
      <c r="C126" s="881">
        <v>33</v>
      </c>
      <c r="D126" s="882" t="s">
        <v>241</v>
      </c>
      <c r="E126" s="885"/>
      <c r="F126" s="885">
        <f>C126*E126</f>
        <v>0</v>
      </c>
      <c r="J126" s="881"/>
      <c r="K126" s="910"/>
      <c r="L126" s="910"/>
    </row>
    <row r="127" spans="1:12" s="889" customFormat="1">
      <c r="A127" s="891">
        <f t="shared" si="13"/>
        <v>8</v>
      </c>
      <c r="B127" s="902" t="s">
        <v>2814</v>
      </c>
      <c r="C127" s="881">
        <v>3174</v>
      </c>
      <c r="D127" s="882" t="s">
        <v>241</v>
      </c>
      <c r="E127" s="885"/>
      <c r="F127" s="885">
        <f>C127*E127</f>
        <v>0</v>
      </c>
      <c r="J127" s="881"/>
      <c r="K127" s="910"/>
      <c r="L127" s="910"/>
    </row>
    <row r="128" spans="1:12" s="889" customFormat="1">
      <c r="A128" s="891">
        <f t="shared" si="13"/>
        <v>9</v>
      </c>
      <c r="B128" s="902" t="s">
        <v>2815</v>
      </c>
      <c r="C128" s="881">
        <v>1793</v>
      </c>
      <c r="D128" s="882" t="s">
        <v>241</v>
      </c>
      <c r="E128" s="885"/>
      <c r="F128" s="885">
        <f>C128*E128</f>
        <v>0</v>
      </c>
      <c r="J128" s="881"/>
      <c r="K128" s="910"/>
      <c r="L128" s="910"/>
    </row>
    <row r="129" spans="1:12" s="889" customFormat="1">
      <c r="A129" s="891">
        <f t="shared" si="13"/>
        <v>10</v>
      </c>
      <c r="B129" s="902" t="s">
        <v>2816</v>
      </c>
      <c r="C129" s="881">
        <v>13</v>
      </c>
      <c r="D129" s="882" t="s">
        <v>241</v>
      </c>
      <c r="E129" s="885"/>
      <c r="F129" s="885">
        <f t="shared" si="12"/>
        <v>0</v>
      </c>
      <c r="J129" s="881"/>
      <c r="K129" s="910"/>
      <c r="L129" s="910"/>
    </row>
    <row r="130" spans="1:12" s="889" customFormat="1">
      <c r="A130" s="891">
        <f t="shared" si="13"/>
        <v>11</v>
      </c>
      <c r="B130" s="902" t="s">
        <v>2817</v>
      </c>
      <c r="C130" s="881">
        <v>30</v>
      </c>
      <c r="D130" s="882" t="s">
        <v>241</v>
      </c>
      <c r="E130" s="885"/>
      <c r="F130" s="885">
        <f t="shared" si="12"/>
        <v>0</v>
      </c>
      <c r="J130" s="881"/>
      <c r="K130" s="910"/>
      <c r="L130" s="910"/>
    </row>
    <row r="131" spans="1:12" s="889" customFormat="1">
      <c r="A131" s="891"/>
      <c r="B131" s="902"/>
      <c r="C131" s="881"/>
      <c r="D131" s="882"/>
      <c r="E131" s="885"/>
      <c r="F131" s="885"/>
      <c r="J131" s="881"/>
      <c r="K131" s="910"/>
      <c r="L131" s="910"/>
    </row>
    <row r="132" spans="1:12" s="889" customFormat="1">
      <c r="A132" s="891">
        <f>1+A130</f>
        <v>12</v>
      </c>
      <c r="B132" s="902" t="s">
        <v>2818</v>
      </c>
      <c r="C132" s="881">
        <v>39</v>
      </c>
      <c r="D132" s="882" t="s">
        <v>241</v>
      </c>
      <c r="E132" s="885"/>
      <c r="F132" s="885">
        <f>C132*E132</f>
        <v>0</v>
      </c>
      <c r="J132" s="881"/>
      <c r="K132" s="910"/>
      <c r="L132" s="910"/>
    </row>
    <row r="133" spans="1:12" s="889" customFormat="1">
      <c r="A133" s="891">
        <f>1+A132</f>
        <v>13</v>
      </c>
      <c r="B133" s="902" t="s">
        <v>2819</v>
      </c>
      <c r="C133" s="881">
        <v>160</v>
      </c>
      <c r="D133" s="882" t="s">
        <v>241</v>
      </c>
      <c r="E133" s="885"/>
      <c r="F133" s="885">
        <f>C133*E133</f>
        <v>0</v>
      </c>
      <c r="J133" s="881"/>
      <c r="K133" s="910"/>
      <c r="L133" s="910"/>
    </row>
    <row r="134" spans="1:12" s="889" customFormat="1">
      <c r="A134" s="891">
        <f>1+A133</f>
        <v>14</v>
      </c>
      <c r="B134" s="902" t="s">
        <v>2820</v>
      </c>
      <c r="C134" s="881">
        <v>53</v>
      </c>
      <c r="D134" s="882" t="s">
        <v>241</v>
      </c>
      <c r="E134" s="885"/>
      <c r="F134" s="885">
        <f>C134*E134</f>
        <v>0</v>
      </c>
      <c r="J134" s="881"/>
      <c r="K134" s="910"/>
      <c r="L134" s="910"/>
    </row>
    <row r="135" spans="1:12" s="889" customFormat="1">
      <c r="A135" s="891">
        <f>1+A134</f>
        <v>15</v>
      </c>
      <c r="B135" s="902" t="s">
        <v>2821</v>
      </c>
      <c r="C135" s="881">
        <v>113</v>
      </c>
      <c r="D135" s="882" t="s">
        <v>241</v>
      </c>
      <c r="E135" s="885"/>
      <c r="F135" s="885">
        <f>C135*E135</f>
        <v>0</v>
      </c>
      <c r="J135" s="881"/>
      <c r="K135" s="910"/>
      <c r="L135" s="910"/>
    </row>
    <row r="136" spans="1:12" s="889" customFormat="1">
      <c r="A136" s="891"/>
      <c r="B136" s="902"/>
      <c r="C136" s="881"/>
      <c r="D136" s="882"/>
      <c r="E136" s="885"/>
      <c r="F136" s="885"/>
      <c r="J136" s="881"/>
      <c r="K136" s="910"/>
      <c r="L136" s="910"/>
    </row>
    <row r="137" spans="1:12" s="889" customFormat="1">
      <c r="A137" s="891">
        <f>1+A135</f>
        <v>16</v>
      </c>
      <c r="B137" s="902" t="s">
        <v>2822</v>
      </c>
      <c r="C137" s="881">
        <v>65</v>
      </c>
      <c r="D137" s="882" t="s">
        <v>241</v>
      </c>
      <c r="E137" s="885"/>
      <c r="F137" s="885">
        <f>C137*E137</f>
        <v>0</v>
      </c>
      <c r="G137" s="911"/>
      <c r="I137" s="911"/>
    </row>
    <row r="138" spans="1:12" s="889" customFormat="1">
      <c r="A138" s="891">
        <f>1+A137</f>
        <v>17</v>
      </c>
      <c r="B138" s="902" t="s">
        <v>2823</v>
      </c>
      <c r="C138" s="881">
        <v>305</v>
      </c>
      <c r="D138" s="882" t="s">
        <v>241</v>
      </c>
      <c r="E138" s="885"/>
      <c r="F138" s="885">
        <f>C138*E138</f>
        <v>0</v>
      </c>
      <c r="G138" s="911"/>
      <c r="I138" s="911"/>
    </row>
    <row r="139" spans="1:12" s="889" customFormat="1">
      <c r="A139" s="891"/>
      <c r="B139" s="902"/>
      <c r="C139" s="881"/>
      <c r="D139" s="882"/>
      <c r="E139" s="885"/>
      <c r="F139" s="885"/>
      <c r="G139" s="911"/>
      <c r="I139" s="911"/>
    </row>
    <row r="140" spans="1:12" s="889" customFormat="1">
      <c r="A140" s="891">
        <f>1+A138</f>
        <v>18</v>
      </c>
      <c r="B140" s="902" t="s">
        <v>2824</v>
      </c>
      <c r="C140" s="881">
        <v>735</v>
      </c>
      <c r="D140" s="882" t="s">
        <v>241</v>
      </c>
      <c r="E140" s="885"/>
      <c r="F140" s="885">
        <f>C140*E140</f>
        <v>0</v>
      </c>
      <c r="G140" s="911"/>
      <c r="I140" s="911"/>
    </row>
    <row r="141" spans="1:12" s="889" customFormat="1">
      <c r="A141" s="891">
        <f>1+A140</f>
        <v>19</v>
      </c>
      <c r="B141" s="902" t="s">
        <v>2825</v>
      </c>
      <c r="C141" s="881">
        <v>73</v>
      </c>
      <c r="D141" s="882" t="s">
        <v>241</v>
      </c>
      <c r="E141" s="885"/>
      <c r="F141" s="885">
        <f>C141*E141</f>
        <v>0</v>
      </c>
      <c r="G141" s="911"/>
      <c r="I141" s="911"/>
    </row>
    <row r="142" spans="1:12" s="889" customFormat="1">
      <c r="A142" s="891"/>
      <c r="B142" s="902"/>
      <c r="C142" s="881"/>
      <c r="D142" s="882"/>
      <c r="E142" s="885"/>
      <c r="F142" s="885"/>
      <c r="G142" s="911"/>
      <c r="I142" s="911"/>
    </row>
    <row r="143" spans="1:12" s="889" customFormat="1">
      <c r="A143" s="891">
        <f>1+A141</f>
        <v>20</v>
      </c>
      <c r="B143" s="902" t="s">
        <v>2826</v>
      </c>
      <c r="C143" s="881">
        <v>50</v>
      </c>
      <c r="D143" s="882" t="s">
        <v>241</v>
      </c>
      <c r="E143" s="885"/>
      <c r="F143" s="885">
        <f>C143*E143</f>
        <v>0</v>
      </c>
      <c r="G143" s="911"/>
      <c r="I143" s="911"/>
    </row>
    <row r="144" spans="1:12" s="889" customFormat="1">
      <c r="A144" s="891">
        <f>1+A143</f>
        <v>21</v>
      </c>
      <c r="B144" s="902" t="s">
        <v>2827</v>
      </c>
      <c r="C144" s="881">
        <v>142</v>
      </c>
      <c r="D144" s="882" t="s">
        <v>241</v>
      </c>
      <c r="E144" s="885"/>
      <c r="F144" s="885">
        <f>C144*E144</f>
        <v>0</v>
      </c>
      <c r="G144" s="911"/>
      <c r="I144" s="911"/>
    </row>
    <row r="145" spans="1:27" s="889" customFormat="1">
      <c r="A145" s="891">
        <f>1+A144</f>
        <v>22</v>
      </c>
      <c r="B145" s="902" t="s">
        <v>2828</v>
      </c>
      <c r="C145" s="881">
        <v>442</v>
      </c>
      <c r="D145" s="882" t="s">
        <v>241</v>
      </c>
      <c r="E145" s="885"/>
      <c r="F145" s="885">
        <f>C145*E145</f>
        <v>0</v>
      </c>
      <c r="G145" s="911"/>
      <c r="I145" s="911"/>
    </row>
    <row r="146" spans="1:27" s="889" customFormat="1">
      <c r="A146" s="891">
        <f>1+A145</f>
        <v>23</v>
      </c>
      <c r="B146" s="902" t="s">
        <v>2829</v>
      </c>
      <c r="C146" s="881">
        <v>66</v>
      </c>
      <c r="D146" s="882" t="s">
        <v>241</v>
      </c>
      <c r="E146" s="885"/>
      <c r="F146" s="885">
        <f>C146*E146</f>
        <v>0</v>
      </c>
      <c r="G146" s="911"/>
      <c r="I146" s="911"/>
    </row>
    <row r="147" spans="1:27" s="889" customFormat="1" ht="15">
      <c r="A147" s="891"/>
      <c r="B147" s="902"/>
      <c r="C147" s="881"/>
      <c r="D147" s="882"/>
      <c r="E147" s="887" t="s">
        <v>2725</v>
      </c>
      <c r="F147" s="888">
        <f>SUM(F120:F146)</f>
        <v>0</v>
      </c>
      <c r="G147" s="911"/>
      <c r="I147" s="911"/>
    </row>
    <row r="148" spans="1:27">
      <c r="A148" s="905"/>
      <c r="B148" s="902"/>
      <c r="C148" s="881"/>
      <c r="D148" s="882"/>
      <c r="E148" s="885"/>
      <c r="F148" s="885"/>
    </row>
    <row r="149" spans="1:27" s="889" customFormat="1" ht="15">
      <c r="A149" s="912">
        <v>10</v>
      </c>
      <c r="B149" s="913" t="s">
        <v>2830</v>
      </c>
      <c r="C149" s="890"/>
      <c r="D149" s="891"/>
      <c r="E149" s="885"/>
      <c r="F149" s="885"/>
      <c r="G149" s="891"/>
      <c r="H149" s="890"/>
      <c r="I149" s="890"/>
      <c r="J149" s="891"/>
      <c r="K149" s="891"/>
      <c r="L149" s="891"/>
      <c r="M149" s="891"/>
      <c r="N149" s="891"/>
      <c r="O149" s="891"/>
      <c r="P149" s="891"/>
      <c r="Q149" s="891"/>
      <c r="R149" s="891"/>
      <c r="S149" s="891"/>
      <c r="T149" s="891"/>
      <c r="V149" s="891"/>
      <c r="W149" s="891"/>
      <c r="Y149" s="891"/>
      <c r="AA149" s="891"/>
    </row>
    <row r="150" spans="1:27" s="889" customFormat="1">
      <c r="A150" s="891">
        <v>1</v>
      </c>
      <c r="B150" s="914" t="s">
        <v>2831</v>
      </c>
      <c r="C150" s="881"/>
      <c r="D150" s="882"/>
      <c r="E150" s="885"/>
      <c r="F150" s="885"/>
      <c r="H150" s="911"/>
      <c r="I150" s="911"/>
    </row>
    <row r="151" spans="1:27" s="889" customFormat="1" ht="142.5">
      <c r="A151" s="891"/>
      <c r="B151" s="915" t="s">
        <v>3386</v>
      </c>
      <c r="C151" s="881">
        <v>1</v>
      </c>
      <c r="D151" s="882" t="s">
        <v>858</v>
      </c>
      <c r="E151" s="885"/>
      <c r="F151" s="885">
        <f>C151*E151</f>
        <v>0</v>
      </c>
      <c r="H151" s="911"/>
      <c r="I151" s="911"/>
    </row>
    <row r="152" spans="1:27" s="889" customFormat="1">
      <c r="A152" s="891"/>
      <c r="B152" s="902" t="s">
        <v>2832</v>
      </c>
      <c r="C152" s="881">
        <v>1</v>
      </c>
      <c r="D152" s="882" t="s">
        <v>2190</v>
      </c>
      <c r="E152" s="885"/>
      <c r="F152" s="885">
        <f t="shared" ref="F152:F174" si="14">C152*E152</f>
        <v>0</v>
      </c>
      <c r="H152" s="911"/>
      <c r="I152" s="911"/>
    </row>
    <row r="153" spans="1:27" s="889" customFormat="1">
      <c r="A153" s="891"/>
      <c r="B153" s="866"/>
      <c r="C153" s="881"/>
      <c r="D153" s="882"/>
      <c r="E153" s="885"/>
      <c r="F153" s="885">
        <f t="shared" si="14"/>
        <v>0</v>
      </c>
      <c r="H153" s="911"/>
      <c r="I153" s="911"/>
    </row>
    <row r="154" spans="1:27" s="889" customFormat="1">
      <c r="A154" s="891">
        <v>2</v>
      </c>
      <c r="B154" s="916" t="s">
        <v>2833</v>
      </c>
      <c r="C154" s="881"/>
      <c r="D154" s="882"/>
      <c r="E154" s="885"/>
      <c r="F154" s="885">
        <f t="shared" si="14"/>
        <v>0</v>
      </c>
      <c r="H154" s="911"/>
      <c r="I154" s="911"/>
    </row>
    <row r="155" spans="1:27" s="889" customFormat="1" ht="32.25" customHeight="1">
      <c r="A155" s="891"/>
      <c r="B155" s="917" t="s">
        <v>2834</v>
      </c>
      <c r="C155" s="881">
        <v>1</v>
      </c>
      <c r="D155" s="882" t="s">
        <v>858</v>
      </c>
      <c r="E155" s="885"/>
      <c r="F155" s="885">
        <f t="shared" si="14"/>
        <v>0</v>
      </c>
      <c r="H155" s="911"/>
      <c r="I155" s="911"/>
    </row>
    <row r="156" spans="1:27" s="889" customFormat="1">
      <c r="A156" s="891"/>
      <c r="B156" s="866"/>
      <c r="C156" s="881"/>
      <c r="D156" s="882"/>
      <c r="E156" s="885"/>
      <c r="F156" s="885">
        <f t="shared" si="14"/>
        <v>0</v>
      </c>
      <c r="H156" s="911"/>
      <c r="I156" s="911"/>
    </row>
    <row r="157" spans="1:27" s="889" customFormat="1">
      <c r="A157" s="891"/>
      <c r="B157" s="916" t="s">
        <v>2835</v>
      </c>
      <c r="C157" s="881"/>
      <c r="D157" s="882"/>
      <c r="E157" s="885"/>
      <c r="F157" s="885">
        <f t="shared" si="14"/>
        <v>0</v>
      </c>
      <c r="H157" s="911"/>
      <c r="I157" s="911"/>
    </row>
    <row r="158" spans="1:27" s="889" customFormat="1">
      <c r="A158" s="891">
        <v>3</v>
      </c>
      <c r="B158" s="902" t="s">
        <v>2812</v>
      </c>
      <c r="C158" s="881">
        <v>93</v>
      </c>
      <c r="D158" s="882" t="s">
        <v>241</v>
      </c>
      <c r="E158" s="885"/>
      <c r="F158" s="885">
        <f t="shared" si="14"/>
        <v>0</v>
      </c>
      <c r="H158" s="911"/>
      <c r="I158" s="911"/>
      <c r="J158" s="881"/>
      <c r="K158" s="910"/>
      <c r="L158" s="910"/>
    </row>
    <row r="159" spans="1:27" s="889" customFormat="1">
      <c r="A159" s="891">
        <v>4</v>
      </c>
      <c r="B159" s="902" t="s">
        <v>2814</v>
      </c>
      <c r="C159" s="881">
        <v>273</v>
      </c>
      <c r="D159" s="882" t="s">
        <v>241</v>
      </c>
      <c r="E159" s="885"/>
      <c r="F159" s="885">
        <f t="shared" si="14"/>
        <v>0</v>
      </c>
      <c r="H159" s="911"/>
      <c r="I159" s="911"/>
      <c r="J159" s="881"/>
      <c r="K159" s="910"/>
      <c r="L159" s="910"/>
    </row>
    <row r="160" spans="1:27" s="889" customFormat="1">
      <c r="A160" s="891">
        <v>5</v>
      </c>
      <c r="B160" s="902" t="s">
        <v>2823</v>
      </c>
      <c r="C160" s="881">
        <v>190</v>
      </c>
      <c r="D160" s="882" t="s">
        <v>241</v>
      </c>
      <c r="E160" s="885"/>
      <c r="F160" s="885">
        <f t="shared" si="14"/>
        <v>0</v>
      </c>
      <c r="H160" s="911"/>
      <c r="I160" s="911"/>
      <c r="K160" s="911"/>
    </row>
    <row r="161" spans="1:27" s="889" customFormat="1">
      <c r="A161" s="891"/>
      <c r="B161" s="866"/>
      <c r="C161" s="881"/>
      <c r="D161" s="882"/>
      <c r="E161" s="885"/>
      <c r="F161" s="885">
        <f t="shared" si="14"/>
        <v>0</v>
      </c>
      <c r="H161" s="911"/>
      <c r="I161" s="911"/>
    </row>
    <row r="162" spans="1:27" s="889" customFormat="1">
      <c r="A162" s="891"/>
      <c r="B162" s="903" t="s">
        <v>2746</v>
      </c>
      <c r="C162" s="881"/>
      <c r="D162" s="882"/>
      <c r="E162" s="885"/>
      <c r="F162" s="885">
        <f t="shared" si="14"/>
        <v>0</v>
      </c>
      <c r="H162" s="911"/>
      <c r="I162" s="911"/>
    </row>
    <row r="163" spans="1:27" s="889" customFormat="1">
      <c r="A163" s="891"/>
      <c r="B163" s="903" t="s">
        <v>2836</v>
      </c>
      <c r="C163" s="881"/>
      <c r="D163" s="882"/>
      <c r="E163" s="885"/>
      <c r="F163" s="885">
        <f t="shared" si="14"/>
        <v>0</v>
      </c>
      <c r="H163" s="911"/>
      <c r="I163" s="911"/>
    </row>
    <row r="164" spans="1:27" s="889" customFormat="1">
      <c r="A164" s="891">
        <v>6</v>
      </c>
      <c r="B164" s="897" t="s">
        <v>2837</v>
      </c>
      <c r="C164" s="881">
        <v>55</v>
      </c>
      <c r="D164" s="898" t="s">
        <v>241</v>
      </c>
      <c r="E164" s="885"/>
      <c r="F164" s="885">
        <f t="shared" si="14"/>
        <v>0</v>
      </c>
      <c r="H164" s="911"/>
      <c r="I164" s="911"/>
    </row>
    <row r="165" spans="1:27" s="889" customFormat="1">
      <c r="A165" s="891">
        <v>7</v>
      </c>
      <c r="B165" s="897" t="s">
        <v>2838</v>
      </c>
      <c r="C165" s="881">
        <v>17</v>
      </c>
      <c r="D165" s="898" t="s">
        <v>241</v>
      </c>
      <c r="E165" s="885"/>
      <c r="F165" s="885">
        <f t="shared" si="14"/>
        <v>0</v>
      </c>
      <c r="H165" s="911"/>
      <c r="I165" s="911"/>
    </row>
    <row r="166" spans="1:27" s="889" customFormat="1">
      <c r="A166" s="891">
        <v>8</v>
      </c>
      <c r="B166" s="897" t="s">
        <v>2839</v>
      </c>
      <c r="C166" s="881">
        <v>1</v>
      </c>
      <c r="D166" s="898" t="s">
        <v>858</v>
      </c>
      <c r="E166" s="885"/>
      <c r="F166" s="885">
        <f t="shared" si="14"/>
        <v>0</v>
      </c>
      <c r="H166" s="911"/>
      <c r="I166" s="911"/>
    </row>
    <row r="167" spans="1:27" s="889" customFormat="1">
      <c r="A167" s="891"/>
      <c r="B167" s="866"/>
      <c r="C167" s="881"/>
      <c r="D167" s="882"/>
      <c r="E167" s="885"/>
      <c r="F167" s="885">
        <f t="shared" si="14"/>
        <v>0</v>
      </c>
      <c r="H167" s="911"/>
      <c r="I167" s="911"/>
    </row>
    <row r="168" spans="1:27" s="889" customFormat="1">
      <c r="A168" s="891"/>
      <c r="B168" s="903" t="s">
        <v>2840</v>
      </c>
      <c r="C168" s="881"/>
      <c r="D168" s="882"/>
      <c r="E168" s="885"/>
      <c r="F168" s="885">
        <f t="shared" si="14"/>
        <v>0</v>
      </c>
      <c r="H168" s="911"/>
      <c r="I168" s="911"/>
    </row>
    <row r="169" spans="1:27" s="889" customFormat="1">
      <c r="A169" s="891">
        <v>9</v>
      </c>
      <c r="B169" s="897" t="s">
        <v>2750</v>
      </c>
      <c r="C169" s="881">
        <v>17</v>
      </c>
      <c r="D169" s="898" t="s">
        <v>241</v>
      </c>
      <c r="E169" s="885"/>
      <c r="F169" s="885">
        <f t="shared" si="14"/>
        <v>0</v>
      </c>
      <c r="H169" s="911"/>
      <c r="I169" s="911"/>
    </row>
    <row r="170" spans="1:27" s="889" customFormat="1">
      <c r="A170" s="891">
        <v>10</v>
      </c>
      <c r="B170" s="897" t="s">
        <v>2751</v>
      </c>
      <c r="C170" s="881">
        <v>13</v>
      </c>
      <c r="D170" s="898" t="s">
        <v>241</v>
      </c>
      <c r="E170" s="885"/>
      <c r="F170" s="885">
        <f t="shared" si="14"/>
        <v>0</v>
      </c>
      <c r="H170" s="911"/>
      <c r="I170" s="911"/>
    </row>
    <row r="171" spans="1:27" s="889" customFormat="1">
      <c r="A171" s="891">
        <v>11</v>
      </c>
      <c r="B171" s="897" t="s">
        <v>2753</v>
      </c>
      <c r="C171" s="881">
        <v>1</v>
      </c>
      <c r="D171" s="898" t="s">
        <v>858</v>
      </c>
      <c r="E171" s="885"/>
      <c r="F171" s="885">
        <f t="shared" si="14"/>
        <v>0</v>
      </c>
      <c r="H171" s="911"/>
      <c r="I171" s="911"/>
    </row>
    <row r="172" spans="1:27" s="889" customFormat="1">
      <c r="A172" s="891"/>
      <c r="C172" s="881"/>
      <c r="D172" s="882"/>
      <c r="E172" s="885"/>
      <c r="F172" s="885">
        <f t="shared" si="14"/>
        <v>0</v>
      </c>
      <c r="H172" s="911"/>
      <c r="I172" s="911"/>
    </row>
    <row r="173" spans="1:27" s="889" customFormat="1">
      <c r="A173" s="891"/>
      <c r="B173" s="903" t="s">
        <v>2841</v>
      </c>
      <c r="C173" s="881"/>
      <c r="D173" s="882"/>
      <c r="E173" s="885"/>
      <c r="F173" s="885">
        <f t="shared" si="14"/>
        <v>0</v>
      </c>
      <c r="H173" s="911"/>
      <c r="I173" s="911"/>
    </row>
    <row r="174" spans="1:27" s="889" customFormat="1">
      <c r="A174" s="891">
        <v>12</v>
      </c>
      <c r="B174" s="866" t="s">
        <v>2842</v>
      </c>
      <c r="C174" s="881">
        <v>18</v>
      </c>
      <c r="D174" s="882" t="s">
        <v>241</v>
      </c>
      <c r="E174" s="885"/>
      <c r="F174" s="885">
        <f t="shared" si="14"/>
        <v>0</v>
      </c>
      <c r="H174" s="911"/>
      <c r="I174" s="911"/>
    </row>
    <row r="175" spans="1:27" s="889" customFormat="1" ht="15">
      <c r="A175" s="891"/>
      <c r="B175" s="918"/>
      <c r="C175" s="919"/>
      <c r="D175" s="920"/>
      <c r="E175" s="887" t="s">
        <v>2725</v>
      </c>
      <c r="F175" s="921">
        <f>SUM(F151:F174)</f>
        <v>0</v>
      </c>
      <c r="H175" s="911"/>
      <c r="I175" s="911"/>
    </row>
    <row r="176" spans="1:27" s="889" customFormat="1">
      <c r="A176" s="905"/>
      <c r="B176" s="906"/>
      <c r="C176" s="881"/>
      <c r="D176" s="882"/>
      <c r="E176" s="885"/>
      <c r="F176" s="885"/>
      <c r="G176" s="891"/>
      <c r="H176" s="890"/>
      <c r="I176" s="890"/>
      <c r="J176" s="891"/>
      <c r="K176" s="891"/>
      <c r="L176" s="891"/>
      <c r="M176" s="891"/>
      <c r="N176" s="891"/>
      <c r="O176" s="891"/>
      <c r="P176" s="891"/>
      <c r="Q176" s="891"/>
      <c r="R176" s="891"/>
      <c r="S176" s="891"/>
      <c r="T176" s="891"/>
      <c r="V176" s="891"/>
      <c r="W176" s="891"/>
      <c r="Y176" s="891"/>
      <c r="AA176" s="891"/>
    </row>
    <row r="177" spans="1:27" s="924" customFormat="1" ht="15">
      <c r="A177" s="904" t="s">
        <v>2843</v>
      </c>
      <c r="B177" s="913" t="s">
        <v>2844</v>
      </c>
      <c r="C177" s="890"/>
      <c r="D177" s="891"/>
      <c r="E177" s="885"/>
      <c r="F177" s="885"/>
      <c r="G177" s="891"/>
      <c r="H177" s="922"/>
      <c r="I177" s="923"/>
      <c r="J177" s="923"/>
      <c r="K177" s="923"/>
      <c r="L177" s="923"/>
      <c r="M177" s="923"/>
      <c r="N177" s="923"/>
      <c r="O177" s="923"/>
      <c r="P177" s="923"/>
      <c r="Q177" s="923"/>
      <c r="R177" s="923"/>
      <c r="S177" s="923"/>
      <c r="T177" s="923"/>
      <c r="V177" s="923"/>
      <c r="W177" s="923"/>
      <c r="Y177" s="923"/>
      <c r="AA177" s="923"/>
    </row>
    <row r="178" spans="1:27" s="924" customFormat="1" ht="99.75">
      <c r="A178" s="891" t="s">
        <v>72</v>
      </c>
      <c r="B178" s="884" t="s">
        <v>2845</v>
      </c>
      <c r="C178" s="890">
        <v>1</v>
      </c>
      <c r="D178" s="891" t="s">
        <v>2190</v>
      </c>
      <c r="E178" s="885"/>
      <c r="F178" s="885">
        <f t="shared" ref="F178:F183" si="15">C178*E178</f>
        <v>0</v>
      </c>
      <c r="G178" s="891"/>
      <c r="H178" s="922"/>
      <c r="I178" s="923"/>
      <c r="J178" s="923"/>
      <c r="K178" s="923"/>
      <c r="L178" s="923"/>
      <c r="M178" s="923"/>
      <c r="N178" s="923"/>
      <c r="O178" s="923"/>
      <c r="P178" s="923"/>
      <c r="Q178" s="923"/>
      <c r="R178" s="923"/>
      <c r="S178" s="923"/>
      <c r="T178" s="923"/>
      <c r="V178" s="923"/>
      <c r="W178" s="923"/>
      <c r="Y178" s="923"/>
      <c r="AA178" s="923"/>
    </row>
    <row r="179" spans="1:27" s="924" customFormat="1" ht="15">
      <c r="A179" s="891">
        <f>1+A178</f>
        <v>2</v>
      </c>
      <c r="B179" s="884" t="s">
        <v>2846</v>
      </c>
      <c r="C179" s="890">
        <v>135</v>
      </c>
      <c r="D179" s="891" t="s">
        <v>241</v>
      </c>
      <c r="E179" s="885"/>
      <c r="F179" s="885">
        <f t="shared" si="15"/>
        <v>0</v>
      </c>
      <c r="G179" s="891"/>
      <c r="H179" s="922"/>
      <c r="I179" s="923"/>
      <c r="J179" s="923"/>
      <c r="K179" s="923"/>
      <c r="L179" s="923"/>
      <c r="M179" s="923"/>
      <c r="N179" s="923"/>
      <c r="O179" s="923"/>
      <c r="P179" s="923"/>
      <c r="Q179" s="923"/>
      <c r="R179" s="923"/>
      <c r="S179" s="923"/>
      <c r="T179" s="923"/>
      <c r="V179" s="923"/>
      <c r="W179" s="923"/>
      <c r="Y179" s="923"/>
      <c r="AA179" s="923"/>
    </row>
    <row r="180" spans="1:27" s="924" customFormat="1" ht="15">
      <c r="A180" s="891">
        <f>1+A179</f>
        <v>3</v>
      </c>
      <c r="B180" s="897" t="s">
        <v>2764</v>
      </c>
      <c r="C180" s="881">
        <v>4</v>
      </c>
      <c r="D180" s="882" t="s">
        <v>2190</v>
      </c>
      <c r="E180" s="885"/>
      <c r="F180" s="885">
        <f t="shared" si="15"/>
        <v>0</v>
      </c>
      <c r="G180" s="891"/>
      <c r="H180" s="922"/>
      <c r="I180" s="923"/>
      <c r="J180" s="923"/>
      <c r="K180" s="923"/>
      <c r="L180" s="923"/>
      <c r="M180" s="923"/>
      <c r="N180" s="923"/>
      <c r="O180" s="923"/>
      <c r="P180" s="923"/>
      <c r="Q180" s="923"/>
      <c r="R180" s="923"/>
      <c r="S180" s="923"/>
      <c r="T180" s="923"/>
      <c r="V180" s="923"/>
      <c r="W180" s="923"/>
      <c r="Y180" s="923"/>
      <c r="AA180" s="923"/>
    </row>
    <row r="181" spans="1:27" s="924" customFormat="1" ht="15">
      <c r="A181" s="891">
        <f>1+A180</f>
        <v>4</v>
      </c>
      <c r="B181" s="897" t="s">
        <v>2847</v>
      </c>
      <c r="C181" s="881">
        <v>4</v>
      </c>
      <c r="D181" s="898" t="s">
        <v>2190</v>
      </c>
      <c r="E181" s="885"/>
      <c r="F181" s="885">
        <f t="shared" si="15"/>
        <v>0</v>
      </c>
      <c r="G181" s="889"/>
      <c r="H181" s="925"/>
      <c r="I181" s="925"/>
    </row>
    <row r="182" spans="1:27" s="924" customFormat="1" ht="15">
      <c r="A182" s="891">
        <f>1+A181</f>
        <v>5</v>
      </c>
      <c r="B182" s="897" t="s">
        <v>2750</v>
      </c>
      <c r="C182" s="881">
        <v>125</v>
      </c>
      <c r="D182" s="898" t="s">
        <v>241</v>
      </c>
      <c r="E182" s="885"/>
      <c r="F182" s="885">
        <f t="shared" si="15"/>
        <v>0</v>
      </c>
      <c r="G182" s="889"/>
      <c r="H182" s="925"/>
    </row>
    <row r="183" spans="1:27" s="924" customFormat="1" ht="15">
      <c r="A183" s="891">
        <f>1+A182</f>
        <v>6</v>
      </c>
      <c r="B183" s="897" t="s">
        <v>2848</v>
      </c>
      <c r="C183" s="881">
        <v>1</v>
      </c>
      <c r="D183" s="898" t="s">
        <v>858</v>
      </c>
      <c r="E183" s="885"/>
      <c r="F183" s="885">
        <f t="shared" si="15"/>
        <v>0</v>
      </c>
      <c r="G183" s="889"/>
      <c r="H183" s="925"/>
    </row>
    <row r="184" spans="1:27" s="889" customFormat="1" ht="15">
      <c r="A184" s="905"/>
      <c r="B184" s="906"/>
      <c r="C184" s="881"/>
      <c r="D184" s="882"/>
      <c r="E184" s="887" t="s">
        <v>2725</v>
      </c>
      <c r="F184" s="921">
        <f>SUM(F178:F183)</f>
        <v>0</v>
      </c>
      <c r="G184" s="891"/>
      <c r="H184" s="890"/>
      <c r="I184" s="890"/>
      <c r="J184" s="891"/>
      <c r="K184" s="891"/>
      <c r="L184" s="891"/>
      <c r="M184" s="891"/>
      <c r="N184" s="891"/>
      <c r="O184" s="891"/>
      <c r="P184" s="891"/>
      <c r="Q184" s="891"/>
      <c r="R184" s="891"/>
      <c r="S184" s="891"/>
      <c r="T184" s="891"/>
      <c r="V184" s="891"/>
      <c r="W184" s="891"/>
      <c r="Y184" s="891"/>
      <c r="AA184" s="891"/>
    </row>
    <row r="185" spans="1:27">
      <c r="A185" s="905"/>
      <c r="B185" s="902"/>
      <c r="C185" s="881"/>
      <c r="D185" s="882"/>
      <c r="E185" s="885"/>
      <c r="F185" s="885"/>
    </row>
    <row r="186" spans="1:27" s="889" customFormat="1" ht="15">
      <c r="A186" s="904" t="s">
        <v>2849</v>
      </c>
      <c r="B186" s="880" t="s">
        <v>2850</v>
      </c>
      <c r="C186" s="881"/>
      <c r="D186" s="882"/>
      <c r="E186" s="901"/>
      <c r="F186" s="921"/>
    </row>
    <row r="187" spans="1:27" s="889" customFormat="1">
      <c r="A187" s="882" t="s">
        <v>72</v>
      </c>
      <c r="B187" s="889" t="s">
        <v>3387</v>
      </c>
      <c r="C187" s="890">
        <v>2</v>
      </c>
      <c r="D187" s="891" t="s">
        <v>2190</v>
      </c>
      <c r="E187" s="885"/>
      <c r="F187" s="885">
        <f>C187*E187</f>
        <v>0</v>
      </c>
    </row>
    <row r="188" spans="1:27" s="889" customFormat="1">
      <c r="A188" s="882" t="s">
        <v>2677</v>
      </c>
      <c r="B188" s="889" t="s">
        <v>3388</v>
      </c>
      <c r="C188" s="890">
        <v>1</v>
      </c>
      <c r="D188" s="891" t="s">
        <v>2190</v>
      </c>
      <c r="E188" s="885"/>
      <c r="F188" s="885">
        <f>C188*E188</f>
        <v>0</v>
      </c>
    </row>
    <row r="189" spans="1:27" s="889" customFormat="1">
      <c r="A189" s="882" t="s">
        <v>2680</v>
      </c>
      <c r="B189" s="889" t="s">
        <v>3389</v>
      </c>
      <c r="C189" s="890">
        <v>1</v>
      </c>
      <c r="D189" s="891" t="s">
        <v>2190</v>
      </c>
      <c r="E189" s="885"/>
      <c r="F189" s="885">
        <f>C189*E189</f>
        <v>0</v>
      </c>
    </row>
    <row r="190" spans="1:27" s="889" customFormat="1">
      <c r="A190" s="882" t="s">
        <v>2684</v>
      </c>
      <c r="B190" s="889" t="s">
        <v>3390</v>
      </c>
      <c r="C190" s="890">
        <v>1</v>
      </c>
      <c r="D190" s="891" t="s">
        <v>2190</v>
      </c>
      <c r="E190" s="885"/>
      <c r="F190" s="885">
        <f>C190*E190</f>
        <v>0</v>
      </c>
    </row>
    <row r="191" spans="1:27" ht="15">
      <c r="A191" s="905"/>
      <c r="B191" s="902"/>
      <c r="C191" s="881"/>
      <c r="D191" s="882"/>
      <c r="E191" s="887" t="s">
        <v>2725</v>
      </c>
      <c r="F191" s="921">
        <f>SUM(F187:F190)</f>
        <v>0</v>
      </c>
    </row>
    <row r="192" spans="1:27">
      <c r="A192" s="905"/>
      <c r="B192" s="902"/>
      <c r="C192" s="881"/>
      <c r="D192" s="882"/>
      <c r="E192" s="885"/>
      <c r="F192" s="885"/>
    </row>
    <row r="193" spans="1:9" ht="15">
      <c r="A193" s="895" t="s">
        <v>2851</v>
      </c>
      <c r="B193" s="896" t="s">
        <v>2852</v>
      </c>
      <c r="C193" s="881"/>
      <c r="D193" s="882"/>
      <c r="E193" s="886"/>
      <c r="F193" s="886"/>
      <c r="I193" s="863"/>
    </row>
    <row r="194" spans="1:9" s="926" customFormat="1" ht="15">
      <c r="A194" s="899" t="s">
        <v>72</v>
      </c>
      <c r="B194" s="896" t="s">
        <v>2853</v>
      </c>
      <c r="C194" s="881"/>
      <c r="D194" s="882"/>
      <c r="E194" s="886"/>
      <c r="F194" s="886"/>
      <c r="I194" s="927"/>
    </row>
    <row r="195" spans="1:9" s="928" customFormat="1">
      <c r="A195" s="905"/>
      <c r="B195" s="884" t="s">
        <v>2854</v>
      </c>
      <c r="C195" s="881">
        <v>1</v>
      </c>
      <c r="D195" s="882" t="s">
        <v>858</v>
      </c>
      <c r="E195" s="885"/>
      <c r="F195" s="885">
        <f>C195*E195</f>
        <v>0</v>
      </c>
      <c r="I195" s="929"/>
    </row>
    <row r="196" spans="1:9" s="928" customFormat="1">
      <c r="A196" s="905"/>
      <c r="B196" s="884"/>
      <c r="C196" s="881"/>
      <c r="D196" s="882"/>
      <c r="E196" s="885"/>
      <c r="F196" s="885"/>
      <c r="I196" s="929"/>
    </row>
    <row r="197" spans="1:9" s="926" customFormat="1" ht="15">
      <c r="A197" s="899" t="s">
        <v>2677</v>
      </c>
      <c r="B197" s="896" t="s">
        <v>2855</v>
      </c>
      <c r="C197" s="881"/>
      <c r="D197" s="882"/>
      <c r="E197" s="886"/>
      <c r="F197" s="886"/>
      <c r="I197" s="927"/>
    </row>
    <row r="198" spans="1:9" s="928" customFormat="1" ht="28.5">
      <c r="A198" s="905"/>
      <c r="B198" s="884" t="s">
        <v>2856</v>
      </c>
      <c r="C198" s="881">
        <v>1</v>
      </c>
      <c r="D198" s="882" t="s">
        <v>858</v>
      </c>
      <c r="E198" s="885"/>
      <c r="F198" s="885">
        <f>C198*E198</f>
        <v>0</v>
      </c>
      <c r="I198" s="929"/>
    </row>
    <row r="199" spans="1:9" ht="15">
      <c r="B199" s="930"/>
      <c r="C199" s="931"/>
      <c r="D199" s="931"/>
      <c r="E199" s="901"/>
      <c r="F199" s="888"/>
    </row>
    <row r="200" spans="1:9" s="926" customFormat="1" ht="15">
      <c r="A200" s="899" t="s">
        <v>2680</v>
      </c>
      <c r="B200" s="896" t="s">
        <v>2857</v>
      </c>
      <c r="C200" s="881"/>
      <c r="D200" s="882"/>
      <c r="E200" s="886"/>
      <c r="F200" s="886"/>
      <c r="I200" s="927"/>
    </row>
    <row r="201" spans="1:9" s="928" customFormat="1" ht="28.5">
      <c r="A201" s="905"/>
      <c r="B201" s="884" t="s">
        <v>2858</v>
      </c>
      <c r="C201" s="881">
        <v>1</v>
      </c>
      <c r="D201" s="882" t="s">
        <v>858</v>
      </c>
      <c r="E201" s="885"/>
      <c r="F201" s="885">
        <f>C201*E201</f>
        <v>0</v>
      </c>
      <c r="I201" s="929"/>
    </row>
    <row r="202" spans="1:9" ht="15">
      <c r="B202" s="930"/>
      <c r="C202" s="931"/>
      <c r="D202" s="931"/>
      <c r="E202" s="901"/>
      <c r="F202" s="888"/>
    </row>
    <row r="203" spans="1:9" s="926" customFormat="1" ht="15">
      <c r="A203" s="899" t="s">
        <v>2684</v>
      </c>
      <c r="B203" s="896" t="s">
        <v>2859</v>
      </c>
      <c r="C203" s="881"/>
      <c r="D203" s="882"/>
      <c r="E203" s="886"/>
      <c r="F203" s="886"/>
      <c r="I203" s="927"/>
    </row>
    <row r="204" spans="1:9" s="928" customFormat="1" ht="28.5">
      <c r="A204" s="905"/>
      <c r="B204" s="884" t="s">
        <v>2860</v>
      </c>
      <c r="C204" s="881">
        <v>1</v>
      </c>
      <c r="D204" s="882" t="s">
        <v>858</v>
      </c>
      <c r="E204" s="885"/>
      <c r="F204" s="885">
        <f>C204*E204</f>
        <v>0</v>
      </c>
      <c r="I204" s="929"/>
    </row>
    <row r="205" spans="1:9" ht="15">
      <c r="B205" s="884"/>
      <c r="C205" s="931"/>
      <c r="D205" s="931"/>
      <c r="E205" s="901"/>
      <c r="F205" s="888"/>
    </row>
    <row r="206" spans="1:9" s="926" customFormat="1" ht="15">
      <c r="A206" s="899" t="s">
        <v>94</v>
      </c>
      <c r="B206" s="896" t="s">
        <v>2861</v>
      </c>
      <c r="C206" s="881"/>
      <c r="D206" s="882"/>
      <c r="E206" s="886"/>
      <c r="F206" s="886"/>
      <c r="I206" s="927"/>
    </row>
    <row r="207" spans="1:9" s="928" customFormat="1" ht="28.5">
      <c r="A207" s="905"/>
      <c r="B207" s="884" t="s">
        <v>2862</v>
      </c>
      <c r="C207" s="881">
        <v>1</v>
      </c>
      <c r="D207" s="882" t="s">
        <v>858</v>
      </c>
      <c r="E207" s="885"/>
      <c r="F207" s="885">
        <f>C207*E207</f>
        <v>0</v>
      </c>
      <c r="I207" s="929"/>
    </row>
    <row r="208" spans="1:9" ht="15">
      <c r="B208" s="930"/>
      <c r="C208" s="931"/>
      <c r="D208" s="931"/>
      <c r="E208" s="901"/>
      <c r="F208" s="888"/>
    </row>
    <row r="209" spans="1:11" s="926" customFormat="1" ht="15">
      <c r="A209" s="899" t="s">
        <v>2689</v>
      </c>
      <c r="B209" s="896" t="s">
        <v>2863</v>
      </c>
      <c r="C209" s="881"/>
      <c r="D209" s="882"/>
      <c r="E209" s="886"/>
      <c r="F209" s="886"/>
      <c r="I209" s="927"/>
    </row>
    <row r="210" spans="1:11" s="928" customFormat="1" ht="28.5">
      <c r="A210" s="905"/>
      <c r="B210" s="884" t="s">
        <v>2860</v>
      </c>
      <c r="C210" s="881">
        <v>1</v>
      </c>
      <c r="D210" s="882" t="s">
        <v>858</v>
      </c>
      <c r="E210" s="885"/>
      <c r="F210" s="885">
        <f>C210*E210</f>
        <v>0</v>
      </c>
      <c r="I210" s="929"/>
    </row>
    <row r="211" spans="1:11" ht="15">
      <c r="B211" s="930"/>
      <c r="C211" s="931"/>
      <c r="D211" s="931"/>
      <c r="E211" s="901"/>
      <c r="F211" s="888"/>
    </row>
    <row r="212" spans="1:11" s="926" customFormat="1" ht="15">
      <c r="A212" s="899" t="s">
        <v>2692</v>
      </c>
      <c r="B212" s="896" t="s">
        <v>2864</v>
      </c>
      <c r="C212" s="881"/>
      <c r="D212" s="882"/>
      <c r="E212" s="886"/>
      <c r="F212" s="886"/>
      <c r="I212" s="927"/>
    </row>
    <row r="213" spans="1:11" s="928" customFormat="1" ht="28.5">
      <c r="A213" s="905"/>
      <c r="B213" s="884" t="s">
        <v>2858</v>
      </c>
      <c r="C213" s="881">
        <v>1</v>
      </c>
      <c r="D213" s="882" t="s">
        <v>858</v>
      </c>
      <c r="E213" s="885"/>
      <c r="F213" s="885">
        <f>C213*E213</f>
        <v>0</v>
      </c>
      <c r="I213" s="929"/>
    </row>
    <row r="214" spans="1:11" s="928" customFormat="1" ht="15">
      <c r="A214" s="905"/>
      <c r="B214" s="932"/>
      <c r="C214" s="919"/>
      <c r="D214" s="920"/>
      <c r="E214" s="887" t="s">
        <v>2725</v>
      </c>
      <c r="F214" s="921">
        <f>SUM(F195:F213)</f>
        <v>0</v>
      </c>
      <c r="I214" s="929"/>
    </row>
    <row r="215" spans="1:11" s="928" customFormat="1" ht="15">
      <c r="A215" s="905"/>
      <c r="B215" s="932"/>
      <c r="C215" s="919"/>
      <c r="D215" s="920"/>
      <c r="E215" s="887"/>
      <c r="F215" s="885"/>
      <c r="I215" s="929"/>
    </row>
    <row r="216" spans="1:11" s="928" customFormat="1" ht="15">
      <c r="A216" s="905"/>
      <c r="B216" s="932"/>
      <c r="C216" s="919"/>
      <c r="D216" s="920"/>
      <c r="E216" s="887" t="s">
        <v>2865</v>
      </c>
      <c r="F216" s="921">
        <f>F22+F32+F44+F56+F66+F82+F89+F114+F147+F175+F184+F191+F214</f>
        <v>0</v>
      </c>
      <c r="I216" s="929"/>
    </row>
    <row r="217" spans="1:11" ht="15">
      <c r="B217" s="884"/>
      <c r="C217" s="931"/>
      <c r="D217" s="931"/>
      <c r="E217" s="901"/>
      <c r="F217" s="888"/>
    </row>
    <row r="218" spans="1:11" ht="15">
      <c r="A218" s="1324" t="s">
        <v>2866</v>
      </c>
      <c r="B218" s="1324"/>
      <c r="E218" s="886"/>
      <c r="F218" s="886"/>
    </row>
    <row r="219" spans="1:11" s="873" customFormat="1" ht="29.25" thickBot="1">
      <c r="A219" s="874" t="s">
        <v>2154</v>
      </c>
      <c r="B219" s="875" t="s">
        <v>2709</v>
      </c>
      <c r="C219" s="876" t="s">
        <v>2156</v>
      </c>
      <c r="D219" s="877" t="s">
        <v>2867</v>
      </c>
      <c r="E219" s="933" t="s">
        <v>2712</v>
      </c>
      <c r="F219" s="933" t="s">
        <v>2158</v>
      </c>
    </row>
    <row r="220" spans="1:11" ht="15.75" thickTop="1">
      <c r="B220" s="884"/>
      <c r="C220" s="931"/>
      <c r="D220" s="931"/>
      <c r="E220" s="901"/>
      <c r="F220" s="888"/>
    </row>
    <row r="221" spans="1:11" ht="15">
      <c r="A221" s="895" t="s">
        <v>72</v>
      </c>
      <c r="B221" s="896" t="s">
        <v>2868</v>
      </c>
      <c r="C221" s="881"/>
      <c r="D221" s="882"/>
      <c r="E221" s="886"/>
      <c r="F221" s="886"/>
      <c r="K221" s="934"/>
    </row>
    <row r="222" spans="1:11">
      <c r="A222" s="873">
        <v>1</v>
      </c>
      <c r="B222" s="869" t="s">
        <v>2869</v>
      </c>
      <c r="C222" s="881">
        <v>788</v>
      </c>
      <c r="D222" s="882" t="s">
        <v>241</v>
      </c>
      <c r="E222" s="886"/>
      <c r="F222" s="886">
        <f t="shared" ref="F222:F230" si="16">C222*E222</f>
        <v>0</v>
      </c>
      <c r="K222" s="934"/>
    </row>
    <row r="223" spans="1:11">
      <c r="A223" s="873">
        <f>1+A222</f>
        <v>2</v>
      </c>
      <c r="B223" s="869" t="s">
        <v>2870</v>
      </c>
      <c r="C223" s="881">
        <v>266</v>
      </c>
      <c r="D223" s="882" t="s">
        <v>241</v>
      </c>
      <c r="E223" s="886"/>
      <c r="F223" s="886">
        <f t="shared" si="16"/>
        <v>0</v>
      </c>
      <c r="K223" s="934"/>
    </row>
    <row r="224" spans="1:11">
      <c r="A224" s="873">
        <f t="shared" ref="A224:A230" si="17">1+A223</f>
        <v>3</v>
      </c>
      <c r="B224" s="869" t="s">
        <v>2871</v>
      </c>
      <c r="C224" s="881">
        <v>44</v>
      </c>
      <c r="D224" s="882" t="s">
        <v>2190</v>
      </c>
      <c r="E224" s="886"/>
      <c r="F224" s="886">
        <f t="shared" si="16"/>
        <v>0</v>
      </c>
      <c r="K224" s="934"/>
    </row>
    <row r="225" spans="1:11">
      <c r="A225" s="873">
        <f t="shared" si="17"/>
        <v>4</v>
      </c>
      <c r="B225" s="869" t="s">
        <v>2872</v>
      </c>
      <c r="C225" s="881">
        <v>20</v>
      </c>
      <c r="D225" s="882" t="s">
        <v>2190</v>
      </c>
      <c r="E225" s="886"/>
      <c r="F225" s="886">
        <f t="shared" si="16"/>
        <v>0</v>
      </c>
      <c r="K225" s="934"/>
    </row>
    <row r="226" spans="1:11">
      <c r="A226" s="873">
        <f t="shared" si="17"/>
        <v>5</v>
      </c>
      <c r="B226" s="869" t="s">
        <v>2873</v>
      </c>
      <c r="C226" s="881">
        <v>15</v>
      </c>
      <c r="D226" s="882" t="s">
        <v>2190</v>
      </c>
      <c r="E226" s="886"/>
      <c r="F226" s="886">
        <f t="shared" si="16"/>
        <v>0</v>
      </c>
      <c r="K226" s="934"/>
    </row>
    <row r="227" spans="1:11">
      <c r="A227" s="873">
        <f t="shared" si="17"/>
        <v>6</v>
      </c>
      <c r="B227" s="869" t="s">
        <v>2874</v>
      </c>
      <c r="C227" s="881">
        <v>10</v>
      </c>
      <c r="D227" s="882" t="s">
        <v>2190</v>
      </c>
      <c r="E227" s="886"/>
      <c r="F227" s="886">
        <f t="shared" si="16"/>
        <v>0</v>
      </c>
      <c r="K227" s="934"/>
    </row>
    <row r="228" spans="1:11">
      <c r="A228" s="873">
        <f t="shared" si="17"/>
        <v>7</v>
      </c>
      <c r="B228" s="869" t="s">
        <v>2875</v>
      </c>
      <c r="C228" s="881">
        <v>6</v>
      </c>
      <c r="D228" s="882" t="s">
        <v>2190</v>
      </c>
      <c r="E228" s="886"/>
      <c r="F228" s="886">
        <f t="shared" si="16"/>
        <v>0</v>
      </c>
      <c r="K228" s="934"/>
    </row>
    <row r="229" spans="1:11">
      <c r="A229" s="873">
        <f t="shared" si="17"/>
        <v>8</v>
      </c>
      <c r="B229" s="865" t="s">
        <v>2876</v>
      </c>
      <c r="C229" s="867">
        <v>10</v>
      </c>
      <c r="D229" s="882" t="s">
        <v>275</v>
      </c>
      <c r="E229" s="886"/>
      <c r="F229" s="886">
        <f t="shared" si="16"/>
        <v>0</v>
      </c>
      <c r="K229" s="934"/>
    </row>
    <row r="230" spans="1:11">
      <c r="A230" s="873">
        <f t="shared" si="17"/>
        <v>9</v>
      </c>
      <c r="B230" s="865" t="s">
        <v>2877</v>
      </c>
      <c r="C230" s="867">
        <v>20</v>
      </c>
      <c r="D230" s="882" t="s">
        <v>2878</v>
      </c>
      <c r="E230" s="886"/>
      <c r="F230" s="886">
        <f t="shared" si="16"/>
        <v>0</v>
      </c>
      <c r="K230" s="934"/>
    </row>
    <row r="231" spans="1:11" ht="15">
      <c r="B231" s="926"/>
      <c r="D231" s="882"/>
      <c r="E231" s="887" t="s">
        <v>2725</v>
      </c>
      <c r="F231" s="888">
        <f>SUM(F222:F230)</f>
        <v>0</v>
      </c>
      <c r="K231" s="934"/>
    </row>
    <row r="232" spans="1:11">
      <c r="B232" s="866"/>
      <c r="C232" s="881"/>
      <c r="D232" s="882"/>
      <c r="E232" s="886"/>
      <c r="F232" s="886"/>
    </row>
    <row r="233" spans="1:11" ht="15">
      <c r="A233" s="1324" t="s">
        <v>2879</v>
      </c>
      <c r="B233" s="1324"/>
      <c r="E233" s="886"/>
      <c r="F233" s="886"/>
    </row>
    <row r="234" spans="1:11" s="873" customFormat="1" ht="29.25" thickBot="1">
      <c r="A234" s="874" t="s">
        <v>2154</v>
      </c>
      <c r="B234" s="875" t="s">
        <v>2709</v>
      </c>
      <c r="C234" s="876" t="s">
        <v>2156</v>
      </c>
      <c r="D234" s="877" t="s">
        <v>2867</v>
      </c>
      <c r="E234" s="933" t="s">
        <v>2712</v>
      </c>
      <c r="F234" s="933" t="s">
        <v>2158</v>
      </c>
    </row>
    <row r="235" spans="1:11" ht="15" thickTop="1">
      <c r="B235" s="866"/>
      <c r="C235" s="881"/>
      <c r="D235" s="882"/>
      <c r="E235" s="886"/>
      <c r="F235" s="886"/>
    </row>
    <row r="236" spans="1:11" s="935" customFormat="1" ht="15">
      <c r="A236" s="891">
        <v>1</v>
      </c>
      <c r="B236" s="869" t="s">
        <v>2880</v>
      </c>
      <c r="C236" s="881">
        <v>24</v>
      </c>
      <c r="D236" s="882" t="s">
        <v>2654</v>
      </c>
      <c r="E236" s="886"/>
      <c r="F236" s="886">
        <f t="shared" ref="F236:F267" si="18">C236*E236</f>
        <v>0</v>
      </c>
    </row>
    <row r="237" spans="1:11" s="935" customFormat="1" ht="15">
      <c r="A237" s="891">
        <f>1+A236</f>
        <v>2</v>
      </c>
      <c r="B237" s="869" t="s">
        <v>2881</v>
      </c>
      <c r="C237" s="881">
        <v>8</v>
      </c>
      <c r="D237" s="882" t="s">
        <v>2654</v>
      </c>
      <c r="E237" s="886"/>
      <c r="F237" s="886">
        <f t="shared" si="18"/>
        <v>0</v>
      </c>
    </row>
    <row r="238" spans="1:11" s="935" customFormat="1" ht="114.75">
      <c r="A238" s="891">
        <f t="shared" ref="A238:A268" si="19">1+A237</f>
        <v>3</v>
      </c>
      <c r="B238" s="869" t="s">
        <v>2882</v>
      </c>
      <c r="C238" s="881">
        <v>240</v>
      </c>
      <c r="D238" s="882" t="s">
        <v>2654</v>
      </c>
      <c r="E238" s="886"/>
      <c r="F238" s="886">
        <f t="shared" si="18"/>
        <v>0</v>
      </c>
    </row>
    <row r="239" spans="1:11" s="935" customFormat="1" ht="15">
      <c r="A239" s="891">
        <f t="shared" si="19"/>
        <v>4</v>
      </c>
      <c r="B239" s="869" t="s">
        <v>2883</v>
      </c>
      <c r="C239" s="881">
        <f>C100+C101</f>
        <v>4</v>
      </c>
      <c r="D239" s="882" t="s">
        <v>2190</v>
      </c>
      <c r="E239" s="886"/>
      <c r="F239" s="886">
        <f t="shared" si="18"/>
        <v>0</v>
      </c>
    </row>
    <row r="240" spans="1:11" s="935" customFormat="1" ht="15">
      <c r="A240" s="891">
        <f t="shared" si="19"/>
        <v>5</v>
      </c>
      <c r="B240" s="869" t="s">
        <v>2884</v>
      </c>
      <c r="C240" s="881">
        <f>SUM(C92:C99)+SUM(C102:C107)</f>
        <v>182</v>
      </c>
      <c r="D240" s="882" t="s">
        <v>2190</v>
      </c>
      <c r="E240" s="886"/>
      <c r="F240" s="886">
        <f t="shared" si="18"/>
        <v>0</v>
      </c>
    </row>
    <row r="241" spans="1:11" s="935" customFormat="1" ht="15">
      <c r="A241" s="891">
        <f t="shared" si="19"/>
        <v>6</v>
      </c>
      <c r="B241" s="869" t="s">
        <v>2885</v>
      </c>
      <c r="C241" s="881">
        <f>SUM(C108:C111)</f>
        <v>60</v>
      </c>
      <c r="D241" s="882" t="s">
        <v>2190</v>
      </c>
      <c r="E241" s="886"/>
      <c r="F241" s="886">
        <f t="shared" si="18"/>
        <v>0</v>
      </c>
    </row>
    <row r="242" spans="1:11" s="935" customFormat="1" ht="29.25">
      <c r="A242" s="891">
        <f t="shared" si="19"/>
        <v>7</v>
      </c>
      <c r="B242" s="869" t="s">
        <v>2886</v>
      </c>
      <c r="C242" s="881">
        <f>SUM(C11:C21)</f>
        <v>138</v>
      </c>
      <c r="D242" s="882" t="s">
        <v>2190</v>
      </c>
      <c r="E242" s="886"/>
      <c r="F242" s="886">
        <f t="shared" si="18"/>
        <v>0</v>
      </c>
      <c r="K242" s="936"/>
    </row>
    <row r="243" spans="1:11" s="935" customFormat="1" ht="29.25">
      <c r="A243" s="891">
        <f t="shared" si="19"/>
        <v>8</v>
      </c>
      <c r="B243" s="869" t="s">
        <v>2887</v>
      </c>
      <c r="C243" s="881">
        <f>SUM(C25:C29)</f>
        <v>28</v>
      </c>
      <c r="D243" s="882" t="s">
        <v>2190</v>
      </c>
      <c r="E243" s="886"/>
      <c r="F243" s="886">
        <f t="shared" si="18"/>
        <v>0</v>
      </c>
      <c r="K243" s="936"/>
    </row>
    <row r="244" spans="1:11" s="935" customFormat="1" ht="15">
      <c r="A244" s="891">
        <f t="shared" si="19"/>
        <v>9</v>
      </c>
      <c r="B244" s="889" t="s">
        <v>2888</v>
      </c>
      <c r="C244" s="890">
        <f>SUM(C49:C54)+C164+C165+C169+C170+C182</f>
        <v>5405</v>
      </c>
      <c r="D244" s="882" t="s">
        <v>241</v>
      </c>
      <c r="E244" s="886"/>
      <c r="F244" s="886">
        <f t="shared" si="18"/>
        <v>0</v>
      </c>
      <c r="K244" s="936"/>
    </row>
    <row r="245" spans="1:11" s="935" customFormat="1" ht="15">
      <c r="A245" s="891">
        <f t="shared" si="19"/>
        <v>10</v>
      </c>
      <c r="B245" s="889" t="s">
        <v>2889</v>
      </c>
      <c r="C245" s="890">
        <f>C59+C174</f>
        <v>62</v>
      </c>
      <c r="D245" s="882" t="s">
        <v>241</v>
      </c>
      <c r="E245" s="886"/>
      <c r="F245" s="886">
        <f t="shared" si="18"/>
        <v>0</v>
      </c>
      <c r="K245" s="936"/>
    </row>
    <row r="246" spans="1:11" s="935" customFormat="1" ht="15">
      <c r="A246" s="891">
        <f t="shared" si="19"/>
        <v>11</v>
      </c>
      <c r="B246" s="889" t="s">
        <v>2890</v>
      </c>
      <c r="C246" s="890">
        <f>SUM(C62:C63)</f>
        <v>97</v>
      </c>
      <c r="D246" s="882" t="s">
        <v>241</v>
      </c>
      <c r="E246" s="886"/>
      <c r="F246" s="886">
        <f t="shared" si="18"/>
        <v>0</v>
      </c>
      <c r="K246" s="936"/>
    </row>
    <row r="247" spans="1:11" s="935" customFormat="1" ht="15">
      <c r="A247" s="891">
        <f t="shared" si="19"/>
        <v>12</v>
      </c>
      <c r="B247" s="866" t="s">
        <v>2891</v>
      </c>
      <c r="C247" s="881">
        <f>SUM(C70:C80)+C42+C43+C180+C181</f>
        <v>282</v>
      </c>
      <c r="D247" s="882" t="s">
        <v>2190</v>
      </c>
      <c r="E247" s="886"/>
      <c r="F247" s="886">
        <f t="shared" si="18"/>
        <v>0</v>
      </c>
      <c r="K247" s="936"/>
    </row>
    <row r="248" spans="1:11" s="935" customFormat="1" ht="15">
      <c r="A248" s="891">
        <f t="shared" si="19"/>
        <v>13</v>
      </c>
      <c r="B248" s="866" t="s">
        <v>2892</v>
      </c>
      <c r="C248" s="881">
        <f>C41</f>
        <v>3</v>
      </c>
      <c r="D248" s="882" t="s">
        <v>2190</v>
      </c>
      <c r="E248" s="886"/>
      <c r="F248" s="886">
        <f t="shared" si="18"/>
        <v>0</v>
      </c>
      <c r="K248" s="936"/>
    </row>
    <row r="249" spans="1:11" s="935" customFormat="1" ht="15">
      <c r="A249" s="891">
        <f t="shared" si="19"/>
        <v>14</v>
      </c>
      <c r="B249" s="866" t="s">
        <v>2893</v>
      </c>
      <c r="C249" s="881">
        <f>SUM(C36:C38)</f>
        <v>3</v>
      </c>
      <c r="D249" s="882" t="s">
        <v>2190</v>
      </c>
      <c r="E249" s="886"/>
      <c r="F249" s="886">
        <f t="shared" si="18"/>
        <v>0</v>
      </c>
      <c r="K249" s="936"/>
    </row>
    <row r="250" spans="1:11" s="935" customFormat="1" ht="15">
      <c r="A250" s="891">
        <f t="shared" si="19"/>
        <v>15</v>
      </c>
      <c r="B250" s="866" t="s">
        <v>2894</v>
      </c>
      <c r="C250" s="881">
        <f>C35</f>
        <v>12</v>
      </c>
      <c r="D250" s="882" t="s">
        <v>2190</v>
      </c>
      <c r="E250" s="886"/>
      <c r="F250" s="886">
        <f t="shared" si="18"/>
        <v>0</v>
      </c>
      <c r="K250" s="936"/>
    </row>
    <row r="251" spans="1:11" s="935" customFormat="1" ht="15">
      <c r="A251" s="891">
        <f t="shared" si="19"/>
        <v>16</v>
      </c>
      <c r="B251" s="889" t="s">
        <v>2895</v>
      </c>
      <c r="C251" s="890">
        <f>SUM(C120:C122)</f>
        <v>445</v>
      </c>
      <c r="D251" s="882" t="s">
        <v>241</v>
      </c>
      <c r="E251" s="886"/>
      <c r="F251" s="886">
        <f t="shared" si="18"/>
        <v>0</v>
      </c>
      <c r="K251" s="936"/>
    </row>
    <row r="252" spans="1:11" s="935" customFormat="1" ht="15">
      <c r="A252" s="891">
        <f t="shared" si="19"/>
        <v>17</v>
      </c>
      <c r="B252" s="889" t="s">
        <v>2896</v>
      </c>
      <c r="C252" s="890">
        <f>SUM(C123:C138)+C179+SUM(C158:C160)</f>
        <v>8793</v>
      </c>
      <c r="D252" s="882" t="s">
        <v>241</v>
      </c>
      <c r="E252" s="886"/>
      <c r="F252" s="886">
        <f t="shared" si="18"/>
        <v>0</v>
      </c>
      <c r="K252" s="936"/>
    </row>
    <row r="253" spans="1:11" s="935" customFormat="1" ht="15">
      <c r="A253" s="891">
        <f t="shared" si="19"/>
        <v>18</v>
      </c>
      <c r="B253" s="889" t="s">
        <v>2897</v>
      </c>
      <c r="C253" s="890">
        <f>SUM(C140:C141)</f>
        <v>808</v>
      </c>
      <c r="D253" s="882" t="s">
        <v>241</v>
      </c>
      <c r="E253" s="886"/>
      <c r="F253" s="886">
        <f t="shared" si="18"/>
        <v>0</v>
      </c>
      <c r="K253" s="936"/>
    </row>
    <row r="254" spans="1:11" s="935" customFormat="1" ht="15">
      <c r="A254" s="891">
        <f t="shared" si="19"/>
        <v>19</v>
      </c>
      <c r="B254" s="889" t="s">
        <v>2898</v>
      </c>
      <c r="C254" s="890">
        <f>C143+C144</f>
        <v>192</v>
      </c>
      <c r="D254" s="882" t="s">
        <v>241</v>
      </c>
      <c r="E254" s="886"/>
      <c r="F254" s="886">
        <f t="shared" si="18"/>
        <v>0</v>
      </c>
      <c r="K254" s="936"/>
    </row>
    <row r="255" spans="1:11" s="935" customFormat="1" ht="15">
      <c r="A255" s="891">
        <f t="shared" si="19"/>
        <v>20</v>
      </c>
      <c r="B255" s="889" t="s">
        <v>2899</v>
      </c>
      <c r="C255" s="890">
        <f>C145+C146</f>
        <v>508</v>
      </c>
      <c r="D255" s="882" t="s">
        <v>241</v>
      </c>
      <c r="E255" s="886"/>
      <c r="F255" s="886">
        <f t="shared" si="18"/>
        <v>0</v>
      </c>
      <c r="K255" s="936"/>
    </row>
    <row r="256" spans="1:11" s="935" customFormat="1" ht="15">
      <c r="A256" s="891">
        <f t="shared" si="19"/>
        <v>21</v>
      </c>
      <c r="B256" s="889" t="s">
        <v>2900</v>
      </c>
      <c r="C256" s="890">
        <v>40</v>
      </c>
      <c r="D256" s="882" t="s">
        <v>2654</v>
      </c>
      <c r="E256" s="886"/>
      <c r="F256" s="886">
        <f t="shared" si="18"/>
        <v>0</v>
      </c>
      <c r="K256" s="936"/>
    </row>
    <row r="257" spans="1:11" s="935" customFormat="1" ht="15">
      <c r="A257" s="891">
        <f t="shared" si="19"/>
        <v>22</v>
      </c>
      <c r="B257" s="889" t="s">
        <v>2901</v>
      </c>
      <c r="C257" s="890">
        <v>40</v>
      </c>
      <c r="D257" s="882" t="s">
        <v>2654</v>
      </c>
      <c r="E257" s="886"/>
      <c r="F257" s="886">
        <f t="shared" si="18"/>
        <v>0</v>
      </c>
      <c r="K257" s="936"/>
    </row>
    <row r="258" spans="1:11" s="935" customFormat="1" ht="15">
      <c r="A258" s="891">
        <f t="shared" si="19"/>
        <v>23</v>
      </c>
      <c r="B258" s="889" t="s">
        <v>2902</v>
      </c>
      <c r="C258" s="890">
        <v>80</v>
      </c>
      <c r="D258" s="882" t="s">
        <v>2654</v>
      </c>
      <c r="E258" s="886"/>
      <c r="F258" s="886">
        <f t="shared" si="18"/>
        <v>0</v>
      </c>
      <c r="K258" s="936"/>
    </row>
    <row r="259" spans="1:11" s="935" customFormat="1" ht="15">
      <c r="A259" s="891">
        <f t="shared" si="19"/>
        <v>24</v>
      </c>
      <c r="B259" s="889" t="s">
        <v>2903</v>
      </c>
      <c r="C259" s="890">
        <v>16</v>
      </c>
      <c r="D259" s="882" t="s">
        <v>2654</v>
      </c>
      <c r="E259" s="886"/>
      <c r="F259" s="886">
        <f t="shared" si="18"/>
        <v>0</v>
      </c>
      <c r="K259" s="936"/>
    </row>
    <row r="260" spans="1:11" s="935" customFormat="1" ht="15">
      <c r="A260" s="891">
        <f t="shared" si="19"/>
        <v>25</v>
      </c>
      <c r="B260" s="889" t="s">
        <v>2904</v>
      </c>
      <c r="C260" s="890">
        <v>160</v>
      </c>
      <c r="D260" s="882" t="s">
        <v>2654</v>
      </c>
      <c r="E260" s="886"/>
      <c r="F260" s="886">
        <f t="shared" si="18"/>
        <v>0</v>
      </c>
      <c r="K260" s="936"/>
    </row>
    <row r="261" spans="1:11" s="935" customFormat="1" ht="15">
      <c r="A261" s="891">
        <f t="shared" si="19"/>
        <v>26</v>
      </c>
      <c r="B261" s="889" t="s">
        <v>2905</v>
      </c>
      <c r="C261" s="890">
        <f>80*5</f>
        <v>400</v>
      </c>
      <c r="D261" s="882" t="s">
        <v>2654</v>
      </c>
      <c r="E261" s="886"/>
      <c r="F261" s="886">
        <f t="shared" si="18"/>
        <v>0</v>
      </c>
      <c r="K261" s="936"/>
    </row>
    <row r="262" spans="1:11" s="935" customFormat="1" ht="15">
      <c r="A262" s="891">
        <f t="shared" si="19"/>
        <v>27</v>
      </c>
      <c r="B262" s="889" t="s">
        <v>2906</v>
      </c>
      <c r="C262" s="890">
        <v>240</v>
      </c>
      <c r="D262" s="882" t="s">
        <v>2654</v>
      </c>
      <c r="E262" s="886"/>
      <c r="F262" s="886">
        <f t="shared" si="18"/>
        <v>0</v>
      </c>
      <c r="K262" s="936"/>
    </row>
    <row r="263" spans="1:11" s="935" customFormat="1" ht="15">
      <c r="A263" s="891">
        <f t="shared" si="19"/>
        <v>28</v>
      </c>
      <c r="B263" s="889" t="s">
        <v>2907</v>
      </c>
      <c r="C263" s="890">
        <v>160</v>
      </c>
      <c r="D263" s="882" t="s">
        <v>2654</v>
      </c>
      <c r="E263" s="886"/>
      <c r="F263" s="886">
        <f t="shared" si="18"/>
        <v>0</v>
      </c>
      <c r="K263" s="936"/>
    </row>
    <row r="264" spans="1:11" s="926" customFormat="1">
      <c r="A264" s="891">
        <f>1+A263</f>
        <v>29</v>
      </c>
      <c r="B264" s="866" t="s">
        <v>2908</v>
      </c>
      <c r="C264" s="881">
        <v>24</v>
      </c>
      <c r="D264" s="882" t="s">
        <v>2654</v>
      </c>
      <c r="E264" s="886"/>
      <c r="F264" s="886">
        <f>C264*E264</f>
        <v>0</v>
      </c>
      <c r="K264" s="937"/>
    </row>
    <row r="265" spans="1:11" s="935" customFormat="1" ht="15">
      <c r="A265" s="891">
        <f>1+A264</f>
        <v>30</v>
      </c>
      <c r="B265" s="889" t="s">
        <v>2909</v>
      </c>
      <c r="C265" s="890">
        <v>1</v>
      </c>
      <c r="D265" s="882" t="s">
        <v>858</v>
      </c>
      <c r="E265" s="886"/>
      <c r="F265" s="886">
        <f t="shared" si="18"/>
        <v>0</v>
      </c>
      <c r="K265" s="936"/>
    </row>
    <row r="266" spans="1:11" s="935" customFormat="1" ht="15">
      <c r="A266" s="891">
        <f t="shared" si="19"/>
        <v>31</v>
      </c>
      <c r="B266" s="889" t="s">
        <v>2910</v>
      </c>
      <c r="C266" s="890">
        <v>1</v>
      </c>
      <c r="D266" s="882" t="s">
        <v>858</v>
      </c>
      <c r="E266" s="886"/>
      <c r="F266" s="886">
        <f t="shared" si="18"/>
        <v>0</v>
      </c>
      <c r="K266" s="936"/>
    </row>
    <row r="267" spans="1:11" s="935" customFormat="1" ht="15">
      <c r="A267" s="891">
        <f t="shared" si="19"/>
        <v>32</v>
      </c>
      <c r="B267" s="866" t="s">
        <v>2911</v>
      </c>
      <c r="C267" s="881" t="s">
        <v>72</v>
      </c>
      <c r="D267" s="882" t="s">
        <v>858</v>
      </c>
      <c r="E267" s="886"/>
      <c r="F267" s="886">
        <f t="shared" si="18"/>
        <v>0</v>
      </c>
      <c r="K267" s="936"/>
    </row>
    <row r="268" spans="1:11" s="935" customFormat="1" ht="15">
      <c r="A268" s="891">
        <f t="shared" si="19"/>
        <v>33</v>
      </c>
      <c r="B268" s="866" t="s">
        <v>2912</v>
      </c>
      <c r="C268" s="881" t="s">
        <v>72</v>
      </c>
      <c r="D268" s="882" t="s">
        <v>858</v>
      </c>
      <c r="E268" s="886"/>
      <c r="F268" s="886">
        <f>C268*E268</f>
        <v>0</v>
      </c>
      <c r="K268" s="936"/>
    </row>
    <row r="269" spans="1:11" s="926" customFormat="1">
      <c r="A269" s="891">
        <f>1+A268</f>
        <v>34</v>
      </c>
      <c r="B269" s="866" t="s">
        <v>2913</v>
      </c>
      <c r="C269" s="881">
        <v>1</v>
      </c>
      <c r="D269" s="882" t="s">
        <v>858</v>
      </c>
      <c r="E269" s="886"/>
      <c r="F269" s="886">
        <f>C269*E269</f>
        <v>0</v>
      </c>
      <c r="K269" s="937"/>
    </row>
    <row r="270" spans="1:11" ht="15">
      <c r="B270" s="896"/>
      <c r="C270" s="881"/>
      <c r="D270" s="882"/>
      <c r="E270" s="886"/>
      <c r="F270" s="886"/>
    </row>
    <row r="271" spans="1:11" ht="15">
      <c r="B271" s="938" t="s">
        <v>2914</v>
      </c>
      <c r="C271" s="938"/>
      <c r="D271" s="938"/>
      <c r="E271" s="888"/>
      <c r="F271" s="888">
        <f>SUM(F236:F270)</f>
        <v>0</v>
      </c>
      <c r="K271" s="934"/>
    </row>
    <row r="272" spans="1:11" ht="15.75" thickBot="1">
      <c r="B272" s="938"/>
      <c r="C272" s="938"/>
      <c r="D272" s="938"/>
      <c r="E272" s="888"/>
      <c r="F272" s="888"/>
      <c r="K272" s="934"/>
    </row>
    <row r="273" spans="1:23" s="889" customFormat="1" ht="15.75" thickBot="1">
      <c r="A273" s="939"/>
      <c r="B273" s="940" t="s">
        <v>2915</v>
      </c>
      <c r="C273" s="941"/>
      <c r="D273" s="942"/>
      <c r="E273" s="943"/>
      <c r="F273" s="944">
        <f>F216+F231+F271</f>
        <v>0</v>
      </c>
      <c r="H273" s="890"/>
      <c r="I273" s="890"/>
      <c r="J273" s="891"/>
      <c r="K273" s="890"/>
      <c r="L273" s="891"/>
      <c r="M273" s="891"/>
      <c r="N273" s="891"/>
      <c r="O273" s="891"/>
      <c r="P273" s="891"/>
      <c r="Q273" s="891"/>
      <c r="R273" s="891"/>
      <c r="S273" s="891"/>
      <c r="T273" s="891"/>
      <c r="U273" s="891"/>
      <c r="V273" s="891"/>
      <c r="W273" s="891"/>
    </row>
    <row r="274" spans="1:23" ht="15">
      <c r="B274" s="938"/>
      <c r="C274" s="938"/>
      <c r="D274" s="938"/>
      <c r="E274" s="938"/>
      <c r="F274" s="945"/>
      <c r="K274" s="934"/>
    </row>
    <row r="275" spans="1:23" s="947" customFormat="1">
      <c r="A275" s="946"/>
      <c r="C275" s="948"/>
      <c r="D275" s="948"/>
      <c r="E275" s="949"/>
      <c r="F275" s="949"/>
      <c r="H275" s="950"/>
      <c r="I275" s="950"/>
    </row>
    <row r="276" spans="1:23" s="947" customFormat="1" ht="15">
      <c r="A276" s="946"/>
      <c r="B276" s="951" t="s">
        <v>2916</v>
      </c>
      <c r="C276" s="948"/>
      <c r="D276" s="948"/>
      <c r="E276" s="949"/>
      <c r="F276" s="949"/>
      <c r="H276" s="950"/>
      <c r="I276" s="950"/>
    </row>
    <row r="277" spans="1:23" s="889" customFormat="1">
      <c r="A277" s="905"/>
      <c r="B277" s="952" t="s">
        <v>2917</v>
      </c>
      <c r="C277" s="881"/>
      <c r="D277" s="882"/>
      <c r="E277" s="910"/>
      <c r="F277" s="910"/>
      <c r="H277" s="890"/>
      <c r="I277" s="890"/>
      <c r="J277" s="891"/>
      <c r="K277" s="891"/>
      <c r="L277" s="891"/>
      <c r="M277" s="891"/>
      <c r="N277" s="891"/>
      <c r="O277" s="891"/>
      <c r="P277" s="891"/>
      <c r="Q277" s="891"/>
      <c r="R277" s="891"/>
      <c r="S277" s="891"/>
      <c r="T277" s="891"/>
      <c r="U277" s="891"/>
      <c r="V277" s="891"/>
      <c r="W277" s="891"/>
    </row>
    <row r="278" spans="1:23" s="889" customFormat="1">
      <c r="A278" s="905"/>
      <c r="B278" s="952" t="s">
        <v>2918</v>
      </c>
      <c r="C278" s="881"/>
      <c r="D278" s="882"/>
      <c r="E278" s="910"/>
      <c r="F278" s="910"/>
      <c r="H278" s="890"/>
      <c r="I278" s="890"/>
      <c r="J278" s="891"/>
      <c r="K278" s="891"/>
      <c r="L278" s="891"/>
      <c r="M278" s="891"/>
      <c r="N278" s="891"/>
      <c r="O278" s="891"/>
      <c r="P278" s="891"/>
      <c r="Q278" s="891"/>
      <c r="R278" s="891"/>
      <c r="S278" s="891"/>
      <c r="T278" s="891"/>
      <c r="U278" s="891"/>
      <c r="V278" s="891"/>
      <c r="W278" s="891"/>
    </row>
    <row r="279" spans="1:23" s="889" customFormat="1">
      <c r="A279" s="905"/>
      <c r="B279" s="952" t="s">
        <v>2919</v>
      </c>
      <c r="C279" s="881"/>
      <c r="D279" s="882"/>
      <c r="E279" s="910"/>
      <c r="F279" s="910"/>
      <c r="H279" s="890"/>
      <c r="I279" s="890"/>
      <c r="J279" s="891"/>
      <c r="K279" s="891"/>
      <c r="L279" s="891"/>
      <c r="M279" s="891"/>
      <c r="N279" s="891"/>
      <c r="O279" s="891"/>
      <c r="P279" s="891"/>
      <c r="Q279" s="891"/>
      <c r="R279" s="891"/>
      <c r="S279" s="891"/>
      <c r="T279" s="891"/>
      <c r="U279" s="891"/>
      <c r="V279" s="891"/>
      <c r="W279" s="891"/>
    </row>
    <row r="280" spans="1:23" s="889" customFormat="1">
      <c r="A280" s="905"/>
      <c r="B280" s="952" t="s">
        <v>2920</v>
      </c>
      <c r="C280" s="881"/>
      <c r="D280" s="882"/>
      <c r="E280" s="910"/>
      <c r="F280" s="910"/>
      <c r="H280" s="890"/>
      <c r="I280" s="890"/>
      <c r="J280" s="891"/>
      <c r="K280" s="891"/>
      <c r="L280" s="891"/>
      <c r="M280" s="891"/>
      <c r="N280" s="891"/>
      <c r="O280" s="891"/>
      <c r="P280" s="891"/>
      <c r="Q280" s="891"/>
      <c r="R280" s="891"/>
      <c r="S280" s="891"/>
      <c r="T280" s="891"/>
      <c r="U280" s="891"/>
      <c r="V280" s="891"/>
      <c r="W280" s="891"/>
    </row>
    <row r="281" spans="1:23" s="889" customFormat="1">
      <c r="A281" s="905"/>
      <c r="B281" s="952" t="s">
        <v>2921</v>
      </c>
      <c r="C281" s="881"/>
      <c r="D281" s="882"/>
      <c r="E281" s="910"/>
      <c r="F281" s="910"/>
      <c r="H281" s="890"/>
      <c r="I281" s="890"/>
      <c r="J281" s="891"/>
      <c r="K281" s="891"/>
      <c r="L281" s="891"/>
      <c r="M281" s="891"/>
      <c r="N281" s="891"/>
      <c r="O281" s="891"/>
      <c r="P281" s="891"/>
      <c r="Q281" s="891"/>
      <c r="R281" s="891"/>
      <c r="S281" s="891"/>
      <c r="T281" s="891"/>
      <c r="U281" s="891"/>
      <c r="V281" s="891"/>
      <c r="W281" s="891"/>
    </row>
    <row r="282" spans="1:23" s="889" customFormat="1">
      <c r="A282" s="905"/>
      <c r="B282" s="952" t="s">
        <v>2922</v>
      </c>
      <c r="C282" s="881"/>
      <c r="D282" s="882"/>
      <c r="E282" s="910"/>
      <c r="F282" s="910"/>
      <c r="H282" s="890"/>
      <c r="I282" s="890"/>
      <c r="J282" s="891"/>
      <c r="K282" s="891"/>
      <c r="L282" s="891"/>
      <c r="M282" s="891"/>
      <c r="N282" s="891"/>
      <c r="O282" s="891"/>
      <c r="P282" s="891"/>
      <c r="Q282" s="891"/>
      <c r="R282" s="891"/>
      <c r="S282" s="891"/>
      <c r="T282" s="891"/>
      <c r="U282" s="891"/>
      <c r="V282" s="891"/>
      <c r="W282" s="891"/>
    </row>
    <row r="283" spans="1:23" s="889" customFormat="1">
      <c r="A283" s="905"/>
      <c r="B283" s="952" t="s">
        <v>2923</v>
      </c>
      <c r="C283" s="881"/>
      <c r="D283" s="882"/>
      <c r="E283" s="910"/>
      <c r="F283" s="910"/>
      <c r="H283" s="890"/>
      <c r="I283" s="890"/>
      <c r="J283" s="891"/>
      <c r="K283" s="891"/>
      <c r="L283" s="891"/>
      <c r="M283" s="891"/>
      <c r="N283" s="891"/>
      <c r="O283" s="891"/>
      <c r="P283" s="891"/>
      <c r="Q283" s="891"/>
      <c r="R283" s="891"/>
      <c r="S283" s="891"/>
      <c r="T283" s="891"/>
      <c r="U283" s="891"/>
      <c r="V283" s="891"/>
      <c r="W283" s="891"/>
    </row>
    <row r="284" spans="1:23" s="889" customFormat="1">
      <c r="A284" s="905"/>
      <c r="B284" s="952" t="s">
        <v>2924</v>
      </c>
      <c r="C284" s="881"/>
      <c r="D284" s="882"/>
      <c r="E284" s="910"/>
      <c r="F284" s="910"/>
      <c r="H284" s="890"/>
      <c r="I284" s="890"/>
      <c r="J284" s="891"/>
      <c r="K284" s="891"/>
      <c r="L284" s="891"/>
      <c r="M284" s="891"/>
      <c r="N284" s="891"/>
      <c r="O284" s="891"/>
      <c r="P284" s="891"/>
      <c r="Q284" s="891"/>
      <c r="R284" s="891"/>
      <c r="S284" s="891"/>
      <c r="T284" s="891"/>
      <c r="U284" s="891"/>
      <c r="V284" s="891"/>
      <c r="W284" s="891"/>
    </row>
    <row r="285" spans="1:23" s="889" customFormat="1">
      <c r="A285" s="905"/>
      <c r="B285" s="952" t="s">
        <v>2925</v>
      </c>
      <c r="C285" s="881"/>
      <c r="D285" s="882"/>
      <c r="E285" s="910"/>
      <c r="F285" s="910"/>
      <c r="H285" s="890"/>
      <c r="I285" s="890"/>
      <c r="J285" s="891"/>
      <c r="K285" s="891"/>
      <c r="L285" s="891"/>
      <c r="M285" s="891"/>
      <c r="N285" s="891"/>
      <c r="O285" s="891"/>
      <c r="P285" s="891"/>
      <c r="Q285" s="891"/>
      <c r="R285" s="891"/>
      <c r="S285" s="891"/>
      <c r="T285" s="891"/>
      <c r="U285" s="891"/>
      <c r="V285" s="891"/>
      <c r="W285" s="891"/>
    </row>
    <row r="286" spans="1:23" s="889" customFormat="1">
      <c r="A286" s="905"/>
      <c r="B286" s="952" t="s">
        <v>2926</v>
      </c>
      <c r="C286" s="881"/>
      <c r="D286" s="882"/>
      <c r="E286" s="910"/>
      <c r="F286" s="910"/>
      <c r="H286" s="890"/>
      <c r="I286" s="890"/>
      <c r="J286" s="891"/>
      <c r="K286" s="891"/>
      <c r="L286" s="891"/>
      <c r="M286" s="891"/>
      <c r="N286" s="891"/>
      <c r="O286" s="891"/>
      <c r="P286" s="891"/>
      <c r="Q286" s="891"/>
      <c r="R286" s="891"/>
      <c r="S286" s="891"/>
      <c r="T286" s="891"/>
      <c r="U286" s="891"/>
      <c r="V286" s="891"/>
      <c r="W286" s="891"/>
    </row>
    <row r="287" spans="1:23" s="889" customFormat="1">
      <c r="A287" s="905"/>
      <c r="B287" s="952" t="s">
        <v>2927</v>
      </c>
      <c r="C287" s="881"/>
      <c r="D287" s="882"/>
      <c r="E287" s="910"/>
      <c r="F287" s="910"/>
      <c r="H287" s="890"/>
      <c r="I287" s="890"/>
      <c r="J287" s="891"/>
      <c r="K287" s="891"/>
      <c r="L287" s="891"/>
      <c r="M287" s="891"/>
      <c r="N287" s="891"/>
      <c r="O287" s="891"/>
      <c r="P287" s="891"/>
      <c r="Q287" s="891"/>
      <c r="R287" s="891"/>
      <c r="S287" s="891"/>
      <c r="T287" s="891"/>
      <c r="U287" s="891"/>
      <c r="V287" s="891"/>
      <c r="W287" s="891"/>
    </row>
    <row r="288" spans="1:23" s="889" customFormat="1">
      <c r="A288" s="905"/>
      <c r="B288" s="952" t="s">
        <v>2928</v>
      </c>
      <c r="C288" s="881"/>
      <c r="D288" s="882"/>
      <c r="E288" s="910"/>
      <c r="F288" s="910"/>
      <c r="H288" s="890"/>
      <c r="I288" s="890"/>
      <c r="J288" s="891"/>
      <c r="K288" s="891"/>
      <c r="L288" s="891"/>
      <c r="M288" s="891"/>
      <c r="N288" s="891"/>
      <c r="O288" s="891"/>
      <c r="P288" s="891"/>
      <c r="Q288" s="891"/>
      <c r="R288" s="891"/>
      <c r="S288" s="891"/>
      <c r="T288" s="891"/>
      <c r="U288" s="891"/>
      <c r="V288" s="891"/>
      <c r="W288" s="891"/>
    </row>
    <row r="289" spans="1:23" s="889" customFormat="1">
      <c r="A289" s="905"/>
      <c r="B289" s="952" t="s">
        <v>2929</v>
      </c>
      <c r="C289" s="881"/>
      <c r="D289" s="882"/>
      <c r="E289" s="910"/>
      <c r="F289" s="910"/>
      <c r="H289" s="890"/>
      <c r="I289" s="890"/>
      <c r="J289" s="891"/>
      <c r="K289" s="891"/>
      <c r="L289" s="891"/>
      <c r="M289" s="891"/>
      <c r="N289" s="891"/>
      <c r="O289" s="891"/>
      <c r="P289" s="891"/>
      <c r="Q289" s="891"/>
      <c r="R289" s="891"/>
      <c r="S289" s="891"/>
      <c r="T289" s="891"/>
      <c r="U289" s="891"/>
      <c r="V289" s="891"/>
      <c r="W289" s="891"/>
    </row>
    <row r="290" spans="1:23" s="889" customFormat="1">
      <c r="A290" s="905"/>
      <c r="B290" s="952" t="s">
        <v>2930</v>
      </c>
      <c r="C290" s="881"/>
      <c r="D290" s="882"/>
      <c r="E290" s="910"/>
      <c r="F290" s="910"/>
      <c r="H290" s="890"/>
      <c r="I290" s="890"/>
      <c r="J290" s="891"/>
      <c r="K290" s="891"/>
      <c r="L290" s="891"/>
      <c r="M290" s="891"/>
      <c r="N290" s="891"/>
      <c r="O290" s="891"/>
      <c r="P290" s="891"/>
      <c r="Q290" s="891"/>
      <c r="R290" s="891"/>
      <c r="S290" s="891"/>
      <c r="T290" s="891"/>
      <c r="U290" s="891"/>
      <c r="V290" s="891"/>
      <c r="W290" s="891"/>
    </row>
    <row r="291" spans="1:23" s="889" customFormat="1">
      <c r="A291" s="905"/>
      <c r="B291" s="952" t="s">
        <v>2931</v>
      </c>
      <c r="C291" s="881"/>
      <c r="D291" s="882"/>
      <c r="E291" s="910"/>
      <c r="F291" s="910"/>
      <c r="H291" s="890"/>
      <c r="I291" s="890"/>
      <c r="J291" s="891"/>
      <c r="K291" s="891"/>
      <c r="L291" s="891"/>
      <c r="M291" s="891"/>
      <c r="N291" s="891"/>
      <c r="O291" s="891"/>
      <c r="P291" s="891"/>
      <c r="Q291" s="891"/>
      <c r="R291" s="891"/>
      <c r="S291" s="891"/>
      <c r="T291" s="891"/>
      <c r="U291" s="891"/>
      <c r="V291" s="891"/>
      <c r="W291" s="891"/>
    </row>
    <row r="292" spans="1:23" s="889" customFormat="1">
      <c r="A292" s="905"/>
      <c r="B292" s="952" t="s">
        <v>2932</v>
      </c>
      <c r="C292" s="881"/>
      <c r="D292" s="882"/>
      <c r="E292" s="910"/>
      <c r="F292" s="910"/>
      <c r="H292" s="890"/>
      <c r="I292" s="890"/>
      <c r="J292" s="891"/>
      <c r="K292" s="891"/>
      <c r="L292" s="891"/>
      <c r="M292" s="891"/>
      <c r="N292" s="891"/>
      <c r="O292" s="891"/>
      <c r="P292" s="891"/>
      <c r="Q292" s="891"/>
      <c r="R292" s="891"/>
      <c r="S292" s="891"/>
      <c r="T292" s="891"/>
      <c r="U292" s="891"/>
      <c r="V292" s="891"/>
      <c r="W292" s="891"/>
    </row>
    <row r="293" spans="1:23" s="889" customFormat="1">
      <c r="A293" s="905"/>
      <c r="B293" s="952" t="s">
        <v>2933</v>
      </c>
      <c r="C293" s="881"/>
      <c r="D293" s="882"/>
      <c r="E293" s="910"/>
      <c r="F293" s="910"/>
      <c r="H293" s="890"/>
      <c r="I293" s="890"/>
      <c r="J293" s="891"/>
      <c r="K293" s="891"/>
      <c r="L293" s="891"/>
      <c r="M293" s="891"/>
      <c r="N293" s="891"/>
      <c r="O293" s="891"/>
      <c r="P293" s="891"/>
      <c r="Q293" s="891"/>
      <c r="R293" s="891"/>
      <c r="S293" s="891"/>
      <c r="T293" s="891"/>
      <c r="U293" s="891"/>
      <c r="V293" s="891"/>
      <c r="W293" s="891"/>
    </row>
    <row r="294" spans="1:23" s="889" customFormat="1">
      <c r="A294" s="905"/>
      <c r="B294" s="952" t="s">
        <v>2934</v>
      </c>
      <c r="C294" s="881"/>
      <c r="D294" s="882"/>
      <c r="E294" s="910"/>
      <c r="F294" s="910"/>
      <c r="H294" s="890"/>
      <c r="I294" s="890"/>
      <c r="J294" s="891"/>
      <c r="K294" s="891"/>
      <c r="L294" s="891"/>
      <c r="M294" s="891"/>
      <c r="N294" s="891"/>
      <c r="O294" s="891"/>
      <c r="P294" s="891"/>
      <c r="Q294" s="891"/>
      <c r="R294" s="891"/>
      <c r="S294" s="891"/>
      <c r="T294" s="891"/>
      <c r="U294" s="891"/>
      <c r="V294" s="891"/>
      <c r="W294" s="891"/>
    </row>
    <row r="295" spans="1:23">
      <c r="B295" s="953"/>
      <c r="C295" s="881"/>
      <c r="D295" s="882"/>
      <c r="E295" s="908"/>
      <c r="F295" s="908"/>
      <c r="I295" s="863"/>
    </row>
    <row r="296" spans="1:23">
      <c r="B296" s="866"/>
      <c r="C296" s="881"/>
      <c r="D296" s="883"/>
    </row>
    <row r="297" spans="1:23">
      <c r="B297" s="866"/>
      <c r="C297" s="881"/>
      <c r="D297" s="883"/>
    </row>
    <row r="298" spans="1:23">
      <c r="B298" s="954"/>
      <c r="C298" s="955"/>
      <c r="D298" s="883"/>
    </row>
    <row r="299" spans="1:23">
      <c r="B299" s="954"/>
      <c r="C299" s="955"/>
      <c r="D299" s="883"/>
    </row>
    <row r="300" spans="1:23">
      <c r="B300" s="954"/>
      <c r="C300" s="955"/>
      <c r="D300" s="883"/>
    </row>
    <row r="301" spans="1:23">
      <c r="B301" s="954"/>
      <c r="C301" s="955"/>
      <c r="D301" s="883"/>
    </row>
    <row r="302" spans="1:23">
      <c r="B302" s="954"/>
      <c r="C302" s="955"/>
      <c r="D302" s="883"/>
    </row>
    <row r="303" spans="1:23">
      <c r="B303" s="954"/>
      <c r="C303" s="955"/>
      <c r="D303" s="883"/>
    </row>
    <row r="304" spans="1:23">
      <c r="B304" s="866"/>
      <c r="C304" s="881"/>
      <c r="D304" s="883"/>
    </row>
    <row r="305" spans="2:4">
      <c r="B305" s="866"/>
      <c r="C305" s="881"/>
      <c r="D305" s="883"/>
    </row>
    <row r="306" spans="2:4">
      <c r="B306" s="866"/>
      <c r="C306" s="881"/>
      <c r="D306" s="883"/>
    </row>
    <row r="307" spans="2:4">
      <c r="B307" s="866"/>
      <c r="C307" s="881"/>
      <c r="D307" s="883"/>
    </row>
    <row r="308" spans="2:4">
      <c r="B308" s="866"/>
      <c r="C308" s="881"/>
      <c r="D308" s="883"/>
    </row>
    <row r="309" spans="2:4">
      <c r="B309" s="866"/>
      <c r="C309" s="881"/>
      <c r="D309" s="883"/>
    </row>
    <row r="310" spans="2:4">
      <c r="B310" s="866"/>
      <c r="C310" s="881"/>
      <c r="D310" s="883"/>
    </row>
    <row r="311" spans="2:4">
      <c r="B311" s="866"/>
      <c r="C311" s="881"/>
      <c r="D311" s="883"/>
    </row>
    <row r="312" spans="2:4">
      <c r="B312" s="866"/>
      <c r="C312" s="881"/>
      <c r="D312" s="883"/>
    </row>
    <row r="313" spans="2:4">
      <c r="B313" s="866"/>
      <c r="C313" s="881"/>
      <c r="D313" s="883"/>
    </row>
    <row r="314" spans="2:4">
      <c r="B314" s="866"/>
      <c r="C314" s="881"/>
      <c r="D314" s="883"/>
    </row>
    <row r="315" spans="2:4">
      <c r="B315" s="866"/>
      <c r="C315" s="881"/>
      <c r="D315" s="883"/>
    </row>
    <row r="316" spans="2:4">
      <c r="B316" s="866"/>
      <c r="C316" s="881"/>
      <c r="D316" s="883"/>
    </row>
    <row r="317" spans="2:4">
      <c r="B317" s="866"/>
      <c r="C317" s="881"/>
      <c r="D317" s="883"/>
    </row>
    <row r="318" spans="2:4">
      <c r="B318" s="954"/>
      <c r="C318" s="955"/>
      <c r="D318" s="883"/>
    </row>
    <row r="319" spans="2:4">
      <c r="B319" s="954"/>
      <c r="C319" s="955"/>
      <c r="D319" s="883"/>
    </row>
    <row r="320" spans="2:4">
      <c r="B320" s="954"/>
      <c r="C320" s="955"/>
      <c r="D320" s="883"/>
    </row>
    <row r="321" spans="2:4">
      <c r="B321" s="954"/>
      <c r="C321" s="955"/>
      <c r="D321" s="883"/>
    </row>
    <row r="322" spans="2:4">
      <c r="B322" s="954"/>
      <c r="C322" s="955"/>
      <c r="D322" s="883"/>
    </row>
    <row r="323" spans="2:4">
      <c r="B323" s="954"/>
      <c r="C323" s="955"/>
      <c r="D323" s="883"/>
    </row>
    <row r="324" spans="2:4">
      <c r="B324" s="866"/>
      <c r="C324" s="881"/>
      <c r="D324" s="883"/>
    </row>
    <row r="325" spans="2:4">
      <c r="B325" s="866"/>
      <c r="C325" s="881"/>
      <c r="D325" s="883"/>
    </row>
    <row r="326" spans="2:4">
      <c r="B326" s="866"/>
      <c r="C326" s="881"/>
      <c r="D326" s="883"/>
    </row>
    <row r="327" spans="2:4">
      <c r="B327" s="866"/>
      <c r="C327" s="881"/>
      <c r="D327" s="883"/>
    </row>
    <row r="328" spans="2:4">
      <c r="B328" s="866"/>
      <c r="C328" s="881"/>
      <c r="D328" s="883"/>
    </row>
    <row r="329" spans="2:4">
      <c r="B329" s="866"/>
      <c r="C329" s="881"/>
      <c r="D329" s="883"/>
    </row>
    <row r="330" spans="2:4">
      <c r="B330" s="866"/>
      <c r="C330" s="881"/>
      <c r="D330" s="883"/>
    </row>
    <row r="331" spans="2:4">
      <c r="B331" s="866"/>
      <c r="C331" s="881"/>
      <c r="D331" s="883"/>
    </row>
    <row r="332" spans="2:4">
      <c r="B332" s="866"/>
      <c r="C332" s="881"/>
      <c r="D332" s="883"/>
    </row>
    <row r="333" spans="2:4">
      <c r="B333" s="866"/>
      <c r="C333" s="881"/>
      <c r="D333" s="883"/>
    </row>
    <row r="334" spans="2:4">
      <c r="B334" s="866"/>
      <c r="C334" s="881"/>
      <c r="D334" s="883"/>
    </row>
    <row r="335" spans="2:4">
      <c r="B335" s="866"/>
      <c r="C335" s="881"/>
      <c r="D335" s="883"/>
    </row>
    <row r="336" spans="2:4">
      <c r="B336" s="866"/>
      <c r="C336" s="881"/>
      <c r="D336" s="883"/>
    </row>
    <row r="337" spans="2:4">
      <c r="B337" s="954"/>
      <c r="C337" s="955"/>
      <c r="D337" s="883"/>
    </row>
    <row r="338" spans="2:4">
      <c r="B338" s="954"/>
      <c r="C338" s="955"/>
      <c r="D338" s="883"/>
    </row>
    <row r="339" spans="2:4">
      <c r="B339" s="954"/>
      <c r="C339" s="955"/>
      <c r="D339" s="883"/>
    </row>
    <row r="340" spans="2:4">
      <c r="B340" s="954"/>
      <c r="C340" s="955"/>
      <c r="D340" s="883"/>
    </row>
    <row r="341" spans="2:4">
      <c r="B341" s="954"/>
      <c r="C341" s="955"/>
      <c r="D341" s="883"/>
    </row>
    <row r="342" spans="2:4">
      <c r="B342" s="954"/>
      <c r="C342" s="955"/>
      <c r="D342" s="883"/>
    </row>
    <row r="343" spans="2:4">
      <c r="B343" s="866"/>
      <c r="C343" s="881"/>
      <c r="D343" s="883"/>
    </row>
    <row r="344" spans="2:4">
      <c r="B344" s="866"/>
      <c r="C344" s="881"/>
      <c r="D344" s="883"/>
    </row>
    <row r="345" spans="2:4">
      <c r="B345" s="866"/>
      <c r="C345" s="881"/>
      <c r="D345" s="883"/>
    </row>
    <row r="346" spans="2:4">
      <c r="B346" s="866"/>
      <c r="C346" s="881"/>
      <c r="D346" s="883"/>
    </row>
    <row r="347" spans="2:4">
      <c r="B347" s="866"/>
      <c r="C347" s="881"/>
      <c r="D347" s="883"/>
    </row>
    <row r="348" spans="2:4">
      <c r="B348" s="866"/>
      <c r="C348" s="881"/>
      <c r="D348" s="883"/>
    </row>
    <row r="349" spans="2:4">
      <c r="B349" s="866"/>
      <c r="C349" s="881"/>
      <c r="D349" s="883"/>
    </row>
    <row r="350" spans="2:4">
      <c r="B350" s="866"/>
      <c r="C350" s="881"/>
      <c r="D350" s="883"/>
    </row>
    <row r="351" spans="2:4">
      <c r="B351" s="866"/>
      <c r="C351" s="881"/>
      <c r="D351" s="883"/>
    </row>
    <row r="352" spans="2:4">
      <c r="B352" s="866"/>
      <c r="C352" s="881"/>
      <c r="D352" s="883"/>
    </row>
    <row r="353" spans="2:4">
      <c r="B353" s="866"/>
      <c r="C353" s="881"/>
      <c r="D353" s="883"/>
    </row>
    <row r="354" spans="2:4">
      <c r="B354" s="866"/>
      <c r="C354" s="881"/>
      <c r="D354" s="883"/>
    </row>
    <row r="355" spans="2:4">
      <c r="B355" s="866"/>
      <c r="C355" s="881"/>
      <c r="D355" s="883"/>
    </row>
    <row r="356" spans="2:4">
      <c r="B356" s="866"/>
      <c r="C356" s="881"/>
      <c r="D356" s="883"/>
    </row>
    <row r="357" spans="2:4">
      <c r="B357" s="954"/>
      <c r="C357" s="955"/>
      <c r="D357" s="883"/>
    </row>
    <row r="358" spans="2:4">
      <c r="B358" s="954"/>
      <c r="C358" s="955"/>
      <c r="D358" s="883"/>
    </row>
    <row r="359" spans="2:4">
      <c r="B359" s="954"/>
      <c r="C359" s="955"/>
      <c r="D359" s="883"/>
    </row>
    <row r="360" spans="2:4">
      <c r="B360" s="954"/>
      <c r="C360" s="955"/>
      <c r="D360" s="883"/>
    </row>
    <row r="361" spans="2:4">
      <c r="B361" s="954"/>
      <c r="C361" s="955"/>
      <c r="D361" s="883"/>
    </row>
    <row r="362" spans="2:4">
      <c r="B362" s="954"/>
      <c r="C362" s="955"/>
      <c r="D362" s="883"/>
    </row>
    <row r="363" spans="2:4">
      <c r="B363" s="866"/>
      <c r="C363" s="881"/>
      <c r="D363" s="883"/>
    </row>
    <row r="364" spans="2:4">
      <c r="B364" s="866"/>
      <c r="C364" s="881"/>
      <c r="D364" s="883"/>
    </row>
    <row r="365" spans="2:4">
      <c r="B365" s="866"/>
      <c r="C365" s="881"/>
      <c r="D365" s="883"/>
    </row>
    <row r="366" spans="2:4">
      <c r="B366" s="866"/>
      <c r="C366" s="881"/>
      <c r="D366" s="883"/>
    </row>
    <row r="367" spans="2:4">
      <c r="B367" s="866"/>
      <c r="C367" s="881"/>
      <c r="D367" s="882"/>
    </row>
    <row r="368" spans="2:4">
      <c r="B368" s="866"/>
      <c r="C368" s="881"/>
      <c r="D368" s="883"/>
    </row>
    <row r="369" spans="2:4">
      <c r="B369" s="866"/>
      <c r="C369" s="881"/>
      <c r="D369" s="883"/>
    </row>
    <row r="370" spans="2:4">
      <c r="B370" s="866"/>
      <c r="C370" s="881"/>
      <c r="D370" s="883"/>
    </row>
    <row r="371" spans="2:4">
      <c r="B371" s="866"/>
      <c r="C371" s="881"/>
      <c r="D371" s="883"/>
    </row>
    <row r="372" spans="2:4">
      <c r="B372" s="866"/>
      <c r="C372" s="881"/>
      <c r="D372" s="883"/>
    </row>
    <row r="373" spans="2:4">
      <c r="B373" s="866"/>
      <c r="C373" s="881"/>
      <c r="D373" s="883"/>
    </row>
    <row r="374" spans="2:4">
      <c r="B374" s="866"/>
      <c r="C374" s="881"/>
      <c r="D374" s="882"/>
    </row>
    <row r="375" spans="2:4">
      <c r="B375" s="866"/>
      <c r="C375" s="881"/>
      <c r="D375" s="883"/>
    </row>
    <row r="376" spans="2:4">
      <c r="B376" s="866"/>
      <c r="C376" s="881"/>
      <c r="D376" s="883"/>
    </row>
    <row r="377" spans="2:4">
      <c r="B377" s="866"/>
      <c r="C377" s="881"/>
      <c r="D377" s="883"/>
    </row>
    <row r="378" spans="2:4">
      <c r="B378" s="866"/>
      <c r="C378" s="881"/>
      <c r="D378" s="883"/>
    </row>
    <row r="379" spans="2:4">
      <c r="B379" s="866"/>
      <c r="C379" s="881"/>
      <c r="D379" s="883"/>
    </row>
    <row r="380" spans="2:4">
      <c r="B380" s="954"/>
      <c r="C380" s="955"/>
      <c r="D380" s="883"/>
    </row>
    <row r="381" spans="2:4">
      <c r="B381" s="954"/>
      <c r="C381" s="955"/>
      <c r="D381" s="883"/>
    </row>
    <row r="382" spans="2:4">
      <c r="B382" s="954"/>
      <c r="C382" s="955"/>
      <c r="D382" s="883"/>
    </row>
    <row r="383" spans="2:4">
      <c r="B383" s="954"/>
      <c r="C383" s="955"/>
      <c r="D383" s="883"/>
    </row>
    <row r="384" spans="2:4">
      <c r="B384" s="954"/>
      <c r="C384" s="955"/>
      <c r="D384" s="883"/>
    </row>
    <row r="385" spans="2:4">
      <c r="B385" s="954"/>
      <c r="C385" s="955"/>
      <c r="D385" s="883"/>
    </row>
    <row r="386" spans="2:4">
      <c r="B386" s="866"/>
      <c r="C386" s="881"/>
      <c r="D386" s="883"/>
    </row>
    <row r="387" spans="2:4">
      <c r="B387" s="866"/>
      <c r="C387" s="881"/>
      <c r="D387" s="883"/>
    </row>
    <row r="388" spans="2:4">
      <c r="B388" s="866"/>
      <c r="C388" s="881"/>
      <c r="D388" s="883"/>
    </row>
    <row r="389" spans="2:4">
      <c r="B389" s="866"/>
      <c r="C389" s="881"/>
      <c r="D389" s="883"/>
    </row>
    <row r="390" spans="2:4">
      <c r="B390" s="866"/>
      <c r="C390" s="881"/>
      <c r="D390" s="883"/>
    </row>
    <row r="391" spans="2:4">
      <c r="B391" s="866"/>
      <c r="C391" s="881"/>
      <c r="D391" s="883"/>
    </row>
    <row r="392" spans="2:4">
      <c r="B392" s="866"/>
      <c r="C392" s="881"/>
      <c r="D392" s="883"/>
    </row>
    <row r="393" spans="2:4">
      <c r="B393" s="866"/>
      <c r="C393" s="881"/>
      <c r="D393" s="883"/>
    </row>
    <row r="394" spans="2:4">
      <c r="B394" s="866"/>
      <c r="C394" s="881"/>
      <c r="D394" s="883"/>
    </row>
    <row r="395" spans="2:4">
      <c r="B395" s="866"/>
      <c r="C395" s="881"/>
      <c r="D395" s="883"/>
    </row>
    <row r="396" spans="2:4">
      <c r="B396" s="866"/>
      <c r="C396" s="881"/>
      <c r="D396" s="883"/>
    </row>
    <row r="397" spans="2:4">
      <c r="B397" s="866"/>
      <c r="C397" s="881"/>
      <c r="D397" s="883"/>
    </row>
    <row r="398" spans="2:4">
      <c r="B398" s="866"/>
      <c r="C398" s="881"/>
      <c r="D398" s="882"/>
    </row>
    <row r="399" spans="2:4">
      <c r="B399" s="866"/>
      <c r="C399" s="881"/>
      <c r="D399" s="883"/>
    </row>
    <row r="400" spans="2:4">
      <c r="B400" s="866"/>
      <c r="C400" s="881"/>
      <c r="D400" s="883"/>
    </row>
    <row r="401" spans="2:4">
      <c r="B401" s="866"/>
      <c r="C401" s="881"/>
      <c r="D401" s="883"/>
    </row>
    <row r="402" spans="2:4">
      <c r="B402" s="866"/>
      <c r="C402" s="881"/>
      <c r="D402" s="883"/>
    </row>
    <row r="403" spans="2:4">
      <c r="B403" s="866"/>
      <c r="C403" s="881"/>
      <c r="D403" s="883"/>
    </row>
    <row r="404" spans="2:4">
      <c r="B404" s="954"/>
      <c r="C404" s="955"/>
      <c r="D404" s="883"/>
    </row>
    <row r="405" spans="2:4">
      <c r="B405" s="954"/>
      <c r="C405" s="955"/>
      <c r="D405" s="883"/>
    </row>
    <row r="406" spans="2:4">
      <c r="B406" s="954"/>
      <c r="C406" s="955"/>
      <c r="D406" s="883"/>
    </row>
    <row r="407" spans="2:4">
      <c r="B407" s="954"/>
      <c r="C407" s="955"/>
      <c r="D407" s="883"/>
    </row>
    <row r="408" spans="2:4">
      <c r="B408" s="954"/>
      <c r="C408" s="955"/>
      <c r="D408" s="883"/>
    </row>
    <row r="409" spans="2:4">
      <c r="B409" s="954"/>
      <c r="C409" s="955"/>
      <c r="D409" s="883"/>
    </row>
    <row r="410" spans="2:4">
      <c r="B410" s="866"/>
      <c r="C410" s="881"/>
      <c r="D410" s="883"/>
    </row>
    <row r="411" spans="2:4">
      <c r="B411" s="866"/>
      <c r="C411" s="881"/>
      <c r="D411" s="883"/>
    </row>
    <row r="412" spans="2:4">
      <c r="B412" s="866"/>
      <c r="C412" s="881"/>
      <c r="D412" s="883"/>
    </row>
    <row r="413" spans="2:4">
      <c r="B413" s="866"/>
      <c r="C413" s="881"/>
      <c r="D413" s="883"/>
    </row>
    <row r="414" spans="2:4">
      <c r="B414" s="866"/>
      <c r="C414" s="881"/>
      <c r="D414" s="883"/>
    </row>
    <row r="415" spans="2:4">
      <c r="B415" s="866"/>
      <c r="C415" s="881"/>
      <c r="D415" s="883"/>
    </row>
    <row r="416" spans="2:4">
      <c r="B416" s="866"/>
      <c r="C416" s="881"/>
      <c r="D416" s="883"/>
    </row>
    <row r="417" spans="2:4">
      <c r="B417" s="866"/>
      <c r="C417" s="881"/>
      <c r="D417" s="883"/>
    </row>
    <row r="418" spans="2:4">
      <c r="B418" s="866"/>
      <c r="C418" s="881"/>
      <c r="D418" s="883"/>
    </row>
    <row r="419" spans="2:4">
      <c r="B419" s="866"/>
      <c r="C419" s="881"/>
      <c r="D419" s="883"/>
    </row>
    <row r="420" spans="2:4">
      <c r="B420" s="866"/>
      <c r="C420" s="881"/>
      <c r="D420" s="883"/>
    </row>
    <row r="421" spans="2:4">
      <c r="B421" s="866"/>
      <c r="C421" s="881"/>
      <c r="D421" s="883"/>
    </row>
    <row r="422" spans="2:4">
      <c r="B422" s="866"/>
      <c r="C422" s="881"/>
      <c r="D422" s="882"/>
    </row>
    <row r="423" spans="2:4">
      <c r="B423" s="866"/>
      <c r="C423" s="881"/>
      <c r="D423" s="883"/>
    </row>
    <row r="424" spans="2:4">
      <c r="B424" s="866"/>
      <c r="C424" s="881"/>
      <c r="D424" s="883"/>
    </row>
    <row r="425" spans="2:4">
      <c r="B425" s="866"/>
      <c r="C425" s="881"/>
      <c r="D425" s="883"/>
    </row>
    <row r="426" spans="2:4">
      <c r="B426" s="866"/>
      <c r="C426" s="881"/>
      <c r="D426" s="883"/>
    </row>
    <row r="427" spans="2:4">
      <c r="B427" s="866"/>
      <c r="C427" s="881"/>
      <c r="D427" s="883"/>
    </row>
    <row r="428" spans="2:4">
      <c r="B428" s="954"/>
      <c r="C428" s="955"/>
      <c r="D428" s="883"/>
    </row>
    <row r="429" spans="2:4">
      <c r="B429" s="954"/>
      <c r="C429" s="955"/>
      <c r="D429" s="883"/>
    </row>
    <row r="430" spans="2:4">
      <c r="B430" s="954"/>
      <c r="C430" s="955"/>
      <c r="D430" s="883"/>
    </row>
    <row r="431" spans="2:4">
      <c r="B431" s="954"/>
      <c r="C431" s="955"/>
      <c r="D431" s="883"/>
    </row>
    <row r="432" spans="2:4">
      <c r="B432" s="954"/>
      <c r="C432" s="955"/>
      <c r="D432" s="883"/>
    </row>
    <row r="433" spans="2:4">
      <c r="B433" s="954"/>
      <c r="C433" s="955"/>
      <c r="D433" s="883"/>
    </row>
    <row r="434" spans="2:4">
      <c r="B434" s="866"/>
      <c r="C434" s="881"/>
      <c r="D434" s="883"/>
    </row>
    <row r="435" spans="2:4">
      <c r="B435" s="866"/>
      <c r="C435" s="881"/>
      <c r="D435" s="883"/>
    </row>
    <row r="436" spans="2:4">
      <c r="B436" s="866"/>
      <c r="C436" s="881"/>
      <c r="D436" s="883"/>
    </row>
    <row r="437" spans="2:4">
      <c r="B437" s="866"/>
      <c r="C437" s="881"/>
      <c r="D437" s="883"/>
    </row>
    <row r="438" spans="2:4">
      <c r="B438" s="866"/>
      <c r="C438" s="881"/>
      <c r="D438" s="883"/>
    </row>
    <row r="439" spans="2:4">
      <c r="B439" s="866"/>
      <c r="C439" s="881"/>
      <c r="D439" s="883"/>
    </row>
    <row r="440" spans="2:4">
      <c r="B440" s="866"/>
      <c r="C440" s="881"/>
      <c r="D440" s="883"/>
    </row>
    <row r="441" spans="2:4">
      <c r="B441" s="866"/>
      <c r="C441" s="881"/>
      <c r="D441" s="883"/>
    </row>
    <row r="442" spans="2:4">
      <c r="B442" s="866"/>
      <c r="C442" s="881"/>
      <c r="D442" s="883"/>
    </row>
    <row r="443" spans="2:4">
      <c r="B443" s="866"/>
      <c r="C443" s="881"/>
      <c r="D443" s="883"/>
    </row>
    <row r="444" spans="2:4">
      <c r="B444" s="866"/>
      <c r="C444" s="881"/>
      <c r="D444" s="883"/>
    </row>
    <row r="445" spans="2:4">
      <c r="B445" s="866"/>
      <c r="C445" s="881"/>
      <c r="D445" s="883"/>
    </row>
    <row r="446" spans="2:4">
      <c r="B446" s="866"/>
      <c r="C446" s="881"/>
      <c r="D446" s="883"/>
    </row>
    <row r="447" spans="2:4">
      <c r="B447" s="866"/>
      <c r="C447" s="881"/>
      <c r="D447" s="882"/>
    </row>
    <row r="448" spans="2:4">
      <c r="B448" s="866"/>
      <c r="C448" s="881"/>
      <c r="D448" s="883"/>
    </row>
    <row r="449" spans="2:4">
      <c r="B449" s="866"/>
      <c r="C449" s="881"/>
      <c r="D449" s="883"/>
    </row>
    <row r="450" spans="2:4">
      <c r="B450" s="866"/>
      <c r="C450" s="881"/>
      <c r="D450" s="883"/>
    </row>
    <row r="451" spans="2:4">
      <c r="B451" s="866"/>
      <c r="C451" s="881"/>
      <c r="D451" s="883"/>
    </row>
    <row r="452" spans="2:4">
      <c r="B452" s="866"/>
      <c r="C452" s="881"/>
      <c r="D452" s="883"/>
    </row>
    <row r="453" spans="2:4">
      <c r="B453" s="954"/>
      <c r="C453" s="955"/>
      <c r="D453" s="883"/>
    </row>
    <row r="454" spans="2:4">
      <c r="B454" s="954"/>
      <c r="C454" s="955"/>
      <c r="D454" s="883"/>
    </row>
    <row r="455" spans="2:4">
      <c r="B455" s="954"/>
      <c r="C455" s="955"/>
      <c r="D455" s="883"/>
    </row>
    <row r="456" spans="2:4">
      <c r="B456" s="954"/>
      <c r="C456" s="955"/>
      <c r="D456" s="883"/>
    </row>
    <row r="457" spans="2:4">
      <c r="B457" s="954"/>
      <c r="C457" s="955"/>
      <c r="D457" s="883"/>
    </row>
    <row r="458" spans="2:4">
      <c r="B458" s="954"/>
      <c r="C458" s="955"/>
      <c r="D458" s="883"/>
    </row>
    <row r="459" spans="2:4">
      <c r="B459" s="866"/>
      <c r="C459" s="881"/>
      <c r="D459" s="883"/>
    </row>
    <row r="460" spans="2:4">
      <c r="B460" s="866"/>
      <c r="C460" s="881"/>
      <c r="D460" s="883"/>
    </row>
    <row r="461" spans="2:4">
      <c r="B461" s="866"/>
      <c r="C461" s="881"/>
      <c r="D461" s="883"/>
    </row>
    <row r="462" spans="2:4">
      <c r="B462" s="866"/>
      <c r="C462" s="881"/>
      <c r="D462" s="883"/>
    </row>
    <row r="463" spans="2:4">
      <c r="B463" s="866"/>
      <c r="C463" s="881"/>
      <c r="D463" s="883"/>
    </row>
    <row r="464" spans="2:4">
      <c r="B464" s="866"/>
      <c r="C464" s="881"/>
      <c r="D464" s="883"/>
    </row>
    <row r="465" spans="2:4">
      <c r="B465" s="866"/>
      <c r="C465" s="881"/>
      <c r="D465" s="883"/>
    </row>
    <row r="466" spans="2:4">
      <c r="B466" s="866"/>
      <c r="C466" s="881"/>
      <c r="D466" s="883"/>
    </row>
    <row r="467" spans="2:4">
      <c r="B467" s="866"/>
      <c r="C467" s="881"/>
      <c r="D467" s="882"/>
    </row>
    <row r="468" spans="2:4">
      <c r="B468" s="866"/>
      <c r="C468" s="881"/>
      <c r="D468" s="883"/>
    </row>
    <row r="469" spans="2:4">
      <c r="B469" s="866"/>
      <c r="C469" s="881"/>
      <c r="D469" s="883"/>
    </row>
    <row r="470" spans="2:4">
      <c r="B470" s="866"/>
      <c r="C470" s="881"/>
      <c r="D470" s="883"/>
    </row>
    <row r="471" spans="2:4">
      <c r="B471" s="866"/>
      <c r="C471" s="881"/>
      <c r="D471" s="883"/>
    </row>
    <row r="472" spans="2:4">
      <c r="B472" s="866"/>
      <c r="C472" s="881"/>
      <c r="D472" s="883"/>
    </row>
    <row r="473" spans="2:4">
      <c r="B473" s="866"/>
      <c r="C473" s="881"/>
      <c r="D473" s="883"/>
    </row>
    <row r="474" spans="2:4">
      <c r="B474" s="866"/>
      <c r="C474" s="881"/>
      <c r="D474" s="883"/>
    </row>
    <row r="475" spans="2:4">
      <c r="B475" s="866"/>
      <c r="C475" s="881"/>
      <c r="D475" s="883"/>
    </row>
    <row r="476" spans="2:4">
      <c r="B476" s="866"/>
      <c r="C476" s="881"/>
      <c r="D476" s="883"/>
    </row>
    <row r="477" spans="2:4">
      <c r="B477" s="866"/>
      <c r="C477" s="881"/>
      <c r="D477" s="882"/>
    </row>
    <row r="478" spans="2:4">
      <c r="B478" s="866"/>
      <c r="C478" s="881"/>
      <c r="D478" s="883"/>
    </row>
    <row r="479" spans="2:4">
      <c r="B479" s="866"/>
      <c r="C479" s="881"/>
      <c r="D479" s="883"/>
    </row>
    <row r="480" spans="2:4">
      <c r="B480" s="866"/>
      <c r="C480" s="881"/>
      <c r="D480" s="883"/>
    </row>
    <row r="481" spans="2:4">
      <c r="B481" s="866"/>
      <c r="C481" s="881"/>
      <c r="D481" s="883"/>
    </row>
    <row r="482" spans="2:4">
      <c r="B482" s="866"/>
      <c r="C482" s="881"/>
      <c r="D482" s="883"/>
    </row>
    <row r="483" spans="2:4">
      <c r="B483" s="954"/>
      <c r="C483" s="955"/>
      <c r="D483" s="883"/>
    </row>
    <row r="484" spans="2:4">
      <c r="B484" s="954"/>
      <c r="C484" s="955"/>
      <c r="D484" s="883"/>
    </row>
    <row r="485" spans="2:4">
      <c r="B485" s="954"/>
      <c r="C485" s="955"/>
      <c r="D485" s="883"/>
    </row>
    <row r="486" spans="2:4">
      <c r="B486" s="954"/>
      <c r="C486" s="955"/>
      <c r="D486" s="883"/>
    </row>
    <row r="487" spans="2:4">
      <c r="B487" s="954"/>
      <c r="C487" s="955"/>
      <c r="D487" s="883"/>
    </row>
    <row r="488" spans="2:4">
      <c r="B488" s="954"/>
      <c r="C488" s="955"/>
      <c r="D488" s="883"/>
    </row>
    <row r="489" spans="2:4">
      <c r="B489" s="866"/>
      <c r="C489" s="881"/>
      <c r="D489" s="883"/>
    </row>
    <row r="490" spans="2:4">
      <c r="B490" s="866"/>
      <c r="C490" s="881"/>
      <c r="D490" s="883"/>
    </row>
    <row r="491" spans="2:4">
      <c r="B491" s="866"/>
      <c r="C491" s="881"/>
      <c r="D491" s="883"/>
    </row>
    <row r="492" spans="2:4">
      <c r="B492" s="866"/>
      <c r="C492" s="881"/>
      <c r="D492" s="883"/>
    </row>
    <row r="493" spans="2:4">
      <c r="B493" s="866"/>
      <c r="C493" s="881"/>
      <c r="D493" s="883"/>
    </row>
    <row r="494" spans="2:4">
      <c r="B494" s="866"/>
      <c r="C494" s="881"/>
      <c r="D494" s="882"/>
    </row>
    <row r="495" spans="2:4">
      <c r="B495" s="866"/>
      <c r="C495" s="881"/>
      <c r="D495" s="883"/>
    </row>
    <row r="496" spans="2:4">
      <c r="B496" s="866"/>
      <c r="C496" s="881"/>
      <c r="D496" s="883"/>
    </row>
    <row r="497" spans="2:4">
      <c r="B497" s="866"/>
      <c r="C497" s="881"/>
      <c r="D497" s="883"/>
    </row>
    <row r="498" spans="2:4">
      <c r="B498" s="866"/>
      <c r="C498" s="881"/>
      <c r="D498" s="883"/>
    </row>
    <row r="499" spans="2:4">
      <c r="B499" s="866"/>
      <c r="C499" s="881"/>
      <c r="D499" s="883"/>
    </row>
    <row r="500" spans="2:4">
      <c r="B500" s="866"/>
      <c r="C500" s="881"/>
      <c r="D500" s="883"/>
    </row>
    <row r="501" spans="2:4">
      <c r="B501" s="866"/>
      <c r="C501" s="881"/>
      <c r="D501" s="883"/>
    </row>
    <row r="502" spans="2:4">
      <c r="B502" s="866"/>
      <c r="C502" s="881"/>
      <c r="D502" s="882"/>
    </row>
    <row r="503" spans="2:4">
      <c r="B503" s="866"/>
      <c r="C503" s="881"/>
      <c r="D503" s="883"/>
    </row>
    <row r="504" spans="2:4">
      <c r="B504" s="866"/>
      <c r="C504" s="881"/>
      <c r="D504" s="883"/>
    </row>
    <row r="505" spans="2:4">
      <c r="B505" s="866"/>
      <c r="C505" s="881"/>
      <c r="D505" s="883"/>
    </row>
    <row r="506" spans="2:4">
      <c r="B506" s="866"/>
      <c r="C506" s="881"/>
      <c r="D506" s="883"/>
    </row>
    <row r="507" spans="2:4">
      <c r="B507" s="866"/>
      <c r="C507" s="881"/>
      <c r="D507" s="883"/>
    </row>
    <row r="508" spans="2:4">
      <c r="B508" s="954"/>
      <c r="C508" s="955"/>
      <c r="D508" s="883"/>
    </row>
    <row r="509" spans="2:4">
      <c r="B509" s="954"/>
      <c r="C509" s="955"/>
      <c r="D509" s="883"/>
    </row>
    <row r="510" spans="2:4">
      <c r="B510" s="954"/>
      <c r="C510" s="955"/>
      <c r="D510" s="883"/>
    </row>
    <row r="511" spans="2:4">
      <c r="B511" s="954"/>
      <c r="C511" s="955"/>
      <c r="D511" s="883"/>
    </row>
    <row r="512" spans="2:4">
      <c r="B512" s="954"/>
      <c r="C512" s="955"/>
      <c r="D512" s="883"/>
    </row>
    <row r="513" spans="2:4">
      <c r="B513" s="954"/>
      <c r="C513" s="955"/>
      <c r="D513" s="883"/>
    </row>
    <row r="514" spans="2:4">
      <c r="B514" s="866"/>
      <c r="C514" s="881"/>
      <c r="D514" s="883"/>
    </row>
    <row r="515" spans="2:4">
      <c r="B515" s="866"/>
      <c r="C515" s="881"/>
      <c r="D515" s="883"/>
    </row>
    <row r="516" spans="2:4">
      <c r="B516" s="866"/>
      <c r="C516" s="881"/>
      <c r="D516" s="883"/>
    </row>
    <row r="517" spans="2:4">
      <c r="B517" s="866"/>
      <c r="C517" s="881"/>
      <c r="D517" s="883"/>
    </row>
    <row r="518" spans="2:4">
      <c r="B518" s="866"/>
      <c r="C518" s="881"/>
      <c r="D518" s="883"/>
    </row>
    <row r="519" spans="2:4">
      <c r="B519" s="866"/>
      <c r="C519" s="881"/>
      <c r="D519" s="883"/>
    </row>
    <row r="520" spans="2:4">
      <c r="B520" s="866"/>
      <c r="C520" s="881"/>
      <c r="D520" s="883"/>
    </row>
    <row r="521" spans="2:4">
      <c r="B521" s="866"/>
      <c r="C521" s="881"/>
      <c r="D521" s="882"/>
    </row>
    <row r="522" spans="2:4">
      <c r="B522" s="866"/>
      <c r="C522" s="881"/>
      <c r="D522" s="883"/>
    </row>
    <row r="523" spans="2:4">
      <c r="B523" s="866"/>
      <c r="C523" s="881"/>
      <c r="D523" s="883"/>
    </row>
    <row r="524" spans="2:4">
      <c r="B524" s="866"/>
      <c r="C524" s="881"/>
      <c r="D524" s="883"/>
    </row>
    <row r="525" spans="2:4">
      <c r="B525" s="866"/>
      <c r="C525" s="881"/>
      <c r="D525" s="883"/>
    </row>
    <row r="526" spans="2:4">
      <c r="B526" s="866"/>
      <c r="C526" s="881"/>
      <c r="D526" s="883"/>
    </row>
    <row r="527" spans="2:4">
      <c r="B527" s="866"/>
      <c r="C527" s="881"/>
      <c r="D527" s="883"/>
    </row>
    <row r="528" spans="2:4">
      <c r="B528" s="866"/>
      <c r="C528" s="881"/>
      <c r="D528" s="883"/>
    </row>
    <row r="529" spans="2:4">
      <c r="B529" s="866"/>
      <c r="C529" s="881"/>
      <c r="D529" s="883"/>
    </row>
    <row r="530" spans="2:4">
      <c r="B530" s="866"/>
      <c r="C530" s="881"/>
      <c r="D530" s="883"/>
    </row>
    <row r="531" spans="2:4">
      <c r="B531" s="866"/>
      <c r="C531" s="881"/>
      <c r="D531" s="882"/>
    </row>
    <row r="532" spans="2:4">
      <c r="B532" s="866"/>
      <c r="C532" s="881"/>
      <c r="D532" s="883"/>
    </row>
    <row r="533" spans="2:4">
      <c r="B533" s="866"/>
      <c r="C533" s="881"/>
      <c r="D533" s="883"/>
    </row>
    <row r="534" spans="2:4">
      <c r="B534" s="866"/>
      <c r="C534" s="881"/>
      <c r="D534" s="883"/>
    </row>
    <row r="535" spans="2:4">
      <c r="B535" s="866"/>
      <c r="C535" s="881"/>
      <c r="D535" s="883"/>
    </row>
    <row r="536" spans="2:4">
      <c r="B536" s="866"/>
      <c r="C536" s="881"/>
      <c r="D536" s="883"/>
    </row>
    <row r="537" spans="2:4">
      <c r="B537" s="954"/>
      <c r="C537" s="955"/>
      <c r="D537" s="883"/>
    </row>
    <row r="538" spans="2:4">
      <c r="B538" s="954"/>
      <c r="C538" s="955"/>
      <c r="D538" s="883"/>
    </row>
    <row r="539" spans="2:4">
      <c r="B539" s="954"/>
      <c r="C539" s="955"/>
      <c r="D539" s="883"/>
    </row>
    <row r="540" spans="2:4">
      <c r="B540" s="954"/>
      <c r="C540" s="955"/>
      <c r="D540" s="883"/>
    </row>
    <row r="541" spans="2:4">
      <c r="B541" s="954"/>
      <c r="C541" s="955"/>
      <c r="D541" s="883"/>
    </row>
    <row r="542" spans="2:4">
      <c r="B542" s="954"/>
      <c r="C542" s="955"/>
      <c r="D542" s="883"/>
    </row>
    <row r="543" spans="2:4">
      <c r="B543" s="866"/>
      <c r="C543" s="881"/>
      <c r="D543" s="883"/>
    </row>
    <row r="544" spans="2:4">
      <c r="B544" s="866"/>
      <c r="C544" s="881"/>
      <c r="D544" s="883"/>
    </row>
    <row r="545" spans="2:4">
      <c r="B545" s="866"/>
      <c r="C545" s="881"/>
      <c r="D545" s="883"/>
    </row>
    <row r="546" spans="2:4">
      <c r="B546" s="866"/>
      <c r="C546" s="881"/>
      <c r="D546" s="883"/>
    </row>
    <row r="547" spans="2:4">
      <c r="B547" s="866"/>
      <c r="C547" s="881"/>
      <c r="D547" s="883"/>
    </row>
    <row r="548" spans="2:4">
      <c r="B548" s="866"/>
      <c r="C548" s="881"/>
      <c r="D548" s="883"/>
    </row>
    <row r="549" spans="2:4">
      <c r="B549" s="866"/>
      <c r="C549" s="881"/>
      <c r="D549" s="883"/>
    </row>
    <row r="550" spans="2:4">
      <c r="B550" s="866"/>
      <c r="C550" s="881"/>
      <c r="D550" s="883"/>
    </row>
    <row r="551" spans="2:4">
      <c r="B551" s="866"/>
      <c r="C551" s="881"/>
      <c r="D551" s="882"/>
    </row>
    <row r="552" spans="2:4">
      <c r="B552" s="866"/>
      <c r="C552" s="881"/>
      <c r="D552" s="883"/>
    </row>
    <row r="553" spans="2:4">
      <c r="B553" s="866"/>
      <c r="C553" s="881"/>
      <c r="D553" s="883"/>
    </row>
    <row r="554" spans="2:4">
      <c r="B554" s="866"/>
      <c r="C554" s="881"/>
      <c r="D554" s="883"/>
    </row>
    <row r="555" spans="2:4">
      <c r="B555" s="866"/>
      <c r="C555" s="881"/>
      <c r="D555" s="883"/>
    </row>
    <row r="556" spans="2:4">
      <c r="B556" s="866"/>
      <c r="C556" s="881"/>
      <c r="D556" s="883"/>
    </row>
    <row r="557" spans="2:4">
      <c r="B557" s="866"/>
      <c r="C557" s="881"/>
      <c r="D557" s="883"/>
    </row>
    <row r="558" spans="2:4">
      <c r="B558" s="866"/>
      <c r="C558" s="881"/>
      <c r="D558" s="883"/>
    </row>
    <row r="559" spans="2:4">
      <c r="B559" s="866"/>
      <c r="C559" s="881"/>
      <c r="D559" s="883"/>
    </row>
    <row r="560" spans="2:4">
      <c r="B560" s="866"/>
      <c r="C560" s="881"/>
      <c r="D560" s="883"/>
    </row>
    <row r="561" spans="2:4">
      <c r="B561" s="866"/>
      <c r="C561" s="881"/>
      <c r="D561" s="882"/>
    </row>
    <row r="562" spans="2:4">
      <c r="B562" s="866"/>
      <c r="C562" s="881"/>
      <c r="D562" s="883"/>
    </row>
    <row r="563" spans="2:4">
      <c r="B563" s="866"/>
      <c r="C563" s="881"/>
      <c r="D563" s="883"/>
    </row>
    <row r="564" spans="2:4">
      <c r="B564" s="866"/>
      <c r="C564" s="881"/>
      <c r="D564" s="883"/>
    </row>
    <row r="565" spans="2:4">
      <c r="B565" s="866"/>
      <c r="C565" s="881"/>
      <c r="D565" s="883"/>
    </row>
    <row r="566" spans="2:4">
      <c r="B566" s="866"/>
      <c r="C566" s="881"/>
      <c r="D566" s="883"/>
    </row>
    <row r="567" spans="2:4">
      <c r="B567" s="954"/>
      <c r="C567" s="955"/>
      <c r="D567" s="883"/>
    </row>
    <row r="568" spans="2:4">
      <c r="B568" s="954"/>
      <c r="C568" s="955"/>
      <c r="D568" s="883"/>
    </row>
    <row r="569" spans="2:4">
      <c r="B569" s="954"/>
      <c r="C569" s="955"/>
      <c r="D569" s="883"/>
    </row>
    <row r="570" spans="2:4">
      <c r="B570" s="954"/>
      <c r="C570" s="955"/>
      <c r="D570" s="883"/>
    </row>
    <row r="571" spans="2:4">
      <c r="B571" s="954"/>
      <c r="C571" s="955"/>
      <c r="D571" s="883"/>
    </row>
    <row r="572" spans="2:4">
      <c r="B572" s="954"/>
      <c r="C572" s="955"/>
      <c r="D572" s="883"/>
    </row>
    <row r="573" spans="2:4">
      <c r="B573" s="866"/>
      <c r="C573" s="881"/>
      <c r="D573" s="883"/>
    </row>
    <row r="574" spans="2:4">
      <c r="B574" s="866"/>
      <c r="C574" s="881"/>
      <c r="D574" s="883"/>
    </row>
    <row r="575" spans="2:4">
      <c r="B575" s="866"/>
      <c r="C575" s="881"/>
      <c r="D575" s="883"/>
    </row>
    <row r="576" spans="2:4">
      <c r="B576" s="866"/>
      <c r="C576" s="881"/>
      <c r="D576" s="883"/>
    </row>
    <row r="577" spans="2:4">
      <c r="B577" s="866"/>
      <c r="C577" s="881"/>
      <c r="D577" s="883"/>
    </row>
    <row r="578" spans="2:4">
      <c r="B578" s="866"/>
      <c r="C578" s="881"/>
      <c r="D578" s="882"/>
    </row>
    <row r="579" spans="2:4">
      <c r="B579" s="866"/>
      <c r="C579" s="881"/>
      <c r="D579" s="883"/>
    </row>
    <row r="580" spans="2:4">
      <c r="B580" s="866"/>
      <c r="C580" s="881"/>
      <c r="D580" s="883"/>
    </row>
    <row r="581" spans="2:4">
      <c r="B581" s="866"/>
      <c r="C581" s="881"/>
      <c r="D581" s="883"/>
    </row>
    <row r="582" spans="2:4">
      <c r="B582" s="866"/>
      <c r="C582" s="881"/>
      <c r="D582" s="883"/>
    </row>
    <row r="583" spans="2:4">
      <c r="B583" s="866"/>
      <c r="C583" s="881"/>
      <c r="D583" s="883"/>
    </row>
    <row r="584" spans="2:4">
      <c r="B584" s="866"/>
      <c r="C584" s="881"/>
      <c r="D584" s="883"/>
    </row>
    <row r="585" spans="2:4">
      <c r="B585" s="866"/>
      <c r="C585" s="881"/>
      <c r="D585" s="883"/>
    </row>
    <row r="586" spans="2:4">
      <c r="B586" s="866"/>
      <c r="C586" s="881"/>
      <c r="D586" s="883"/>
    </row>
    <row r="587" spans="2:4">
      <c r="B587" s="866"/>
      <c r="C587" s="881"/>
      <c r="D587" s="882"/>
    </row>
    <row r="588" spans="2:4">
      <c r="B588" s="866"/>
      <c r="C588" s="881"/>
      <c r="D588" s="883"/>
    </row>
    <row r="589" spans="2:4">
      <c r="B589" s="866"/>
      <c r="C589" s="881"/>
      <c r="D589" s="883"/>
    </row>
    <row r="590" spans="2:4">
      <c r="B590" s="866"/>
      <c r="C590" s="881"/>
      <c r="D590" s="883"/>
    </row>
    <row r="591" spans="2:4">
      <c r="B591" s="866"/>
      <c r="C591" s="881"/>
      <c r="D591" s="883"/>
    </row>
    <row r="592" spans="2:4">
      <c r="B592" s="866"/>
      <c r="C592" s="881"/>
      <c r="D592" s="883"/>
    </row>
    <row r="593" spans="2:4">
      <c r="B593" s="954"/>
      <c r="C593" s="955"/>
      <c r="D593" s="883"/>
    </row>
    <row r="594" spans="2:4">
      <c r="B594" s="954"/>
      <c r="C594" s="955"/>
      <c r="D594" s="883"/>
    </row>
    <row r="595" spans="2:4">
      <c r="B595" s="954"/>
      <c r="C595" s="955"/>
      <c r="D595" s="883"/>
    </row>
    <row r="596" spans="2:4">
      <c r="B596" s="954"/>
      <c r="C596" s="955"/>
      <c r="D596" s="883"/>
    </row>
    <row r="597" spans="2:4">
      <c r="B597" s="954"/>
      <c r="C597" s="955"/>
      <c r="D597" s="883"/>
    </row>
    <row r="598" spans="2:4">
      <c r="B598" s="954"/>
      <c r="C598" s="955"/>
      <c r="D598" s="883"/>
    </row>
    <row r="599" spans="2:4">
      <c r="B599" s="866"/>
      <c r="C599" s="881"/>
      <c r="D599" s="883"/>
    </row>
    <row r="600" spans="2:4">
      <c r="B600" s="866"/>
      <c r="C600" s="881"/>
      <c r="D600" s="883"/>
    </row>
    <row r="601" spans="2:4">
      <c r="B601" s="866"/>
      <c r="C601" s="881"/>
      <c r="D601" s="883"/>
    </row>
    <row r="602" spans="2:4">
      <c r="B602" s="866"/>
      <c r="C602" s="881"/>
      <c r="D602" s="883"/>
    </row>
    <row r="603" spans="2:4">
      <c r="B603" s="866"/>
      <c r="C603" s="881"/>
      <c r="D603" s="883"/>
    </row>
    <row r="604" spans="2:4">
      <c r="B604" s="866"/>
      <c r="C604" s="881"/>
      <c r="D604" s="883"/>
    </row>
    <row r="605" spans="2:4">
      <c r="B605" s="866"/>
      <c r="C605" s="881"/>
      <c r="D605" s="883"/>
    </row>
    <row r="606" spans="2:4">
      <c r="B606" s="866"/>
      <c r="C606" s="881"/>
      <c r="D606" s="883"/>
    </row>
    <row r="607" spans="2:4">
      <c r="B607" s="866"/>
      <c r="C607" s="881"/>
      <c r="D607" s="882"/>
    </row>
    <row r="608" spans="2:4">
      <c r="B608" s="866"/>
      <c r="C608" s="881"/>
      <c r="D608" s="883"/>
    </row>
    <row r="609" spans="2:4">
      <c r="B609" s="866"/>
      <c r="C609" s="881"/>
      <c r="D609" s="883"/>
    </row>
    <row r="610" spans="2:4">
      <c r="B610" s="866"/>
      <c r="C610" s="881"/>
      <c r="D610" s="883"/>
    </row>
    <row r="611" spans="2:4">
      <c r="B611" s="866"/>
      <c r="C611" s="881"/>
      <c r="D611" s="883"/>
    </row>
    <row r="612" spans="2:4">
      <c r="B612" s="866"/>
      <c r="C612" s="881"/>
      <c r="D612" s="883"/>
    </row>
    <row r="613" spans="2:4">
      <c r="B613" s="866"/>
      <c r="C613" s="881"/>
      <c r="D613" s="883"/>
    </row>
    <row r="614" spans="2:4">
      <c r="B614" s="866"/>
      <c r="C614" s="881"/>
      <c r="D614" s="883"/>
    </row>
    <row r="615" spans="2:4">
      <c r="B615" s="866"/>
      <c r="C615" s="881"/>
      <c r="D615" s="883"/>
    </row>
    <row r="616" spans="2:4">
      <c r="B616" s="866"/>
      <c r="C616" s="881"/>
      <c r="D616" s="883"/>
    </row>
    <row r="617" spans="2:4">
      <c r="B617" s="866"/>
      <c r="C617" s="881"/>
      <c r="D617" s="883"/>
    </row>
    <row r="618" spans="2:4">
      <c r="B618" s="866"/>
      <c r="C618" s="881"/>
      <c r="D618" s="883"/>
    </row>
    <row r="619" spans="2:4">
      <c r="B619" s="866"/>
      <c r="C619" s="881"/>
      <c r="D619" s="882"/>
    </row>
    <row r="620" spans="2:4">
      <c r="B620" s="866"/>
      <c r="C620" s="881"/>
      <c r="D620" s="883"/>
    </row>
    <row r="621" spans="2:4">
      <c r="B621" s="866"/>
      <c r="C621" s="881"/>
      <c r="D621" s="883"/>
    </row>
    <row r="622" spans="2:4">
      <c r="B622" s="866"/>
      <c r="C622" s="881"/>
      <c r="D622" s="883"/>
    </row>
    <row r="623" spans="2:4">
      <c r="B623" s="866"/>
      <c r="C623" s="881"/>
      <c r="D623" s="883"/>
    </row>
    <row r="624" spans="2:4">
      <c r="B624" s="866"/>
      <c r="C624" s="881"/>
      <c r="D624" s="883"/>
    </row>
    <row r="625" spans="2:4">
      <c r="B625" s="954"/>
      <c r="C625" s="955"/>
      <c r="D625" s="883"/>
    </row>
    <row r="626" spans="2:4">
      <c r="B626" s="954"/>
      <c r="C626" s="955"/>
      <c r="D626" s="883"/>
    </row>
    <row r="627" spans="2:4">
      <c r="B627" s="954"/>
      <c r="C627" s="955"/>
      <c r="D627" s="883"/>
    </row>
    <row r="628" spans="2:4">
      <c r="B628" s="954"/>
      <c r="C628" s="955"/>
      <c r="D628" s="883"/>
    </row>
    <row r="629" spans="2:4">
      <c r="B629" s="954"/>
      <c r="C629" s="955"/>
      <c r="D629" s="883"/>
    </row>
    <row r="630" spans="2:4">
      <c r="B630" s="954"/>
      <c r="C630" s="955"/>
      <c r="D630" s="883"/>
    </row>
    <row r="631" spans="2:4">
      <c r="B631" s="866"/>
      <c r="C631" s="881"/>
      <c r="D631" s="883"/>
    </row>
    <row r="632" spans="2:4">
      <c r="B632" s="866"/>
      <c r="C632" s="881"/>
      <c r="D632" s="883"/>
    </row>
    <row r="633" spans="2:4">
      <c r="B633" s="866"/>
      <c r="C633" s="881"/>
      <c r="D633" s="883"/>
    </row>
    <row r="634" spans="2:4">
      <c r="B634" s="866"/>
      <c r="C634" s="881"/>
      <c r="D634" s="883"/>
    </row>
    <row r="635" spans="2:4">
      <c r="B635" s="866"/>
      <c r="C635" s="881"/>
      <c r="D635" s="883"/>
    </row>
    <row r="636" spans="2:4">
      <c r="B636" s="866"/>
      <c r="C636" s="881"/>
      <c r="D636" s="882"/>
    </row>
    <row r="637" spans="2:4">
      <c r="B637" s="866"/>
      <c r="C637" s="881"/>
      <c r="D637" s="883"/>
    </row>
    <row r="638" spans="2:4">
      <c r="B638" s="866"/>
      <c r="C638" s="881"/>
      <c r="D638" s="883"/>
    </row>
    <row r="639" spans="2:4">
      <c r="B639" s="866"/>
      <c r="C639" s="881"/>
      <c r="D639" s="883"/>
    </row>
    <row r="640" spans="2:4">
      <c r="B640" s="866"/>
      <c r="C640" s="881"/>
      <c r="D640" s="883"/>
    </row>
    <row r="641" spans="2:4">
      <c r="B641" s="866"/>
      <c r="C641" s="881"/>
      <c r="D641" s="883"/>
    </row>
    <row r="642" spans="2:4">
      <c r="B642" s="866"/>
      <c r="C642" s="881"/>
      <c r="D642" s="883"/>
    </row>
    <row r="643" spans="2:4">
      <c r="B643" s="866"/>
      <c r="C643" s="881"/>
      <c r="D643" s="883"/>
    </row>
    <row r="644" spans="2:4">
      <c r="B644" s="866"/>
      <c r="C644" s="881"/>
      <c r="D644" s="883"/>
    </row>
    <row r="645" spans="2:4">
      <c r="B645" s="866"/>
      <c r="C645" s="881"/>
      <c r="D645" s="883"/>
    </row>
    <row r="646" spans="2:4">
      <c r="B646" s="866"/>
      <c r="C646" s="881"/>
      <c r="D646" s="882"/>
    </row>
    <row r="647" spans="2:4">
      <c r="B647" s="866"/>
      <c r="C647" s="881"/>
      <c r="D647" s="883"/>
    </row>
    <row r="648" spans="2:4">
      <c r="B648" s="866"/>
      <c r="C648" s="881"/>
      <c r="D648" s="883"/>
    </row>
    <row r="649" spans="2:4">
      <c r="B649" s="866"/>
      <c r="C649" s="881"/>
      <c r="D649" s="883"/>
    </row>
    <row r="650" spans="2:4">
      <c r="B650" s="866"/>
      <c r="C650" s="881"/>
      <c r="D650" s="883"/>
    </row>
    <row r="651" spans="2:4">
      <c r="B651" s="954"/>
      <c r="C651" s="955"/>
      <c r="D651" s="883"/>
    </row>
    <row r="652" spans="2:4">
      <c r="B652" s="954"/>
      <c r="C652" s="955"/>
      <c r="D652" s="883"/>
    </row>
    <row r="653" spans="2:4">
      <c r="B653" s="954"/>
      <c r="C653" s="955"/>
      <c r="D653" s="883"/>
    </row>
    <row r="654" spans="2:4">
      <c r="B654" s="954"/>
      <c r="C654" s="955"/>
      <c r="D654" s="883"/>
    </row>
    <row r="655" spans="2:4">
      <c r="B655" s="954"/>
      <c r="C655" s="955"/>
      <c r="D655" s="883"/>
    </row>
    <row r="656" spans="2:4">
      <c r="B656" s="954"/>
      <c r="C656" s="955"/>
      <c r="D656" s="883"/>
    </row>
    <row r="657" spans="2:4">
      <c r="B657" s="866"/>
      <c r="C657" s="881"/>
      <c r="D657" s="883"/>
    </row>
    <row r="658" spans="2:4">
      <c r="B658" s="866"/>
      <c r="C658" s="881"/>
      <c r="D658" s="883"/>
    </row>
    <row r="659" spans="2:4">
      <c r="B659" s="866"/>
      <c r="C659" s="881"/>
      <c r="D659" s="883"/>
    </row>
    <row r="660" spans="2:4">
      <c r="B660" s="866"/>
      <c r="C660" s="881"/>
      <c r="D660" s="883"/>
    </row>
    <row r="661" spans="2:4">
      <c r="B661" s="866"/>
      <c r="C661" s="881"/>
      <c r="D661" s="883"/>
    </row>
    <row r="662" spans="2:4">
      <c r="B662" s="866"/>
      <c r="C662" s="881"/>
      <c r="D662" s="883"/>
    </row>
    <row r="663" spans="2:4">
      <c r="B663" s="866"/>
      <c r="C663" s="881"/>
      <c r="D663" s="883"/>
    </row>
    <row r="664" spans="2:4">
      <c r="B664" s="866"/>
      <c r="C664" s="881"/>
      <c r="D664" s="882"/>
    </row>
    <row r="665" spans="2:4">
      <c r="B665" s="866"/>
      <c r="C665" s="881"/>
      <c r="D665" s="883"/>
    </row>
    <row r="666" spans="2:4">
      <c r="B666" s="866"/>
      <c r="C666" s="881"/>
      <c r="D666" s="883"/>
    </row>
    <row r="667" spans="2:4">
      <c r="B667" s="866"/>
      <c r="C667" s="881"/>
      <c r="D667" s="883"/>
    </row>
    <row r="668" spans="2:4">
      <c r="B668" s="866"/>
      <c r="C668" s="881"/>
      <c r="D668" s="883"/>
    </row>
    <row r="669" spans="2:4">
      <c r="B669" s="866"/>
      <c r="C669" s="881"/>
      <c r="D669" s="883"/>
    </row>
    <row r="670" spans="2:4">
      <c r="B670" s="866"/>
      <c r="C670" s="881"/>
      <c r="D670" s="883"/>
    </row>
    <row r="671" spans="2:4">
      <c r="B671" s="866"/>
      <c r="C671" s="881"/>
      <c r="D671" s="883"/>
    </row>
    <row r="672" spans="2:4">
      <c r="B672" s="866"/>
      <c r="C672" s="881"/>
      <c r="D672" s="883"/>
    </row>
    <row r="673" spans="2:4">
      <c r="B673" s="866"/>
      <c r="C673" s="881"/>
      <c r="D673" s="883"/>
    </row>
    <row r="674" spans="2:4">
      <c r="B674" s="866"/>
      <c r="C674" s="881"/>
      <c r="D674" s="883"/>
    </row>
    <row r="675" spans="2:4">
      <c r="B675" s="866"/>
      <c r="C675" s="881"/>
      <c r="D675" s="882"/>
    </row>
    <row r="676" spans="2:4">
      <c r="B676" s="866"/>
      <c r="C676" s="881"/>
      <c r="D676" s="883"/>
    </row>
    <row r="677" spans="2:4">
      <c r="B677" s="866"/>
      <c r="C677" s="881"/>
      <c r="D677" s="883"/>
    </row>
    <row r="678" spans="2:4">
      <c r="B678" s="866"/>
      <c r="C678" s="881"/>
      <c r="D678" s="883"/>
    </row>
    <row r="679" spans="2:4">
      <c r="B679" s="866"/>
      <c r="C679" s="881"/>
      <c r="D679" s="883"/>
    </row>
    <row r="680" spans="2:4">
      <c r="B680" s="866"/>
      <c r="C680" s="881"/>
      <c r="D680" s="883"/>
    </row>
    <row r="681" spans="2:4">
      <c r="B681" s="954"/>
      <c r="C681" s="955"/>
      <c r="D681" s="883"/>
    </row>
    <row r="682" spans="2:4">
      <c r="B682" s="954"/>
      <c r="C682" s="955"/>
      <c r="D682" s="883"/>
    </row>
    <row r="683" spans="2:4">
      <c r="B683" s="954"/>
      <c r="C683" s="955"/>
      <c r="D683" s="883"/>
    </row>
    <row r="684" spans="2:4">
      <c r="B684" s="954"/>
      <c r="C684" s="955"/>
      <c r="D684" s="883"/>
    </row>
    <row r="685" spans="2:4">
      <c r="B685" s="954"/>
      <c r="C685" s="955"/>
      <c r="D685" s="883"/>
    </row>
    <row r="686" spans="2:4">
      <c r="B686" s="954"/>
      <c r="C686" s="955"/>
      <c r="D686" s="883"/>
    </row>
    <row r="687" spans="2:4">
      <c r="B687" s="866"/>
      <c r="C687" s="881"/>
      <c r="D687" s="883"/>
    </row>
    <row r="688" spans="2:4">
      <c r="B688" s="866"/>
      <c r="C688" s="881"/>
      <c r="D688" s="883"/>
    </row>
    <row r="689" spans="2:4">
      <c r="B689" s="866"/>
      <c r="C689" s="881"/>
      <c r="D689" s="883"/>
    </row>
    <row r="690" spans="2:4">
      <c r="B690" s="866"/>
      <c r="C690" s="881"/>
      <c r="D690" s="883"/>
    </row>
    <row r="691" spans="2:4">
      <c r="B691" s="866"/>
      <c r="C691" s="881"/>
      <c r="D691" s="883"/>
    </row>
    <row r="692" spans="2:4">
      <c r="B692" s="866"/>
      <c r="C692" s="881"/>
      <c r="D692" s="882"/>
    </row>
    <row r="693" spans="2:4">
      <c r="B693" s="866"/>
      <c r="C693" s="881"/>
      <c r="D693" s="883"/>
    </row>
    <row r="694" spans="2:4">
      <c r="B694" s="866"/>
      <c r="C694" s="881"/>
      <c r="D694" s="883"/>
    </row>
    <row r="695" spans="2:4">
      <c r="B695" s="866"/>
      <c r="C695" s="881"/>
      <c r="D695" s="883"/>
    </row>
    <row r="696" spans="2:4">
      <c r="B696" s="866"/>
      <c r="C696" s="881"/>
      <c r="D696" s="883"/>
    </row>
    <row r="697" spans="2:4">
      <c r="B697" s="866"/>
      <c r="C697" s="881"/>
      <c r="D697" s="883"/>
    </row>
    <row r="698" spans="2:4">
      <c r="B698" s="866"/>
      <c r="C698" s="881"/>
      <c r="D698" s="883"/>
    </row>
    <row r="699" spans="2:4">
      <c r="B699" s="866"/>
      <c r="C699" s="881"/>
      <c r="D699" s="883"/>
    </row>
    <row r="700" spans="2:4">
      <c r="B700" s="866"/>
      <c r="C700" s="881"/>
      <c r="D700" s="882"/>
    </row>
    <row r="701" spans="2:4">
      <c r="B701" s="866"/>
      <c r="C701" s="881"/>
      <c r="D701" s="883"/>
    </row>
    <row r="702" spans="2:4">
      <c r="B702" s="866"/>
      <c r="C702" s="881"/>
      <c r="D702" s="883"/>
    </row>
    <row r="703" spans="2:4">
      <c r="B703" s="866"/>
      <c r="C703" s="881"/>
      <c r="D703" s="883"/>
    </row>
    <row r="704" spans="2:4">
      <c r="B704" s="866"/>
      <c r="C704" s="881"/>
      <c r="D704" s="883"/>
    </row>
    <row r="705" spans="2:4">
      <c r="B705" s="866"/>
      <c r="C705" s="881"/>
      <c r="D705" s="883"/>
    </row>
    <row r="706" spans="2:4">
      <c r="B706" s="954"/>
      <c r="C706" s="955"/>
      <c r="D706" s="883"/>
    </row>
    <row r="707" spans="2:4">
      <c r="B707" s="954"/>
      <c r="C707" s="955"/>
      <c r="D707" s="883"/>
    </row>
    <row r="708" spans="2:4">
      <c r="B708" s="954"/>
      <c r="C708" s="955"/>
      <c r="D708" s="883"/>
    </row>
    <row r="709" spans="2:4">
      <c r="B709" s="954"/>
      <c r="C709" s="955"/>
      <c r="D709" s="883"/>
    </row>
    <row r="710" spans="2:4">
      <c r="B710" s="954"/>
      <c r="C710" s="955"/>
      <c r="D710" s="883"/>
    </row>
    <row r="711" spans="2:4">
      <c r="B711" s="954"/>
      <c r="C711" s="955"/>
      <c r="D711" s="883"/>
    </row>
    <row r="712" spans="2:4">
      <c r="B712" s="866"/>
      <c r="C712" s="881"/>
      <c r="D712" s="883"/>
    </row>
    <row r="713" spans="2:4">
      <c r="B713" s="866"/>
      <c r="C713" s="881"/>
      <c r="D713" s="883"/>
    </row>
    <row r="714" spans="2:4">
      <c r="B714" s="866"/>
      <c r="C714" s="881"/>
      <c r="D714" s="883"/>
    </row>
    <row r="715" spans="2:4">
      <c r="B715" s="866"/>
      <c r="C715" s="881"/>
      <c r="D715" s="883"/>
    </row>
    <row r="716" spans="2:4">
      <c r="B716" s="866"/>
      <c r="C716" s="881"/>
      <c r="D716" s="882"/>
    </row>
    <row r="717" spans="2:4">
      <c r="B717" s="866"/>
      <c r="C717" s="881"/>
      <c r="D717" s="883"/>
    </row>
    <row r="718" spans="2:4">
      <c r="B718" s="866"/>
      <c r="C718" s="881"/>
      <c r="D718" s="883"/>
    </row>
    <row r="719" spans="2:4">
      <c r="B719" s="866"/>
      <c r="C719" s="881"/>
      <c r="D719" s="883"/>
    </row>
    <row r="720" spans="2:4">
      <c r="B720" s="866"/>
      <c r="C720" s="881"/>
      <c r="D720" s="883"/>
    </row>
    <row r="721" spans="2:4">
      <c r="B721" s="866"/>
      <c r="C721" s="881"/>
      <c r="D721" s="883"/>
    </row>
    <row r="722" spans="2:4">
      <c r="B722" s="866"/>
      <c r="C722" s="881"/>
      <c r="D722" s="883"/>
    </row>
    <row r="723" spans="2:4">
      <c r="B723" s="866"/>
      <c r="C723" s="881"/>
      <c r="D723" s="883"/>
    </row>
    <row r="724" spans="2:4">
      <c r="B724" s="866"/>
      <c r="C724" s="881"/>
      <c r="D724" s="883"/>
    </row>
    <row r="725" spans="2:4">
      <c r="B725" s="866"/>
      <c r="C725" s="881"/>
      <c r="D725" s="883"/>
    </row>
    <row r="726" spans="2:4">
      <c r="B726" s="866"/>
      <c r="C726" s="881"/>
      <c r="D726" s="883"/>
    </row>
    <row r="727" spans="2:4">
      <c r="B727" s="866"/>
      <c r="C727" s="881"/>
      <c r="D727" s="883"/>
    </row>
    <row r="728" spans="2:4">
      <c r="B728" s="866"/>
      <c r="C728" s="881"/>
      <c r="D728" s="883"/>
    </row>
    <row r="729" spans="2:4">
      <c r="B729" s="866"/>
      <c r="C729" s="881"/>
      <c r="D729" s="883"/>
    </row>
    <row r="730" spans="2:4">
      <c r="B730" s="866"/>
      <c r="C730" s="881"/>
      <c r="D730" s="883"/>
    </row>
    <row r="731" spans="2:4">
      <c r="B731" s="866"/>
      <c r="C731" s="881"/>
      <c r="D731" s="882"/>
    </row>
    <row r="732" spans="2:4">
      <c r="B732" s="866"/>
      <c r="C732" s="881"/>
      <c r="D732" s="883"/>
    </row>
    <row r="733" spans="2:4">
      <c r="B733" s="866"/>
      <c r="C733" s="881"/>
      <c r="D733" s="883"/>
    </row>
    <row r="734" spans="2:4">
      <c r="B734" s="866"/>
      <c r="C734" s="881"/>
      <c r="D734" s="883"/>
    </row>
    <row r="735" spans="2:4">
      <c r="B735" s="866"/>
      <c r="C735" s="881"/>
      <c r="D735" s="883"/>
    </row>
    <row r="736" spans="2:4">
      <c r="B736" s="866"/>
      <c r="C736" s="881"/>
      <c r="D736" s="883"/>
    </row>
    <row r="737" spans="2:4">
      <c r="B737" s="954"/>
      <c r="C737" s="955"/>
      <c r="D737" s="883"/>
    </row>
    <row r="738" spans="2:4">
      <c r="B738" s="954"/>
      <c r="C738" s="955"/>
      <c r="D738" s="883"/>
    </row>
    <row r="739" spans="2:4">
      <c r="B739" s="954"/>
      <c r="C739" s="955"/>
      <c r="D739" s="883"/>
    </row>
    <row r="740" spans="2:4">
      <c r="B740" s="954"/>
      <c r="C740" s="955"/>
      <c r="D740" s="883"/>
    </row>
    <row r="741" spans="2:4">
      <c r="B741" s="954"/>
      <c r="C741" s="955"/>
      <c r="D741" s="883"/>
    </row>
    <row r="742" spans="2:4">
      <c r="B742" s="954"/>
      <c r="C742" s="955"/>
      <c r="D742" s="883"/>
    </row>
    <row r="743" spans="2:4">
      <c r="B743" s="866"/>
      <c r="C743" s="881"/>
      <c r="D743" s="883"/>
    </row>
    <row r="744" spans="2:4">
      <c r="B744" s="866"/>
      <c r="C744" s="881"/>
      <c r="D744" s="883"/>
    </row>
    <row r="745" spans="2:4">
      <c r="B745" s="866"/>
      <c r="C745" s="881"/>
      <c r="D745" s="883"/>
    </row>
    <row r="746" spans="2:4">
      <c r="B746" s="866"/>
      <c r="C746" s="881"/>
      <c r="D746" s="883"/>
    </row>
    <row r="747" spans="2:4">
      <c r="B747" s="866"/>
      <c r="C747" s="881"/>
      <c r="D747" s="882"/>
    </row>
    <row r="748" spans="2:4">
      <c r="B748" s="866"/>
      <c r="C748" s="881"/>
      <c r="D748" s="883"/>
    </row>
    <row r="749" spans="2:4">
      <c r="B749" s="866"/>
      <c r="C749" s="881"/>
      <c r="D749" s="883"/>
    </row>
    <row r="750" spans="2:4">
      <c r="B750" s="866"/>
      <c r="C750" s="881"/>
      <c r="D750" s="883"/>
    </row>
    <row r="751" spans="2:4">
      <c r="B751" s="866"/>
      <c r="C751" s="881"/>
      <c r="D751" s="883"/>
    </row>
    <row r="752" spans="2:4">
      <c r="B752" s="866"/>
      <c r="C752" s="881"/>
      <c r="D752" s="883"/>
    </row>
    <row r="753" spans="2:4">
      <c r="B753" s="866"/>
      <c r="C753" s="881"/>
      <c r="D753" s="883"/>
    </row>
    <row r="754" spans="2:4">
      <c r="B754" s="866"/>
      <c r="C754" s="881"/>
      <c r="D754" s="883"/>
    </row>
    <row r="755" spans="2:4">
      <c r="B755" s="866"/>
      <c r="C755" s="881"/>
      <c r="D755" s="883"/>
    </row>
    <row r="756" spans="2:4">
      <c r="B756" s="866"/>
      <c r="C756" s="881"/>
      <c r="D756" s="883"/>
    </row>
    <row r="757" spans="2:4">
      <c r="B757" s="866"/>
      <c r="C757" s="881"/>
      <c r="D757" s="883"/>
    </row>
    <row r="758" spans="2:4">
      <c r="B758" s="866"/>
      <c r="C758" s="881"/>
      <c r="D758" s="883"/>
    </row>
    <row r="759" spans="2:4">
      <c r="B759" s="866"/>
      <c r="C759" s="881"/>
      <c r="D759" s="883"/>
    </row>
    <row r="760" spans="2:4">
      <c r="B760" s="866"/>
      <c r="C760" s="881"/>
      <c r="D760" s="882"/>
    </row>
    <row r="761" spans="2:4">
      <c r="B761" s="866"/>
      <c r="C761" s="881"/>
      <c r="D761" s="883"/>
    </row>
    <row r="762" spans="2:4">
      <c r="B762" s="866"/>
      <c r="C762" s="881"/>
      <c r="D762" s="883"/>
    </row>
    <row r="763" spans="2:4">
      <c r="B763" s="866"/>
      <c r="C763" s="881"/>
      <c r="D763" s="883"/>
    </row>
    <row r="764" spans="2:4">
      <c r="B764" s="866"/>
      <c r="C764" s="881"/>
      <c r="D764" s="883"/>
    </row>
    <row r="765" spans="2:4">
      <c r="B765" s="866"/>
      <c r="C765" s="881"/>
      <c r="D765" s="883"/>
    </row>
    <row r="766" spans="2:4">
      <c r="B766" s="954"/>
      <c r="C766" s="955"/>
      <c r="D766" s="883"/>
    </row>
    <row r="767" spans="2:4">
      <c r="B767" s="954"/>
      <c r="C767" s="955"/>
      <c r="D767" s="883"/>
    </row>
    <row r="768" spans="2:4">
      <c r="B768" s="954"/>
      <c r="C768" s="955"/>
      <c r="D768" s="883"/>
    </row>
    <row r="769" spans="2:4">
      <c r="B769" s="954"/>
      <c r="C769" s="955"/>
      <c r="D769" s="883"/>
    </row>
    <row r="770" spans="2:4">
      <c r="B770" s="954"/>
      <c r="C770" s="955"/>
      <c r="D770" s="883"/>
    </row>
    <row r="771" spans="2:4">
      <c r="B771" s="954"/>
      <c r="C771" s="955"/>
      <c r="D771" s="883"/>
    </row>
    <row r="772" spans="2:4">
      <c r="B772" s="866"/>
      <c r="C772" s="881"/>
      <c r="D772" s="883"/>
    </row>
    <row r="773" spans="2:4">
      <c r="B773" s="866"/>
      <c r="C773" s="881"/>
      <c r="D773" s="883"/>
    </row>
    <row r="774" spans="2:4">
      <c r="B774" s="866"/>
      <c r="C774" s="881"/>
      <c r="D774" s="883"/>
    </row>
    <row r="775" spans="2:4">
      <c r="B775" s="866"/>
      <c r="C775" s="881"/>
      <c r="D775" s="883"/>
    </row>
    <row r="776" spans="2:4">
      <c r="B776" s="866"/>
      <c r="C776" s="881"/>
      <c r="D776" s="883"/>
    </row>
    <row r="777" spans="2:4">
      <c r="B777" s="866"/>
      <c r="C777" s="881"/>
      <c r="D777" s="883"/>
    </row>
    <row r="778" spans="2:4">
      <c r="B778" s="866"/>
      <c r="C778" s="881"/>
      <c r="D778" s="882"/>
    </row>
    <row r="779" spans="2:4">
      <c r="B779" s="866"/>
      <c r="C779" s="881"/>
      <c r="D779" s="883"/>
    </row>
    <row r="780" spans="2:4">
      <c r="B780" s="866"/>
      <c r="C780" s="881"/>
      <c r="D780" s="883"/>
    </row>
    <row r="781" spans="2:4">
      <c r="B781" s="866"/>
      <c r="C781" s="881"/>
      <c r="D781" s="883"/>
    </row>
    <row r="782" spans="2:4">
      <c r="B782" s="866"/>
      <c r="C782" s="881"/>
      <c r="D782" s="883"/>
    </row>
    <row r="783" spans="2:4">
      <c r="B783" s="866"/>
      <c r="C783" s="881"/>
      <c r="D783" s="883"/>
    </row>
    <row r="784" spans="2:4">
      <c r="B784" s="866"/>
      <c r="C784" s="881"/>
      <c r="D784" s="883"/>
    </row>
    <row r="785" spans="2:4">
      <c r="B785" s="866"/>
      <c r="C785" s="881"/>
      <c r="D785" s="883"/>
    </row>
    <row r="786" spans="2:4">
      <c r="B786" s="866"/>
      <c r="C786" s="881"/>
      <c r="D786" s="883"/>
    </row>
    <row r="787" spans="2:4">
      <c r="B787" s="866"/>
      <c r="C787" s="881"/>
      <c r="D787" s="883"/>
    </row>
    <row r="788" spans="2:4">
      <c r="B788" s="866"/>
      <c r="C788" s="881"/>
      <c r="D788" s="882"/>
    </row>
    <row r="789" spans="2:4">
      <c r="B789" s="866"/>
      <c r="C789" s="881"/>
      <c r="D789" s="883"/>
    </row>
    <row r="790" spans="2:4">
      <c r="B790" s="866"/>
      <c r="C790" s="881"/>
      <c r="D790" s="883"/>
    </row>
    <row r="791" spans="2:4">
      <c r="B791" s="866"/>
      <c r="C791" s="881"/>
      <c r="D791" s="883"/>
    </row>
    <row r="792" spans="2:4">
      <c r="B792" s="866"/>
      <c r="C792" s="881"/>
      <c r="D792" s="883"/>
    </row>
    <row r="793" spans="2:4">
      <c r="B793" s="866"/>
      <c r="C793" s="881"/>
      <c r="D793" s="883"/>
    </row>
    <row r="794" spans="2:4">
      <c r="B794" s="954"/>
      <c r="C794" s="955"/>
      <c r="D794" s="883"/>
    </row>
    <row r="795" spans="2:4">
      <c r="B795" s="954"/>
      <c r="C795" s="955"/>
      <c r="D795" s="883"/>
    </row>
    <row r="796" spans="2:4">
      <c r="B796" s="954"/>
      <c r="C796" s="955"/>
      <c r="D796" s="883"/>
    </row>
    <row r="797" spans="2:4">
      <c r="B797" s="954"/>
      <c r="C797" s="955"/>
      <c r="D797" s="883"/>
    </row>
    <row r="798" spans="2:4">
      <c r="B798" s="954"/>
      <c r="C798" s="955"/>
      <c r="D798" s="883"/>
    </row>
    <row r="799" spans="2:4">
      <c r="B799" s="954"/>
      <c r="C799" s="955"/>
      <c r="D799" s="883"/>
    </row>
    <row r="800" spans="2:4">
      <c r="B800" s="866"/>
      <c r="C800" s="881"/>
      <c r="D800" s="883"/>
    </row>
    <row r="801" spans="2:4">
      <c r="B801" s="866"/>
      <c r="C801" s="881"/>
      <c r="D801" s="883"/>
    </row>
    <row r="802" spans="2:4">
      <c r="B802" s="866"/>
      <c r="C802" s="881"/>
      <c r="D802" s="883"/>
    </row>
    <row r="803" spans="2:4">
      <c r="B803" s="866"/>
      <c r="C803" s="881"/>
      <c r="D803" s="883"/>
    </row>
    <row r="804" spans="2:4">
      <c r="B804" s="866"/>
      <c r="C804" s="881"/>
      <c r="D804" s="883"/>
    </row>
    <row r="805" spans="2:4">
      <c r="B805" s="866"/>
      <c r="C805" s="881"/>
      <c r="D805" s="883"/>
    </row>
    <row r="806" spans="2:4">
      <c r="B806" s="866"/>
      <c r="C806" s="881"/>
      <c r="D806" s="883"/>
    </row>
    <row r="807" spans="2:4">
      <c r="B807" s="866"/>
      <c r="C807" s="881"/>
      <c r="D807" s="882"/>
    </row>
    <row r="808" spans="2:4">
      <c r="B808" s="866"/>
      <c r="C808" s="881"/>
      <c r="D808" s="883"/>
    </row>
    <row r="809" spans="2:4">
      <c r="B809" s="866"/>
      <c r="C809" s="881"/>
      <c r="D809" s="883"/>
    </row>
    <row r="810" spans="2:4">
      <c r="B810" s="866"/>
      <c r="C810" s="881"/>
      <c r="D810" s="883"/>
    </row>
    <row r="811" spans="2:4">
      <c r="B811" s="866"/>
      <c r="C811" s="881"/>
      <c r="D811" s="883"/>
    </row>
    <row r="812" spans="2:4">
      <c r="B812" s="866"/>
      <c r="C812" s="881"/>
      <c r="D812" s="883"/>
    </row>
    <row r="813" spans="2:4">
      <c r="B813" s="866"/>
      <c r="C813" s="881"/>
      <c r="D813" s="883"/>
    </row>
    <row r="814" spans="2:4">
      <c r="B814" s="866"/>
      <c r="C814" s="881"/>
      <c r="D814" s="883"/>
    </row>
    <row r="815" spans="2:4">
      <c r="B815" s="866"/>
      <c r="C815" s="881"/>
      <c r="D815" s="883"/>
    </row>
    <row r="816" spans="2:4">
      <c r="B816" s="866"/>
      <c r="C816" s="881"/>
      <c r="D816" s="883"/>
    </row>
    <row r="817" spans="2:4">
      <c r="B817" s="866"/>
      <c r="C817" s="881"/>
      <c r="D817" s="882"/>
    </row>
    <row r="818" spans="2:4">
      <c r="B818" s="866"/>
      <c r="C818" s="881"/>
      <c r="D818" s="883"/>
    </row>
    <row r="819" spans="2:4">
      <c r="B819" s="866"/>
      <c r="C819" s="881"/>
      <c r="D819" s="883"/>
    </row>
    <row r="820" spans="2:4">
      <c r="B820" s="866"/>
      <c r="C820" s="881"/>
      <c r="D820" s="883"/>
    </row>
    <row r="821" spans="2:4">
      <c r="B821" s="866"/>
      <c r="C821" s="881"/>
      <c r="D821" s="883"/>
    </row>
    <row r="822" spans="2:4">
      <c r="B822" s="866"/>
      <c r="C822" s="881"/>
      <c r="D822" s="883"/>
    </row>
    <row r="823" spans="2:4">
      <c r="B823" s="954"/>
      <c r="C823" s="955"/>
      <c r="D823" s="883"/>
    </row>
    <row r="824" spans="2:4">
      <c r="B824" s="954"/>
      <c r="C824" s="955"/>
      <c r="D824" s="883"/>
    </row>
    <row r="825" spans="2:4">
      <c r="B825" s="954"/>
      <c r="C825" s="955"/>
      <c r="D825" s="883"/>
    </row>
    <row r="826" spans="2:4">
      <c r="B826" s="954"/>
      <c r="C826" s="955"/>
      <c r="D826" s="883"/>
    </row>
    <row r="827" spans="2:4">
      <c r="B827" s="954"/>
      <c r="C827" s="955"/>
      <c r="D827" s="883"/>
    </row>
    <row r="828" spans="2:4">
      <c r="B828" s="954"/>
      <c r="C828" s="955"/>
      <c r="D828" s="883"/>
    </row>
    <row r="829" spans="2:4">
      <c r="B829" s="866"/>
      <c r="C829" s="881"/>
      <c r="D829" s="883"/>
    </row>
    <row r="830" spans="2:4">
      <c r="B830" s="866"/>
      <c r="C830" s="881"/>
      <c r="D830" s="883"/>
    </row>
    <row r="831" spans="2:4">
      <c r="B831" s="866"/>
      <c r="C831" s="881"/>
      <c r="D831" s="883"/>
    </row>
    <row r="832" spans="2:4">
      <c r="B832" s="866"/>
      <c r="C832" s="881"/>
      <c r="D832" s="883"/>
    </row>
    <row r="833" spans="2:4">
      <c r="B833" s="866"/>
      <c r="C833" s="881"/>
      <c r="D833" s="883"/>
    </row>
    <row r="834" spans="2:4">
      <c r="B834" s="866"/>
      <c r="C834" s="881"/>
      <c r="D834" s="883"/>
    </row>
    <row r="835" spans="2:4">
      <c r="B835" s="866"/>
      <c r="C835" s="881"/>
      <c r="D835" s="883"/>
    </row>
    <row r="836" spans="2:4">
      <c r="B836" s="866"/>
      <c r="C836" s="881"/>
      <c r="D836" s="882"/>
    </row>
    <row r="837" spans="2:4">
      <c r="B837" s="866"/>
      <c r="C837" s="881"/>
      <c r="D837" s="883"/>
    </row>
    <row r="838" spans="2:4">
      <c r="B838" s="866"/>
      <c r="C838" s="881"/>
      <c r="D838" s="883"/>
    </row>
    <row r="839" spans="2:4">
      <c r="B839" s="866"/>
      <c r="C839" s="881"/>
      <c r="D839" s="883"/>
    </row>
    <row r="840" spans="2:4">
      <c r="B840" s="866"/>
      <c r="C840" s="881"/>
      <c r="D840" s="883"/>
    </row>
    <row r="841" spans="2:4">
      <c r="B841" s="866"/>
      <c r="C841" s="881"/>
      <c r="D841" s="883"/>
    </row>
    <row r="842" spans="2:4">
      <c r="B842" s="866"/>
      <c r="C842" s="881"/>
      <c r="D842" s="883"/>
    </row>
    <row r="843" spans="2:4">
      <c r="B843" s="866"/>
      <c r="C843" s="881"/>
      <c r="D843" s="883"/>
    </row>
    <row r="844" spans="2:4">
      <c r="B844" s="866"/>
      <c r="C844" s="881"/>
      <c r="D844" s="883"/>
    </row>
    <row r="845" spans="2:4">
      <c r="B845" s="866"/>
      <c r="C845" s="881"/>
      <c r="D845" s="883"/>
    </row>
    <row r="846" spans="2:4">
      <c r="B846" s="866"/>
      <c r="C846" s="881"/>
      <c r="D846" s="882"/>
    </row>
    <row r="847" spans="2:4">
      <c r="B847" s="866"/>
      <c r="C847" s="881"/>
      <c r="D847" s="883"/>
    </row>
    <row r="848" spans="2:4">
      <c r="B848" s="866"/>
      <c r="C848" s="881"/>
      <c r="D848" s="883"/>
    </row>
    <row r="849" spans="2:4">
      <c r="B849" s="866"/>
      <c r="C849" s="881"/>
      <c r="D849" s="883"/>
    </row>
    <row r="850" spans="2:4">
      <c r="B850" s="866"/>
      <c r="C850" s="881"/>
      <c r="D850" s="883"/>
    </row>
    <row r="851" spans="2:4">
      <c r="B851" s="866"/>
      <c r="C851" s="881"/>
      <c r="D851" s="883"/>
    </row>
    <row r="852" spans="2:4">
      <c r="B852" s="954"/>
      <c r="C852" s="955"/>
      <c r="D852" s="883"/>
    </row>
    <row r="853" spans="2:4">
      <c r="B853" s="954"/>
      <c r="C853" s="955"/>
      <c r="D853" s="883"/>
    </row>
    <row r="854" spans="2:4">
      <c r="B854" s="954"/>
      <c r="C854" s="955"/>
      <c r="D854" s="883"/>
    </row>
    <row r="855" spans="2:4">
      <c r="B855" s="954"/>
      <c r="C855" s="955"/>
      <c r="D855" s="883"/>
    </row>
    <row r="856" spans="2:4">
      <c r="B856" s="954"/>
      <c r="C856" s="955"/>
      <c r="D856" s="883"/>
    </row>
    <row r="857" spans="2:4">
      <c r="B857" s="954"/>
      <c r="C857" s="955"/>
      <c r="D857" s="883"/>
    </row>
    <row r="858" spans="2:4">
      <c r="B858" s="866"/>
      <c r="C858" s="881"/>
      <c r="D858" s="883"/>
    </row>
    <row r="859" spans="2:4">
      <c r="B859" s="866"/>
      <c r="C859" s="881"/>
      <c r="D859" s="883"/>
    </row>
    <row r="860" spans="2:4">
      <c r="B860" s="866"/>
      <c r="C860" s="881"/>
      <c r="D860" s="883"/>
    </row>
    <row r="861" spans="2:4">
      <c r="B861" s="866"/>
      <c r="C861" s="881"/>
      <c r="D861" s="883"/>
    </row>
    <row r="862" spans="2:4">
      <c r="B862" s="866"/>
      <c r="C862" s="881"/>
      <c r="D862" s="883"/>
    </row>
    <row r="863" spans="2:4">
      <c r="B863" s="866"/>
      <c r="C863" s="881"/>
      <c r="D863" s="883"/>
    </row>
    <row r="864" spans="2:4">
      <c r="B864" s="866"/>
      <c r="C864" s="881"/>
      <c r="D864" s="883"/>
    </row>
    <row r="865" spans="2:4">
      <c r="B865" s="866"/>
      <c r="C865" s="881"/>
      <c r="D865" s="882"/>
    </row>
    <row r="866" spans="2:4">
      <c r="B866" s="866"/>
      <c r="C866" s="881"/>
      <c r="D866" s="883"/>
    </row>
    <row r="867" spans="2:4">
      <c r="B867" s="866"/>
      <c r="C867" s="881"/>
      <c r="D867" s="883"/>
    </row>
    <row r="868" spans="2:4">
      <c r="B868" s="866"/>
      <c r="C868" s="881"/>
      <c r="D868" s="883"/>
    </row>
    <row r="869" spans="2:4">
      <c r="B869" s="866"/>
      <c r="C869" s="881"/>
      <c r="D869" s="883"/>
    </row>
    <row r="870" spans="2:4">
      <c r="B870" s="866"/>
      <c r="C870" s="881"/>
      <c r="D870" s="883"/>
    </row>
    <row r="871" spans="2:4">
      <c r="B871" s="866"/>
      <c r="C871" s="881"/>
      <c r="D871" s="883"/>
    </row>
    <row r="872" spans="2:4">
      <c r="B872" s="866"/>
      <c r="C872" s="881"/>
      <c r="D872" s="882"/>
    </row>
    <row r="873" spans="2:4">
      <c r="B873" s="866"/>
      <c r="C873" s="881"/>
      <c r="D873" s="883"/>
    </row>
    <row r="874" spans="2:4">
      <c r="B874" s="866"/>
      <c r="C874" s="881"/>
      <c r="D874" s="883"/>
    </row>
    <row r="875" spans="2:4">
      <c r="B875" s="866"/>
      <c r="C875" s="881"/>
      <c r="D875" s="883"/>
    </row>
    <row r="876" spans="2:4">
      <c r="B876" s="866"/>
      <c r="C876" s="881"/>
      <c r="D876" s="883"/>
    </row>
    <row r="877" spans="2:4">
      <c r="B877" s="866"/>
      <c r="C877" s="881"/>
      <c r="D877" s="883"/>
    </row>
    <row r="878" spans="2:4">
      <c r="B878" s="954"/>
      <c r="C878" s="955"/>
      <c r="D878" s="883"/>
    </row>
    <row r="879" spans="2:4">
      <c r="B879" s="954"/>
      <c r="C879" s="955"/>
      <c r="D879" s="883"/>
    </row>
    <row r="880" spans="2:4">
      <c r="B880" s="954"/>
      <c r="C880" s="955"/>
      <c r="D880" s="883"/>
    </row>
    <row r="881" spans="2:4">
      <c r="B881" s="954"/>
      <c r="C881" s="955"/>
      <c r="D881" s="883"/>
    </row>
    <row r="882" spans="2:4">
      <c r="B882" s="954"/>
      <c r="C882" s="955"/>
      <c r="D882" s="883"/>
    </row>
    <row r="883" spans="2:4">
      <c r="B883" s="954"/>
      <c r="C883" s="955"/>
      <c r="D883" s="883"/>
    </row>
    <row r="884" spans="2:4">
      <c r="B884" s="866"/>
      <c r="C884" s="881"/>
      <c r="D884" s="883"/>
    </row>
    <row r="885" spans="2:4">
      <c r="B885" s="866"/>
      <c r="C885" s="881"/>
      <c r="D885" s="883"/>
    </row>
    <row r="886" spans="2:4">
      <c r="B886" s="866"/>
      <c r="C886" s="881"/>
      <c r="D886" s="883"/>
    </row>
    <row r="887" spans="2:4">
      <c r="B887" s="866"/>
      <c r="C887" s="881"/>
      <c r="D887" s="883"/>
    </row>
    <row r="888" spans="2:4">
      <c r="B888" s="866"/>
      <c r="C888" s="881"/>
      <c r="D888" s="883"/>
    </row>
    <row r="889" spans="2:4">
      <c r="B889" s="866"/>
      <c r="C889" s="881"/>
      <c r="D889" s="883"/>
    </row>
    <row r="890" spans="2:4">
      <c r="B890" s="866"/>
      <c r="C890" s="881"/>
      <c r="D890" s="883"/>
    </row>
    <row r="891" spans="2:4">
      <c r="B891" s="866"/>
      <c r="C891" s="881"/>
      <c r="D891" s="883"/>
    </row>
    <row r="892" spans="2:4">
      <c r="B892" s="866"/>
      <c r="C892" s="881"/>
      <c r="D892" s="883"/>
    </row>
    <row r="893" spans="2:4">
      <c r="B893" s="866"/>
      <c r="C893" s="881"/>
      <c r="D893" s="883"/>
    </row>
    <row r="894" spans="2:4">
      <c r="B894" s="866"/>
      <c r="C894" s="881"/>
      <c r="D894" s="883"/>
    </row>
    <row r="895" spans="2:4">
      <c r="B895" s="866"/>
      <c r="C895" s="881"/>
      <c r="D895" s="883"/>
    </row>
    <row r="896" spans="2:4">
      <c r="B896" s="954"/>
      <c r="C896" s="955"/>
      <c r="D896" s="883"/>
    </row>
    <row r="897" spans="2:4">
      <c r="B897" s="954"/>
      <c r="C897" s="955"/>
      <c r="D897" s="883"/>
    </row>
    <row r="898" spans="2:4">
      <c r="B898" s="954"/>
      <c r="C898" s="955"/>
      <c r="D898" s="883"/>
    </row>
    <row r="899" spans="2:4">
      <c r="B899" s="954"/>
      <c r="C899" s="955"/>
      <c r="D899" s="883"/>
    </row>
    <row r="900" spans="2:4">
      <c r="B900" s="954"/>
      <c r="C900" s="955"/>
      <c r="D900" s="883"/>
    </row>
    <row r="901" spans="2:4">
      <c r="B901" s="954"/>
      <c r="C901" s="955"/>
      <c r="D901" s="883"/>
    </row>
    <row r="902" spans="2:4">
      <c r="B902" s="866"/>
      <c r="C902" s="881"/>
      <c r="D902" s="883"/>
    </row>
    <row r="903" spans="2:4">
      <c r="B903" s="866"/>
      <c r="C903" s="881"/>
      <c r="D903" s="883"/>
    </row>
    <row r="904" spans="2:4">
      <c r="B904" s="866"/>
      <c r="C904" s="881"/>
      <c r="D904" s="883"/>
    </row>
    <row r="905" spans="2:4">
      <c r="B905" s="866"/>
      <c r="C905" s="881"/>
      <c r="D905" s="883"/>
    </row>
    <row r="906" spans="2:4">
      <c r="B906" s="866"/>
      <c r="C906" s="881"/>
      <c r="D906" s="883"/>
    </row>
    <row r="907" spans="2:4">
      <c r="B907" s="866"/>
      <c r="C907" s="881"/>
      <c r="D907" s="883"/>
    </row>
    <row r="908" spans="2:4">
      <c r="B908" s="866"/>
      <c r="C908" s="881"/>
      <c r="D908" s="883"/>
    </row>
    <row r="909" spans="2:4">
      <c r="B909" s="866"/>
      <c r="C909" s="881"/>
      <c r="D909" s="883"/>
    </row>
    <row r="910" spans="2:4">
      <c r="B910" s="866"/>
      <c r="C910" s="881"/>
      <c r="D910" s="883"/>
    </row>
    <row r="911" spans="2:4">
      <c r="B911" s="866"/>
      <c r="C911" s="881"/>
      <c r="D911" s="883"/>
    </row>
    <row r="912" spans="2:4">
      <c r="B912" s="866"/>
      <c r="C912" s="881"/>
      <c r="D912" s="883"/>
    </row>
    <row r="913" spans="2:4">
      <c r="B913" s="866"/>
      <c r="C913" s="881"/>
      <c r="D913" s="883"/>
    </row>
    <row r="914" spans="2:4">
      <c r="B914" s="866"/>
      <c r="C914" s="881"/>
      <c r="D914" s="883"/>
    </row>
    <row r="915" spans="2:4">
      <c r="B915" s="866"/>
      <c r="C915" s="881"/>
      <c r="D915" s="883"/>
    </row>
    <row r="916" spans="2:4">
      <c r="B916" s="866"/>
      <c r="C916" s="881"/>
      <c r="D916" s="883"/>
    </row>
    <row r="917" spans="2:4">
      <c r="B917" s="866"/>
      <c r="C917" s="881"/>
      <c r="D917" s="883"/>
    </row>
    <row r="918" spans="2:4">
      <c r="B918" s="954"/>
      <c r="C918" s="955"/>
      <c r="D918" s="883"/>
    </row>
    <row r="919" spans="2:4">
      <c r="B919" s="954"/>
      <c r="C919" s="955"/>
      <c r="D919" s="883"/>
    </row>
    <row r="920" spans="2:4">
      <c r="B920" s="954"/>
      <c r="C920" s="955"/>
      <c r="D920" s="883"/>
    </row>
    <row r="921" spans="2:4">
      <c r="B921" s="954"/>
      <c r="C921" s="955"/>
      <c r="D921" s="883"/>
    </row>
    <row r="922" spans="2:4">
      <c r="B922" s="954"/>
      <c r="C922" s="955"/>
      <c r="D922" s="883"/>
    </row>
    <row r="923" spans="2:4">
      <c r="B923" s="954"/>
      <c r="C923" s="955"/>
      <c r="D923" s="883"/>
    </row>
    <row r="924" spans="2:4">
      <c r="B924" s="866"/>
      <c r="C924" s="881"/>
      <c r="D924" s="883"/>
    </row>
    <row r="925" spans="2:4">
      <c r="B925" s="866"/>
      <c r="C925" s="881"/>
      <c r="D925" s="883"/>
    </row>
    <row r="926" spans="2:4">
      <c r="B926" s="866"/>
      <c r="C926" s="881"/>
      <c r="D926" s="883"/>
    </row>
    <row r="927" spans="2:4">
      <c r="B927" s="866"/>
      <c r="C927" s="881"/>
      <c r="D927" s="883"/>
    </row>
    <row r="928" spans="2:4">
      <c r="B928" s="866"/>
      <c r="C928" s="881"/>
      <c r="D928" s="883"/>
    </row>
    <row r="929" spans="2:4">
      <c r="B929" s="866"/>
      <c r="C929" s="881"/>
      <c r="D929" s="883"/>
    </row>
    <row r="930" spans="2:4">
      <c r="B930" s="866"/>
      <c r="C930" s="881"/>
      <c r="D930" s="883"/>
    </row>
    <row r="931" spans="2:4">
      <c r="B931" s="866"/>
      <c r="C931" s="881"/>
      <c r="D931" s="883"/>
    </row>
    <row r="932" spans="2:4">
      <c r="B932" s="866"/>
      <c r="C932" s="881"/>
      <c r="D932" s="883"/>
    </row>
    <row r="933" spans="2:4">
      <c r="B933" s="866"/>
      <c r="C933" s="881"/>
      <c r="D933" s="883"/>
    </row>
    <row r="934" spans="2:4">
      <c r="B934" s="866"/>
      <c r="C934" s="881"/>
      <c r="D934" s="883"/>
    </row>
    <row r="935" spans="2:4">
      <c r="B935" s="866"/>
      <c r="C935" s="881"/>
      <c r="D935" s="883"/>
    </row>
    <row r="936" spans="2:4">
      <c r="B936" s="866"/>
      <c r="C936" s="881"/>
      <c r="D936" s="883"/>
    </row>
    <row r="937" spans="2:4">
      <c r="B937" s="866"/>
      <c r="C937" s="881"/>
      <c r="D937" s="883"/>
    </row>
    <row r="938" spans="2:4">
      <c r="B938" s="954"/>
      <c r="C938" s="955"/>
      <c r="D938" s="883"/>
    </row>
    <row r="939" spans="2:4">
      <c r="B939" s="954"/>
      <c r="C939" s="955"/>
      <c r="D939" s="883"/>
    </row>
    <row r="940" spans="2:4">
      <c r="B940" s="954"/>
      <c r="C940" s="955"/>
      <c r="D940" s="883"/>
    </row>
    <row r="941" spans="2:4">
      <c r="B941" s="954"/>
      <c r="C941" s="955"/>
      <c r="D941" s="883"/>
    </row>
    <row r="942" spans="2:4">
      <c r="B942" s="954"/>
      <c r="C942" s="955"/>
      <c r="D942" s="883"/>
    </row>
    <row r="943" spans="2:4">
      <c r="B943" s="954"/>
      <c r="C943" s="955"/>
      <c r="D943" s="883"/>
    </row>
    <row r="944" spans="2:4">
      <c r="B944" s="866"/>
      <c r="C944" s="881"/>
      <c r="D944" s="883"/>
    </row>
    <row r="945" spans="2:4">
      <c r="B945" s="866"/>
      <c r="C945" s="881"/>
      <c r="D945" s="883"/>
    </row>
    <row r="946" spans="2:4">
      <c r="B946" s="866"/>
      <c r="C946" s="881"/>
      <c r="D946" s="883"/>
    </row>
    <row r="947" spans="2:4">
      <c r="B947" s="866"/>
      <c r="C947" s="881"/>
      <c r="D947" s="883"/>
    </row>
    <row r="948" spans="2:4">
      <c r="B948" s="866"/>
      <c r="C948" s="881"/>
      <c r="D948" s="883"/>
    </row>
    <row r="949" spans="2:4">
      <c r="B949" s="866"/>
      <c r="C949" s="881"/>
      <c r="D949" s="883"/>
    </row>
    <row r="950" spans="2:4">
      <c r="B950" s="866"/>
      <c r="C950" s="881"/>
      <c r="D950" s="883"/>
    </row>
    <row r="951" spans="2:4">
      <c r="B951" s="866"/>
      <c r="C951" s="881"/>
      <c r="D951" s="883"/>
    </row>
    <row r="952" spans="2:4">
      <c r="B952" s="866"/>
      <c r="C952" s="881"/>
      <c r="D952" s="883"/>
    </row>
    <row r="953" spans="2:4">
      <c r="B953" s="866"/>
      <c r="C953" s="881"/>
      <c r="D953" s="883"/>
    </row>
    <row r="954" spans="2:4">
      <c r="B954" s="866"/>
      <c r="C954" s="881"/>
      <c r="D954" s="883"/>
    </row>
    <row r="955" spans="2:4">
      <c r="B955" s="866"/>
      <c r="C955" s="881"/>
      <c r="D955" s="883"/>
    </row>
    <row r="956" spans="2:4">
      <c r="B956" s="866"/>
      <c r="C956" s="881"/>
      <c r="D956" s="883"/>
    </row>
    <row r="957" spans="2:4">
      <c r="B957" s="866"/>
      <c r="C957" s="881"/>
      <c r="D957" s="883"/>
    </row>
    <row r="958" spans="2:4">
      <c r="B958" s="866"/>
      <c r="C958" s="881"/>
      <c r="D958" s="883"/>
    </row>
    <row r="959" spans="2:4">
      <c r="B959" s="954"/>
      <c r="C959" s="955"/>
      <c r="D959" s="883"/>
    </row>
    <row r="960" spans="2:4">
      <c r="B960" s="954"/>
      <c r="C960" s="955"/>
      <c r="D960" s="883"/>
    </row>
    <row r="961" spans="2:4">
      <c r="B961" s="954"/>
      <c r="C961" s="955"/>
      <c r="D961" s="883"/>
    </row>
    <row r="962" spans="2:4">
      <c r="B962" s="954"/>
      <c r="C962" s="955"/>
      <c r="D962" s="883"/>
    </row>
    <row r="963" spans="2:4">
      <c r="B963" s="954"/>
      <c r="C963" s="955"/>
      <c r="D963" s="883"/>
    </row>
    <row r="964" spans="2:4">
      <c r="B964" s="954"/>
      <c r="C964" s="955"/>
      <c r="D964" s="883"/>
    </row>
    <row r="965" spans="2:4">
      <c r="B965" s="866"/>
      <c r="C965" s="881"/>
      <c r="D965" s="883"/>
    </row>
    <row r="966" spans="2:4">
      <c r="B966" s="866"/>
      <c r="C966" s="881"/>
      <c r="D966" s="883"/>
    </row>
    <row r="967" spans="2:4">
      <c r="B967" s="866"/>
      <c r="C967" s="881"/>
      <c r="D967" s="883"/>
    </row>
    <row r="968" spans="2:4">
      <c r="B968" s="866"/>
      <c r="C968" s="881"/>
      <c r="D968" s="883"/>
    </row>
    <row r="969" spans="2:4">
      <c r="B969" s="866"/>
      <c r="C969" s="881"/>
      <c r="D969" s="883"/>
    </row>
    <row r="970" spans="2:4">
      <c r="B970" s="866"/>
      <c r="C970" s="881"/>
      <c r="D970" s="883"/>
    </row>
    <row r="971" spans="2:4">
      <c r="B971" s="866"/>
      <c r="C971" s="881"/>
      <c r="D971" s="883"/>
    </row>
    <row r="972" spans="2:4">
      <c r="B972" s="866"/>
      <c r="C972" s="881"/>
      <c r="D972" s="883"/>
    </row>
    <row r="973" spans="2:4">
      <c r="B973" s="866"/>
      <c r="C973" s="881"/>
      <c r="D973" s="883"/>
    </row>
    <row r="974" spans="2:4">
      <c r="B974" s="866"/>
      <c r="C974" s="881"/>
      <c r="D974" s="883"/>
    </row>
    <row r="975" spans="2:4">
      <c r="B975" s="866"/>
      <c r="C975" s="881"/>
      <c r="D975" s="883"/>
    </row>
    <row r="976" spans="2:4">
      <c r="B976" s="866"/>
      <c r="C976" s="881"/>
      <c r="D976" s="883"/>
    </row>
    <row r="977" spans="2:4">
      <c r="B977" s="866"/>
      <c r="C977" s="881"/>
      <c r="D977" s="883"/>
    </row>
    <row r="978" spans="2:4">
      <c r="B978" s="866"/>
      <c r="C978" s="881"/>
      <c r="D978" s="883"/>
    </row>
    <row r="979" spans="2:4">
      <c r="B979" s="954"/>
      <c r="C979" s="955"/>
      <c r="D979" s="883"/>
    </row>
    <row r="980" spans="2:4">
      <c r="B980" s="954"/>
      <c r="C980" s="955"/>
      <c r="D980" s="883"/>
    </row>
    <row r="981" spans="2:4">
      <c r="B981" s="954"/>
      <c r="C981" s="955"/>
      <c r="D981" s="883"/>
    </row>
    <row r="982" spans="2:4">
      <c r="B982" s="954"/>
      <c r="C982" s="955"/>
      <c r="D982" s="883"/>
    </row>
    <row r="983" spans="2:4">
      <c r="B983" s="954"/>
      <c r="C983" s="955"/>
      <c r="D983" s="883"/>
    </row>
    <row r="984" spans="2:4">
      <c r="B984" s="954"/>
      <c r="C984" s="955"/>
      <c r="D984" s="883"/>
    </row>
    <row r="985" spans="2:4">
      <c r="B985" s="866"/>
      <c r="C985" s="881"/>
      <c r="D985" s="883"/>
    </row>
    <row r="986" spans="2:4">
      <c r="B986" s="866"/>
      <c r="C986" s="881"/>
      <c r="D986" s="883"/>
    </row>
    <row r="987" spans="2:4">
      <c r="B987" s="866"/>
      <c r="C987" s="881"/>
      <c r="D987" s="883"/>
    </row>
    <row r="988" spans="2:4">
      <c r="B988" s="866"/>
      <c r="C988" s="881"/>
      <c r="D988" s="883"/>
    </row>
    <row r="989" spans="2:4">
      <c r="B989" s="866"/>
      <c r="C989" s="881"/>
      <c r="D989" s="883"/>
    </row>
    <row r="990" spans="2:4">
      <c r="B990" s="866"/>
      <c r="C990" s="881"/>
      <c r="D990" s="883"/>
    </row>
    <row r="991" spans="2:4">
      <c r="B991" s="866"/>
      <c r="C991" s="881"/>
      <c r="D991" s="883"/>
    </row>
    <row r="992" spans="2:4">
      <c r="B992" s="866"/>
      <c r="C992" s="881"/>
      <c r="D992" s="883"/>
    </row>
    <row r="993" spans="2:4">
      <c r="B993" s="866"/>
      <c r="C993" s="881"/>
      <c r="D993" s="883"/>
    </row>
    <row r="994" spans="2:4">
      <c r="B994" s="866"/>
      <c r="C994" s="881"/>
      <c r="D994" s="883"/>
    </row>
    <row r="995" spans="2:4">
      <c r="B995" s="866"/>
      <c r="C995" s="881"/>
      <c r="D995" s="883"/>
    </row>
    <row r="996" spans="2:4">
      <c r="B996" s="866"/>
      <c r="C996" s="881"/>
      <c r="D996" s="883"/>
    </row>
    <row r="997" spans="2:4">
      <c r="B997" s="866"/>
      <c r="C997" s="881"/>
      <c r="D997" s="883"/>
    </row>
    <row r="998" spans="2:4">
      <c r="B998" s="866"/>
      <c r="C998" s="881"/>
      <c r="D998" s="883"/>
    </row>
    <row r="999" spans="2:4">
      <c r="B999" s="866"/>
      <c r="C999" s="881"/>
      <c r="D999" s="883"/>
    </row>
    <row r="1000" spans="2:4">
      <c r="B1000" s="954"/>
      <c r="C1000" s="955"/>
      <c r="D1000" s="883"/>
    </row>
    <row r="1001" spans="2:4">
      <c r="B1001" s="954"/>
      <c r="C1001" s="955"/>
      <c r="D1001" s="883"/>
    </row>
    <row r="1002" spans="2:4">
      <c r="B1002" s="954"/>
      <c r="C1002" s="955"/>
      <c r="D1002" s="883"/>
    </row>
    <row r="1003" spans="2:4">
      <c r="B1003" s="954"/>
      <c r="C1003" s="955"/>
      <c r="D1003" s="883"/>
    </row>
    <row r="1004" spans="2:4">
      <c r="B1004" s="954"/>
      <c r="C1004" s="955"/>
      <c r="D1004" s="883"/>
    </row>
    <row r="1005" spans="2:4">
      <c r="B1005" s="954"/>
      <c r="C1005" s="955"/>
      <c r="D1005" s="883"/>
    </row>
    <row r="1006" spans="2:4">
      <c r="B1006" s="866"/>
      <c r="C1006" s="881"/>
      <c r="D1006" s="883"/>
    </row>
    <row r="1007" spans="2:4">
      <c r="B1007" s="866"/>
      <c r="C1007" s="881"/>
      <c r="D1007" s="883"/>
    </row>
    <row r="1008" spans="2:4">
      <c r="B1008" s="866"/>
      <c r="C1008" s="881"/>
      <c r="D1008" s="883"/>
    </row>
    <row r="1009" spans="2:4">
      <c r="B1009" s="866"/>
      <c r="C1009" s="881"/>
      <c r="D1009" s="883"/>
    </row>
    <row r="1010" spans="2:4">
      <c r="B1010" s="866"/>
      <c r="C1010" s="881"/>
      <c r="D1010" s="883"/>
    </row>
    <row r="1011" spans="2:4">
      <c r="B1011" s="866"/>
      <c r="C1011" s="881"/>
      <c r="D1011" s="883"/>
    </row>
    <row r="1012" spans="2:4">
      <c r="B1012" s="866"/>
      <c r="C1012" s="881"/>
      <c r="D1012" s="883"/>
    </row>
    <row r="1013" spans="2:4">
      <c r="B1013" s="866"/>
      <c r="C1013" s="881"/>
      <c r="D1013" s="883"/>
    </row>
    <row r="1014" spans="2:4">
      <c r="B1014" s="866"/>
      <c r="C1014" s="881"/>
      <c r="D1014" s="883"/>
    </row>
    <row r="1015" spans="2:4">
      <c r="B1015" s="866"/>
      <c r="C1015" s="881"/>
      <c r="D1015" s="883"/>
    </row>
    <row r="1016" spans="2:4">
      <c r="B1016" s="866"/>
      <c r="C1016" s="881"/>
      <c r="D1016" s="883"/>
    </row>
    <row r="1017" spans="2:4">
      <c r="B1017" s="866"/>
      <c r="C1017" s="881"/>
      <c r="D1017" s="883"/>
    </row>
    <row r="1018" spans="2:4">
      <c r="B1018" s="866"/>
      <c r="C1018" s="881"/>
      <c r="D1018" s="883"/>
    </row>
    <row r="1019" spans="2:4">
      <c r="B1019" s="866"/>
      <c r="C1019" s="881"/>
      <c r="D1019" s="883"/>
    </row>
    <row r="1020" spans="2:4">
      <c r="B1020" s="866"/>
      <c r="C1020" s="881"/>
      <c r="D1020" s="883"/>
    </row>
    <row r="1021" spans="2:4">
      <c r="B1021" s="954"/>
      <c r="C1021" s="955"/>
      <c r="D1021" s="883"/>
    </row>
    <row r="1022" spans="2:4">
      <c r="B1022" s="954"/>
      <c r="C1022" s="955"/>
      <c r="D1022" s="883"/>
    </row>
    <row r="1023" spans="2:4">
      <c r="B1023" s="954"/>
      <c r="C1023" s="955"/>
      <c r="D1023" s="883"/>
    </row>
    <row r="1024" spans="2:4">
      <c r="B1024" s="954"/>
      <c r="C1024" s="955"/>
      <c r="D1024" s="883"/>
    </row>
    <row r="1025" spans="2:4">
      <c r="B1025" s="954"/>
      <c r="C1025" s="955"/>
      <c r="D1025" s="883"/>
    </row>
    <row r="1026" spans="2:4">
      <c r="B1026" s="954"/>
      <c r="C1026" s="955"/>
      <c r="D1026" s="883"/>
    </row>
    <row r="1027" spans="2:4">
      <c r="B1027" s="866"/>
      <c r="C1027" s="881"/>
      <c r="D1027" s="883"/>
    </row>
    <row r="1028" spans="2:4">
      <c r="B1028" s="866"/>
      <c r="C1028" s="881"/>
      <c r="D1028" s="883"/>
    </row>
    <row r="1029" spans="2:4">
      <c r="B1029" s="866"/>
      <c r="C1029" s="881"/>
      <c r="D1029" s="883"/>
    </row>
    <row r="1030" spans="2:4">
      <c r="B1030" s="866"/>
      <c r="C1030" s="881"/>
      <c r="D1030" s="883"/>
    </row>
    <row r="1031" spans="2:4">
      <c r="B1031" s="866"/>
      <c r="C1031" s="881"/>
      <c r="D1031" s="883"/>
    </row>
    <row r="1032" spans="2:4">
      <c r="B1032" s="866"/>
      <c r="C1032" s="881"/>
      <c r="D1032" s="883"/>
    </row>
    <row r="1033" spans="2:4">
      <c r="B1033" s="866"/>
      <c r="C1033" s="881"/>
      <c r="D1033" s="883"/>
    </row>
    <row r="1034" spans="2:4">
      <c r="B1034" s="866"/>
      <c r="C1034" s="881"/>
      <c r="D1034" s="883"/>
    </row>
    <row r="1035" spans="2:4">
      <c r="B1035" s="866"/>
      <c r="C1035" s="881"/>
      <c r="D1035" s="883"/>
    </row>
    <row r="1036" spans="2:4">
      <c r="B1036" s="866"/>
      <c r="C1036" s="881"/>
      <c r="D1036" s="883"/>
    </row>
    <row r="1037" spans="2:4">
      <c r="B1037" s="866"/>
      <c r="C1037" s="881"/>
      <c r="D1037" s="883"/>
    </row>
    <row r="1038" spans="2:4">
      <c r="B1038" s="866"/>
      <c r="C1038" s="881"/>
      <c r="D1038" s="883"/>
    </row>
    <row r="1039" spans="2:4">
      <c r="B1039" s="866"/>
      <c r="C1039" s="881"/>
      <c r="D1039" s="883"/>
    </row>
    <row r="1040" spans="2:4">
      <c r="B1040" s="866"/>
      <c r="C1040" s="881"/>
      <c r="D1040" s="883"/>
    </row>
    <row r="1041" spans="2:4">
      <c r="B1041" s="866"/>
      <c r="C1041" s="881"/>
      <c r="D1041" s="883"/>
    </row>
    <row r="1042" spans="2:4">
      <c r="B1042" s="866"/>
      <c r="C1042" s="881"/>
      <c r="D1042" s="883"/>
    </row>
    <row r="1043" spans="2:4">
      <c r="B1043" s="866"/>
      <c r="C1043" s="881"/>
      <c r="D1043" s="883"/>
    </row>
    <row r="1044" spans="2:4">
      <c r="B1044" s="866"/>
      <c r="C1044" s="881"/>
      <c r="D1044" s="883"/>
    </row>
    <row r="1045" spans="2:4">
      <c r="B1045" s="866"/>
      <c r="C1045" s="881"/>
      <c r="D1045" s="883"/>
    </row>
    <row r="1046" spans="2:4">
      <c r="B1046" s="866"/>
      <c r="C1046" s="881"/>
      <c r="D1046" s="883"/>
    </row>
    <row r="1047" spans="2:4">
      <c r="B1047" s="866"/>
      <c r="C1047" s="881"/>
      <c r="D1047" s="883"/>
    </row>
    <row r="1048" spans="2:4">
      <c r="B1048" s="866"/>
      <c r="C1048" s="881"/>
      <c r="D1048" s="883"/>
    </row>
    <row r="1049" spans="2:4">
      <c r="B1049" s="866"/>
      <c r="C1049" s="881"/>
      <c r="D1049" s="883"/>
    </row>
    <row r="1050" spans="2:4">
      <c r="B1050" s="866"/>
      <c r="C1050" s="881"/>
      <c r="D1050" s="883"/>
    </row>
    <row r="1051" spans="2:4">
      <c r="B1051" s="866"/>
      <c r="C1051" s="881"/>
      <c r="D1051" s="883"/>
    </row>
    <row r="1052" spans="2:4">
      <c r="B1052" s="866"/>
      <c r="C1052" s="881"/>
      <c r="D1052" s="883"/>
    </row>
    <row r="1053" spans="2:4">
      <c r="B1053" s="866"/>
      <c r="C1053" s="881"/>
      <c r="D1053" s="883"/>
    </row>
    <row r="1054" spans="2:4">
      <c r="B1054" s="866"/>
      <c r="C1054" s="881"/>
      <c r="D1054" s="883"/>
    </row>
    <row r="1055" spans="2:4">
      <c r="B1055" s="866"/>
      <c r="C1055" s="881"/>
      <c r="D1055" s="883"/>
    </row>
    <row r="1056" spans="2:4">
      <c r="B1056" s="866"/>
      <c r="C1056" s="881"/>
      <c r="D1056" s="883"/>
    </row>
    <row r="1057" spans="2:4">
      <c r="B1057" s="866"/>
      <c r="C1057" s="881"/>
      <c r="D1057" s="883"/>
    </row>
    <row r="1058" spans="2:4">
      <c r="B1058" s="866"/>
      <c r="C1058" s="881"/>
      <c r="D1058" s="883"/>
    </row>
    <row r="1059" spans="2:4">
      <c r="B1059" s="866"/>
      <c r="C1059" s="881"/>
      <c r="D1059" s="883"/>
    </row>
    <row r="1060" spans="2:4">
      <c r="B1060" s="866"/>
      <c r="C1060" s="881"/>
      <c r="D1060" s="883"/>
    </row>
    <row r="1061" spans="2:4">
      <c r="B1061" s="866"/>
      <c r="C1061" s="881"/>
      <c r="D1061" s="883"/>
    </row>
    <row r="1062" spans="2:4">
      <c r="B1062" s="866"/>
      <c r="C1062" s="881"/>
      <c r="D1062" s="883"/>
    </row>
    <row r="1063" spans="2:4">
      <c r="B1063" s="866"/>
      <c r="C1063" s="881"/>
      <c r="D1063" s="883"/>
    </row>
    <row r="1064" spans="2:4">
      <c r="B1064" s="866"/>
      <c r="C1064" s="881"/>
      <c r="D1064" s="883"/>
    </row>
    <row r="1065" spans="2:4">
      <c r="B1065" s="866"/>
      <c r="C1065" s="881"/>
      <c r="D1065" s="883"/>
    </row>
    <row r="1066" spans="2:4">
      <c r="B1066" s="866"/>
      <c r="C1066" s="881"/>
      <c r="D1066" s="883"/>
    </row>
    <row r="1067" spans="2:4">
      <c r="B1067" s="866"/>
      <c r="C1067" s="881"/>
      <c r="D1067" s="883"/>
    </row>
    <row r="1068" spans="2:4">
      <c r="B1068" s="866"/>
      <c r="C1068" s="881"/>
      <c r="D1068" s="883"/>
    </row>
    <row r="1069" spans="2:4">
      <c r="B1069" s="866"/>
      <c r="C1069" s="881"/>
      <c r="D1069" s="883"/>
    </row>
    <row r="1070" spans="2:4">
      <c r="B1070" s="866"/>
      <c r="C1070" s="881"/>
      <c r="D1070" s="883"/>
    </row>
    <row r="1071" spans="2:4">
      <c r="B1071" s="866"/>
      <c r="C1071" s="881"/>
      <c r="D1071" s="883"/>
    </row>
    <row r="1072" spans="2:4">
      <c r="B1072" s="866"/>
      <c r="C1072" s="881"/>
      <c r="D1072" s="883"/>
    </row>
    <row r="1073" spans="2:4">
      <c r="B1073" s="866"/>
      <c r="C1073" s="881"/>
      <c r="D1073" s="883"/>
    </row>
    <row r="1074" spans="2:4">
      <c r="B1074" s="866"/>
      <c r="C1074" s="881"/>
      <c r="D1074" s="883"/>
    </row>
    <row r="1075" spans="2:4">
      <c r="B1075" s="866"/>
      <c r="C1075" s="881"/>
      <c r="D1075" s="883"/>
    </row>
    <row r="1076" spans="2:4">
      <c r="B1076" s="866"/>
      <c r="C1076" s="881"/>
      <c r="D1076" s="883"/>
    </row>
    <row r="1077" spans="2:4">
      <c r="B1077" s="866"/>
      <c r="C1077" s="881"/>
      <c r="D1077" s="883"/>
    </row>
    <row r="1078" spans="2:4">
      <c r="B1078" s="866"/>
      <c r="C1078" s="881"/>
      <c r="D1078" s="883"/>
    </row>
    <row r="1079" spans="2:4">
      <c r="B1079" s="866"/>
      <c r="C1079" s="881"/>
      <c r="D1079" s="883"/>
    </row>
    <row r="1080" spans="2:4">
      <c r="B1080" s="866"/>
      <c r="C1080" s="881"/>
      <c r="D1080" s="883"/>
    </row>
    <row r="1081" spans="2:4">
      <c r="B1081" s="866"/>
      <c r="C1081" s="881"/>
      <c r="D1081" s="883"/>
    </row>
    <row r="1082" spans="2:4">
      <c r="B1082" s="866"/>
      <c r="C1082" s="881"/>
      <c r="D1082" s="883"/>
    </row>
    <row r="1083" spans="2:4">
      <c r="B1083" s="866"/>
      <c r="C1083" s="881"/>
      <c r="D1083" s="883"/>
    </row>
    <row r="1084" spans="2:4">
      <c r="B1084" s="866"/>
      <c r="C1084" s="881"/>
      <c r="D1084" s="883"/>
    </row>
    <row r="1085" spans="2:4">
      <c r="B1085" s="866"/>
      <c r="C1085" s="881"/>
      <c r="D1085" s="883"/>
    </row>
    <row r="1086" spans="2:4">
      <c r="B1086" s="866"/>
      <c r="C1086" s="881"/>
      <c r="D1086" s="883"/>
    </row>
    <row r="1087" spans="2:4">
      <c r="B1087" s="866"/>
      <c r="C1087" s="881"/>
      <c r="D1087" s="883"/>
    </row>
    <row r="1088" spans="2:4">
      <c r="B1088" s="866"/>
      <c r="C1088" s="881"/>
      <c r="D1088" s="883"/>
    </row>
    <row r="1089" spans="2:4">
      <c r="B1089" s="866"/>
      <c r="C1089" s="881"/>
      <c r="D1089" s="883"/>
    </row>
    <row r="1090" spans="2:4">
      <c r="B1090" s="866"/>
      <c r="C1090" s="881"/>
      <c r="D1090" s="883"/>
    </row>
    <row r="1091" spans="2:4">
      <c r="B1091" s="866"/>
      <c r="C1091" s="881"/>
      <c r="D1091" s="883"/>
    </row>
    <row r="1092" spans="2:4">
      <c r="B1092" s="866"/>
      <c r="C1092" s="881"/>
      <c r="D1092" s="883"/>
    </row>
    <row r="1093" spans="2:4">
      <c r="B1093" s="866"/>
      <c r="C1093" s="881"/>
      <c r="D1093" s="883"/>
    </row>
    <row r="1094" spans="2:4">
      <c r="B1094" s="866"/>
      <c r="C1094" s="881"/>
      <c r="D1094" s="883"/>
    </row>
    <row r="1095" spans="2:4">
      <c r="B1095" s="866"/>
      <c r="C1095" s="881"/>
      <c r="D1095" s="883"/>
    </row>
    <row r="1096" spans="2:4">
      <c r="B1096" s="866"/>
      <c r="C1096" s="881"/>
      <c r="D1096" s="883"/>
    </row>
    <row r="1097" spans="2:4">
      <c r="B1097" s="866"/>
      <c r="C1097" s="881"/>
      <c r="D1097" s="883"/>
    </row>
    <row r="1098" spans="2:4">
      <c r="B1098" s="866"/>
      <c r="C1098" s="881"/>
      <c r="D1098" s="883"/>
    </row>
    <row r="1099" spans="2:4">
      <c r="B1099" s="866"/>
      <c r="C1099" s="881"/>
      <c r="D1099" s="883"/>
    </row>
    <row r="1100" spans="2:4">
      <c r="B1100" s="866"/>
      <c r="C1100" s="881"/>
      <c r="D1100" s="883"/>
    </row>
    <row r="1101" spans="2:4">
      <c r="B1101" s="866"/>
      <c r="C1101" s="881"/>
      <c r="D1101" s="883"/>
    </row>
    <row r="1102" spans="2:4">
      <c r="B1102" s="866"/>
      <c r="C1102" s="881"/>
      <c r="D1102" s="883"/>
    </row>
    <row r="1103" spans="2:4">
      <c r="B1103" s="866"/>
      <c r="C1103" s="881"/>
      <c r="D1103" s="883"/>
    </row>
    <row r="1104" spans="2:4">
      <c r="B1104" s="866"/>
      <c r="C1104" s="881"/>
      <c r="D1104" s="883"/>
    </row>
    <row r="1105" spans="2:4">
      <c r="B1105" s="866"/>
      <c r="C1105" s="881"/>
      <c r="D1105" s="883"/>
    </row>
    <row r="1106" spans="2:4">
      <c r="B1106" s="866"/>
      <c r="C1106" s="881"/>
      <c r="D1106" s="883"/>
    </row>
    <row r="1107" spans="2:4">
      <c r="B1107" s="866"/>
      <c r="C1107" s="881"/>
      <c r="D1107" s="883"/>
    </row>
    <row r="1108" spans="2:4">
      <c r="B1108" s="866"/>
      <c r="C1108" s="881"/>
      <c r="D1108" s="883"/>
    </row>
    <row r="1109" spans="2:4">
      <c r="B1109" s="866"/>
      <c r="C1109" s="881"/>
      <c r="D1109" s="883"/>
    </row>
    <row r="1110" spans="2:4">
      <c r="B1110" s="866"/>
      <c r="C1110" s="881"/>
      <c r="D1110" s="883"/>
    </row>
    <row r="1111" spans="2:4">
      <c r="B1111" s="866"/>
      <c r="C1111" s="881"/>
      <c r="D1111" s="883"/>
    </row>
    <row r="1112" spans="2:4">
      <c r="B1112" s="866"/>
      <c r="C1112" s="881"/>
      <c r="D1112" s="883"/>
    </row>
    <row r="1113" spans="2:4">
      <c r="B1113" s="954"/>
      <c r="C1113" s="955"/>
      <c r="D1113" s="883"/>
    </row>
    <row r="1114" spans="2:4">
      <c r="B1114" s="954"/>
      <c r="C1114" s="955"/>
      <c r="D1114" s="883"/>
    </row>
    <row r="1115" spans="2:4">
      <c r="B1115" s="954"/>
      <c r="C1115" s="955"/>
      <c r="D1115" s="883"/>
    </row>
    <row r="1116" spans="2:4">
      <c r="B1116" s="954"/>
      <c r="C1116" s="955"/>
      <c r="D1116" s="883"/>
    </row>
    <row r="1117" spans="2:4">
      <c r="B1117" s="954"/>
      <c r="C1117" s="955"/>
      <c r="D1117" s="883"/>
    </row>
    <row r="1118" spans="2:4">
      <c r="B1118" s="954"/>
      <c r="C1118" s="955"/>
      <c r="D1118" s="883"/>
    </row>
    <row r="1119" spans="2:4">
      <c r="B1119" s="866"/>
      <c r="C1119" s="881"/>
      <c r="D1119" s="883"/>
    </row>
    <row r="1120" spans="2:4">
      <c r="B1120" s="866"/>
      <c r="C1120" s="881"/>
      <c r="D1120" s="883"/>
    </row>
    <row r="1121" spans="2:4">
      <c r="B1121" s="866"/>
      <c r="C1121" s="881"/>
      <c r="D1121" s="883"/>
    </row>
    <row r="1122" spans="2:4">
      <c r="B1122" s="866"/>
      <c r="C1122" s="881"/>
      <c r="D1122" s="883"/>
    </row>
    <row r="1123" spans="2:4">
      <c r="B1123" s="866"/>
      <c r="C1123" s="881"/>
      <c r="D1123" s="883"/>
    </row>
    <row r="1124" spans="2:4">
      <c r="B1124" s="866"/>
      <c r="C1124" s="881"/>
      <c r="D1124" s="883"/>
    </row>
    <row r="1125" spans="2:4">
      <c r="B1125" s="866"/>
      <c r="C1125" s="881"/>
      <c r="D1125" s="883"/>
    </row>
    <row r="1126" spans="2:4">
      <c r="B1126" s="866"/>
      <c r="C1126" s="881"/>
      <c r="D1126" s="883"/>
    </row>
    <row r="1127" spans="2:4">
      <c r="B1127" s="866"/>
      <c r="C1127" s="881"/>
      <c r="D1127" s="883"/>
    </row>
    <row r="1128" spans="2:4">
      <c r="B1128" s="866"/>
      <c r="C1128" s="881"/>
      <c r="D1128" s="883"/>
    </row>
    <row r="1129" spans="2:4">
      <c r="B1129" s="866"/>
      <c r="C1129" s="881"/>
      <c r="D1129" s="883"/>
    </row>
    <row r="1130" spans="2:4">
      <c r="B1130" s="866"/>
      <c r="C1130" s="881"/>
      <c r="D1130" s="883"/>
    </row>
    <row r="1131" spans="2:4">
      <c r="B1131" s="866"/>
      <c r="C1131" s="881"/>
      <c r="D1131" s="883"/>
    </row>
    <row r="1132" spans="2:4">
      <c r="B1132" s="866"/>
      <c r="C1132" s="881"/>
      <c r="D1132" s="883"/>
    </row>
    <row r="1133" spans="2:4">
      <c r="B1133" s="866"/>
      <c r="C1133" s="881"/>
      <c r="D1133" s="883"/>
    </row>
    <row r="1134" spans="2:4">
      <c r="B1134" s="866"/>
      <c r="C1134" s="881"/>
      <c r="D1134" s="883"/>
    </row>
    <row r="1135" spans="2:4">
      <c r="B1135" s="866"/>
      <c r="C1135" s="881"/>
      <c r="D1135" s="883"/>
    </row>
    <row r="1136" spans="2:4">
      <c r="B1136" s="866"/>
      <c r="C1136" s="881"/>
      <c r="D1136" s="883"/>
    </row>
    <row r="1137" spans="2:4">
      <c r="B1137" s="866"/>
      <c r="C1137" s="881"/>
      <c r="D1137" s="883"/>
    </row>
    <row r="1138" spans="2:4">
      <c r="B1138" s="866"/>
      <c r="C1138" s="881"/>
      <c r="D1138" s="883"/>
    </row>
    <row r="1139" spans="2:4">
      <c r="B1139" s="866"/>
      <c r="C1139" s="881"/>
      <c r="D1139" s="883"/>
    </row>
    <row r="1140" spans="2:4">
      <c r="B1140" s="866"/>
      <c r="C1140" s="881"/>
      <c r="D1140" s="883"/>
    </row>
    <row r="1141" spans="2:4">
      <c r="B1141" s="866"/>
      <c r="C1141" s="881"/>
      <c r="D1141" s="883"/>
    </row>
    <row r="1142" spans="2:4">
      <c r="B1142" s="866"/>
      <c r="C1142" s="881"/>
      <c r="D1142" s="883"/>
    </row>
    <row r="1143" spans="2:4">
      <c r="B1143" s="866"/>
      <c r="C1143" s="881"/>
      <c r="D1143" s="883"/>
    </row>
    <row r="1144" spans="2:4">
      <c r="B1144" s="866"/>
      <c r="C1144" s="881"/>
      <c r="D1144" s="883"/>
    </row>
    <row r="1145" spans="2:4">
      <c r="B1145" s="866"/>
      <c r="C1145" s="881"/>
      <c r="D1145" s="883"/>
    </row>
    <row r="1146" spans="2:4">
      <c r="B1146" s="866"/>
      <c r="C1146" s="881"/>
      <c r="D1146" s="883"/>
    </row>
    <row r="1147" spans="2:4">
      <c r="B1147" s="866"/>
      <c r="C1147" s="881"/>
      <c r="D1147" s="883"/>
    </row>
    <row r="1148" spans="2:4">
      <c r="B1148" s="866"/>
      <c r="C1148" s="881"/>
      <c r="D1148" s="883"/>
    </row>
    <row r="1149" spans="2:4">
      <c r="B1149" s="866"/>
      <c r="C1149" s="881"/>
      <c r="D1149" s="883"/>
    </row>
    <row r="1150" spans="2:4">
      <c r="B1150" s="866"/>
      <c r="C1150" s="881"/>
      <c r="D1150" s="883"/>
    </row>
    <row r="1151" spans="2:4">
      <c r="B1151" s="866"/>
      <c r="C1151" s="881"/>
      <c r="D1151" s="883"/>
    </row>
    <row r="1152" spans="2:4">
      <c r="B1152" s="866"/>
      <c r="C1152" s="881"/>
      <c r="D1152" s="883"/>
    </row>
    <row r="1153" spans="2:4">
      <c r="B1153" s="866"/>
      <c r="C1153" s="881"/>
      <c r="D1153" s="883"/>
    </row>
    <row r="1154" spans="2:4">
      <c r="B1154" s="866"/>
      <c r="C1154" s="881"/>
      <c r="D1154" s="883"/>
    </row>
    <row r="1155" spans="2:4">
      <c r="B1155" s="866"/>
      <c r="C1155" s="881"/>
      <c r="D1155" s="883"/>
    </row>
    <row r="1156" spans="2:4">
      <c r="B1156" s="866"/>
      <c r="C1156" s="881"/>
      <c r="D1156" s="883"/>
    </row>
    <row r="1157" spans="2:4">
      <c r="B1157" s="866"/>
      <c r="C1157" s="881"/>
      <c r="D1157" s="883"/>
    </row>
    <row r="1158" spans="2:4">
      <c r="B1158" s="866"/>
      <c r="C1158" s="881"/>
      <c r="D1158" s="883"/>
    </row>
    <row r="1159" spans="2:4">
      <c r="B1159" s="866"/>
      <c r="C1159" s="881"/>
      <c r="D1159" s="883"/>
    </row>
    <row r="1160" spans="2:4">
      <c r="B1160" s="866"/>
      <c r="C1160" s="881"/>
      <c r="D1160" s="883"/>
    </row>
    <row r="1161" spans="2:4">
      <c r="B1161" s="866"/>
      <c r="C1161" s="881"/>
      <c r="D1161" s="883"/>
    </row>
    <row r="1162" spans="2:4">
      <c r="B1162" s="866"/>
      <c r="C1162" s="881"/>
      <c r="D1162" s="883"/>
    </row>
    <row r="1163" spans="2:4">
      <c r="B1163" s="866"/>
      <c r="C1163" s="881"/>
      <c r="D1163" s="883"/>
    </row>
    <row r="1164" spans="2:4">
      <c r="B1164" s="866"/>
      <c r="C1164" s="881"/>
      <c r="D1164" s="883"/>
    </row>
    <row r="1165" spans="2:4">
      <c r="B1165" s="866"/>
      <c r="C1165" s="881"/>
      <c r="D1165" s="883"/>
    </row>
    <row r="1166" spans="2:4">
      <c r="B1166" s="866"/>
      <c r="C1166" s="881"/>
      <c r="D1166" s="883"/>
    </row>
    <row r="1167" spans="2:4">
      <c r="B1167" s="866"/>
      <c r="C1167" s="881"/>
      <c r="D1167" s="883"/>
    </row>
    <row r="1168" spans="2:4">
      <c r="B1168" s="866"/>
      <c r="C1168" s="881"/>
      <c r="D1168" s="883"/>
    </row>
    <row r="1169" spans="2:4">
      <c r="B1169" s="866"/>
      <c r="C1169" s="881"/>
      <c r="D1169" s="883"/>
    </row>
    <row r="1170" spans="2:4">
      <c r="B1170" s="866"/>
      <c r="C1170" s="881"/>
      <c r="D1170" s="883"/>
    </row>
    <row r="1171" spans="2:4">
      <c r="B1171" s="866"/>
      <c r="C1171" s="881"/>
      <c r="D1171" s="883"/>
    </row>
    <row r="1172" spans="2:4">
      <c r="B1172" s="866"/>
      <c r="C1172" s="881"/>
      <c r="D1172" s="883"/>
    </row>
    <row r="1173" spans="2:4">
      <c r="B1173" s="866"/>
      <c r="C1173" s="881"/>
      <c r="D1173" s="883"/>
    </row>
    <row r="1174" spans="2:4">
      <c r="B1174" s="866"/>
      <c r="C1174" s="881"/>
      <c r="D1174" s="883"/>
    </row>
    <row r="1175" spans="2:4">
      <c r="B1175" s="866"/>
      <c r="C1175" s="881"/>
      <c r="D1175" s="883"/>
    </row>
    <row r="1176" spans="2:4">
      <c r="B1176" s="866"/>
      <c r="C1176" s="881"/>
      <c r="D1176" s="883"/>
    </row>
    <row r="1177" spans="2:4">
      <c r="B1177" s="866"/>
      <c r="C1177" s="881"/>
      <c r="D1177" s="883"/>
    </row>
    <row r="1178" spans="2:4">
      <c r="B1178" s="866"/>
      <c r="C1178" s="881"/>
      <c r="D1178" s="883"/>
    </row>
    <row r="1179" spans="2:4">
      <c r="B1179" s="866"/>
      <c r="C1179" s="881"/>
      <c r="D1179" s="883"/>
    </row>
    <row r="1180" spans="2:4">
      <c r="B1180" s="866"/>
      <c r="C1180" s="881"/>
      <c r="D1180" s="883"/>
    </row>
    <row r="1181" spans="2:4">
      <c r="B1181" s="866"/>
      <c r="C1181" s="881"/>
      <c r="D1181" s="883"/>
    </row>
    <row r="1182" spans="2:4">
      <c r="B1182" s="866"/>
      <c r="C1182" s="881"/>
      <c r="D1182" s="883"/>
    </row>
    <row r="1183" spans="2:4">
      <c r="B1183" s="866"/>
      <c r="C1183" s="881"/>
      <c r="D1183" s="883"/>
    </row>
    <row r="1184" spans="2:4">
      <c r="B1184" s="866"/>
      <c r="C1184" s="881"/>
      <c r="D1184" s="883"/>
    </row>
    <row r="1185" spans="2:4">
      <c r="B1185" s="866"/>
      <c r="C1185" s="881"/>
      <c r="D1185" s="883"/>
    </row>
    <row r="1186" spans="2:4">
      <c r="B1186" s="866"/>
      <c r="C1186" s="881"/>
      <c r="D1186" s="883"/>
    </row>
    <row r="1187" spans="2:4">
      <c r="B1187" s="866"/>
      <c r="C1187" s="881"/>
      <c r="D1187" s="883"/>
    </row>
    <row r="1188" spans="2:4">
      <c r="B1188" s="954"/>
      <c r="C1188" s="955"/>
      <c r="D1188" s="883"/>
    </row>
    <row r="1189" spans="2:4">
      <c r="B1189" s="954"/>
      <c r="C1189" s="955"/>
      <c r="D1189" s="883"/>
    </row>
    <row r="1190" spans="2:4">
      <c r="B1190" s="954"/>
      <c r="C1190" s="955"/>
      <c r="D1190" s="883"/>
    </row>
    <row r="1191" spans="2:4">
      <c r="B1191" s="954"/>
      <c r="C1191" s="955"/>
      <c r="D1191" s="883"/>
    </row>
    <row r="1192" spans="2:4">
      <c r="B1192" s="954"/>
      <c r="C1192" s="955"/>
      <c r="D1192" s="883"/>
    </row>
    <row r="1193" spans="2:4">
      <c r="B1193" s="954"/>
      <c r="C1193" s="955"/>
      <c r="D1193" s="883"/>
    </row>
    <row r="1194" spans="2:4">
      <c r="B1194" s="866"/>
      <c r="C1194" s="881"/>
      <c r="D1194" s="883"/>
    </row>
    <row r="1195" spans="2:4">
      <c r="B1195" s="866"/>
      <c r="C1195" s="881"/>
      <c r="D1195" s="883"/>
    </row>
    <row r="1196" spans="2:4">
      <c r="B1196" s="866"/>
      <c r="C1196" s="881"/>
      <c r="D1196" s="883"/>
    </row>
    <row r="1197" spans="2:4">
      <c r="B1197" s="866"/>
      <c r="C1197" s="881"/>
      <c r="D1197" s="883"/>
    </row>
    <row r="1198" spans="2:4">
      <c r="B1198" s="866"/>
      <c r="C1198" s="881"/>
      <c r="D1198" s="883"/>
    </row>
    <row r="1199" spans="2:4">
      <c r="B1199" s="866"/>
      <c r="C1199" s="881"/>
      <c r="D1199" s="883"/>
    </row>
    <row r="1200" spans="2:4">
      <c r="B1200" s="866"/>
      <c r="C1200" s="881"/>
      <c r="D1200" s="883"/>
    </row>
    <row r="1201" spans="2:4">
      <c r="B1201" s="866"/>
      <c r="C1201" s="881"/>
      <c r="D1201" s="883"/>
    </row>
    <row r="1202" spans="2:4">
      <c r="B1202" s="866"/>
      <c r="C1202" s="881"/>
      <c r="D1202" s="883"/>
    </row>
    <row r="1203" spans="2:4">
      <c r="B1203" s="866"/>
      <c r="C1203" s="881"/>
      <c r="D1203" s="883"/>
    </row>
    <row r="1204" spans="2:4">
      <c r="B1204" s="866"/>
      <c r="C1204" s="881"/>
      <c r="D1204" s="883"/>
    </row>
    <row r="1205" spans="2:4">
      <c r="B1205" s="866"/>
      <c r="C1205" s="881"/>
      <c r="D1205" s="883"/>
    </row>
    <row r="1206" spans="2:4">
      <c r="B1206" s="866"/>
      <c r="C1206" s="881"/>
      <c r="D1206" s="883"/>
    </row>
    <row r="1207" spans="2:4">
      <c r="B1207" s="866"/>
      <c r="C1207" s="881"/>
      <c r="D1207" s="883"/>
    </row>
    <row r="1208" spans="2:4">
      <c r="B1208" s="866"/>
      <c r="C1208" s="881"/>
      <c r="D1208" s="883"/>
    </row>
    <row r="1209" spans="2:4">
      <c r="B1209" s="866"/>
      <c r="C1209" s="881"/>
      <c r="D1209" s="883"/>
    </row>
    <row r="1210" spans="2:4">
      <c r="B1210" s="866"/>
      <c r="C1210" s="881"/>
      <c r="D1210" s="883"/>
    </row>
    <row r="1211" spans="2:4">
      <c r="B1211" s="866"/>
      <c r="C1211" s="881"/>
      <c r="D1211" s="883"/>
    </row>
    <row r="1212" spans="2:4">
      <c r="B1212" s="866"/>
      <c r="C1212" s="881"/>
      <c r="D1212" s="883"/>
    </row>
    <row r="1213" spans="2:4">
      <c r="B1213" s="866"/>
      <c r="C1213" s="881"/>
      <c r="D1213" s="883"/>
    </row>
    <row r="1214" spans="2:4">
      <c r="B1214" s="866"/>
      <c r="C1214" s="881"/>
      <c r="D1214" s="883"/>
    </row>
    <row r="1215" spans="2:4">
      <c r="B1215" s="866"/>
      <c r="C1215" s="881"/>
      <c r="D1215" s="883"/>
    </row>
    <row r="1216" spans="2:4">
      <c r="B1216" s="866"/>
      <c r="C1216" s="881"/>
      <c r="D1216" s="883"/>
    </row>
    <row r="1217" spans="2:4">
      <c r="B1217" s="866"/>
      <c r="C1217" s="881"/>
      <c r="D1217" s="883"/>
    </row>
    <row r="1218" spans="2:4">
      <c r="B1218" s="866"/>
      <c r="C1218" s="881"/>
      <c r="D1218" s="883"/>
    </row>
    <row r="1219" spans="2:4">
      <c r="B1219" s="866"/>
      <c r="C1219" s="881"/>
      <c r="D1219" s="883"/>
    </row>
    <row r="1220" spans="2:4">
      <c r="B1220" s="866"/>
      <c r="C1220" s="881"/>
      <c r="D1220" s="883"/>
    </row>
    <row r="1221" spans="2:4">
      <c r="B1221" s="866"/>
      <c r="C1221" s="881"/>
      <c r="D1221" s="883"/>
    </row>
    <row r="1222" spans="2:4">
      <c r="B1222" s="866"/>
      <c r="C1222" s="881"/>
      <c r="D1222" s="883"/>
    </row>
    <row r="1223" spans="2:4">
      <c r="B1223" s="866"/>
      <c r="C1223" s="881"/>
      <c r="D1223" s="883"/>
    </row>
    <row r="1224" spans="2:4">
      <c r="B1224" s="866"/>
      <c r="C1224" s="881"/>
      <c r="D1224" s="883"/>
    </row>
    <row r="1225" spans="2:4">
      <c r="B1225" s="866"/>
      <c r="C1225" s="881"/>
      <c r="D1225" s="883"/>
    </row>
    <row r="1226" spans="2:4">
      <c r="B1226" s="866"/>
      <c r="C1226" s="881"/>
      <c r="D1226" s="883"/>
    </row>
    <row r="1227" spans="2:4">
      <c r="B1227" s="866"/>
      <c r="C1227" s="881"/>
      <c r="D1227" s="883"/>
    </row>
    <row r="1228" spans="2:4">
      <c r="B1228" s="866"/>
      <c r="C1228" s="881"/>
      <c r="D1228" s="883"/>
    </row>
    <row r="1229" spans="2:4">
      <c r="B1229" s="866"/>
      <c r="C1229" s="881"/>
      <c r="D1229" s="883"/>
    </row>
    <row r="1230" spans="2:4">
      <c r="B1230" s="866"/>
      <c r="C1230" s="881"/>
      <c r="D1230" s="883"/>
    </row>
    <row r="1231" spans="2:4">
      <c r="B1231" s="866"/>
      <c r="C1231" s="881"/>
      <c r="D1231" s="883"/>
    </row>
    <row r="1232" spans="2:4">
      <c r="B1232" s="866"/>
      <c r="C1232" s="881"/>
      <c r="D1232" s="883"/>
    </row>
    <row r="1233" spans="2:4">
      <c r="B1233" s="866"/>
      <c r="C1233" s="881"/>
      <c r="D1233" s="883"/>
    </row>
    <row r="1234" spans="2:4">
      <c r="B1234" s="866"/>
      <c r="C1234" s="881"/>
      <c r="D1234" s="883"/>
    </row>
    <row r="1235" spans="2:4">
      <c r="B1235" s="866"/>
      <c r="C1235" s="881"/>
      <c r="D1235" s="883"/>
    </row>
    <row r="1236" spans="2:4">
      <c r="B1236" s="866"/>
      <c r="C1236" s="881"/>
      <c r="D1236" s="883"/>
    </row>
    <row r="1237" spans="2:4">
      <c r="B1237" s="866"/>
      <c r="C1237" s="881"/>
      <c r="D1237" s="883"/>
    </row>
    <row r="1238" spans="2:4">
      <c r="B1238" s="866"/>
      <c r="C1238" s="881"/>
      <c r="D1238" s="883"/>
    </row>
    <row r="1239" spans="2:4">
      <c r="B1239" s="866"/>
      <c r="C1239" s="881"/>
      <c r="D1239" s="883"/>
    </row>
    <row r="1240" spans="2:4">
      <c r="B1240" s="866"/>
      <c r="C1240" s="881"/>
      <c r="D1240" s="883"/>
    </row>
    <row r="1241" spans="2:4">
      <c r="B1241" s="866"/>
      <c r="C1241" s="881"/>
      <c r="D1241" s="883"/>
    </row>
    <row r="1242" spans="2:4">
      <c r="B1242" s="866"/>
      <c r="C1242" s="881"/>
      <c r="D1242" s="883"/>
    </row>
    <row r="1243" spans="2:4">
      <c r="B1243" s="866"/>
      <c r="C1243" s="881"/>
      <c r="D1243" s="883"/>
    </row>
    <row r="1244" spans="2:4">
      <c r="B1244" s="866"/>
      <c r="C1244" s="881"/>
      <c r="D1244" s="883"/>
    </row>
    <row r="1245" spans="2:4">
      <c r="B1245" s="866"/>
      <c r="C1245" s="881"/>
      <c r="D1245" s="883"/>
    </row>
    <row r="1246" spans="2:4">
      <c r="B1246" s="866"/>
      <c r="C1246" s="881"/>
      <c r="D1246" s="883"/>
    </row>
    <row r="1247" spans="2:4">
      <c r="B1247" s="866"/>
      <c r="C1247" s="881"/>
      <c r="D1247" s="883"/>
    </row>
    <row r="1248" spans="2:4">
      <c r="B1248" s="866"/>
      <c r="C1248" s="881"/>
      <c r="D1248" s="883"/>
    </row>
    <row r="1249" spans="2:4">
      <c r="B1249" s="866"/>
      <c r="C1249" s="881"/>
      <c r="D1249" s="883"/>
    </row>
    <row r="1250" spans="2:4">
      <c r="B1250" s="866"/>
      <c r="C1250" s="881"/>
      <c r="D1250" s="883"/>
    </row>
    <row r="1251" spans="2:4">
      <c r="B1251" s="866"/>
      <c r="C1251" s="881"/>
      <c r="D1251" s="883"/>
    </row>
    <row r="1252" spans="2:4">
      <c r="B1252" s="866"/>
      <c r="C1252" s="881"/>
      <c r="D1252" s="883"/>
    </row>
    <row r="1253" spans="2:4">
      <c r="B1253" s="866"/>
      <c r="C1253" s="881"/>
      <c r="D1253" s="883"/>
    </row>
    <row r="1254" spans="2:4">
      <c r="B1254" s="866"/>
      <c r="C1254" s="881"/>
      <c r="D1254" s="883"/>
    </row>
    <row r="1255" spans="2:4">
      <c r="B1255" s="866"/>
      <c r="C1255" s="881"/>
      <c r="D1255" s="883"/>
    </row>
    <row r="1256" spans="2:4">
      <c r="B1256" s="866"/>
      <c r="C1256" s="881"/>
      <c r="D1256" s="883"/>
    </row>
    <row r="1257" spans="2:4">
      <c r="B1257" s="866"/>
      <c r="C1257" s="881"/>
      <c r="D1257" s="883"/>
    </row>
    <row r="1258" spans="2:4">
      <c r="B1258" s="866"/>
      <c r="C1258" s="881"/>
      <c r="D1258" s="883"/>
    </row>
    <row r="1259" spans="2:4">
      <c r="B1259" s="866"/>
      <c r="C1259" s="881"/>
      <c r="D1259" s="883"/>
    </row>
    <row r="1260" spans="2:4">
      <c r="B1260" s="866"/>
      <c r="C1260" s="881"/>
      <c r="D1260" s="883"/>
    </row>
    <row r="1261" spans="2:4">
      <c r="B1261" s="866"/>
      <c r="C1261" s="881"/>
      <c r="D1261" s="883"/>
    </row>
    <row r="1262" spans="2:4">
      <c r="B1262" s="866"/>
      <c r="C1262" s="881"/>
      <c r="D1262" s="883"/>
    </row>
    <row r="1263" spans="2:4">
      <c r="B1263" s="866"/>
      <c r="C1263" s="881"/>
      <c r="D1263" s="883"/>
    </row>
    <row r="1264" spans="2:4">
      <c r="B1264" s="866"/>
      <c r="C1264" s="881"/>
      <c r="D1264" s="883"/>
    </row>
    <row r="1265" spans="2:4">
      <c r="B1265" s="866"/>
      <c r="C1265" s="881"/>
      <c r="D1265" s="883"/>
    </row>
    <row r="1266" spans="2:4">
      <c r="B1266" s="866"/>
      <c r="C1266" s="881"/>
      <c r="D1266" s="883"/>
    </row>
    <row r="1267" spans="2:4">
      <c r="B1267" s="866"/>
      <c r="C1267" s="881"/>
      <c r="D1267" s="883"/>
    </row>
    <row r="1268" spans="2:4">
      <c r="B1268" s="866"/>
      <c r="C1268" s="881"/>
      <c r="D1268" s="883"/>
    </row>
    <row r="1269" spans="2:4">
      <c r="B1269" s="866"/>
      <c r="C1269" s="881"/>
      <c r="D1269" s="883"/>
    </row>
    <row r="1270" spans="2:4">
      <c r="B1270" s="866"/>
      <c r="C1270" s="881"/>
      <c r="D1270" s="883"/>
    </row>
    <row r="1271" spans="2:4">
      <c r="B1271" s="866"/>
      <c r="C1271" s="881"/>
      <c r="D1271" s="883"/>
    </row>
    <row r="1272" spans="2:4">
      <c r="B1272" s="866"/>
      <c r="C1272" s="881"/>
      <c r="D1272" s="883"/>
    </row>
    <row r="1273" spans="2:4">
      <c r="B1273" s="866"/>
      <c r="C1273" s="881"/>
      <c r="D1273" s="883"/>
    </row>
    <row r="1274" spans="2:4">
      <c r="B1274" s="866"/>
      <c r="C1274" s="881"/>
      <c r="D1274" s="883"/>
    </row>
    <row r="1275" spans="2:4">
      <c r="B1275" s="866"/>
      <c r="C1275" s="881"/>
      <c r="D1275" s="883"/>
    </row>
    <row r="1276" spans="2:4">
      <c r="B1276" s="866"/>
      <c r="C1276" s="881"/>
      <c r="D1276" s="883"/>
    </row>
    <row r="1277" spans="2:4">
      <c r="B1277" s="866"/>
      <c r="C1277" s="881"/>
      <c r="D1277" s="883"/>
    </row>
    <row r="1278" spans="2:4">
      <c r="B1278" s="866"/>
      <c r="C1278" s="881"/>
      <c r="D1278" s="883"/>
    </row>
    <row r="1279" spans="2:4">
      <c r="B1279" s="866"/>
      <c r="C1279" s="881"/>
      <c r="D1279" s="883"/>
    </row>
    <row r="1280" spans="2:4">
      <c r="B1280" s="954"/>
      <c r="C1280" s="955"/>
      <c r="D1280" s="883"/>
    </row>
    <row r="1281" spans="2:4">
      <c r="B1281" s="954"/>
      <c r="C1281" s="955"/>
      <c r="D1281" s="883"/>
    </row>
    <row r="1282" spans="2:4">
      <c r="B1282" s="954"/>
      <c r="C1282" s="955"/>
      <c r="D1282" s="883"/>
    </row>
    <row r="1283" spans="2:4">
      <c r="B1283" s="954"/>
      <c r="C1283" s="955"/>
      <c r="D1283" s="883"/>
    </row>
    <row r="1284" spans="2:4">
      <c r="B1284" s="954"/>
      <c r="C1284" s="955"/>
      <c r="D1284" s="883"/>
    </row>
    <row r="1285" spans="2:4">
      <c r="B1285" s="954"/>
      <c r="C1285" s="955"/>
      <c r="D1285" s="883"/>
    </row>
    <row r="1286" spans="2:4">
      <c r="B1286" s="866"/>
      <c r="C1286" s="881"/>
      <c r="D1286" s="883"/>
    </row>
    <row r="1287" spans="2:4">
      <c r="B1287" s="866"/>
      <c r="C1287" s="881"/>
      <c r="D1287" s="883"/>
    </row>
    <row r="1288" spans="2:4">
      <c r="B1288" s="866"/>
      <c r="C1288" s="881"/>
      <c r="D1288" s="883"/>
    </row>
    <row r="1289" spans="2:4">
      <c r="B1289" s="866"/>
      <c r="C1289" s="881"/>
      <c r="D1289" s="883"/>
    </row>
    <row r="1290" spans="2:4">
      <c r="B1290" s="866"/>
      <c r="C1290" s="881"/>
      <c r="D1290" s="883"/>
    </row>
    <row r="1291" spans="2:4">
      <c r="B1291" s="866"/>
      <c r="C1291" s="881"/>
      <c r="D1291" s="883"/>
    </row>
    <row r="1292" spans="2:4">
      <c r="B1292" s="866"/>
      <c r="C1292" s="881"/>
      <c r="D1292" s="883"/>
    </row>
    <row r="1293" spans="2:4">
      <c r="B1293" s="866"/>
      <c r="C1293" s="881"/>
      <c r="D1293" s="883"/>
    </row>
    <row r="1294" spans="2:4">
      <c r="B1294" s="866"/>
      <c r="C1294" s="881"/>
      <c r="D1294" s="883"/>
    </row>
    <row r="1295" spans="2:4">
      <c r="B1295" s="866"/>
      <c r="C1295" s="881"/>
      <c r="D1295" s="883"/>
    </row>
    <row r="1296" spans="2:4">
      <c r="B1296" s="866"/>
      <c r="C1296" s="881"/>
      <c r="D1296" s="883"/>
    </row>
    <row r="1297" spans="2:4">
      <c r="B1297" s="866"/>
      <c r="C1297" s="881"/>
      <c r="D1297" s="883"/>
    </row>
    <row r="1298" spans="2:4">
      <c r="B1298" s="866"/>
      <c r="C1298" s="881"/>
      <c r="D1298" s="883"/>
    </row>
    <row r="1299" spans="2:4">
      <c r="B1299" s="866"/>
      <c r="C1299" s="881"/>
      <c r="D1299" s="883"/>
    </row>
    <row r="1300" spans="2:4">
      <c r="B1300" s="866"/>
      <c r="C1300" s="881"/>
      <c r="D1300" s="883"/>
    </row>
    <row r="1301" spans="2:4">
      <c r="B1301" s="866"/>
      <c r="C1301" s="881"/>
      <c r="D1301" s="883"/>
    </row>
    <row r="1302" spans="2:4">
      <c r="B1302" s="866"/>
      <c r="C1302" s="881"/>
      <c r="D1302" s="883"/>
    </row>
    <row r="1303" spans="2:4">
      <c r="B1303" s="866"/>
      <c r="C1303" s="881"/>
      <c r="D1303" s="883"/>
    </row>
    <row r="1304" spans="2:4">
      <c r="B1304" s="866"/>
      <c r="C1304" s="881"/>
      <c r="D1304" s="883"/>
    </row>
    <row r="1305" spans="2:4">
      <c r="B1305" s="866"/>
      <c r="C1305" s="881"/>
      <c r="D1305" s="883"/>
    </row>
    <row r="1306" spans="2:4">
      <c r="B1306" s="866"/>
      <c r="C1306" s="881"/>
      <c r="D1306" s="883"/>
    </row>
    <row r="1307" spans="2:4">
      <c r="B1307" s="866"/>
      <c r="C1307" s="881"/>
      <c r="D1307" s="883"/>
    </row>
    <row r="1308" spans="2:4">
      <c r="B1308" s="866"/>
      <c r="C1308" s="881"/>
      <c r="D1308" s="883"/>
    </row>
    <row r="1309" spans="2:4">
      <c r="B1309" s="866"/>
      <c r="C1309" s="881"/>
      <c r="D1309" s="883"/>
    </row>
    <row r="1310" spans="2:4">
      <c r="B1310" s="866"/>
      <c r="C1310" s="881"/>
      <c r="D1310" s="883"/>
    </row>
    <row r="1311" spans="2:4">
      <c r="B1311" s="866"/>
      <c r="C1311" s="881"/>
      <c r="D1311" s="883"/>
    </row>
    <row r="1312" spans="2:4">
      <c r="B1312" s="866"/>
      <c r="C1312" s="881"/>
      <c r="D1312" s="883"/>
    </row>
    <row r="1313" spans="2:4">
      <c r="B1313" s="866"/>
      <c r="C1313" s="881"/>
      <c r="D1313" s="883"/>
    </row>
    <row r="1314" spans="2:4">
      <c r="B1314" s="866"/>
      <c r="C1314" s="881"/>
      <c r="D1314" s="883"/>
    </row>
    <row r="1315" spans="2:4">
      <c r="B1315" s="866"/>
      <c r="C1315" s="881"/>
      <c r="D1315" s="883"/>
    </row>
    <row r="1316" spans="2:4">
      <c r="B1316" s="866"/>
      <c r="C1316" s="881"/>
      <c r="D1316" s="883"/>
    </row>
    <row r="1317" spans="2:4">
      <c r="B1317" s="866"/>
      <c r="C1317" s="881"/>
      <c r="D1317" s="883"/>
    </row>
    <row r="1318" spans="2:4">
      <c r="B1318" s="866"/>
      <c r="C1318" s="881"/>
      <c r="D1318" s="883"/>
    </row>
    <row r="1319" spans="2:4">
      <c r="B1319" s="866"/>
      <c r="C1319" s="881"/>
      <c r="D1319" s="883"/>
    </row>
    <row r="1320" spans="2:4">
      <c r="B1320" s="866"/>
      <c r="C1320" s="881"/>
      <c r="D1320" s="883"/>
    </row>
    <row r="1321" spans="2:4">
      <c r="B1321" s="866"/>
      <c r="C1321" s="881"/>
      <c r="D1321" s="883"/>
    </row>
    <row r="1322" spans="2:4">
      <c r="B1322" s="866"/>
      <c r="C1322" s="881"/>
      <c r="D1322" s="883"/>
    </row>
    <row r="1323" spans="2:4">
      <c r="B1323" s="866"/>
      <c r="C1323" s="881"/>
      <c r="D1323" s="883"/>
    </row>
    <row r="1324" spans="2:4">
      <c r="B1324" s="866"/>
      <c r="C1324" s="881"/>
      <c r="D1324" s="883"/>
    </row>
    <row r="1325" spans="2:4">
      <c r="B1325" s="866"/>
      <c r="C1325" s="881"/>
      <c r="D1325" s="883"/>
    </row>
    <row r="1326" spans="2:4">
      <c r="B1326" s="866"/>
      <c r="C1326" s="881"/>
      <c r="D1326" s="883"/>
    </row>
    <row r="1327" spans="2:4">
      <c r="B1327" s="866"/>
      <c r="C1327" s="881"/>
      <c r="D1327" s="883"/>
    </row>
    <row r="1328" spans="2:4">
      <c r="B1328" s="866"/>
      <c r="C1328" s="881"/>
      <c r="D1328" s="883"/>
    </row>
    <row r="1329" spans="2:4">
      <c r="B1329" s="866"/>
      <c r="C1329" s="881"/>
      <c r="D1329" s="883"/>
    </row>
    <row r="1330" spans="2:4">
      <c r="B1330" s="866"/>
      <c r="C1330" s="881"/>
      <c r="D1330" s="883"/>
    </row>
    <row r="1331" spans="2:4">
      <c r="B1331" s="866"/>
      <c r="C1331" s="881"/>
      <c r="D1331" s="883"/>
    </row>
    <row r="1332" spans="2:4">
      <c r="B1332" s="866"/>
      <c r="C1332" s="881"/>
      <c r="D1332" s="883"/>
    </row>
    <row r="1333" spans="2:4">
      <c r="B1333" s="866"/>
      <c r="C1333" s="881"/>
      <c r="D1333" s="883"/>
    </row>
    <row r="1334" spans="2:4">
      <c r="B1334" s="866"/>
      <c r="C1334" s="881"/>
      <c r="D1334" s="883"/>
    </row>
    <row r="1335" spans="2:4">
      <c r="B1335" s="866"/>
      <c r="C1335" s="881"/>
      <c r="D1335" s="883"/>
    </row>
    <row r="1336" spans="2:4">
      <c r="B1336" s="866"/>
      <c r="C1336" s="881"/>
      <c r="D1336" s="883"/>
    </row>
    <row r="1337" spans="2:4">
      <c r="B1337" s="866"/>
      <c r="C1337" s="881"/>
      <c r="D1337" s="883"/>
    </row>
    <row r="1338" spans="2:4">
      <c r="B1338" s="866"/>
      <c r="C1338" s="881"/>
      <c r="D1338" s="883"/>
    </row>
    <row r="1339" spans="2:4">
      <c r="B1339" s="866"/>
      <c r="C1339" s="881"/>
      <c r="D1339" s="883"/>
    </row>
    <row r="1340" spans="2:4">
      <c r="B1340" s="866"/>
      <c r="C1340" s="881"/>
      <c r="D1340" s="883"/>
    </row>
    <row r="1341" spans="2:4">
      <c r="B1341" s="866"/>
      <c r="C1341" s="881"/>
      <c r="D1341" s="883"/>
    </row>
    <row r="1342" spans="2:4">
      <c r="B1342" s="866"/>
      <c r="C1342" s="881"/>
      <c r="D1342" s="883"/>
    </row>
    <row r="1343" spans="2:4">
      <c r="B1343" s="866"/>
      <c r="C1343" s="881"/>
      <c r="D1343" s="883"/>
    </row>
    <row r="1344" spans="2:4">
      <c r="B1344" s="866"/>
      <c r="C1344" s="881"/>
      <c r="D1344" s="883"/>
    </row>
    <row r="1345" spans="2:4">
      <c r="B1345" s="866"/>
      <c r="C1345" s="881"/>
      <c r="D1345" s="883"/>
    </row>
    <row r="1346" spans="2:4">
      <c r="B1346" s="866"/>
      <c r="C1346" s="881"/>
      <c r="D1346" s="883"/>
    </row>
    <row r="1347" spans="2:4">
      <c r="B1347" s="866"/>
      <c r="C1347" s="881"/>
      <c r="D1347" s="883"/>
    </row>
    <row r="1348" spans="2:4">
      <c r="B1348" s="866"/>
      <c r="C1348" s="881"/>
      <c r="D1348" s="883"/>
    </row>
    <row r="1349" spans="2:4">
      <c r="B1349" s="866"/>
      <c r="C1349" s="881"/>
      <c r="D1349" s="883"/>
    </row>
    <row r="1350" spans="2:4">
      <c r="B1350" s="866"/>
      <c r="C1350" s="881"/>
      <c r="D1350" s="883"/>
    </row>
    <row r="1351" spans="2:4">
      <c r="B1351" s="954"/>
      <c r="C1351" s="955"/>
      <c r="D1351" s="883"/>
    </row>
    <row r="1352" spans="2:4">
      <c r="B1352" s="954"/>
      <c r="C1352" s="955"/>
      <c r="D1352" s="883"/>
    </row>
    <row r="1353" spans="2:4">
      <c r="B1353" s="954"/>
      <c r="C1353" s="955"/>
      <c r="D1353" s="883"/>
    </row>
    <row r="1354" spans="2:4">
      <c r="B1354" s="954"/>
      <c r="C1354" s="955"/>
      <c r="D1354" s="883"/>
    </row>
    <row r="1355" spans="2:4">
      <c r="B1355" s="954"/>
      <c r="C1355" s="955"/>
      <c r="D1355" s="883"/>
    </row>
    <row r="1356" spans="2:4">
      <c r="B1356" s="954"/>
      <c r="C1356" s="955"/>
      <c r="D1356" s="883"/>
    </row>
    <row r="1357" spans="2:4">
      <c r="B1357" s="866"/>
      <c r="C1357" s="881"/>
      <c r="D1357" s="883"/>
    </row>
    <row r="1358" spans="2:4">
      <c r="B1358" s="866"/>
      <c r="C1358" s="881"/>
      <c r="D1358" s="883"/>
    </row>
    <row r="1359" spans="2:4">
      <c r="B1359" s="866"/>
      <c r="C1359" s="881"/>
      <c r="D1359" s="883"/>
    </row>
    <row r="1360" spans="2:4">
      <c r="B1360" s="866"/>
      <c r="C1360" s="881"/>
      <c r="D1360" s="883"/>
    </row>
    <row r="1361" spans="2:4">
      <c r="B1361" s="866"/>
      <c r="C1361" s="881"/>
      <c r="D1361" s="883"/>
    </row>
    <row r="1362" spans="2:4">
      <c r="B1362" s="866"/>
      <c r="C1362" s="881"/>
      <c r="D1362" s="883"/>
    </row>
    <row r="1363" spans="2:4">
      <c r="B1363" s="866"/>
      <c r="C1363" s="881"/>
      <c r="D1363" s="883"/>
    </row>
    <row r="1364" spans="2:4">
      <c r="B1364" s="866"/>
      <c r="C1364" s="881"/>
      <c r="D1364" s="883"/>
    </row>
    <row r="1365" spans="2:4">
      <c r="B1365" s="866"/>
      <c r="C1365" s="881"/>
      <c r="D1365" s="883"/>
    </row>
    <row r="1366" spans="2:4">
      <c r="B1366" s="866"/>
      <c r="C1366" s="881"/>
      <c r="D1366" s="883"/>
    </row>
    <row r="1367" spans="2:4">
      <c r="B1367" s="866"/>
      <c r="C1367" s="881"/>
      <c r="D1367" s="883"/>
    </row>
    <row r="1368" spans="2:4">
      <c r="B1368" s="866"/>
      <c r="C1368" s="881"/>
      <c r="D1368" s="883"/>
    </row>
    <row r="1369" spans="2:4">
      <c r="B1369" s="866"/>
      <c r="C1369" s="881"/>
      <c r="D1369" s="883"/>
    </row>
    <row r="1370" spans="2:4">
      <c r="B1370" s="866"/>
      <c r="C1370" s="881"/>
      <c r="D1370" s="883"/>
    </row>
    <row r="1371" spans="2:4">
      <c r="B1371" s="866"/>
      <c r="C1371" s="881"/>
      <c r="D1371" s="883"/>
    </row>
    <row r="1372" spans="2:4">
      <c r="B1372" s="866"/>
      <c r="C1372" s="881"/>
      <c r="D1372" s="883"/>
    </row>
    <row r="1373" spans="2:4">
      <c r="B1373" s="866"/>
      <c r="C1373" s="881"/>
      <c r="D1373" s="883"/>
    </row>
    <row r="1374" spans="2:4">
      <c r="B1374" s="866"/>
      <c r="C1374" s="881"/>
      <c r="D1374" s="883"/>
    </row>
    <row r="1375" spans="2:4">
      <c r="B1375" s="866"/>
      <c r="C1375" s="881"/>
      <c r="D1375" s="883"/>
    </row>
    <row r="1376" spans="2:4">
      <c r="B1376" s="866"/>
      <c r="C1376" s="881"/>
      <c r="D1376" s="883"/>
    </row>
    <row r="1377" spans="2:4">
      <c r="B1377" s="866"/>
      <c r="C1377" s="881"/>
      <c r="D1377" s="883"/>
    </row>
    <row r="1378" spans="2:4">
      <c r="B1378" s="866"/>
      <c r="C1378" s="881"/>
      <c r="D1378" s="883"/>
    </row>
    <row r="1379" spans="2:4">
      <c r="B1379" s="866"/>
      <c r="C1379" s="881"/>
      <c r="D1379" s="883"/>
    </row>
    <row r="1380" spans="2:4">
      <c r="B1380" s="866"/>
      <c r="C1380" s="881"/>
      <c r="D1380" s="883"/>
    </row>
    <row r="1381" spans="2:4">
      <c r="B1381" s="866"/>
      <c r="C1381" s="881"/>
      <c r="D1381" s="883"/>
    </row>
    <row r="1382" spans="2:4">
      <c r="B1382" s="866"/>
      <c r="C1382" s="881"/>
      <c r="D1382" s="883"/>
    </row>
    <row r="1383" spans="2:4">
      <c r="B1383" s="866"/>
      <c r="C1383" s="881"/>
      <c r="D1383" s="883"/>
    </row>
    <row r="1384" spans="2:4">
      <c r="B1384" s="866"/>
      <c r="C1384" s="881"/>
      <c r="D1384" s="883"/>
    </row>
    <row r="1385" spans="2:4">
      <c r="B1385" s="866"/>
      <c r="C1385" s="881"/>
      <c r="D1385" s="883"/>
    </row>
    <row r="1386" spans="2:4">
      <c r="B1386" s="866"/>
      <c r="C1386" s="881"/>
      <c r="D1386" s="883"/>
    </row>
    <row r="1387" spans="2:4">
      <c r="B1387" s="866"/>
      <c r="C1387" s="881"/>
      <c r="D1387" s="883"/>
    </row>
    <row r="1388" spans="2:4">
      <c r="B1388" s="866"/>
      <c r="C1388" s="881"/>
      <c r="D1388" s="883"/>
    </row>
    <row r="1389" spans="2:4">
      <c r="B1389" s="866"/>
      <c r="C1389" s="881"/>
      <c r="D1389" s="883"/>
    </row>
    <row r="1390" spans="2:4">
      <c r="B1390" s="866"/>
      <c r="C1390" s="881"/>
      <c r="D1390" s="883"/>
    </row>
    <row r="1391" spans="2:4">
      <c r="B1391" s="866"/>
      <c r="C1391" s="881"/>
      <c r="D1391" s="883"/>
    </row>
    <row r="1392" spans="2:4">
      <c r="B1392" s="866"/>
      <c r="C1392" s="881"/>
      <c r="D1392" s="883"/>
    </row>
    <row r="1393" spans="2:4">
      <c r="B1393" s="866"/>
      <c r="C1393" s="881"/>
      <c r="D1393" s="883"/>
    </row>
    <row r="1394" spans="2:4">
      <c r="B1394" s="866"/>
      <c r="C1394" s="881"/>
      <c r="D1394" s="883"/>
    </row>
    <row r="1395" spans="2:4">
      <c r="B1395" s="866"/>
      <c r="C1395" s="881"/>
      <c r="D1395" s="883"/>
    </row>
    <row r="1396" spans="2:4">
      <c r="B1396" s="866"/>
      <c r="C1396" s="881"/>
      <c r="D1396" s="883"/>
    </row>
    <row r="1397" spans="2:4">
      <c r="B1397" s="866"/>
      <c r="C1397" s="881"/>
      <c r="D1397" s="883"/>
    </row>
    <row r="1398" spans="2:4">
      <c r="B1398" s="866"/>
      <c r="C1398" s="881"/>
      <c r="D1398" s="883"/>
    </row>
    <row r="1399" spans="2:4">
      <c r="B1399" s="866"/>
      <c r="C1399" s="881"/>
      <c r="D1399" s="883"/>
    </row>
    <row r="1400" spans="2:4">
      <c r="B1400" s="866"/>
      <c r="C1400" s="881"/>
      <c r="D1400" s="883"/>
    </row>
    <row r="1401" spans="2:4">
      <c r="B1401" s="866"/>
      <c r="C1401" s="881"/>
      <c r="D1401" s="883"/>
    </row>
    <row r="1402" spans="2:4">
      <c r="B1402" s="866"/>
      <c r="C1402" s="881"/>
      <c r="D1402" s="883"/>
    </row>
    <row r="1403" spans="2:4">
      <c r="B1403" s="866"/>
      <c r="C1403" s="881"/>
      <c r="D1403" s="883"/>
    </row>
    <row r="1404" spans="2:4">
      <c r="B1404" s="866"/>
      <c r="C1404" s="881"/>
      <c r="D1404" s="883"/>
    </row>
    <row r="1405" spans="2:4">
      <c r="B1405" s="866"/>
      <c r="C1405" s="881"/>
      <c r="D1405" s="883"/>
    </row>
    <row r="1406" spans="2:4">
      <c r="B1406" s="866"/>
      <c r="C1406" s="881"/>
      <c r="D1406" s="883"/>
    </row>
    <row r="1407" spans="2:4">
      <c r="B1407" s="866"/>
      <c r="C1407" s="881"/>
      <c r="D1407" s="883"/>
    </row>
    <row r="1408" spans="2:4">
      <c r="B1408" s="866"/>
      <c r="C1408" s="881"/>
      <c r="D1408" s="883"/>
    </row>
    <row r="1409" spans="2:4">
      <c r="B1409" s="866"/>
      <c r="C1409" s="881"/>
      <c r="D1409" s="883"/>
    </row>
    <row r="1410" spans="2:4">
      <c r="B1410" s="866"/>
      <c r="C1410" s="881"/>
      <c r="D1410" s="883"/>
    </row>
    <row r="1411" spans="2:4">
      <c r="B1411" s="866"/>
      <c r="C1411" s="881"/>
      <c r="D1411" s="883"/>
    </row>
    <row r="1412" spans="2:4">
      <c r="B1412" s="866"/>
      <c r="C1412" s="881"/>
      <c r="D1412" s="883"/>
    </row>
    <row r="1413" spans="2:4">
      <c r="B1413" s="866"/>
      <c r="C1413" s="881"/>
      <c r="D1413" s="883"/>
    </row>
    <row r="1414" spans="2:4">
      <c r="B1414" s="866"/>
      <c r="C1414" s="881"/>
      <c r="D1414" s="883"/>
    </row>
    <row r="1415" spans="2:4">
      <c r="B1415" s="866"/>
      <c r="C1415" s="881"/>
      <c r="D1415" s="883"/>
    </row>
    <row r="1416" spans="2:4">
      <c r="B1416" s="866"/>
      <c r="C1416" s="881"/>
      <c r="D1416" s="883"/>
    </row>
    <row r="1417" spans="2:4">
      <c r="B1417" s="866"/>
      <c r="C1417" s="881"/>
      <c r="D1417" s="883"/>
    </row>
    <row r="1418" spans="2:4">
      <c r="B1418" s="866"/>
      <c r="C1418" s="881"/>
      <c r="D1418" s="883"/>
    </row>
    <row r="1419" spans="2:4">
      <c r="B1419" s="866"/>
      <c r="C1419" s="881"/>
      <c r="D1419" s="883"/>
    </row>
    <row r="1420" spans="2:4">
      <c r="B1420" s="866"/>
      <c r="C1420" s="881"/>
      <c r="D1420" s="883"/>
    </row>
    <row r="1421" spans="2:4">
      <c r="B1421" s="866"/>
      <c r="C1421" s="881"/>
      <c r="D1421" s="883"/>
    </row>
    <row r="1422" spans="2:4">
      <c r="B1422" s="954"/>
      <c r="C1422" s="955"/>
      <c r="D1422" s="883"/>
    </row>
    <row r="1423" spans="2:4">
      <c r="B1423" s="954"/>
      <c r="C1423" s="955"/>
      <c r="D1423" s="883"/>
    </row>
    <row r="1424" spans="2:4">
      <c r="B1424" s="954"/>
      <c r="C1424" s="955"/>
      <c r="D1424" s="883"/>
    </row>
    <row r="1425" spans="2:4">
      <c r="B1425" s="954"/>
      <c r="C1425" s="955"/>
      <c r="D1425" s="883"/>
    </row>
    <row r="1426" spans="2:4">
      <c r="B1426" s="954"/>
      <c r="C1426" s="955"/>
      <c r="D1426" s="883"/>
    </row>
    <row r="1427" spans="2:4">
      <c r="B1427" s="954"/>
      <c r="C1427" s="955"/>
      <c r="D1427" s="883"/>
    </row>
    <row r="1428" spans="2:4">
      <c r="B1428" s="866"/>
      <c r="C1428" s="881"/>
      <c r="D1428" s="883"/>
    </row>
    <row r="1429" spans="2:4">
      <c r="B1429" s="866"/>
      <c r="C1429" s="881"/>
      <c r="D1429" s="883"/>
    </row>
    <row r="1430" spans="2:4">
      <c r="B1430" s="866"/>
      <c r="C1430" s="881"/>
      <c r="D1430" s="883"/>
    </row>
    <row r="1431" spans="2:4">
      <c r="B1431" s="866"/>
      <c r="C1431" s="881"/>
      <c r="D1431" s="883"/>
    </row>
    <row r="1432" spans="2:4">
      <c r="B1432" s="866"/>
      <c r="C1432" s="881"/>
      <c r="D1432" s="883"/>
    </row>
    <row r="1433" spans="2:4">
      <c r="B1433" s="866"/>
      <c r="C1433" s="881"/>
      <c r="D1433" s="883"/>
    </row>
    <row r="1434" spans="2:4">
      <c r="B1434" s="866"/>
      <c r="C1434" s="881"/>
      <c r="D1434" s="883"/>
    </row>
    <row r="1435" spans="2:4">
      <c r="B1435" s="866"/>
      <c r="C1435" s="881"/>
      <c r="D1435" s="883"/>
    </row>
    <row r="1436" spans="2:4">
      <c r="B1436" s="866"/>
      <c r="C1436" s="881"/>
      <c r="D1436" s="883"/>
    </row>
    <row r="1437" spans="2:4">
      <c r="B1437" s="866"/>
      <c r="C1437" s="881"/>
      <c r="D1437" s="883"/>
    </row>
    <row r="1438" spans="2:4">
      <c r="B1438" s="866"/>
      <c r="C1438" s="881"/>
      <c r="D1438" s="883"/>
    </row>
    <row r="1439" spans="2:4">
      <c r="B1439" s="866"/>
      <c r="C1439" s="881"/>
      <c r="D1439" s="883"/>
    </row>
    <row r="1440" spans="2:4">
      <c r="B1440" s="866"/>
      <c r="C1440" s="881"/>
      <c r="D1440" s="883"/>
    </row>
    <row r="1441" spans="2:4">
      <c r="B1441" s="866"/>
      <c r="C1441" s="881"/>
      <c r="D1441" s="883"/>
    </row>
    <row r="1442" spans="2:4">
      <c r="B1442" s="866"/>
      <c r="C1442" s="881"/>
      <c r="D1442" s="883"/>
    </row>
    <row r="1443" spans="2:4">
      <c r="B1443" s="866"/>
      <c r="C1443" s="881"/>
      <c r="D1443" s="883"/>
    </row>
    <row r="1444" spans="2:4">
      <c r="B1444" s="866"/>
      <c r="C1444" s="881"/>
      <c r="D1444" s="883"/>
    </row>
    <row r="1445" spans="2:4">
      <c r="B1445" s="866"/>
      <c r="C1445" s="881"/>
      <c r="D1445" s="883"/>
    </row>
    <row r="1446" spans="2:4">
      <c r="B1446" s="866"/>
      <c r="C1446" s="881"/>
      <c r="D1446" s="883"/>
    </row>
    <row r="1447" spans="2:4">
      <c r="B1447" s="866"/>
      <c r="C1447" s="881"/>
      <c r="D1447" s="883"/>
    </row>
    <row r="1448" spans="2:4">
      <c r="B1448" s="866"/>
      <c r="C1448" s="881"/>
      <c r="D1448" s="883"/>
    </row>
    <row r="1449" spans="2:4">
      <c r="B1449" s="866"/>
      <c r="C1449" s="881"/>
      <c r="D1449" s="883"/>
    </row>
    <row r="1450" spans="2:4">
      <c r="B1450" s="866"/>
      <c r="C1450" s="881"/>
      <c r="D1450" s="883"/>
    </row>
    <row r="1451" spans="2:4">
      <c r="B1451" s="866"/>
      <c r="C1451" s="881"/>
      <c r="D1451" s="883"/>
    </row>
    <row r="1452" spans="2:4">
      <c r="B1452" s="866"/>
      <c r="C1452" s="881"/>
      <c r="D1452" s="883"/>
    </row>
    <row r="1453" spans="2:4">
      <c r="B1453" s="866"/>
      <c r="C1453" s="881"/>
      <c r="D1453" s="883"/>
    </row>
    <row r="1454" spans="2:4">
      <c r="B1454" s="866"/>
      <c r="C1454" s="881"/>
      <c r="D1454" s="883"/>
    </row>
    <row r="1455" spans="2:4">
      <c r="B1455" s="866"/>
      <c r="C1455" s="881"/>
      <c r="D1455" s="883"/>
    </row>
    <row r="1456" spans="2:4">
      <c r="B1456" s="866"/>
      <c r="C1456" s="881"/>
      <c r="D1456" s="883"/>
    </row>
    <row r="1457" spans="2:4">
      <c r="B1457" s="866"/>
      <c r="C1457" s="881"/>
      <c r="D1457" s="883"/>
    </row>
    <row r="1458" spans="2:4">
      <c r="B1458" s="866"/>
      <c r="C1458" s="881"/>
      <c r="D1458" s="883"/>
    </row>
    <row r="1459" spans="2:4">
      <c r="B1459" s="866"/>
      <c r="C1459" s="881"/>
      <c r="D1459" s="883"/>
    </row>
    <row r="1460" spans="2:4">
      <c r="B1460" s="866"/>
      <c r="C1460" s="881"/>
      <c r="D1460" s="883"/>
    </row>
    <row r="1462" spans="2:4">
      <c r="B1462" s="866"/>
      <c r="C1462" s="881"/>
      <c r="D1462" s="883"/>
    </row>
    <row r="1463" spans="2:4">
      <c r="B1463" s="954"/>
      <c r="C1463" s="881"/>
      <c r="D1463" s="883"/>
    </row>
    <row r="1464" spans="2:4">
      <c r="B1464" s="954"/>
      <c r="C1464" s="881"/>
      <c r="D1464" s="883"/>
    </row>
    <row r="1465" spans="2:4">
      <c r="B1465" s="954"/>
      <c r="C1465" s="881"/>
      <c r="D1465" s="883"/>
    </row>
    <row r="1466" spans="2:4">
      <c r="B1466" s="954"/>
      <c r="C1466" s="881"/>
      <c r="D1466" s="883"/>
    </row>
    <row r="1467" spans="2:4">
      <c r="B1467" s="954"/>
      <c r="C1467" s="881"/>
      <c r="D1467" s="883"/>
    </row>
    <row r="1468" spans="2:4">
      <c r="B1468" s="954"/>
      <c r="C1468" s="881"/>
      <c r="D1468" s="883"/>
    </row>
    <row r="1469" spans="2:4">
      <c r="B1469" s="866"/>
      <c r="C1469" s="881"/>
      <c r="D1469" s="883"/>
    </row>
    <row r="1470" spans="2:4">
      <c r="B1470" s="866"/>
      <c r="C1470" s="881"/>
      <c r="D1470" s="883"/>
    </row>
    <row r="1471" spans="2:4">
      <c r="B1471" s="866"/>
      <c r="C1471" s="881"/>
      <c r="D1471" s="883"/>
    </row>
    <row r="1472" spans="2:4">
      <c r="B1472" s="866"/>
      <c r="C1472" s="881"/>
      <c r="D1472" s="883"/>
    </row>
    <row r="1473" spans="2:4">
      <c r="B1473" s="866"/>
      <c r="C1473" s="881"/>
      <c r="D1473" s="883"/>
    </row>
    <row r="1474" spans="2:4">
      <c r="B1474" s="866"/>
      <c r="C1474" s="881"/>
      <c r="D1474" s="883"/>
    </row>
    <row r="1475" spans="2:4">
      <c r="B1475" s="866"/>
      <c r="C1475" s="881"/>
      <c r="D1475" s="883"/>
    </row>
    <row r="1476" spans="2:4">
      <c r="B1476" s="866"/>
      <c r="C1476" s="881"/>
      <c r="D1476" s="883"/>
    </row>
    <row r="1477" spans="2:4">
      <c r="B1477" s="866"/>
      <c r="C1477" s="881"/>
      <c r="D1477" s="883"/>
    </row>
    <row r="1478" spans="2:4">
      <c r="B1478" s="866"/>
      <c r="C1478" s="881"/>
      <c r="D1478" s="883"/>
    </row>
    <row r="1479" spans="2:4">
      <c r="B1479" s="866"/>
      <c r="C1479" s="881"/>
      <c r="D1479" s="883"/>
    </row>
    <row r="1480" spans="2:4">
      <c r="B1480" s="866"/>
      <c r="C1480" s="881"/>
      <c r="D1480" s="883"/>
    </row>
    <row r="1481" spans="2:4">
      <c r="B1481" s="866"/>
      <c r="C1481" s="881"/>
      <c r="D1481" s="883"/>
    </row>
    <row r="1482" spans="2:4">
      <c r="B1482" s="866"/>
      <c r="C1482" s="881"/>
      <c r="D1482" s="883"/>
    </row>
    <row r="1483" spans="2:4">
      <c r="B1483" s="866"/>
      <c r="C1483" s="881"/>
      <c r="D1483" s="883"/>
    </row>
    <row r="1484" spans="2:4">
      <c r="B1484" s="866"/>
      <c r="C1484" s="881"/>
      <c r="D1484" s="883"/>
    </row>
    <row r="1485" spans="2:4">
      <c r="B1485" s="866"/>
      <c r="C1485" s="881"/>
      <c r="D1485" s="883"/>
    </row>
    <row r="1486" spans="2:4">
      <c r="B1486" s="866"/>
      <c r="C1486" s="881"/>
      <c r="D1486" s="883"/>
    </row>
    <row r="1487" spans="2:4">
      <c r="B1487" s="866"/>
      <c r="C1487" s="881"/>
      <c r="D1487" s="883"/>
    </row>
    <row r="1488" spans="2:4">
      <c r="B1488" s="866"/>
      <c r="C1488" s="881"/>
      <c r="D1488" s="883"/>
    </row>
    <row r="1489" spans="2:4">
      <c r="B1489" s="866"/>
      <c r="C1489" s="881"/>
      <c r="D1489" s="883"/>
    </row>
    <row r="1490" spans="2:4">
      <c r="B1490" s="866"/>
      <c r="C1490" s="881"/>
      <c r="D1490" s="883"/>
    </row>
    <row r="1491" spans="2:4">
      <c r="B1491" s="866"/>
      <c r="C1491" s="881"/>
      <c r="D1491" s="883"/>
    </row>
    <row r="1492" spans="2:4">
      <c r="B1492" s="866"/>
      <c r="C1492" s="881"/>
      <c r="D1492" s="883"/>
    </row>
    <row r="1493" spans="2:4">
      <c r="B1493" s="866"/>
      <c r="C1493" s="881"/>
      <c r="D1493" s="883"/>
    </row>
    <row r="1494" spans="2:4">
      <c r="B1494" s="866"/>
      <c r="C1494" s="881"/>
      <c r="D1494" s="883"/>
    </row>
    <row r="1495" spans="2:4">
      <c r="B1495" s="866"/>
      <c r="C1495" s="881"/>
      <c r="D1495" s="883"/>
    </row>
    <row r="1496" spans="2:4">
      <c r="B1496" s="866"/>
      <c r="C1496" s="881"/>
      <c r="D1496" s="883"/>
    </row>
    <row r="1497" spans="2:4">
      <c r="B1497" s="866"/>
      <c r="C1497" s="881"/>
      <c r="D1497" s="883"/>
    </row>
    <row r="1498" spans="2:4">
      <c r="B1498" s="866"/>
      <c r="C1498" s="881"/>
      <c r="D1498" s="883"/>
    </row>
    <row r="1499" spans="2:4">
      <c r="B1499" s="866"/>
      <c r="C1499" s="881"/>
      <c r="D1499" s="883"/>
    </row>
    <row r="1500" spans="2:4">
      <c r="B1500" s="866"/>
      <c r="C1500" s="881"/>
      <c r="D1500" s="883"/>
    </row>
    <row r="1501" spans="2:4">
      <c r="B1501" s="866"/>
      <c r="C1501" s="881"/>
      <c r="D1501" s="883"/>
    </row>
    <row r="1502" spans="2:4">
      <c r="B1502" s="866"/>
      <c r="C1502" s="881"/>
      <c r="D1502" s="883"/>
    </row>
    <row r="1503" spans="2:4">
      <c r="B1503" s="866"/>
      <c r="C1503" s="881"/>
      <c r="D1503" s="883"/>
    </row>
    <row r="1504" spans="2:4">
      <c r="B1504" s="866"/>
      <c r="C1504" s="881"/>
      <c r="D1504" s="883"/>
    </row>
    <row r="1505" spans="2:4">
      <c r="B1505" s="866"/>
      <c r="C1505" s="881"/>
      <c r="D1505" s="883"/>
    </row>
    <row r="1506" spans="2:4">
      <c r="B1506" s="866"/>
      <c r="C1506" s="881"/>
      <c r="D1506" s="883"/>
    </row>
    <row r="1507" spans="2:4">
      <c r="B1507" s="866"/>
      <c r="C1507" s="881"/>
      <c r="D1507" s="883"/>
    </row>
    <row r="1508" spans="2:4">
      <c r="B1508" s="866"/>
      <c r="C1508" s="881"/>
      <c r="D1508" s="883"/>
    </row>
    <row r="1509" spans="2:4">
      <c r="B1509" s="866"/>
      <c r="C1509" s="881"/>
      <c r="D1509" s="883"/>
    </row>
    <row r="1510" spans="2:4">
      <c r="B1510" s="866"/>
      <c r="C1510" s="881"/>
      <c r="D1510" s="883"/>
    </row>
    <row r="1511" spans="2:4">
      <c r="B1511" s="866"/>
      <c r="C1511" s="881"/>
      <c r="D1511" s="883"/>
    </row>
    <row r="1512" spans="2:4">
      <c r="B1512" s="866"/>
      <c r="C1512" s="881"/>
      <c r="D1512" s="883"/>
    </row>
    <row r="1513" spans="2:4">
      <c r="B1513" s="866"/>
      <c r="C1513" s="881"/>
      <c r="D1513" s="883"/>
    </row>
    <row r="1514" spans="2:4">
      <c r="B1514" s="866"/>
      <c r="C1514" s="881"/>
      <c r="D1514" s="883"/>
    </row>
    <row r="1515" spans="2:4">
      <c r="B1515" s="866"/>
      <c r="C1515" s="881"/>
      <c r="D1515" s="883"/>
    </row>
    <row r="1516" spans="2:4">
      <c r="B1516" s="866"/>
      <c r="C1516" s="881"/>
      <c r="D1516" s="883"/>
    </row>
    <row r="1517" spans="2:4">
      <c r="B1517" s="866"/>
      <c r="C1517" s="881"/>
      <c r="D1517" s="883"/>
    </row>
    <row r="1518" spans="2:4">
      <c r="B1518" s="866"/>
      <c r="C1518" s="881"/>
      <c r="D1518" s="883"/>
    </row>
    <row r="1519" spans="2:4">
      <c r="B1519" s="866"/>
      <c r="C1519" s="881"/>
      <c r="D1519" s="883"/>
    </row>
    <row r="1520" spans="2:4">
      <c r="B1520" s="866"/>
      <c r="C1520" s="881"/>
      <c r="D1520" s="883"/>
    </row>
    <row r="1521" spans="2:4">
      <c r="B1521" s="866"/>
      <c r="C1521" s="881"/>
      <c r="D1521" s="883"/>
    </row>
    <row r="1522" spans="2:4">
      <c r="B1522" s="866"/>
      <c r="C1522" s="881"/>
      <c r="D1522" s="883"/>
    </row>
    <row r="1523" spans="2:4">
      <c r="B1523" s="866"/>
      <c r="C1523" s="881"/>
      <c r="D1523" s="883"/>
    </row>
    <row r="1524" spans="2:4">
      <c r="B1524" s="866"/>
      <c r="C1524" s="881"/>
      <c r="D1524" s="883"/>
    </row>
    <row r="1525" spans="2:4">
      <c r="B1525" s="866"/>
      <c r="C1525" s="881"/>
      <c r="D1525" s="883"/>
    </row>
    <row r="1526" spans="2:4">
      <c r="B1526" s="866"/>
      <c r="C1526" s="881"/>
      <c r="D1526" s="883"/>
    </row>
    <row r="1527" spans="2:4">
      <c r="B1527" s="866"/>
      <c r="C1527" s="881"/>
      <c r="D1527" s="883"/>
    </row>
    <row r="1528" spans="2:4">
      <c r="B1528" s="866"/>
      <c r="C1528" s="881"/>
      <c r="D1528" s="883"/>
    </row>
    <row r="1529" spans="2:4">
      <c r="B1529" s="866"/>
      <c r="C1529" s="881"/>
      <c r="D1529" s="883"/>
    </row>
    <row r="1530" spans="2:4">
      <c r="B1530" s="866"/>
      <c r="C1530" s="881"/>
      <c r="D1530" s="883"/>
    </row>
    <row r="1531" spans="2:4">
      <c r="B1531" s="866"/>
      <c r="C1531" s="881"/>
      <c r="D1531" s="883"/>
    </row>
    <row r="1532" spans="2:4">
      <c r="B1532" s="866"/>
      <c r="C1532" s="881"/>
      <c r="D1532" s="883"/>
    </row>
    <row r="1533" spans="2:4">
      <c r="B1533" s="866"/>
      <c r="C1533" s="881"/>
      <c r="D1533" s="883"/>
    </row>
    <row r="1534" spans="2:4">
      <c r="B1534" s="866"/>
      <c r="C1534" s="881"/>
      <c r="D1534" s="883"/>
    </row>
    <row r="1535" spans="2:4">
      <c r="B1535" s="866"/>
      <c r="C1535" s="881"/>
      <c r="D1535" s="883"/>
    </row>
    <row r="1536" spans="2:4">
      <c r="B1536" s="866"/>
      <c r="C1536" s="881"/>
      <c r="D1536" s="883"/>
    </row>
    <row r="1537" spans="2:4">
      <c r="B1537" s="866"/>
      <c r="C1537" s="881"/>
      <c r="D1537" s="883"/>
    </row>
    <row r="1538" spans="2:4">
      <c r="B1538" s="866"/>
      <c r="C1538" s="881"/>
      <c r="D1538" s="883"/>
    </row>
    <row r="1539" spans="2:4">
      <c r="B1539" s="866"/>
      <c r="C1539" s="881"/>
      <c r="D1539" s="883"/>
    </row>
    <row r="1540" spans="2:4">
      <c r="B1540" s="866"/>
      <c r="C1540" s="881"/>
      <c r="D1540" s="883"/>
    </row>
    <row r="1541" spans="2:4">
      <c r="B1541" s="866"/>
      <c r="C1541" s="881"/>
      <c r="D1541" s="883"/>
    </row>
    <row r="1542" spans="2:4">
      <c r="B1542" s="866"/>
      <c r="C1542" s="881"/>
      <c r="D1542" s="1322"/>
    </row>
    <row r="1543" spans="2:4">
      <c r="B1543" s="866"/>
      <c r="C1543" s="881"/>
      <c r="D1543" s="1322"/>
    </row>
    <row r="1544" spans="2:4">
      <c r="B1544" s="866"/>
      <c r="C1544" s="881"/>
      <c r="D1544" s="883"/>
    </row>
    <row r="1545" spans="2:4">
      <c r="B1545" s="866"/>
      <c r="C1545" s="881"/>
      <c r="D1545" s="883"/>
    </row>
    <row r="1546" spans="2:4">
      <c r="B1546" s="866"/>
      <c r="C1546" s="881"/>
      <c r="D1546" s="883"/>
    </row>
    <row r="1547" spans="2:4">
      <c r="B1547" s="866"/>
      <c r="C1547" s="881"/>
      <c r="D1547" s="883"/>
    </row>
    <row r="1548" spans="2:4">
      <c r="B1548" s="954"/>
      <c r="C1548" s="881"/>
      <c r="D1548" s="883"/>
    </row>
    <row r="1549" spans="2:4">
      <c r="B1549" s="954"/>
      <c r="C1549" s="881"/>
      <c r="D1549" s="883"/>
    </row>
    <row r="1550" spans="2:4">
      <c r="B1550" s="954"/>
      <c r="C1550" s="881"/>
      <c r="D1550" s="883"/>
    </row>
    <row r="1551" spans="2:4">
      <c r="B1551" s="954"/>
      <c r="C1551" s="881"/>
      <c r="D1551" s="883"/>
    </row>
    <row r="1552" spans="2:4">
      <c r="B1552" s="954"/>
      <c r="C1552" s="881"/>
      <c r="D1552" s="883"/>
    </row>
    <row r="1553" spans="2:4">
      <c r="B1553" s="954"/>
      <c r="C1553" s="881"/>
      <c r="D1553" s="883"/>
    </row>
    <row r="1554" spans="2:4">
      <c r="B1554" s="866"/>
      <c r="C1554" s="881"/>
      <c r="D1554" s="883"/>
    </row>
    <row r="1555" spans="2:4">
      <c r="B1555" s="866"/>
      <c r="C1555" s="881"/>
      <c r="D1555" s="883"/>
    </row>
    <row r="1556" spans="2:4">
      <c r="B1556" s="866"/>
      <c r="C1556" s="881"/>
      <c r="D1556" s="883"/>
    </row>
    <row r="1557" spans="2:4">
      <c r="B1557" s="866"/>
      <c r="C1557" s="881"/>
      <c r="D1557" s="883"/>
    </row>
    <row r="1558" spans="2:4">
      <c r="B1558" s="866"/>
      <c r="C1558" s="881"/>
      <c r="D1558" s="883"/>
    </row>
    <row r="1559" spans="2:4">
      <c r="B1559" s="866"/>
      <c r="C1559" s="881"/>
      <c r="D1559" s="883"/>
    </row>
    <row r="1560" spans="2:4">
      <c r="B1560" s="866"/>
      <c r="C1560" s="881"/>
      <c r="D1560" s="883"/>
    </row>
    <row r="1561" spans="2:4">
      <c r="B1561" s="866"/>
      <c r="C1561" s="881"/>
      <c r="D1561" s="883"/>
    </row>
    <row r="1562" spans="2:4">
      <c r="B1562" s="866"/>
      <c r="C1562" s="881"/>
      <c r="D1562" s="883"/>
    </row>
    <row r="1563" spans="2:4">
      <c r="B1563" s="866"/>
      <c r="C1563" s="881"/>
      <c r="D1563" s="883"/>
    </row>
    <row r="1564" spans="2:4">
      <c r="B1564" s="866"/>
      <c r="C1564" s="881"/>
      <c r="D1564" s="883"/>
    </row>
    <row r="1565" spans="2:4">
      <c r="B1565" s="866"/>
      <c r="C1565" s="881"/>
      <c r="D1565" s="883"/>
    </row>
    <row r="1566" spans="2:4">
      <c r="B1566" s="866"/>
      <c r="C1566" s="881"/>
      <c r="D1566" s="883"/>
    </row>
    <row r="1567" spans="2:4">
      <c r="B1567" s="866"/>
      <c r="C1567" s="881"/>
      <c r="D1567" s="883"/>
    </row>
    <row r="1568" spans="2:4">
      <c r="B1568" s="866"/>
      <c r="C1568" s="881"/>
      <c r="D1568" s="883"/>
    </row>
    <row r="1569" spans="2:4">
      <c r="B1569" s="866"/>
      <c r="C1569" s="881"/>
      <c r="D1569" s="883"/>
    </row>
    <row r="1570" spans="2:4">
      <c r="B1570" s="866"/>
      <c r="C1570" s="881"/>
      <c r="D1570" s="883"/>
    </row>
    <row r="1571" spans="2:4">
      <c r="B1571" s="866"/>
      <c r="C1571" s="881"/>
      <c r="D1571" s="883"/>
    </row>
    <row r="1572" spans="2:4">
      <c r="B1572" s="866"/>
      <c r="C1572" s="881"/>
      <c r="D1572" s="883"/>
    </row>
    <row r="1573" spans="2:4">
      <c r="B1573" s="866"/>
      <c r="C1573" s="881"/>
      <c r="D1573" s="883"/>
    </row>
    <row r="1574" spans="2:4">
      <c r="B1574" s="866"/>
      <c r="C1574" s="881"/>
      <c r="D1574" s="883"/>
    </row>
    <row r="1575" spans="2:4">
      <c r="B1575" s="866"/>
      <c r="C1575" s="881"/>
      <c r="D1575" s="883"/>
    </row>
    <row r="1576" spans="2:4">
      <c r="B1576" s="866"/>
      <c r="C1576" s="881"/>
      <c r="D1576" s="883"/>
    </row>
    <row r="1577" spans="2:4">
      <c r="B1577" s="866"/>
      <c r="C1577" s="881"/>
      <c r="D1577" s="883"/>
    </row>
    <row r="1578" spans="2:4">
      <c r="B1578" s="866"/>
      <c r="C1578" s="881"/>
      <c r="D1578" s="883"/>
    </row>
    <row r="1579" spans="2:4">
      <c r="B1579" s="866"/>
      <c r="C1579" s="881"/>
      <c r="D1579" s="883"/>
    </row>
    <row r="1580" spans="2:4">
      <c r="B1580" s="866"/>
      <c r="C1580" s="881"/>
      <c r="D1580" s="883"/>
    </row>
    <row r="1581" spans="2:4">
      <c r="B1581" s="866"/>
      <c r="C1581" s="881"/>
      <c r="D1581" s="883"/>
    </row>
    <row r="1582" spans="2:4">
      <c r="B1582" s="866"/>
      <c r="C1582" s="881"/>
      <c r="D1582" s="883"/>
    </row>
    <row r="1583" spans="2:4">
      <c r="B1583" s="866"/>
      <c r="C1583" s="881"/>
      <c r="D1583" s="883"/>
    </row>
    <row r="1584" spans="2:4">
      <c r="B1584" s="866"/>
      <c r="C1584" s="881"/>
      <c r="D1584" s="883"/>
    </row>
    <row r="1585" spans="2:4">
      <c r="B1585" s="866"/>
      <c r="C1585" s="881"/>
      <c r="D1585" s="883"/>
    </row>
    <row r="1586" spans="2:4">
      <c r="B1586" s="866"/>
      <c r="C1586" s="881"/>
      <c r="D1586" s="883"/>
    </row>
    <row r="1587" spans="2:4">
      <c r="B1587" s="866"/>
      <c r="C1587" s="881"/>
      <c r="D1587" s="883"/>
    </row>
    <row r="1588" spans="2:4">
      <c r="B1588" s="866"/>
      <c r="C1588" s="881"/>
      <c r="D1588" s="883"/>
    </row>
    <row r="1589" spans="2:4">
      <c r="B1589" s="866"/>
      <c r="C1589" s="881"/>
      <c r="D1589" s="883"/>
    </row>
    <row r="1590" spans="2:4">
      <c r="B1590" s="866"/>
      <c r="C1590" s="881"/>
      <c r="D1590" s="883"/>
    </row>
    <row r="1591" spans="2:4">
      <c r="B1591" s="866"/>
      <c r="C1591" s="881"/>
      <c r="D1591" s="883"/>
    </row>
    <row r="1592" spans="2:4">
      <c r="B1592" s="866"/>
      <c r="C1592" s="881"/>
      <c r="D1592" s="883"/>
    </row>
    <row r="1593" spans="2:4">
      <c r="B1593" s="866"/>
      <c r="C1593" s="881"/>
      <c r="D1593" s="883"/>
    </row>
    <row r="1594" spans="2:4">
      <c r="B1594" s="866"/>
      <c r="C1594" s="881"/>
      <c r="D1594" s="883"/>
    </row>
    <row r="1595" spans="2:4">
      <c r="B1595" s="866"/>
      <c r="C1595" s="881"/>
      <c r="D1595" s="883"/>
    </row>
    <row r="1596" spans="2:4">
      <c r="B1596" s="866"/>
      <c r="C1596" s="881"/>
      <c r="D1596" s="883"/>
    </row>
    <row r="1597" spans="2:4">
      <c r="B1597" s="866"/>
      <c r="C1597" s="881"/>
      <c r="D1597" s="883"/>
    </row>
    <row r="1598" spans="2:4">
      <c r="B1598" s="866"/>
      <c r="C1598" s="881"/>
      <c r="D1598" s="883"/>
    </row>
    <row r="1599" spans="2:4">
      <c r="B1599" s="866"/>
      <c r="C1599" s="881"/>
      <c r="D1599" s="883"/>
    </row>
    <row r="1600" spans="2:4">
      <c r="B1600" s="866"/>
      <c r="C1600" s="881"/>
      <c r="D1600" s="883"/>
    </row>
    <row r="1601" spans="2:4">
      <c r="B1601" s="866"/>
      <c r="C1601" s="881"/>
      <c r="D1601" s="883"/>
    </row>
    <row r="1602" spans="2:4">
      <c r="B1602" s="866"/>
      <c r="C1602" s="881"/>
      <c r="D1602" s="883"/>
    </row>
    <row r="1603" spans="2:4">
      <c r="B1603" s="866"/>
      <c r="C1603" s="881"/>
      <c r="D1603" s="883"/>
    </row>
    <row r="1604" spans="2:4">
      <c r="B1604" s="866"/>
      <c r="C1604" s="881"/>
      <c r="D1604" s="883"/>
    </row>
    <row r="1605" spans="2:4">
      <c r="B1605" s="866"/>
      <c r="C1605" s="881"/>
      <c r="D1605" s="883"/>
    </row>
    <row r="1606" spans="2:4">
      <c r="B1606" s="866"/>
      <c r="C1606" s="881"/>
      <c r="D1606" s="883"/>
    </row>
    <row r="1607" spans="2:4">
      <c r="B1607" s="866"/>
      <c r="C1607" s="881"/>
      <c r="D1607" s="883"/>
    </row>
    <row r="1608" spans="2:4">
      <c r="B1608" s="866"/>
      <c r="C1608" s="881"/>
      <c r="D1608" s="883"/>
    </row>
    <row r="1609" spans="2:4">
      <c r="B1609" s="866"/>
      <c r="C1609" s="881"/>
      <c r="D1609" s="883"/>
    </row>
    <row r="1610" spans="2:4">
      <c r="B1610" s="866"/>
      <c r="C1610" s="881"/>
      <c r="D1610" s="883"/>
    </row>
    <row r="1611" spans="2:4">
      <c r="B1611" s="866"/>
      <c r="C1611" s="881"/>
      <c r="D1611" s="883"/>
    </row>
    <row r="1612" spans="2:4">
      <c r="B1612" s="866"/>
      <c r="C1612" s="881"/>
      <c r="D1612" s="883"/>
    </row>
    <row r="1613" spans="2:4">
      <c r="B1613" s="866"/>
      <c r="C1613" s="881"/>
      <c r="D1613" s="883"/>
    </row>
    <row r="1614" spans="2:4">
      <c r="B1614" s="866"/>
      <c r="C1614" s="881"/>
      <c r="D1614" s="883"/>
    </row>
    <row r="1615" spans="2:4">
      <c r="B1615" s="866"/>
      <c r="C1615" s="881"/>
      <c r="D1615" s="883"/>
    </row>
    <row r="1616" spans="2:4">
      <c r="B1616" s="866"/>
      <c r="C1616" s="881"/>
      <c r="D1616" s="883"/>
    </row>
    <row r="1617" spans="2:4">
      <c r="B1617" s="866"/>
      <c r="C1617" s="881"/>
      <c r="D1617" s="883"/>
    </row>
    <row r="1618" spans="2:4">
      <c r="B1618" s="866"/>
      <c r="C1618" s="881"/>
      <c r="D1618" s="883"/>
    </row>
    <row r="1619" spans="2:4">
      <c r="B1619" s="866"/>
      <c r="C1619" s="881"/>
      <c r="D1619" s="883"/>
    </row>
    <row r="1620" spans="2:4">
      <c r="B1620" s="866"/>
      <c r="C1620" s="881"/>
      <c r="D1620" s="883"/>
    </row>
    <row r="1621" spans="2:4">
      <c r="B1621" s="866"/>
      <c r="C1621" s="881"/>
      <c r="D1621" s="883"/>
    </row>
    <row r="1622" spans="2:4">
      <c r="B1622" s="866"/>
      <c r="C1622" s="881"/>
      <c r="D1622" s="883"/>
    </row>
    <row r="1623" spans="2:4">
      <c r="B1623" s="954"/>
      <c r="C1623" s="881"/>
      <c r="D1623" s="883"/>
    </row>
    <row r="1624" spans="2:4">
      <c r="B1624" s="954"/>
      <c r="C1624" s="881"/>
      <c r="D1624" s="883"/>
    </row>
    <row r="1625" spans="2:4">
      <c r="B1625" s="954"/>
      <c r="C1625" s="881"/>
      <c r="D1625" s="883"/>
    </row>
    <row r="1626" spans="2:4">
      <c r="B1626" s="954"/>
      <c r="C1626" s="881"/>
      <c r="D1626" s="883"/>
    </row>
    <row r="1627" spans="2:4">
      <c r="B1627" s="954"/>
      <c r="C1627" s="881"/>
      <c r="D1627" s="883"/>
    </row>
    <row r="1628" spans="2:4">
      <c r="B1628" s="954"/>
      <c r="C1628" s="881"/>
      <c r="D1628" s="883"/>
    </row>
    <row r="1629" spans="2:4">
      <c r="B1629" s="866"/>
      <c r="C1629" s="881"/>
      <c r="D1629" s="883"/>
    </row>
    <row r="1630" spans="2:4">
      <c r="B1630" s="866"/>
      <c r="C1630" s="881"/>
      <c r="D1630" s="883"/>
    </row>
    <row r="1631" spans="2:4">
      <c r="B1631" s="866"/>
      <c r="C1631" s="881"/>
      <c r="D1631" s="883"/>
    </row>
    <row r="1632" spans="2:4">
      <c r="B1632" s="866"/>
      <c r="C1632" s="881"/>
      <c r="D1632" s="883"/>
    </row>
    <row r="1633" spans="2:4">
      <c r="B1633" s="866"/>
      <c r="C1633" s="881"/>
      <c r="D1633" s="883"/>
    </row>
    <row r="1634" spans="2:4">
      <c r="B1634" s="866"/>
      <c r="C1634" s="881"/>
      <c r="D1634" s="883"/>
    </row>
    <row r="1635" spans="2:4">
      <c r="B1635" s="866"/>
      <c r="C1635" s="881"/>
      <c r="D1635" s="883"/>
    </row>
    <row r="1636" spans="2:4">
      <c r="B1636" s="866"/>
      <c r="C1636" s="881"/>
      <c r="D1636" s="883"/>
    </row>
    <row r="1637" spans="2:4">
      <c r="B1637" s="866"/>
      <c r="C1637" s="881"/>
      <c r="D1637" s="883"/>
    </row>
    <row r="1638" spans="2:4">
      <c r="B1638" s="866"/>
      <c r="C1638" s="881"/>
      <c r="D1638" s="883"/>
    </row>
    <row r="1639" spans="2:4">
      <c r="B1639" s="866"/>
      <c r="C1639" s="881"/>
      <c r="D1639" s="883"/>
    </row>
    <row r="1640" spans="2:4">
      <c r="B1640" s="866"/>
      <c r="C1640" s="881"/>
      <c r="D1640" s="883"/>
    </row>
    <row r="1641" spans="2:4">
      <c r="B1641" s="866"/>
      <c r="C1641" s="881"/>
      <c r="D1641" s="883"/>
    </row>
    <row r="1642" spans="2:4">
      <c r="B1642" s="866"/>
      <c r="C1642" s="881"/>
      <c r="D1642" s="883"/>
    </row>
    <row r="1643" spans="2:4">
      <c r="B1643" s="866"/>
      <c r="C1643" s="881"/>
      <c r="D1643" s="883"/>
    </row>
    <row r="1644" spans="2:4">
      <c r="B1644" s="866"/>
      <c r="C1644" s="881"/>
      <c r="D1644" s="883"/>
    </row>
    <row r="1645" spans="2:4">
      <c r="B1645" s="866"/>
      <c r="C1645" s="881"/>
      <c r="D1645" s="883"/>
    </row>
    <row r="1646" spans="2:4">
      <c r="B1646" s="866"/>
      <c r="C1646" s="881"/>
      <c r="D1646" s="883"/>
    </row>
    <row r="1647" spans="2:4">
      <c r="B1647" s="866"/>
      <c r="C1647" s="881"/>
      <c r="D1647" s="883"/>
    </row>
    <row r="1648" spans="2:4">
      <c r="B1648" s="866"/>
      <c r="C1648" s="881"/>
      <c r="D1648" s="883"/>
    </row>
    <row r="1649" spans="2:4">
      <c r="B1649" s="866"/>
      <c r="C1649" s="881"/>
      <c r="D1649" s="883"/>
    </row>
    <row r="1650" spans="2:4">
      <c r="B1650" s="866"/>
      <c r="C1650" s="881"/>
      <c r="D1650" s="883"/>
    </row>
    <row r="1651" spans="2:4">
      <c r="B1651" s="866"/>
      <c r="C1651" s="881"/>
      <c r="D1651" s="883"/>
    </row>
    <row r="1652" spans="2:4">
      <c r="B1652" s="866"/>
      <c r="C1652" s="881"/>
      <c r="D1652" s="883"/>
    </row>
    <row r="1653" spans="2:4">
      <c r="B1653" s="866"/>
      <c r="C1653" s="881"/>
      <c r="D1653" s="883"/>
    </row>
    <row r="1654" spans="2:4">
      <c r="B1654" s="866"/>
      <c r="C1654" s="881"/>
      <c r="D1654" s="883"/>
    </row>
    <row r="1655" spans="2:4">
      <c r="B1655" s="866"/>
      <c r="C1655" s="881"/>
      <c r="D1655" s="883"/>
    </row>
    <row r="1656" spans="2:4">
      <c r="B1656" s="866"/>
      <c r="C1656" s="881"/>
      <c r="D1656" s="883"/>
    </row>
    <row r="1657" spans="2:4">
      <c r="B1657" s="866"/>
      <c r="C1657" s="881"/>
      <c r="D1657" s="883"/>
    </row>
    <row r="1658" spans="2:4">
      <c r="B1658" s="866"/>
      <c r="C1658" s="881"/>
      <c r="D1658" s="883"/>
    </row>
    <row r="1659" spans="2:4">
      <c r="B1659" s="866"/>
      <c r="C1659" s="881"/>
      <c r="D1659" s="883"/>
    </row>
    <row r="1660" spans="2:4">
      <c r="B1660" s="866"/>
      <c r="C1660" s="881"/>
      <c r="D1660" s="883"/>
    </row>
    <row r="1661" spans="2:4">
      <c r="B1661" s="866"/>
      <c r="C1661" s="881"/>
      <c r="D1661" s="883"/>
    </row>
    <row r="1662" spans="2:4">
      <c r="B1662" s="866"/>
      <c r="C1662" s="881"/>
      <c r="D1662" s="883"/>
    </row>
    <row r="1663" spans="2:4">
      <c r="B1663" s="866"/>
      <c r="C1663" s="881"/>
      <c r="D1663" s="883"/>
    </row>
    <row r="1664" spans="2:4">
      <c r="B1664" s="866"/>
      <c r="C1664" s="881"/>
      <c r="D1664" s="883"/>
    </row>
    <row r="1665" spans="2:4">
      <c r="B1665" s="866"/>
      <c r="C1665" s="881"/>
      <c r="D1665" s="883"/>
    </row>
    <row r="1666" spans="2:4">
      <c r="B1666" s="866"/>
      <c r="C1666" s="881"/>
      <c r="D1666" s="883"/>
    </row>
    <row r="1667" spans="2:4">
      <c r="B1667" s="866"/>
      <c r="C1667" s="881"/>
      <c r="D1667" s="883"/>
    </row>
    <row r="1668" spans="2:4">
      <c r="B1668" s="866"/>
      <c r="C1668" s="881"/>
      <c r="D1668" s="883"/>
    </row>
    <row r="1669" spans="2:4">
      <c r="B1669" s="866"/>
      <c r="C1669" s="881"/>
      <c r="D1669" s="883"/>
    </row>
    <row r="1670" spans="2:4">
      <c r="B1670" s="866"/>
      <c r="C1670" s="881"/>
      <c r="D1670" s="883"/>
    </row>
    <row r="1671" spans="2:4">
      <c r="B1671" s="866"/>
      <c r="C1671" s="881"/>
      <c r="D1671" s="883"/>
    </row>
    <row r="1672" spans="2:4">
      <c r="B1672" s="866"/>
      <c r="C1672" s="881"/>
      <c r="D1672" s="883"/>
    </row>
    <row r="1673" spans="2:4">
      <c r="B1673" s="866"/>
      <c r="C1673" s="881"/>
      <c r="D1673" s="883"/>
    </row>
    <row r="1674" spans="2:4">
      <c r="B1674" s="866"/>
      <c r="C1674" s="881"/>
      <c r="D1674" s="883"/>
    </row>
    <row r="1675" spans="2:4">
      <c r="B1675" s="866"/>
      <c r="C1675" s="881"/>
      <c r="D1675" s="883"/>
    </row>
    <row r="1676" spans="2:4">
      <c r="B1676" s="866"/>
      <c r="C1676" s="881"/>
      <c r="D1676" s="883"/>
    </row>
    <row r="1677" spans="2:4">
      <c r="B1677" s="866"/>
      <c r="C1677" s="881"/>
      <c r="D1677" s="883"/>
    </row>
    <row r="1678" spans="2:4">
      <c r="B1678" s="866"/>
      <c r="C1678" s="881"/>
      <c r="D1678" s="883"/>
    </row>
    <row r="1679" spans="2:4">
      <c r="B1679" s="866"/>
      <c r="C1679" s="881"/>
      <c r="D1679" s="883"/>
    </row>
    <row r="1680" spans="2:4">
      <c r="B1680" s="866"/>
      <c r="C1680" s="881"/>
      <c r="D1680" s="883"/>
    </row>
    <row r="1681" spans="2:4">
      <c r="B1681" s="866"/>
      <c r="C1681" s="881"/>
      <c r="D1681" s="883"/>
    </row>
    <row r="1682" spans="2:4">
      <c r="B1682" s="866"/>
      <c r="C1682" s="881"/>
      <c r="D1682" s="883"/>
    </row>
    <row r="1683" spans="2:4">
      <c r="B1683" s="866"/>
      <c r="C1683" s="881"/>
      <c r="D1683" s="883"/>
    </row>
    <row r="1684" spans="2:4">
      <c r="B1684" s="866"/>
      <c r="C1684" s="881"/>
      <c r="D1684" s="883"/>
    </row>
    <row r="1685" spans="2:4">
      <c r="B1685" s="866"/>
      <c r="C1685" s="881"/>
      <c r="D1685" s="883"/>
    </row>
    <row r="1686" spans="2:4">
      <c r="B1686" s="866"/>
      <c r="C1686" s="881"/>
      <c r="D1686" s="883"/>
    </row>
    <row r="1687" spans="2:4">
      <c r="B1687" s="866"/>
      <c r="C1687" s="881"/>
      <c r="D1687" s="883"/>
    </row>
    <row r="1688" spans="2:4">
      <c r="B1688" s="866"/>
      <c r="C1688" s="881"/>
      <c r="D1688" s="883"/>
    </row>
    <row r="1689" spans="2:4">
      <c r="B1689" s="866"/>
      <c r="C1689" s="881"/>
      <c r="D1689" s="883"/>
    </row>
    <row r="1690" spans="2:4">
      <c r="B1690" s="866"/>
      <c r="C1690" s="881"/>
      <c r="D1690" s="883"/>
    </row>
    <row r="1691" spans="2:4">
      <c r="B1691" s="866"/>
      <c r="C1691" s="881"/>
      <c r="D1691" s="883"/>
    </row>
    <row r="1692" spans="2:4">
      <c r="B1692" s="866"/>
      <c r="C1692" s="881"/>
      <c r="D1692" s="883"/>
    </row>
    <row r="1693" spans="2:4">
      <c r="B1693" s="866"/>
      <c r="C1693" s="881"/>
      <c r="D1693" s="883"/>
    </row>
    <row r="1694" spans="2:4">
      <c r="B1694" s="866"/>
      <c r="C1694" s="881"/>
      <c r="D1694" s="883"/>
    </row>
    <row r="1695" spans="2:4">
      <c r="B1695" s="866"/>
      <c r="C1695" s="881"/>
      <c r="D1695" s="883"/>
    </row>
    <row r="1696" spans="2:4">
      <c r="B1696" s="866"/>
      <c r="C1696" s="881"/>
      <c r="D1696" s="883"/>
    </row>
    <row r="1697" spans="2:4">
      <c r="B1697" s="866"/>
      <c r="C1697" s="881"/>
      <c r="D1697" s="883"/>
    </row>
    <row r="1698" spans="2:4">
      <c r="B1698" s="866"/>
      <c r="C1698" s="881"/>
      <c r="D1698" s="883"/>
    </row>
    <row r="1699" spans="2:4">
      <c r="B1699" s="866"/>
      <c r="C1699" s="881"/>
      <c r="D1699" s="883"/>
    </row>
    <row r="1700" spans="2:4">
      <c r="B1700" s="866"/>
      <c r="C1700" s="881"/>
      <c r="D1700" s="883"/>
    </row>
    <row r="1701" spans="2:4">
      <c r="B1701" s="866"/>
      <c r="C1701" s="881"/>
      <c r="D1701" s="883"/>
    </row>
    <row r="1702" spans="2:4">
      <c r="B1702" s="866"/>
      <c r="C1702" s="881"/>
      <c r="D1702" s="883"/>
    </row>
    <row r="1703" spans="2:4">
      <c r="B1703" s="866"/>
      <c r="C1703" s="881"/>
      <c r="D1703" s="883"/>
    </row>
    <row r="1704" spans="2:4">
      <c r="B1704" s="866"/>
      <c r="C1704" s="881"/>
      <c r="D1704" s="883"/>
    </row>
    <row r="1705" spans="2:4">
      <c r="B1705" s="866"/>
      <c r="C1705" s="881"/>
      <c r="D1705" s="883"/>
    </row>
    <row r="1706" spans="2:4">
      <c r="B1706" s="866"/>
      <c r="C1706" s="881"/>
      <c r="D1706" s="883"/>
    </row>
    <row r="1707" spans="2:4">
      <c r="B1707" s="866"/>
      <c r="C1707" s="881"/>
      <c r="D1707" s="883"/>
    </row>
    <row r="1708" spans="2:4">
      <c r="B1708" s="866"/>
      <c r="C1708" s="881"/>
      <c r="D1708" s="883"/>
    </row>
    <row r="1709" spans="2:4">
      <c r="B1709" s="866"/>
      <c r="C1709" s="881"/>
      <c r="D1709" s="883"/>
    </row>
    <row r="1710" spans="2:4">
      <c r="B1710" s="866"/>
      <c r="C1710" s="881"/>
      <c r="D1710" s="883"/>
    </row>
    <row r="1711" spans="2:4">
      <c r="B1711" s="866"/>
      <c r="C1711" s="881"/>
      <c r="D1711" s="883"/>
    </row>
    <row r="1712" spans="2:4">
      <c r="B1712" s="866"/>
      <c r="C1712" s="881"/>
      <c r="D1712" s="883"/>
    </row>
    <row r="1713" spans="2:4">
      <c r="B1713" s="866"/>
      <c r="C1713" s="881"/>
      <c r="D1713" s="883"/>
    </row>
    <row r="1714" spans="2:4">
      <c r="B1714" s="866"/>
      <c r="C1714" s="881"/>
      <c r="D1714" s="883"/>
    </row>
    <row r="1715" spans="2:4">
      <c r="B1715" s="954"/>
      <c r="C1715" s="881"/>
      <c r="D1715" s="883"/>
    </row>
    <row r="1716" spans="2:4">
      <c r="B1716" s="954"/>
      <c r="C1716" s="881"/>
      <c r="D1716" s="883"/>
    </row>
    <row r="1717" spans="2:4">
      <c r="B1717" s="954"/>
      <c r="C1717" s="881"/>
      <c r="D1717" s="883"/>
    </row>
    <row r="1718" spans="2:4">
      <c r="B1718" s="954"/>
      <c r="C1718" s="881"/>
      <c r="D1718" s="883"/>
    </row>
    <row r="1719" spans="2:4">
      <c r="B1719" s="954"/>
      <c r="C1719" s="881"/>
      <c r="D1719" s="883"/>
    </row>
    <row r="1720" spans="2:4">
      <c r="B1720" s="954"/>
      <c r="C1720" s="881"/>
      <c r="D1720" s="883"/>
    </row>
    <row r="1721" spans="2:4">
      <c r="B1721" s="866"/>
      <c r="C1721" s="881"/>
      <c r="D1721" s="883"/>
    </row>
    <row r="1722" spans="2:4">
      <c r="B1722" s="866"/>
      <c r="C1722" s="881"/>
      <c r="D1722" s="883"/>
    </row>
    <row r="1723" spans="2:4">
      <c r="B1723" s="866"/>
      <c r="C1723" s="881"/>
      <c r="D1723" s="883"/>
    </row>
    <row r="1724" spans="2:4">
      <c r="B1724" s="866"/>
      <c r="C1724" s="881"/>
      <c r="D1724" s="883"/>
    </row>
    <row r="1725" spans="2:4">
      <c r="B1725" s="866"/>
      <c r="C1725" s="881"/>
      <c r="D1725" s="883"/>
    </row>
    <row r="1726" spans="2:4">
      <c r="B1726" s="866"/>
      <c r="C1726" s="881"/>
      <c r="D1726" s="883"/>
    </row>
    <row r="1727" spans="2:4">
      <c r="B1727" s="866"/>
      <c r="C1727" s="881"/>
      <c r="D1727" s="883"/>
    </row>
    <row r="1728" spans="2:4">
      <c r="B1728" s="866"/>
      <c r="C1728" s="881"/>
      <c r="D1728" s="883"/>
    </row>
    <row r="1729" spans="2:4">
      <c r="B1729" s="866"/>
      <c r="C1729" s="881"/>
      <c r="D1729" s="883"/>
    </row>
    <row r="1730" spans="2:4">
      <c r="B1730" s="866"/>
      <c r="C1730" s="881"/>
      <c r="D1730" s="883"/>
    </row>
    <row r="1731" spans="2:4">
      <c r="B1731" s="866"/>
      <c r="C1731" s="881"/>
      <c r="D1731" s="883"/>
    </row>
    <row r="1732" spans="2:4">
      <c r="B1732" s="866"/>
      <c r="C1732" s="881"/>
      <c r="D1732" s="883"/>
    </row>
    <row r="1733" spans="2:4">
      <c r="B1733" s="866"/>
      <c r="C1733" s="881"/>
      <c r="D1733" s="883"/>
    </row>
    <row r="1734" spans="2:4">
      <c r="B1734" s="866"/>
      <c r="C1734" s="881"/>
      <c r="D1734" s="883"/>
    </row>
    <row r="1735" spans="2:4">
      <c r="B1735" s="866"/>
      <c r="C1735" s="881"/>
      <c r="D1735" s="883"/>
    </row>
    <row r="1736" spans="2:4">
      <c r="B1736" s="866"/>
      <c r="C1736" s="881"/>
      <c r="D1736" s="883"/>
    </row>
    <row r="1737" spans="2:4">
      <c r="B1737" s="866"/>
      <c r="C1737" s="881"/>
      <c r="D1737" s="883"/>
    </row>
    <row r="1738" spans="2:4">
      <c r="B1738" s="866"/>
      <c r="C1738" s="881"/>
      <c r="D1738" s="883"/>
    </row>
    <row r="1739" spans="2:4">
      <c r="B1739" s="866"/>
      <c r="C1739" s="881"/>
      <c r="D1739" s="883"/>
    </row>
    <row r="1740" spans="2:4">
      <c r="B1740" s="866"/>
      <c r="C1740" s="881"/>
      <c r="D1740" s="883"/>
    </row>
    <row r="1741" spans="2:4">
      <c r="B1741" s="866"/>
      <c r="C1741" s="881"/>
      <c r="D1741" s="883"/>
    </row>
    <row r="1742" spans="2:4">
      <c r="B1742" s="866"/>
      <c r="C1742" s="881"/>
      <c r="D1742" s="883"/>
    </row>
    <row r="1743" spans="2:4">
      <c r="B1743" s="866"/>
      <c r="C1743" s="881"/>
      <c r="D1743" s="883"/>
    </row>
    <row r="1744" spans="2:4">
      <c r="B1744" s="866"/>
      <c r="C1744" s="881"/>
      <c r="D1744" s="883"/>
    </row>
    <row r="1745" spans="2:4">
      <c r="B1745" s="866"/>
      <c r="C1745" s="881"/>
      <c r="D1745" s="883"/>
    </row>
    <row r="1746" spans="2:4">
      <c r="B1746" s="866"/>
      <c r="C1746" s="881"/>
      <c r="D1746" s="883"/>
    </row>
    <row r="1747" spans="2:4">
      <c r="B1747" s="866"/>
      <c r="C1747" s="881"/>
      <c r="D1747" s="883"/>
    </row>
    <row r="1748" spans="2:4">
      <c r="B1748" s="866"/>
      <c r="C1748" s="881"/>
      <c r="D1748" s="883"/>
    </row>
    <row r="1749" spans="2:4">
      <c r="B1749" s="866"/>
      <c r="C1749" s="881"/>
      <c r="D1749" s="883"/>
    </row>
    <row r="1750" spans="2:4">
      <c r="B1750" s="866"/>
      <c r="C1750" s="881"/>
      <c r="D1750" s="883"/>
    </row>
    <row r="1751" spans="2:4">
      <c r="B1751" s="866"/>
      <c r="C1751" s="881"/>
      <c r="D1751" s="883"/>
    </row>
    <row r="1752" spans="2:4">
      <c r="B1752" s="866"/>
      <c r="C1752" s="881"/>
      <c r="D1752" s="883"/>
    </row>
    <row r="1753" spans="2:4">
      <c r="B1753" s="866"/>
      <c r="C1753" s="881"/>
      <c r="D1753" s="883"/>
    </row>
    <row r="1754" spans="2:4">
      <c r="B1754" s="866"/>
      <c r="C1754" s="881"/>
      <c r="D1754" s="883"/>
    </row>
    <row r="1755" spans="2:4">
      <c r="B1755" s="866"/>
      <c r="C1755" s="881"/>
      <c r="D1755" s="883"/>
    </row>
    <row r="1756" spans="2:4">
      <c r="B1756" s="866"/>
      <c r="C1756" s="881"/>
      <c r="D1756" s="883"/>
    </row>
    <row r="1757" spans="2:4">
      <c r="B1757" s="866"/>
      <c r="C1757" s="881"/>
      <c r="D1757" s="883"/>
    </row>
    <row r="1758" spans="2:4">
      <c r="B1758" s="866"/>
      <c r="C1758" s="881"/>
      <c r="D1758" s="883"/>
    </row>
    <row r="1759" spans="2:4">
      <c r="B1759" s="866"/>
      <c r="C1759" s="881"/>
      <c r="D1759" s="883"/>
    </row>
    <row r="1760" spans="2:4">
      <c r="B1760" s="866"/>
      <c r="C1760" s="881"/>
      <c r="D1760" s="883"/>
    </row>
    <row r="1761" spans="2:4">
      <c r="B1761" s="866"/>
      <c r="C1761" s="881"/>
      <c r="D1761" s="883"/>
    </row>
    <row r="1762" spans="2:4">
      <c r="B1762" s="866"/>
      <c r="C1762" s="881"/>
      <c r="D1762" s="883"/>
    </row>
    <row r="1763" spans="2:4">
      <c r="B1763" s="866"/>
      <c r="C1763" s="881"/>
      <c r="D1763" s="883"/>
    </row>
    <row r="1764" spans="2:4">
      <c r="B1764" s="866"/>
      <c r="C1764" s="881"/>
      <c r="D1764" s="883"/>
    </row>
    <row r="1765" spans="2:4">
      <c r="B1765" s="866"/>
      <c r="C1765" s="881"/>
      <c r="D1765" s="883"/>
    </row>
    <row r="1766" spans="2:4">
      <c r="B1766" s="866"/>
      <c r="C1766" s="881"/>
      <c r="D1766" s="883"/>
    </row>
    <row r="1767" spans="2:4">
      <c r="B1767" s="866"/>
      <c r="C1767" s="881"/>
      <c r="D1767" s="883"/>
    </row>
    <row r="1768" spans="2:4">
      <c r="B1768" s="866"/>
      <c r="C1768" s="881"/>
      <c r="D1768" s="883"/>
    </row>
    <row r="1769" spans="2:4">
      <c r="B1769" s="866"/>
      <c r="C1769" s="881"/>
      <c r="D1769" s="883"/>
    </row>
    <row r="1770" spans="2:4">
      <c r="B1770" s="866"/>
      <c r="C1770" s="881"/>
      <c r="D1770" s="883"/>
    </row>
    <row r="1771" spans="2:4">
      <c r="B1771" s="866"/>
      <c r="C1771" s="881"/>
      <c r="D1771" s="883"/>
    </row>
    <row r="1772" spans="2:4">
      <c r="B1772" s="866"/>
      <c r="C1772" s="881"/>
      <c r="D1772" s="883"/>
    </row>
    <row r="1773" spans="2:4">
      <c r="B1773" s="866"/>
      <c r="C1773" s="881"/>
      <c r="D1773" s="883"/>
    </row>
    <row r="1774" spans="2:4">
      <c r="B1774" s="866"/>
      <c r="C1774" s="881"/>
      <c r="D1774" s="883"/>
    </row>
    <row r="1775" spans="2:4">
      <c r="B1775" s="866"/>
      <c r="C1775" s="881"/>
      <c r="D1775" s="883"/>
    </row>
    <row r="1776" spans="2:4">
      <c r="B1776" s="866"/>
      <c r="C1776" s="881"/>
      <c r="D1776" s="883"/>
    </row>
    <row r="1777" spans="2:4">
      <c r="B1777" s="866"/>
      <c r="C1777" s="881"/>
      <c r="D1777" s="883"/>
    </row>
    <row r="1778" spans="2:4">
      <c r="B1778" s="866"/>
      <c r="C1778" s="881"/>
      <c r="D1778" s="883"/>
    </row>
    <row r="1779" spans="2:4">
      <c r="B1779" s="866"/>
      <c r="C1779" s="881"/>
      <c r="D1779" s="883"/>
    </row>
    <row r="1780" spans="2:4">
      <c r="B1780" s="954"/>
      <c r="C1780" s="881"/>
      <c r="D1780" s="883"/>
    </row>
    <row r="1781" spans="2:4">
      <c r="B1781" s="954"/>
      <c r="C1781" s="881"/>
      <c r="D1781" s="883"/>
    </row>
    <row r="1782" spans="2:4">
      <c r="B1782" s="954"/>
      <c r="C1782" s="881"/>
      <c r="D1782" s="883"/>
    </row>
    <row r="1783" spans="2:4">
      <c r="B1783" s="954"/>
      <c r="C1783" s="881"/>
      <c r="D1783" s="883"/>
    </row>
    <row r="1784" spans="2:4">
      <c r="B1784" s="954"/>
      <c r="C1784" s="881"/>
      <c r="D1784" s="883"/>
    </row>
    <row r="1785" spans="2:4">
      <c r="B1785" s="954"/>
      <c r="C1785" s="881"/>
      <c r="D1785" s="883"/>
    </row>
    <row r="1786" spans="2:4">
      <c r="B1786" s="866"/>
      <c r="C1786" s="881"/>
      <c r="D1786" s="883"/>
    </row>
    <row r="1787" spans="2:4">
      <c r="B1787" s="866"/>
      <c r="C1787" s="881"/>
      <c r="D1787" s="883"/>
    </row>
    <row r="1788" spans="2:4">
      <c r="B1788" s="866"/>
      <c r="C1788" s="881"/>
      <c r="D1788" s="883"/>
    </row>
    <row r="1789" spans="2:4">
      <c r="B1789" s="866"/>
      <c r="C1789" s="881"/>
      <c r="D1789" s="883"/>
    </row>
    <row r="1790" spans="2:4">
      <c r="B1790" s="866"/>
      <c r="C1790" s="881"/>
      <c r="D1790" s="883"/>
    </row>
    <row r="1791" spans="2:4">
      <c r="B1791" s="866"/>
      <c r="C1791" s="881"/>
      <c r="D1791" s="883"/>
    </row>
    <row r="1792" spans="2:4">
      <c r="B1792" s="866"/>
      <c r="C1792" s="881"/>
      <c r="D1792" s="883"/>
    </row>
    <row r="1793" spans="2:4">
      <c r="B1793" s="866"/>
      <c r="C1793" s="881"/>
      <c r="D1793" s="883"/>
    </row>
    <row r="1794" spans="2:4">
      <c r="B1794" s="866"/>
      <c r="C1794" s="881"/>
      <c r="D1794" s="883"/>
    </row>
    <row r="1795" spans="2:4">
      <c r="B1795" s="866"/>
      <c r="C1795" s="881"/>
      <c r="D1795" s="883"/>
    </row>
    <row r="1796" spans="2:4">
      <c r="B1796" s="866"/>
      <c r="C1796" s="881"/>
      <c r="D1796" s="883"/>
    </row>
    <row r="1797" spans="2:4">
      <c r="B1797" s="866"/>
      <c r="C1797" s="881"/>
      <c r="D1797" s="883"/>
    </row>
    <row r="1798" spans="2:4">
      <c r="B1798" s="866"/>
      <c r="C1798" s="881"/>
      <c r="D1798" s="883"/>
    </row>
    <row r="1799" spans="2:4">
      <c r="B1799" s="866"/>
      <c r="C1799" s="881"/>
      <c r="D1799" s="883"/>
    </row>
    <row r="1800" spans="2:4">
      <c r="B1800" s="866"/>
      <c r="C1800" s="881"/>
      <c r="D1800" s="883"/>
    </row>
    <row r="1801" spans="2:4">
      <c r="B1801" s="866"/>
      <c r="C1801" s="881"/>
      <c r="D1801" s="883"/>
    </row>
    <row r="1802" spans="2:4">
      <c r="B1802" s="866"/>
      <c r="C1802" s="881"/>
      <c r="D1802" s="883"/>
    </row>
    <row r="1803" spans="2:4">
      <c r="B1803" s="866"/>
      <c r="C1803" s="881"/>
      <c r="D1803" s="883"/>
    </row>
    <row r="1804" spans="2:4">
      <c r="B1804" s="866"/>
      <c r="C1804" s="881"/>
      <c r="D1804" s="883"/>
    </row>
    <row r="1805" spans="2:4">
      <c r="B1805" s="866"/>
      <c r="C1805" s="881"/>
      <c r="D1805" s="883"/>
    </row>
    <row r="1806" spans="2:4">
      <c r="B1806" s="866"/>
      <c r="C1806" s="881"/>
      <c r="D1806" s="883"/>
    </row>
    <row r="1807" spans="2:4">
      <c r="B1807" s="866"/>
      <c r="C1807" s="881"/>
      <c r="D1807" s="883"/>
    </row>
    <row r="1808" spans="2:4">
      <c r="B1808" s="866"/>
      <c r="C1808" s="881"/>
      <c r="D1808" s="883"/>
    </row>
    <row r="1809" spans="2:4">
      <c r="B1809" s="866"/>
      <c r="C1809" s="881"/>
      <c r="D1809" s="883"/>
    </row>
    <row r="1810" spans="2:4">
      <c r="B1810" s="866"/>
      <c r="C1810" s="881"/>
      <c r="D1810" s="883"/>
    </row>
    <row r="1811" spans="2:4">
      <c r="B1811" s="866"/>
      <c r="C1811" s="881"/>
      <c r="D1811" s="883"/>
    </row>
    <row r="1812" spans="2:4">
      <c r="B1812" s="866"/>
      <c r="C1812" s="881"/>
      <c r="D1812" s="883"/>
    </row>
    <row r="1813" spans="2:4">
      <c r="B1813" s="866"/>
      <c r="C1813" s="881"/>
      <c r="D1813" s="883"/>
    </row>
    <row r="1814" spans="2:4">
      <c r="B1814" s="866"/>
      <c r="C1814" s="881"/>
      <c r="D1814" s="883"/>
    </row>
    <row r="1815" spans="2:4">
      <c r="B1815" s="866"/>
      <c r="C1815" s="881"/>
      <c r="D1815" s="883"/>
    </row>
    <row r="1816" spans="2:4">
      <c r="B1816" s="866"/>
      <c r="C1816" s="881"/>
      <c r="D1816" s="883"/>
    </row>
    <row r="1817" spans="2:4">
      <c r="B1817" s="866"/>
      <c r="C1817" s="881"/>
      <c r="D1817" s="883"/>
    </row>
    <row r="1818" spans="2:4">
      <c r="B1818" s="866"/>
      <c r="C1818" s="881"/>
      <c r="D1818" s="883"/>
    </row>
    <row r="1819" spans="2:4">
      <c r="B1819" s="866"/>
      <c r="C1819" s="881"/>
      <c r="D1819" s="883"/>
    </row>
    <row r="1820" spans="2:4">
      <c r="B1820" s="866"/>
      <c r="C1820" s="881"/>
      <c r="D1820" s="883"/>
    </row>
    <row r="1821" spans="2:4">
      <c r="B1821" s="866"/>
      <c r="C1821" s="881"/>
      <c r="D1821" s="883"/>
    </row>
    <row r="1822" spans="2:4">
      <c r="B1822" s="866"/>
      <c r="C1822" s="881"/>
      <c r="D1822" s="883"/>
    </row>
    <row r="1823" spans="2:4">
      <c r="B1823" s="866"/>
      <c r="C1823" s="881"/>
      <c r="D1823" s="883"/>
    </row>
    <row r="1824" spans="2:4">
      <c r="B1824" s="866"/>
      <c r="C1824" s="881"/>
      <c r="D1824" s="883"/>
    </row>
    <row r="1825" spans="2:4">
      <c r="B1825" s="866"/>
      <c r="C1825" s="881"/>
      <c r="D1825" s="883"/>
    </row>
    <row r="1826" spans="2:4">
      <c r="B1826" s="866"/>
      <c r="C1826" s="881"/>
      <c r="D1826" s="883"/>
    </row>
    <row r="1827" spans="2:4">
      <c r="B1827" s="866"/>
      <c r="C1827" s="881"/>
      <c r="D1827" s="883"/>
    </row>
    <row r="1828" spans="2:4">
      <c r="B1828" s="866"/>
      <c r="C1828" s="881"/>
      <c r="D1828" s="883"/>
    </row>
    <row r="1829" spans="2:4">
      <c r="B1829" s="866"/>
      <c r="C1829" s="881"/>
      <c r="D1829" s="883"/>
    </row>
    <row r="1830" spans="2:4">
      <c r="B1830" s="866"/>
      <c r="C1830" s="881"/>
      <c r="D1830" s="883"/>
    </row>
    <row r="1831" spans="2:4">
      <c r="B1831" s="866"/>
      <c r="C1831" s="881"/>
      <c r="D1831" s="883"/>
    </row>
    <row r="1832" spans="2:4">
      <c r="B1832" s="866"/>
      <c r="C1832" s="881"/>
      <c r="D1832" s="883"/>
    </row>
    <row r="1833" spans="2:4">
      <c r="B1833" s="866"/>
      <c r="C1833" s="881"/>
      <c r="D1833" s="883"/>
    </row>
    <row r="1834" spans="2:4">
      <c r="B1834" s="866"/>
      <c r="C1834" s="881"/>
      <c r="D1834" s="883"/>
    </row>
    <row r="1835" spans="2:4">
      <c r="B1835" s="866"/>
      <c r="C1835" s="881"/>
      <c r="D1835" s="883"/>
    </row>
    <row r="1836" spans="2:4">
      <c r="B1836" s="866"/>
      <c r="C1836" s="881"/>
      <c r="D1836" s="883"/>
    </row>
    <row r="1837" spans="2:4">
      <c r="B1837" s="866"/>
      <c r="C1837" s="881"/>
      <c r="D1837" s="883"/>
    </row>
    <row r="1838" spans="2:4">
      <c r="B1838" s="866"/>
      <c r="C1838" s="881"/>
      <c r="D1838" s="883"/>
    </row>
    <row r="1839" spans="2:4">
      <c r="B1839" s="866"/>
      <c r="C1839" s="881"/>
      <c r="D1839" s="883"/>
    </row>
    <row r="1840" spans="2:4">
      <c r="B1840" s="866"/>
      <c r="C1840" s="881"/>
      <c r="D1840" s="883"/>
    </row>
    <row r="1841" spans="2:4">
      <c r="B1841" s="866"/>
      <c r="C1841" s="881"/>
      <c r="D1841" s="883"/>
    </row>
    <row r="1842" spans="2:4">
      <c r="B1842" s="866"/>
      <c r="C1842" s="881"/>
      <c r="D1842" s="883"/>
    </row>
    <row r="1843" spans="2:4">
      <c r="B1843" s="866"/>
      <c r="C1843" s="881"/>
      <c r="D1843" s="883"/>
    </row>
    <row r="1844" spans="2:4">
      <c r="B1844" s="866"/>
      <c r="C1844" s="881"/>
      <c r="D1844" s="883"/>
    </row>
    <row r="1845" spans="2:4">
      <c r="B1845" s="954"/>
      <c r="C1845" s="881"/>
      <c r="D1845" s="883"/>
    </row>
    <row r="1846" spans="2:4">
      <c r="B1846" s="954"/>
      <c r="C1846" s="881"/>
      <c r="D1846" s="883"/>
    </row>
    <row r="1847" spans="2:4">
      <c r="B1847" s="954"/>
      <c r="C1847" s="881"/>
      <c r="D1847" s="883"/>
    </row>
    <row r="1848" spans="2:4">
      <c r="B1848" s="954"/>
      <c r="C1848" s="881"/>
      <c r="D1848" s="883"/>
    </row>
    <row r="1849" spans="2:4">
      <c r="B1849" s="954"/>
      <c r="C1849" s="881"/>
      <c r="D1849" s="883"/>
    </row>
    <row r="1850" spans="2:4">
      <c r="B1850" s="954"/>
      <c r="C1850" s="881"/>
      <c r="D1850" s="883"/>
    </row>
    <row r="1851" spans="2:4">
      <c r="B1851" s="866"/>
      <c r="C1851" s="881"/>
      <c r="D1851" s="883"/>
    </row>
    <row r="1852" spans="2:4">
      <c r="B1852" s="866"/>
      <c r="C1852" s="881"/>
      <c r="D1852" s="883"/>
    </row>
    <row r="1853" spans="2:4">
      <c r="B1853" s="866"/>
      <c r="C1853" s="881"/>
      <c r="D1853" s="883"/>
    </row>
    <row r="1854" spans="2:4">
      <c r="B1854" s="866"/>
      <c r="C1854" s="881"/>
      <c r="D1854" s="883"/>
    </row>
    <row r="1855" spans="2:4">
      <c r="B1855" s="866"/>
      <c r="C1855" s="881"/>
      <c r="D1855" s="883"/>
    </row>
    <row r="1856" spans="2:4">
      <c r="B1856" s="866"/>
      <c r="C1856" s="881"/>
      <c r="D1856" s="883"/>
    </row>
    <row r="1857" spans="2:4">
      <c r="B1857" s="866"/>
      <c r="C1857" s="881"/>
      <c r="D1857" s="883"/>
    </row>
    <row r="1858" spans="2:4">
      <c r="B1858" s="866"/>
      <c r="C1858" s="881"/>
      <c r="D1858" s="883"/>
    </row>
    <row r="1859" spans="2:4">
      <c r="B1859" s="866"/>
      <c r="C1859" s="881"/>
      <c r="D1859" s="883"/>
    </row>
    <row r="1860" spans="2:4">
      <c r="B1860" s="866"/>
      <c r="C1860" s="881"/>
      <c r="D1860" s="883"/>
    </row>
    <row r="1861" spans="2:4">
      <c r="B1861" s="866"/>
      <c r="C1861" s="881"/>
      <c r="D1861" s="883"/>
    </row>
    <row r="1862" spans="2:4">
      <c r="B1862" s="866"/>
      <c r="C1862" s="881"/>
      <c r="D1862" s="883"/>
    </row>
    <row r="1863" spans="2:4">
      <c r="B1863" s="866"/>
      <c r="C1863" s="881"/>
      <c r="D1863" s="883"/>
    </row>
    <row r="1864" spans="2:4">
      <c r="B1864" s="866"/>
      <c r="C1864" s="881"/>
      <c r="D1864" s="883"/>
    </row>
    <row r="1865" spans="2:4">
      <c r="B1865" s="866"/>
      <c r="C1865" s="881"/>
      <c r="D1865" s="883"/>
    </row>
    <row r="1866" spans="2:4">
      <c r="B1866" s="866"/>
      <c r="C1866" s="881"/>
      <c r="D1866" s="883"/>
    </row>
    <row r="1867" spans="2:4">
      <c r="B1867" s="866"/>
      <c r="C1867" s="881"/>
      <c r="D1867" s="883"/>
    </row>
    <row r="1868" spans="2:4">
      <c r="B1868" s="866"/>
      <c r="C1868" s="881"/>
      <c r="D1868" s="883"/>
    </row>
    <row r="1869" spans="2:4">
      <c r="B1869" s="866"/>
      <c r="C1869" s="881"/>
      <c r="D1869" s="883"/>
    </row>
    <row r="1870" spans="2:4">
      <c r="B1870" s="866"/>
      <c r="C1870" s="881"/>
      <c r="D1870" s="883"/>
    </row>
    <row r="1871" spans="2:4">
      <c r="B1871" s="866"/>
      <c r="C1871" s="881"/>
      <c r="D1871" s="883"/>
    </row>
    <row r="1872" spans="2:4">
      <c r="B1872" s="866"/>
      <c r="C1872" s="881"/>
      <c r="D1872" s="883"/>
    </row>
    <row r="1873" spans="2:4">
      <c r="B1873" s="866"/>
      <c r="C1873" s="881"/>
      <c r="D1873" s="883"/>
    </row>
    <row r="1874" spans="2:4">
      <c r="B1874" s="866"/>
      <c r="C1874" s="881"/>
      <c r="D1874" s="883"/>
    </row>
    <row r="1875" spans="2:4">
      <c r="B1875" s="866"/>
      <c r="C1875" s="881"/>
      <c r="D1875" s="883"/>
    </row>
    <row r="1876" spans="2:4">
      <c r="B1876" s="866"/>
      <c r="C1876" s="881"/>
      <c r="D1876" s="883"/>
    </row>
    <row r="1877" spans="2:4">
      <c r="B1877" s="866"/>
      <c r="C1877" s="881"/>
      <c r="D1877" s="883"/>
    </row>
    <row r="1878" spans="2:4">
      <c r="B1878" s="866"/>
      <c r="C1878" s="881"/>
      <c r="D1878" s="883"/>
    </row>
    <row r="1879" spans="2:4">
      <c r="B1879" s="866"/>
      <c r="C1879" s="881"/>
      <c r="D1879" s="883"/>
    </row>
    <row r="1880" spans="2:4">
      <c r="B1880" s="866"/>
      <c r="C1880" s="881"/>
      <c r="D1880" s="883"/>
    </row>
    <row r="1881" spans="2:4">
      <c r="B1881" s="866"/>
      <c r="C1881" s="881"/>
      <c r="D1881" s="883"/>
    </row>
    <row r="1882" spans="2:4">
      <c r="B1882" s="866"/>
      <c r="C1882" s="881"/>
      <c r="D1882" s="883"/>
    </row>
    <row r="1883" spans="2:4">
      <c r="B1883" s="866"/>
      <c r="C1883" s="881"/>
      <c r="D1883" s="883"/>
    </row>
    <row r="1884" spans="2:4">
      <c r="B1884" s="866"/>
      <c r="C1884" s="881"/>
      <c r="D1884" s="883"/>
    </row>
  </sheetData>
  <mergeCells count="6">
    <mergeCell ref="D1542:D1543"/>
    <mergeCell ref="A6:D6"/>
    <mergeCell ref="E6:F6"/>
    <mergeCell ref="A8:B8"/>
    <mergeCell ref="A218:B218"/>
    <mergeCell ref="A233:B233"/>
  </mergeCells>
  <printOptions horizontalCentered="1" gridLines="1"/>
  <pageMargins left="0.47244094488188981" right="0.19685039370078741" top="0.55118110236220474" bottom="0.6692913385826772" header="0.27559055118110237" footer="0.51181102362204722"/>
  <pageSetup paperSize="9" scale="77" orientation="landscape" horizontalDpi="4294967292" verticalDpi="300" r:id="rId1"/>
  <headerFooter alignWithMargins="0">
    <oddFooter>&amp;R&amp;11Strana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B6942-2E53-4CC8-9BC2-0BD58203B2FE}">
  <sheetPr>
    <tabColor rgb="FFFFFFCC"/>
  </sheetPr>
  <dimension ref="A2:AE1693"/>
  <sheetViews>
    <sheetView view="pageBreakPreview" zoomScale="85" zoomScaleNormal="85" zoomScaleSheetLayoutView="85" workbookViewId="0">
      <pane ySplit="9" topLeftCell="A10" activePane="bottomLeft" state="frozen"/>
      <selection activeCell="B102" sqref="B102"/>
      <selection pane="bottomLeft" activeCell="F37" sqref="F37"/>
    </sheetView>
  </sheetViews>
  <sheetFormatPr defaultColWidth="9.28515625" defaultRowHeight="14.25"/>
  <cols>
    <col min="1" max="1" width="11.7109375" style="899" bestFit="1" customWidth="1"/>
    <col min="2" max="2" width="113.85546875" style="865" customWidth="1"/>
    <col min="3" max="3" width="7.7109375" style="867" customWidth="1"/>
    <col min="4" max="4" width="9" style="873" customWidth="1"/>
    <col min="5" max="5" width="13.7109375" style="864" customWidth="1"/>
    <col min="6" max="6" width="14" style="864" bestFit="1" customWidth="1"/>
    <col min="7" max="7" width="5.7109375" style="865" customWidth="1"/>
    <col min="8" max="8" width="10.7109375" style="865" customWidth="1"/>
    <col min="9" max="256" width="9.28515625" style="865"/>
    <col min="257" max="257" width="11.7109375" style="865" bestFit="1" customWidth="1"/>
    <col min="258" max="258" width="113.85546875" style="865" customWidth="1"/>
    <col min="259" max="259" width="7.7109375" style="865" customWidth="1"/>
    <col min="260" max="260" width="9" style="865" customWidth="1"/>
    <col min="261" max="261" width="13.7109375" style="865" customWidth="1"/>
    <col min="262" max="262" width="14" style="865" bestFit="1" customWidth="1"/>
    <col min="263" max="263" width="5.7109375" style="865" customWidth="1"/>
    <col min="264" max="264" width="10.7109375" style="865" customWidth="1"/>
    <col min="265" max="512" width="9.28515625" style="865"/>
    <col min="513" max="513" width="11.7109375" style="865" bestFit="1" customWidth="1"/>
    <col min="514" max="514" width="113.85546875" style="865" customWidth="1"/>
    <col min="515" max="515" width="7.7109375" style="865" customWidth="1"/>
    <col min="516" max="516" width="9" style="865" customWidth="1"/>
    <col min="517" max="517" width="13.7109375" style="865" customWidth="1"/>
    <col min="518" max="518" width="14" style="865" bestFit="1" customWidth="1"/>
    <col min="519" max="519" width="5.7109375" style="865" customWidth="1"/>
    <col min="520" max="520" width="10.7109375" style="865" customWidth="1"/>
    <col min="521" max="768" width="9.28515625" style="865"/>
    <col min="769" max="769" width="11.7109375" style="865" bestFit="1" customWidth="1"/>
    <col min="770" max="770" width="113.85546875" style="865" customWidth="1"/>
    <col min="771" max="771" width="7.7109375" style="865" customWidth="1"/>
    <col min="772" max="772" width="9" style="865" customWidth="1"/>
    <col min="773" max="773" width="13.7109375" style="865" customWidth="1"/>
    <col min="774" max="774" width="14" style="865" bestFit="1" customWidth="1"/>
    <col min="775" max="775" width="5.7109375" style="865" customWidth="1"/>
    <col min="776" max="776" width="10.7109375" style="865" customWidth="1"/>
    <col min="777" max="1024" width="9.28515625" style="865"/>
    <col min="1025" max="1025" width="11.7109375" style="865" bestFit="1" customWidth="1"/>
    <col min="1026" max="1026" width="113.85546875" style="865" customWidth="1"/>
    <col min="1027" max="1027" width="7.7109375" style="865" customWidth="1"/>
    <col min="1028" max="1028" width="9" style="865" customWidth="1"/>
    <col min="1029" max="1029" width="13.7109375" style="865" customWidth="1"/>
    <col min="1030" max="1030" width="14" style="865" bestFit="1" customWidth="1"/>
    <col min="1031" max="1031" width="5.7109375" style="865" customWidth="1"/>
    <col min="1032" max="1032" width="10.7109375" style="865" customWidth="1"/>
    <col min="1033" max="1280" width="9.28515625" style="865"/>
    <col min="1281" max="1281" width="11.7109375" style="865" bestFit="1" customWidth="1"/>
    <col min="1282" max="1282" width="113.85546875" style="865" customWidth="1"/>
    <col min="1283" max="1283" width="7.7109375" style="865" customWidth="1"/>
    <col min="1284" max="1284" width="9" style="865" customWidth="1"/>
    <col min="1285" max="1285" width="13.7109375" style="865" customWidth="1"/>
    <col min="1286" max="1286" width="14" style="865" bestFit="1" customWidth="1"/>
    <col min="1287" max="1287" width="5.7109375" style="865" customWidth="1"/>
    <col min="1288" max="1288" width="10.7109375" style="865" customWidth="1"/>
    <col min="1289" max="1536" width="9.28515625" style="865"/>
    <col min="1537" max="1537" width="11.7109375" style="865" bestFit="1" customWidth="1"/>
    <col min="1538" max="1538" width="113.85546875" style="865" customWidth="1"/>
    <col min="1539" max="1539" width="7.7109375" style="865" customWidth="1"/>
    <col min="1540" max="1540" width="9" style="865" customWidth="1"/>
    <col min="1541" max="1541" width="13.7109375" style="865" customWidth="1"/>
    <col min="1542" max="1542" width="14" style="865" bestFit="1" customWidth="1"/>
    <col min="1543" max="1543" width="5.7109375" style="865" customWidth="1"/>
    <col min="1544" max="1544" width="10.7109375" style="865" customWidth="1"/>
    <col min="1545" max="1792" width="9.28515625" style="865"/>
    <col min="1793" max="1793" width="11.7109375" style="865" bestFit="1" customWidth="1"/>
    <col min="1794" max="1794" width="113.85546875" style="865" customWidth="1"/>
    <col min="1795" max="1795" width="7.7109375" style="865" customWidth="1"/>
    <col min="1796" max="1796" width="9" style="865" customWidth="1"/>
    <col min="1797" max="1797" width="13.7109375" style="865" customWidth="1"/>
    <col min="1798" max="1798" width="14" style="865" bestFit="1" customWidth="1"/>
    <col min="1799" max="1799" width="5.7109375" style="865" customWidth="1"/>
    <col min="1800" max="1800" width="10.7109375" style="865" customWidth="1"/>
    <col min="1801" max="2048" width="9.28515625" style="865"/>
    <col min="2049" max="2049" width="11.7109375" style="865" bestFit="1" customWidth="1"/>
    <col min="2050" max="2050" width="113.85546875" style="865" customWidth="1"/>
    <col min="2051" max="2051" width="7.7109375" style="865" customWidth="1"/>
    <col min="2052" max="2052" width="9" style="865" customWidth="1"/>
    <col min="2053" max="2053" width="13.7109375" style="865" customWidth="1"/>
    <col min="2054" max="2054" width="14" style="865" bestFit="1" customWidth="1"/>
    <col min="2055" max="2055" width="5.7109375" style="865" customWidth="1"/>
    <col min="2056" max="2056" width="10.7109375" style="865" customWidth="1"/>
    <col min="2057" max="2304" width="9.28515625" style="865"/>
    <col min="2305" max="2305" width="11.7109375" style="865" bestFit="1" customWidth="1"/>
    <col min="2306" max="2306" width="113.85546875" style="865" customWidth="1"/>
    <col min="2307" max="2307" width="7.7109375" style="865" customWidth="1"/>
    <col min="2308" max="2308" width="9" style="865" customWidth="1"/>
    <col min="2309" max="2309" width="13.7109375" style="865" customWidth="1"/>
    <col min="2310" max="2310" width="14" style="865" bestFit="1" customWidth="1"/>
    <col min="2311" max="2311" width="5.7109375" style="865" customWidth="1"/>
    <col min="2312" max="2312" width="10.7109375" style="865" customWidth="1"/>
    <col min="2313" max="2560" width="9.28515625" style="865"/>
    <col min="2561" max="2561" width="11.7109375" style="865" bestFit="1" customWidth="1"/>
    <col min="2562" max="2562" width="113.85546875" style="865" customWidth="1"/>
    <col min="2563" max="2563" width="7.7109375" style="865" customWidth="1"/>
    <col min="2564" max="2564" width="9" style="865" customWidth="1"/>
    <col min="2565" max="2565" width="13.7109375" style="865" customWidth="1"/>
    <col min="2566" max="2566" width="14" style="865" bestFit="1" customWidth="1"/>
    <col min="2567" max="2567" width="5.7109375" style="865" customWidth="1"/>
    <col min="2568" max="2568" width="10.7109375" style="865" customWidth="1"/>
    <col min="2569" max="2816" width="9.28515625" style="865"/>
    <col min="2817" max="2817" width="11.7109375" style="865" bestFit="1" customWidth="1"/>
    <col min="2818" max="2818" width="113.85546875" style="865" customWidth="1"/>
    <col min="2819" max="2819" width="7.7109375" style="865" customWidth="1"/>
    <col min="2820" max="2820" width="9" style="865" customWidth="1"/>
    <col min="2821" max="2821" width="13.7109375" style="865" customWidth="1"/>
    <col min="2822" max="2822" width="14" style="865" bestFit="1" customWidth="1"/>
    <col min="2823" max="2823" width="5.7109375" style="865" customWidth="1"/>
    <col min="2824" max="2824" width="10.7109375" style="865" customWidth="1"/>
    <col min="2825" max="3072" width="9.28515625" style="865"/>
    <col min="3073" max="3073" width="11.7109375" style="865" bestFit="1" customWidth="1"/>
    <col min="3074" max="3074" width="113.85546875" style="865" customWidth="1"/>
    <col min="3075" max="3075" width="7.7109375" style="865" customWidth="1"/>
    <col min="3076" max="3076" width="9" style="865" customWidth="1"/>
    <col min="3077" max="3077" width="13.7109375" style="865" customWidth="1"/>
    <col min="3078" max="3078" width="14" style="865" bestFit="1" customWidth="1"/>
    <col min="3079" max="3079" width="5.7109375" style="865" customWidth="1"/>
    <col min="3080" max="3080" width="10.7109375" style="865" customWidth="1"/>
    <col min="3081" max="3328" width="9.28515625" style="865"/>
    <col min="3329" max="3329" width="11.7109375" style="865" bestFit="1" customWidth="1"/>
    <col min="3330" max="3330" width="113.85546875" style="865" customWidth="1"/>
    <col min="3331" max="3331" width="7.7109375" style="865" customWidth="1"/>
    <col min="3332" max="3332" width="9" style="865" customWidth="1"/>
    <col min="3333" max="3333" width="13.7109375" style="865" customWidth="1"/>
    <col min="3334" max="3334" width="14" style="865" bestFit="1" customWidth="1"/>
    <col min="3335" max="3335" width="5.7109375" style="865" customWidth="1"/>
    <col min="3336" max="3336" width="10.7109375" style="865" customWidth="1"/>
    <col min="3337" max="3584" width="9.28515625" style="865"/>
    <col min="3585" max="3585" width="11.7109375" style="865" bestFit="1" customWidth="1"/>
    <col min="3586" max="3586" width="113.85546875" style="865" customWidth="1"/>
    <col min="3587" max="3587" width="7.7109375" style="865" customWidth="1"/>
    <col min="3588" max="3588" width="9" style="865" customWidth="1"/>
    <col min="3589" max="3589" width="13.7109375" style="865" customWidth="1"/>
    <col min="3590" max="3590" width="14" style="865" bestFit="1" customWidth="1"/>
    <col min="3591" max="3591" width="5.7109375" style="865" customWidth="1"/>
    <col min="3592" max="3592" width="10.7109375" style="865" customWidth="1"/>
    <col min="3593" max="3840" width="9.28515625" style="865"/>
    <col min="3841" max="3841" width="11.7109375" style="865" bestFit="1" customWidth="1"/>
    <col min="3842" max="3842" width="113.85546875" style="865" customWidth="1"/>
    <col min="3843" max="3843" width="7.7109375" style="865" customWidth="1"/>
    <col min="3844" max="3844" width="9" style="865" customWidth="1"/>
    <col min="3845" max="3845" width="13.7109375" style="865" customWidth="1"/>
    <col min="3846" max="3846" width="14" style="865" bestFit="1" customWidth="1"/>
    <col min="3847" max="3847" width="5.7109375" style="865" customWidth="1"/>
    <col min="3848" max="3848" width="10.7109375" style="865" customWidth="1"/>
    <col min="3849" max="4096" width="9.28515625" style="865"/>
    <col min="4097" max="4097" width="11.7109375" style="865" bestFit="1" customWidth="1"/>
    <col min="4098" max="4098" width="113.85546875" style="865" customWidth="1"/>
    <col min="4099" max="4099" width="7.7109375" style="865" customWidth="1"/>
    <col min="4100" max="4100" width="9" style="865" customWidth="1"/>
    <col min="4101" max="4101" width="13.7109375" style="865" customWidth="1"/>
    <col min="4102" max="4102" width="14" style="865" bestFit="1" customWidth="1"/>
    <col min="4103" max="4103" width="5.7109375" style="865" customWidth="1"/>
    <col min="4104" max="4104" width="10.7109375" style="865" customWidth="1"/>
    <col min="4105" max="4352" width="9.28515625" style="865"/>
    <col min="4353" max="4353" width="11.7109375" style="865" bestFit="1" customWidth="1"/>
    <col min="4354" max="4354" width="113.85546875" style="865" customWidth="1"/>
    <col min="4355" max="4355" width="7.7109375" style="865" customWidth="1"/>
    <col min="4356" max="4356" width="9" style="865" customWidth="1"/>
    <col min="4357" max="4357" width="13.7109375" style="865" customWidth="1"/>
    <col min="4358" max="4358" width="14" style="865" bestFit="1" customWidth="1"/>
    <col min="4359" max="4359" width="5.7109375" style="865" customWidth="1"/>
    <col min="4360" max="4360" width="10.7109375" style="865" customWidth="1"/>
    <col min="4361" max="4608" width="9.28515625" style="865"/>
    <col min="4609" max="4609" width="11.7109375" style="865" bestFit="1" customWidth="1"/>
    <col min="4610" max="4610" width="113.85546875" style="865" customWidth="1"/>
    <col min="4611" max="4611" width="7.7109375" style="865" customWidth="1"/>
    <col min="4612" max="4612" width="9" style="865" customWidth="1"/>
    <col min="4613" max="4613" width="13.7109375" style="865" customWidth="1"/>
    <col min="4614" max="4614" width="14" style="865" bestFit="1" customWidth="1"/>
    <col min="4615" max="4615" width="5.7109375" style="865" customWidth="1"/>
    <col min="4616" max="4616" width="10.7109375" style="865" customWidth="1"/>
    <col min="4617" max="4864" width="9.28515625" style="865"/>
    <col min="4865" max="4865" width="11.7109375" style="865" bestFit="1" customWidth="1"/>
    <col min="4866" max="4866" width="113.85546875" style="865" customWidth="1"/>
    <col min="4867" max="4867" width="7.7109375" style="865" customWidth="1"/>
    <col min="4868" max="4868" width="9" style="865" customWidth="1"/>
    <col min="4869" max="4869" width="13.7109375" style="865" customWidth="1"/>
    <col min="4870" max="4870" width="14" style="865" bestFit="1" customWidth="1"/>
    <col min="4871" max="4871" width="5.7109375" style="865" customWidth="1"/>
    <col min="4872" max="4872" width="10.7109375" style="865" customWidth="1"/>
    <col min="4873" max="5120" width="9.28515625" style="865"/>
    <col min="5121" max="5121" width="11.7109375" style="865" bestFit="1" customWidth="1"/>
    <col min="5122" max="5122" width="113.85546875" style="865" customWidth="1"/>
    <col min="5123" max="5123" width="7.7109375" style="865" customWidth="1"/>
    <col min="5124" max="5124" width="9" style="865" customWidth="1"/>
    <col min="5125" max="5125" width="13.7109375" style="865" customWidth="1"/>
    <col min="5126" max="5126" width="14" style="865" bestFit="1" customWidth="1"/>
    <col min="5127" max="5127" width="5.7109375" style="865" customWidth="1"/>
    <col min="5128" max="5128" width="10.7109375" style="865" customWidth="1"/>
    <col min="5129" max="5376" width="9.28515625" style="865"/>
    <col min="5377" max="5377" width="11.7109375" style="865" bestFit="1" customWidth="1"/>
    <col min="5378" max="5378" width="113.85546875" style="865" customWidth="1"/>
    <col min="5379" max="5379" width="7.7109375" style="865" customWidth="1"/>
    <col min="5380" max="5380" width="9" style="865" customWidth="1"/>
    <col min="5381" max="5381" width="13.7109375" style="865" customWidth="1"/>
    <col min="5382" max="5382" width="14" style="865" bestFit="1" customWidth="1"/>
    <col min="5383" max="5383" width="5.7109375" style="865" customWidth="1"/>
    <col min="5384" max="5384" width="10.7109375" style="865" customWidth="1"/>
    <col min="5385" max="5632" width="9.28515625" style="865"/>
    <col min="5633" max="5633" width="11.7109375" style="865" bestFit="1" customWidth="1"/>
    <col min="5634" max="5634" width="113.85546875" style="865" customWidth="1"/>
    <col min="5635" max="5635" width="7.7109375" style="865" customWidth="1"/>
    <col min="5636" max="5636" width="9" style="865" customWidth="1"/>
    <col min="5637" max="5637" width="13.7109375" style="865" customWidth="1"/>
    <col min="5638" max="5638" width="14" style="865" bestFit="1" customWidth="1"/>
    <col min="5639" max="5639" width="5.7109375" style="865" customWidth="1"/>
    <col min="5640" max="5640" width="10.7109375" style="865" customWidth="1"/>
    <col min="5641" max="5888" width="9.28515625" style="865"/>
    <col min="5889" max="5889" width="11.7109375" style="865" bestFit="1" customWidth="1"/>
    <col min="5890" max="5890" width="113.85546875" style="865" customWidth="1"/>
    <col min="5891" max="5891" width="7.7109375" style="865" customWidth="1"/>
    <col min="5892" max="5892" width="9" style="865" customWidth="1"/>
    <col min="5893" max="5893" width="13.7109375" style="865" customWidth="1"/>
    <col min="5894" max="5894" width="14" style="865" bestFit="1" customWidth="1"/>
    <col min="5895" max="5895" width="5.7109375" style="865" customWidth="1"/>
    <col min="5896" max="5896" width="10.7109375" style="865" customWidth="1"/>
    <col min="5897" max="6144" width="9.28515625" style="865"/>
    <col min="6145" max="6145" width="11.7109375" style="865" bestFit="1" customWidth="1"/>
    <col min="6146" max="6146" width="113.85546875" style="865" customWidth="1"/>
    <col min="6147" max="6147" width="7.7109375" style="865" customWidth="1"/>
    <col min="6148" max="6148" width="9" style="865" customWidth="1"/>
    <col min="6149" max="6149" width="13.7109375" style="865" customWidth="1"/>
    <col min="6150" max="6150" width="14" style="865" bestFit="1" customWidth="1"/>
    <col min="6151" max="6151" width="5.7109375" style="865" customWidth="1"/>
    <col min="6152" max="6152" width="10.7109375" style="865" customWidth="1"/>
    <col min="6153" max="6400" width="9.28515625" style="865"/>
    <col min="6401" max="6401" width="11.7109375" style="865" bestFit="1" customWidth="1"/>
    <col min="6402" max="6402" width="113.85546875" style="865" customWidth="1"/>
    <col min="6403" max="6403" width="7.7109375" style="865" customWidth="1"/>
    <col min="6404" max="6404" width="9" style="865" customWidth="1"/>
    <col min="6405" max="6405" width="13.7109375" style="865" customWidth="1"/>
    <col min="6406" max="6406" width="14" style="865" bestFit="1" customWidth="1"/>
    <col min="6407" max="6407" width="5.7109375" style="865" customWidth="1"/>
    <col min="6408" max="6408" width="10.7109375" style="865" customWidth="1"/>
    <col min="6409" max="6656" width="9.28515625" style="865"/>
    <col min="6657" max="6657" width="11.7109375" style="865" bestFit="1" customWidth="1"/>
    <col min="6658" max="6658" width="113.85546875" style="865" customWidth="1"/>
    <col min="6659" max="6659" width="7.7109375" style="865" customWidth="1"/>
    <col min="6660" max="6660" width="9" style="865" customWidth="1"/>
    <col min="6661" max="6661" width="13.7109375" style="865" customWidth="1"/>
    <col min="6662" max="6662" width="14" style="865" bestFit="1" customWidth="1"/>
    <col min="6663" max="6663" width="5.7109375" style="865" customWidth="1"/>
    <col min="6664" max="6664" width="10.7109375" style="865" customWidth="1"/>
    <col min="6665" max="6912" width="9.28515625" style="865"/>
    <col min="6913" max="6913" width="11.7109375" style="865" bestFit="1" customWidth="1"/>
    <col min="6914" max="6914" width="113.85546875" style="865" customWidth="1"/>
    <col min="6915" max="6915" width="7.7109375" style="865" customWidth="1"/>
    <col min="6916" max="6916" width="9" style="865" customWidth="1"/>
    <col min="6917" max="6917" width="13.7109375" style="865" customWidth="1"/>
    <col min="6918" max="6918" width="14" style="865" bestFit="1" customWidth="1"/>
    <col min="6919" max="6919" width="5.7109375" style="865" customWidth="1"/>
    <col min="6920" max="6920" width="10.7109375" style="865" customWidth="1"/>
    <col min="6921" max="7168" width="9.28515625" style="865"/>
    <col min="7169" max="7169" width="11.7109375" style="865" bestFit="1" customWidth="1"/>
    <col min="7170" max="7170" width="113.85546875" style="865" customWidth="1"/>
    <col min="7171" max="7171" width="7.7109375" style="865" customWidth="1"/>
    <col min="7172" max="7172" width="9" style="865" customWidth="1"/>
    <col min="7173" max="7173" width="13.7109375" style="865" customWidth="1"/>
    <col min="7174" max="7174" width="14" style="865" bestFit="1" customWidth="1"/>
    <col min="7175" max="7175" width="5.7109375" style="865" customWidth="1"/>
    <col min="7176" max="7176" width="10.7109375" style="865" customWidth="1"/>
    <col min="7177" max="7424" width="9.28515625" style="865"/>
    <col min="7425" max="7425" width="11.7109375" style="865" bestFit="1" customWidth="1"/>
    <col min="7426" max="7426" width="113.85546875" style="865" customWidth="1"/>
    <col min="7427" max="7427" width="7.7109375" style="865" customWidth="1"/>
    <col min="7428" max="7428" width="9" style="865" customWidth="1"/>
    <col min="7429" max="7429" width="13.7109375" style="865" customWidth="1"/>
    <col min="7430" max="7430" width="14" style="865" bestFit="1" customWidth="1"/>
    <col min="7431" max="7431" width="5.7109375" style="865" customWidth="1"/>
    <col min="7432" max="7432" width="10.7109375" style="865" customWidth="1"/>
    <col min="7433" max="7680" width="9.28515625" style="865"/>
    <col min="7681" max="7681" width="11.7109375" style="865" bestFit="1" customWidth="1"/>
    <col min="7682" max="7682" width="113.85546875" style="865" customWidth="1"/>
    <col min="7683" max="7683" width="7.7109375" style="865" customWidth="1"/>
    <col min="7684" max="7684" width="9" style="865" customWidth="1"/>
    <col min="7685" max="7685" width="13.7109375" style="865" customWidth="1"/>
    <col min="7686" max="7686" width="14" style="865" bestFit="1" customWidth="1"/>
    <col min="7687" max="7687" width="5.7109375" style="865" customWidth="1"/>
    <col min="7688" max="7688" width="10.7109375" style="865" customWidth="1"/>
    <col min="7689" max="7936" width="9.28515625" style="865"/>
    <col min="7937" max="7937" width="11.7109375" style="865" bestFit="1" customWidth="1"/>
    <col min="7938" max="7938" width="113.85546875" style="865" customWidth="1"/>
    <col min="7939" max="7939" width="7.7109375" style="865" customWidth="1"/>
    <col min="7940" max="7940" width="9" style="865" customWidth="1"/>
    <col min="7941" max="7941" width="13.7109375" style="865" customWidth="1"/>
    <col min="7942" max="7942" width="14" style="865" bestFit="1" customWidth="1"/>
    <col min="7943" max="7943" width="5.7109375" style="865" customWidth="1"/>
    <col min="7944" max="7944" width="10.7109375" style="865" customWidth="1"/>
    <col min="7945" max="8192" width="9.28515625" style="865"/>
    <col min="8193" max="8193" width="11.7109375" style="865" bestFit="1" customWidth="1"/>
    <col min="8194" max="8194" width="113.85546875" style="865" customWidth="1"/>
    <col min="8195" max="8195" width="7.7109375" style="865" customWidth="1"/>
    <col min="8196" max="8196" width="9" style="865" customWidth="1"/>
    <col min="8197" max="8197" width="13.7109375" style="865" customWidth="1"/>
    <col min="8198" max="8198" width="14" style="865" bestFit="1" customWidth="1"/>
    <col min="8199" max="8199" width="5.7109375" style="865" customWidth="1"/>
    <col min="8200" max="8200" width="10.7109375" style="865" customWidth="1"/>
    <col min="8201" max="8448" width="9.28515625" style="865"/>
    <col min="8449" max="8449" width="11.7109375" style="865" bestFit="1" customWidth="1"/>
    <col min="8450" max="8450" width="113.85546875" style="865" customWidth="1"/>
    <col min="8451" max="8451" width="7.7109375" style="865" customWidth="1"/>
    <col min="8452" max="8452" width="9" style="865" customWidth="1"/>
    <col min="8453" max="8453" width="13.7109375" style="865" customWidth="1"/>
    <col min="8454" max="8454" width="14" style="865" bestFit="1" customWidth="1"/>
    <col min="8455" max="8455" width="5.7109375" style="865" customWidth="1"/>
    <col min="8456" max="8456" width="10.7109375" style="865" customWidth="1"/>
    <col min="8457" max="8704" width="9.28515625" style="865"/>
    <col min="8705" max="8705" width="11.7109375" style="865" bestFit="1" customWidth="1"/>
    <col min="8706" max="8706" width="113.85546875" style="865" customWidth="1"/>
    <col min="8707" max="8707" width="7.7109375" style="865" customWidth="1"/>
    <col min="8708" max="8708" width="9" style="865" customWidth="1"/>
    <col min="8709" max="8709" width="13.7109375" style="865" customWidth="1"/>
    <col min="8710" max="8710" width="14" style="865" bestFit="1" customWidth="1"/>
    <col min="8711" max="8711" width="5.7109375" style="865" customWidth="1"/>
    <col min="8712" max="8712" width="10.7109375" style="865" customWidth="1"/>
    <col min="8713" max="8960" width="9.28515625" style="865"/>
    <col min="8961" max="8961" width="11.7109375" style="865" bestFit="1" customWidth="1"/>
    <col min="8962" max="8962" width="113.85546875" style="865" customWidth="1"/>
    <col min="8963" max="8963" width="7.7109375" style="865" customWidth="1"/>
    <col min="8964" max="8964" width="9" style="865" customWidth="1"/>
    <col min="8965" max="8965" width="13.7109375" style="865" customWidth="1"/>
    <col min="8966" max="8966" width="14" style="865" bestFit="1" customWidth="1"/>
    <col min="8967" max="8967" width="5.7109375" style="865" customWidth="1"/>
    <col min="8968" max="8968" width="10.7109375" style="865" customWidth="1"/>
    <col min="8969" max="9216" width="9.28515625" style="865"/>
    <col min="9217" max="9217" width="11.7109375" style="865" bestFit="1" customWidth="1"/>
    <col min="9218" max="9218" width="113.85546875" style="865" customWidth="1"/>
    <col min="9219" max="9219" width="7.7109375" style="865" customWidth="1"/>
    <col min="9220" max="9220" width="9" style="865" customWidth="1"/>
    <col min="9221" max="9221" width="13.7109375" style="865" customWidth="1"/>
    <col min="9222" max="9222" width="14" style="865" bestFit="1" customWidth="1"/>
    <col min="9223" max="9223" width="5.7109375" style="865" customWidth="1"/>
    <col min="9224" max="9224" width="10.7109375" style="865" customWidth="1"/>
    <col min="9225" max="9472" width="9.28515625" style="865"/>
    <col min="9473" max="9473" width="11.7109375" style="865" bestFit="1" customWidth="1"/>
    <col min="9474" max="9474" width="113.85546875" style="865" customWidth="1"/>
    <col min="9475" max="9475" width="7.7109375" style="865" customWidth="1"/>
    <col min="9476" max="9476" width="9" style="865" customWidth="1"/>
    <col min="9477" max="9477" width="13.7109375" style="865" customWidth="1"/>
    <col min="9478" max="9478" width="14" style="865" bestFit="1" customWidth="1"/>
    <col min="9479" max="9479" width="5.7109375" style="865" customWidth="1"/>
    <col min="9480" max="9480" width="10.7109375" style="865" customWidth="1"/>
    <col min="9481" max="9728" width="9.28515625" style="865"/>
    <col min="9729" max="9729" width="11.7109375" style="865" bestFit="1" customWidth="1"/>
    <col min="9730" max="9730" width="113.85546875" style="865" customWidth="1"/>
    <col min="9731" max="9731" width="7.7109375" style="865" customWidth="1"/>
    <col min="9732" max="9732" width="9" style="865" customWidth="1"/>
    <col min="9733" max="9733" width="13.7109375" style="865" customWidth="1"/>
    <col min="9734" max="9734" width="14" style="865" bestFit="1" customWidth="1"/>
    <col min="9735" max="9735" width="5.7109375" style="865" customWidth="1"/>
    <col min="9736" max="9736" width="10.7109375" style="865" customWidth="1"/>
    <col min="9737" max="9984" width="9.28515625" style="865"/>
    <col min="9985" max="9985" width="11.7109375" style="865" bestFit="1" customWidth="1"/>
    <col min="9986" max="9986" width="113.85546875" style="865" customWidth="1"/>
    <col min="9987" max="9987" width="7.7109375" style="865" customWidth="1"/>
    <col min="9988" max="9988" width="9" style="865" customWidth="1"/>
    <col min="9989" max="9989" width="13.7109375" style="865" customWidth="1"/>
    <col min="9990" max="9990" width="14" style="865" bestFit="1" customWidth="1"/>
    <col min="9991" max="9991" width="5.7109375" style="865" customWidth="1"/>
    <col min="9992" max="9992" width="10.7109375" style="865" customWidth="1"/>
    <col min="9993" max="10240" width="9.28515625" style="865"/>
    <col min="10241" max="10241" width="11.7109375" style="865" bestFit="1" customWidth="1"/>
    <col min="10242" max="10242" width="113.85546875" style="865" customWidth="1"/>
    <col min="10243" max="10243" width="7.7109375" style="865" customWidth="1"/>
    <col min="10244" max="10244" width="9" style="865" customWidth="1"/>
    <col min="10245" max="10245" width="13.7109375" style="865" customWidth="1"/>
    <col min="10246" max="10246" width="14" style="865" bestFit="1" customWidth="1"/>
    <col min="10247" max="10247" width="5.7109375" style="865" customWidth="1"/>
    <col min="10248" max="10248" width="10.7109375" style="865" customWidth="1"/>
    <col min="10249" max="10496" width="9.28515625" style="865"/>
    <col min="10497" max="10497" width="11.7109375" style="865" bestFit="1" customWidth="1"/>
    <col min="10498" max="10498" width="113.85546875" style="865" customWidth="1"/>
    <col min="10499" max="10499" width="7.7109375" style="865" customWidth="1"/>
    <col min="10500" max="10500" width="9" style="865" customWidth="1"/>
    <col min="10501" max="10501" width="13.7109375" style="865" customWidth="1"/>
    <col min="10502" max="10502" width="14" style="865" bestFit="1" customWidth="1"/>
    <col min="10503" max="10503" width="5.7109375" style="865" customWidth="1"/>
    <col min="10504" max="10504" width="10.7109375" style="865" customWidth="1"/>
    <col min="10505" max="10752" width="9.28515625" style="865"/>
    <col min="10753" max="10753" width="11.7109375" style="865" bestFit="1" customWidth="1"/>
    <col min="10754" max="10754" width="113.85546875" style="865" customWidth="1"/>
    <col min="10755" max="10755" width="7.7109375" style="865" customWidth="1"/>
    <col min="10756" max="10756" width="9" style="865" customWidth="1"/>
    <col min="10757" max="10757" width="13.7109375" style="865" customWidth="1"/>
    <col min="10758" max="10758" width="14" style="865" bestFit="1" customWidth="1"/>
    <col min="10759" max="10759" width="5.7109375" style="865" customWidth="1"/>
    <col min="10760" max="10760" width="10.7109375" style="865" customWidth="1"/>
    <col min="10761" max="11008" width="9.28515625" style="865"/>
    <col min="11009" max="11009" width="11.7109375" style="865" bestFit="1" customWidth="1"/>
    <col min="11010" max="11010" width="113.85546875" style="865" customWidth="1"/>
    <col min="11011" max="11011" width="7.7109375" style="865" customWidth="1"/>
    <col min="11012" max="11012" width="9" style="865" customWidth="1"/>
    <col min="11013" max="11013" width="13.7109375" style="865" customWidth="1"/>
    <col min="11014" max="11014" width="14" style="865" bestFit="1" customWidth="1"/>
    <col min="11015" max="11015" width="5.7109375" style="865" customWidth="1"/>
    <col min="11016" max="11016" width="10.7109375" style="865" customWidth="1"/>
    <col min="11017" max="11264" width="9.28515625" style="865"/>
    <col min="11265" max="11265" width="11.7109375" style="865" bestFit="1" customWidth="1"/>
    <col min="11266" max="11266" width="113.85546875" style="865" customWidth="1"/>
    <col min="11267" max="11267" width="7.7109375" style="865" customWidth="1"/>
    <col min="11268" max="11268" width="9" style="865" customWidth="1"/>
    <col min="11269" max="11269" width="13.7109375" style="865" customWidth="1"/>
    <col min="11270" max="11270" width="14" style="865" bestFit="1" customWidth="1"/>
    <col min="11271" max="11271" width="5.7109375" style="865" customWidth="1"/>
    <col min="11272" max="11272" width="10.7109375" style="865" customWidth="1"/>
    <col min="11273" max="11520" width="9.28515625" style="865"/>
    <col min="11521" max="11521" width="11.7109375" style="865" bestFit="1" customWidth="1"/>
    <col min="11522" max="11522" width="113.85546875" style="865" customWidth="1"/>
    <col min="11523" max="11523" width="7.7109375" style="865" customWidth="1"/>
    <col min="11524" max="11524" width="9" style="865" customWidth="1"/>
    <col min="11525" max="11525" width="13.7109375" style="865" customWidth="1"/>
    <col min="11526" max="11526" width="14" style="865" bestFit="1" customWidth="1"/>
    <col min="11527" max="11527" width="5.7109375" style="865" customWidth="1"/>
    <col min="11528" max="11528" width="10.7109375" style="865" customWidth="1"/>
    <col min="11529" max="11776" width="9.28515625" style="865"/>
    <col min="11777" max="11777" width="11.7109375" style="865" bestFit="1" customWidth="1"/>
    <col min="11778" max="11778" width="113.85546875" style="865" customWidth="1"/>
    <col min="11779" max="11779" width="7.7109375" style="865" customWidth="1"/>
    <col min="11780" max="11780" width="9" style="865" customWidth="1"/>
    <col min="11781" max="11781" width="13.7109375" style="865" customWidth="1"/>
    <col min="11782" max="11782" width="14" style="865" bestFit="1" customWidth="1"/>
    <col min="11783" max="11783" width="5.7109375" style="865" customWidth="1"/>
    <col min="11784" max="11784" width="10.7109375" style="865" customWidth="1"/>
    <col min="11785" max="12032" width="9.28515625" style="865"/>
    <col min="12033" max="12033" width="11.7109375" style="865" bestFit="1" customWidth="1"/>
    <col min="12034" max="12034" width="113.85546875" style="865" customWidth="1"/>
    <col min="12035" max="12035" width="7.7109375" style="865" customWidth="1"/>
    <col min="12036" max="12036" width="9" style="865" customWidth="1"/>
    <col min="12037" max="12037" width="13.7109375" style="865" customWidth="1"/>
    <col min="12038" max="12038" width="14" style="865" bestFit="1" customWidth="1"/>
    <col min="12039" max="12039" width="5.7109375" style="865" customWidth="1"/>
    <col min="12040" max="12040" width="10.7109375" style="865" customWidth="1"/>
    <col min="12041" max="12288" width="9.28515625" style="865"/>
    <col min="12289" max="12289" width="11.7109375" style="865" bestFit="1" customWidth="1"/>
    <col min="12290" max="12290" width="113.85546875" style="865" customWidth="1"/>
    <col min="12291" max="12291" width="7.7109375" style="865" customWidth="1"/>
    <col min="12292" max="12292" width="9" style="865" customWidth="1"/>
    <col min="12293" max="12293" width="13.7109375" style="865" customWidth="1"/>
    <col min="12294" max="12294" width="14" style="865" bestFit="1" customWidth="1"/>
    <col min="12295" max="12295" width="5.7109375" style="865" customWidth="1"/>
    <col min="12296" max="12296" width="10.7109375" style="865" customWidth="1"/>
    <col min="12297" max="12544" width="9.28515625" style="865"/>
    <col min="12545" max="12545" width="11.7109375" style="865" bestFit="1" customWidth="1"/>
    <col min="12546" max="12546" width="113.85546875" style="865" customWidth="1"/>
    <col min="12547" max="12547" width="7.7109375" style="865" customWidth="1"/>
    <col min="12548" max="12548" width="9" style="865" customWidth="1"/>
    <col min="12549" max="12549" width="13.7109375" style="865" customWidth="1"/>
    <col min="12550" max="12550" width="14" style="865" bestFit="1" customWidth="1"/>
    <col min="12551" max="12551" width="5.7109375" style="865" customWidth="1"/>
    <col min="12552" max="12552" width="10.7109375" style="865" customWidth="1"/>
    <col min="12553" max="12800" width="9.28515625" style="865"/>
    <col min="12801" max="12801" width="11.7109375" style="865" bestFit="1" customWidth="1"/>
    <col min="12802" max="12802" width="113.85546875" style="865" customWidth="1"/>
    <col min="12803" max="12803" width="7.7109375" style="865" customWidth="1"/>
    <col min="12804" max="12804" width="9" style="865" customWidth="1"/>
    <col min="12805" max="12805" width="13.7109375" style="865" customWidth="1"/>
    <col min="12806" max="12806" width="14" style="865" bestFit="1" customWidth="1"/>
    <col min="12807" max="12807" width="5.7109375" style="865" customWidth="1"/>
    <col min="12808" max="12808" width="10.7109375" style="865" customWidth="1"/>
    <col min="12809" max="13056" width="9.28515625" style="865"/>
    <col min="13057" max="13057" width="11.7109375" style="865" bestFit="1" customWidth="1"/>
    <col min="13058" max="13058" width="113.85546875" style="865" customWidth="1"/>
    <col min="13059" max="13059" width="7.7109375" style="865" customWidth="1"/>
    <col min="13060" max="13060" width="9" style="865" customWidth="1"/>
    <col min="13061" max="13061" width="13.7109375" style="865" customWidth="1"/>
    <col min="13062" max="13062" width="14" style="865" bestFit="1" customWidth="1"/>
    <col min="13063" max="13063" width="5.7109375" style="865" customWidth="1"/>
    <col min="13064" max="13064" width="10.7109375" style="865" customWidth="1"/>
    <col min="13065" max="13312" width="9.28515625" style="865"/>
    <col min="13313" max="13313" width="11.7109375" style="865" bestFit="1" customWidth="1"/>
    <col min="13314" max="13314" width="113.85546875" style="865" customWidth="1"/>
    <col min="13315" max="13315" width="7.7109375" style="865" customWidth="1"/>
    <col min="13316" max="13316" width="9" style="865" customWidth="1"/>
    <col min="13317" max="13317" width="13.7109375" style="865" customWidth="1"/>
    <col min="13318" max="13318" width="14" style="865" bestFit="1" customWidth="1"/>
    <col min="13319" max="13319" width="5.7109375" style="865" customWidth="1"/>
    <col min="13320" max="13320" width="10.7109375" style="865" customWidth="1"/>
    <col min="13321" max="13568" width="9.28515625" style="865"/>
    <col min="13569" max="13569" width="11.7109375" style="865" bestFit="1" customWidth="1"/>
    <col min="13570" max="13570" width="113.85546875" style="865" customWidth="1"/>
    <col min="13571" max="13571" width="7.7109375" style="865" customWidth="1"/>
    <col min="13572" max="13572" width="9" style="865" customWidth="1"/>
    <col min="13573" max="13573" width="13.7109375" style="865" customWidth="1"/>
    <col min="13574" max="13574" width="14" style="865" bestFit="1" customWidth="1"/>
    <col min="13575" max="13575" width="5.7109375" style="865" customWidth="1"/>
    <col min="13576" max="13576" width="10.7109375" style="865" customWidth="1"/>
    <col min="13577" max="13824" width="9.28515625" style="865"/>
    <col min="13825" max="13825" width="11.7109375" style="865" bestFit="1" customWidth="1"/>
    <col min="13826" max="13826" width="113.85546875" style="865" customWidth="1"/>
    <col min="13827" max="13827" width="7.7109375" style="865" customWidth="1"/>
    <col min="13828" max="13828" width="9" style="865" customWidth="1"/>
    <col min="13829" max="13829" width="13.7109375" style="865" customWidth="1"/>
    <col min="13830" max="13830" width="14" style="865" bestFit="1" customWidth="1"/>
    <col min="13831" max="13831" width="5.7109375" style="865" customWidth="1"/>
    <col min="13832" max="13832" width="10.7109375" style="865" customWidth="1"/>
    <col min="13833" max="14080" width="9.28515625" style="865"/>
    <col min="14081" max="14081" width="11.7109375" style="865" bestFit="1" customWidth="1"/>
    <col min="14082" max="14082" width="113.85546875" style="865" customWidth="1"/>
    <col min="14083" max="14083" width="7.7109375" style="865" customWidth="1"/>
    <col min="14084" max="14084" width="9" style="865" customWidth="1"/>
    <col min="14085" max="14085" width="13.7109375" style="865" customWidth="1"/>
    <col min="14086" max="14086" width="14" style="865" bestFit="1" customWidth="1"/>
    <col min="14087" max="14087" width="5.7109375" style="865" customWidth="1"/>
    <col min="14088" max="14088" width="10.7109375" style="865" customWidth="1"/>
    <col min="14089" max="14336" width="9.28515625" style="865"/>
    <col min="14337" max="14337" width="11.7109375" style="865" bestFit="1" customWidth="1"/>
    <col min="14338" max="14338" width="113.85546875" style="865" customWidth="1"/>
    <col min="14339" max="14339" width="7.7109375" style="865" customWidth="1"/>
    <col min="14340" max="14340" width="9" style="865" customWidth="1"/>
    <col min="14341" max="14341" width="13.7109375" style="865" customWidth="1"/>
    <col min="14342" max="14342" width="14" style="865" bestFit="1" customWidth="1"/>
    <col min="14343" max="14343" width="5.7109375" style="865" customWidth="1"/>
    <col min="14344" max="14344" width="10.7109375" style="865" customWidth="1"/>
    <col min="14345" max="14592" width="9.28515625" style="865"/>
    <col min="14593" max="14593" width="11.7109375" style="865" bestFit="1" customWidth="1"/>
    <col min="14594" max="14594" width="113.85546875" style="865" customWidth="1"/>
    <col min="14595" max="14595" width="7.7109375" style="865" customWidth="1"/>
    <col min="14596" max="14596" width="9" style="865" customWidth="1"/>
    <col min="14597" max="14597" width="13.7109375" style="865" customWidth="1"/>
    <col min="14598" max="14598" width="14" style="865" bestFit="1" customWidth="1"/>
    <col min="14599" max="14599" width="5.7109375" style="865" customWidth="1"/>
    <col min="14600" max="14600" width="10.7109375" style="865" customWidth="1"/>
    <col min="14601" max="14848" width="9.28515625" style="865"/>
    <col min="14849" max="14849" width="11.7109375" style="865" bestFit="1" customWidth="1"/>
    <col min="14850" max="14850" width="113.85546875" style="865" customWidth="1"/>
    <col min="14851" max="14851" width="7.7109375" style="865" customWidth="1"/>
    <col min="14852" max="14852" width="9" style="865" customWidth="1"/>
    <col min="14853" max="14853" width="13.7109375" style="865" customWidth="1"/>
    <col min="14854" max="14854" width="14" style="865" bestFit="1" customWidth="1"/>
    <col min="14855" max="14855" width="5.7109375" style="865" customWidth="1"/>
    <col min="14856" max="14856" width="10.7109375" style="865" customWidth="1"/>
    <col min="14857" max="15104" width="9.28515625" style="865"/>
    <col min="15105" max="15105" width="11.7109375" style="865" bestFit="1" customWidth="1"/>
    <col min="15106" max="15106" width="113.85546875" style="865" customWidth="1"/>
    <col min="15107" max="15107" width="7.7109375" style="865" customWidth="1"/>
    <col min="15108" max="15108" width="9" style="865" customWidth="1"/>
    <col min="15109" max="15109" width="13.7109375" style="865" customWidth="1"/>
    <col min="15110" max="15110" width="14" style="865" bestFit="1" customWidth="1"/>
    <col min="15111" max="15111" width="5.7109375" style="865" customWidth="1"/>
    <col min="15112" max="15112" width="10.7109375" style="865" customWidth="1"/>
    <col min="15113" max="15360" width="9.28515625" style="865"/>
    <col min="15361" max="15361" width="11.7109375" style="865" bestFit="1" customWidth="1"/>
    <col min="15362" max="15362" width="113.85546875" style="865" customWidth="1"/>
    <col min="15363" max="15363" width="7.7109375" style="865" customWidth="1"/>
    <col min="15364" max="15364" width="9" style="865" customWidth="1"/>
    <col min="15365" max="15365" width="13.7109375" style="865" customWidth="1"/>
    <col min="15366" max="15366" width="14" style="865" bestFit="1" customWidth="1"/>
    <col min="15367" max="15367" width="5.7109375" style="865" customWidth="1"/>
    <col min="15368" max="15368" width="10.7109375" style="865" customWidth="1"/>
    <col min="15369" max="15616" width="9.28515625" style="865"/>
    <col min="15617" max="15617" width="11.7109375" style="865" bestFit="1" customWidth="1"/>
    <col min="15618" max="15618" width="113.85546875" style="865" customWidth="1"/>
    <col min="15619" max="15619" width="7.7109375" style="865" customWidth="1"/>
    <col min="15620" max="15620" width="9" style="865" customWidth="1"/>
    <col min="15621" max="15621" width="13.7109375" style="865" customWidth="1"/>
    <col min="15622" max="15622" width="14" style="865" bestFit="1" customWidth="1"/>
    <col min="15623" max="15623" width="5.7109375" style="865" customWidth="1"/>
    <col min="15624" max="15624" width="10.7109375" style="865" customWidth="1"/>
    <col min="15625" max="15872" width="9.28515625" style="865"/>
    <col min="15873" max="15873" width="11.7109375" style="865" bestFit="1" customWidth="1"/>
    <col min="15874" max="15874" width="113.85546875" style="865" customWidth="1"/>
    <col min="15875" max="15875" width="7.7109375" style="865" customWidth="1"/>
    <col min="15876" max="15876" width="9" style="865" customWidth="1"/>
    <col min="15877" max="15877" width="13.7109375" style="865" customWidth="1"/>
    <col min="15878" max="15878" width="14" style="865" bestFit="1" customWidth="1"/>
    <col min="15879" max="15879" width="5.7109375" style="865" customWidth="1"/>
    <col min="15880" max="15880" width="10.7109375" style="865" customWidth="1"/>
    <col min="15881" max="16128" width="9.28515625" style="865"/>
    <col min="16129" max="16129" width="11.7109375" style="865" bestFit="1" customWidth="1"/>
    <col min="16130" max="16130" width="113.85546875" style="865" customWidth="1"/>
    <col min="16131" max="16131" width="7.7109375" style="865" customWidth="1"/>
    <col min="16132" max="16132" width="9" style="865" customWidth="1"/>
    <col min="16133" max="16133" width="13.7109375" style="865" customWidth="1"/>
    <col min="16134" max="16134" width="14" style="865" bestFit="1" customWidth="1"/>
    <col min="16135" max="16135" width="5.7109375" style="865" customWidth="1"/>
    <col min="16136" max="16136" width="10.7109375" style="865" customWidth="1"/>
    <col min="16137" max="16384" width="9.28515625" style="865"/>
  </cols>
  <sheetData>
    <row r="2" spans="1:9" ht="15">
      <c r="A2" s="860" t="s">
        <v>24</v>
      </c>
      <c r="B2" s="861" t="s">
        <v>2701</v>
      </c>
      <c r="C2" s="862" t="s">
        <v>2702</v>
      </c>
      <c r="D2" s="863"/>
    </row>
    <row r="3" spans="1:9" ht="15">
      <c r="A3" s="860" t="s">
        <v>2703</v>
      </c>
      <c r="B3" s="866" t="s">
        <v>2704</v>
      </c>
      <c r="D3" s="863"/>
    </row>
    <row r="4" spans="1:9" ht="15">
      <c r="A4" s="868" t="s">
        <v>2705</v>
      </c>
      <c r="B4" s="869" t="s">
        <v>2706</v>
      </c>
      <c r="D4" s="870"/>
    </row>
    <row r="5" spans="1:9" ht="15.75" thickBot="1">
      <c r="A5" s="871"/>
      <c r="B5" s="871"/>
      <c r="D5" s="870"/>
    </row>
    <row r="6" spans="1:9" s="863" customFormat="1" ht="15.75" thickBot="1">
      <c r="A6" s="1325" t="s">
        <v>2935</v>
      </c>
      <c r="B6" s="1326"/>
      <c r="C6" s="1326"/>
      <c r="D6" s="1326"/>
      <c r="E6" s="1326"/>
      <c r="F6" s="1327"/>
      <c r="G6" s="872"/>
    </row>
    <row r="7" spans="1:9">
      <c r="B7" s="866"/>
      <c r="C7" s="881"/>
      <c r="D7" s="882"/>
    </row>
    <row r="8" spans="1:9" ht="15">
      <c r="A8" s="1324" t="s">
        <v>2936</v>
      </c>
      <c r="B8" s="1324"/>
    </row>
    <row r="9" spans="1:9" s="961" customFormat="1" ht="29.25" thickBot="1">
      <c r="A9" s="956" t="s">
        <v>2154</v>
      </c>
      <c r="B9" s="957" t="s">
        <v>2709</v>
      </c>
      <c r="C9" s="958" t="s">
        <v>2156</v>
      </c>
      <c r="D9" s="959" t="s">
        <v>2867</v>
      </c>
      <c r="E9" s="960" t="s">
        <v>2712</v>
      </c>
      <c r="F9" s="960" t="s">
        <v>2158</v>
      </c>
    </row>
    <row r="10" spans="1:9" s="967" customFormat="1" ht="13.5" thickTop="1">
      <c r="A10" s="962"/>
      <c r="B10" s="963"/>
      <c r="C10" s="964"/>
      <c r="D10" s="965"/>
      <c r="E10" s="966"/>
      <c r="F10" s="966"/>
    </row>
    <row r="11" spans="1:9" s="963" customFormat="1" ht="15">
      <c r="A11" s="904" t="s">
        <v>72</v>
      </c>
      <c r="B11" s="896" t="s">
        <v>2937</v>
      </c>
      <c r="C11" s="890"/>
      <c r="D11" s="905"/>
      <c r="E11" s="968"/>
      <c r="F11" s="969"/>
      <c r="I11" s="970"/>
    </row>
    <row r="12" spans="1:9" s="963" customFormat="1" ht="28.5">
      <c r="A12" s="891">
        <v>1</v>
      </c>
      <c r="B12" s="915" t="s">
        <v>2938</v>
      </c>
      <c r="C12" s="890">
        <v>1</v>
      </c>
      <c r="D12" s="905" t="s">
        <v>2190</v>
      </c>
      <c r="E12" s="971"/>
      <c r="F12" s="886">
        <f t="shared" ref="F12:F44" si="0">C12*E12</f>
        <v>0</v>
      </c>
      <c r="I12" s="970"/>
    </row>
    <row r="13" spans="1:9" s="963" customFormat="1" ht="28.5">
      <c r="A13" s="891">
        <f t="shared" ref="A13:A20" si="1">1+A12</f>
        <v>2</v>
      </c>
      <c r="B13" s="869" t="s">
        <v>2939</v>
      </c>
      <c r="C13" s="890">
        <v>1</v>
      </c>
      <c r="D13" s="890" t="s">
        <v>2190</v>
      </c>
      <c r="E13" s="971"/>
      <c r="F13" s="886">
        <f t="shared" si="0"/>
        <v>0</v>
      </c>
      <c r="I13" s="970"/>
    </row>
    <row r="14" spans="1:9" s="963" customFormat="1">
      <c r="A14" s="891">
        <f t="shared" si="1"/>
        <v>3</v>
      </c>
      <c r="B14" s="866" t="s">
        <v>2940</v>
      </c>
      <c r="C14" s="890">
        <v>5</v>
      </c>
      <c r="D14" s="890" t="s">
        <v>2190</v>
      </c>
      <c r="E14" s="971"/>
      <c r="F14" s="886">
        <f t="shared" si="0"/>
        <v>0</v>
      </c>
      <c r="I14" s="970"/>
    </row>
    <row r="15" spans="1:9" s="963" customFormat="1">
      <c r="A15" s="891">
        <f t="shared" si="1"/>
        <v>4</v>
      </c>
      <c r="B15" s="866" t="s">
        <v>2941</v>
      </c>
      <c r="C15" s="890">
        <v>5</v>
      </c>
      <c r="D15" s="890" t="s">
        <v>2190</v>
      </c>
      <c r="E15" s="971"/>
      <c r="F15" s="886">
        <f t="shared" si="0"/>
        <v>0</v>
      </c>
      <c r="I15" s="970"/>
    </row>
    <row r="16" spans="1:9" s="963" customFormat="1">
      <c r="A16" s="891">
        <f t="shared" si="1"/>
        <v>5</v>
      </c>
      <c r="B16" s="866" t="s">
        <v>2942</v>
      </c>
      <c r="C16" s="890">
        <v>1</v>
      </c>
      <c r="D16" s="890" t="s">
        <v>2190</v>
      </c>
      <c r="E16" s="971"/>
      <c r="F16" s="886">
        <f t="shared" si="0"/>
        <v>0</v>
      </c>
      <c r="I16" s="970"/>
    </row>
    <row r="17" spans="1:23" s="967" customFormat="1">
      <c r="A17" s="891">
        <f t="shared" si="1"/>
        <v>6</v>
      </c>
      <c r="B17" s="866" t="s">
        <v>2943</v>
      </c>
      <c r="C17" s="890">
        <v>88</v>
      </c>
      <c r="D17" s="905" t="s">
        <v>2190</v>
      </c>
      <c r="E17" s="971"/>
      <c r="F17" s="886">
        <f t="shared" si="0"/>
        <v>0</v>
      </c>
      <c r="H17" s="961"/>
      <c r="I17" s="961"/>
      <c r="J17" s="961"/>
      <c r="K17" s="961"/>
      <c r="L17" s="961"/>
      <c r="M17" s="961"/>
      <c r="N17" s="961"/>
      <c r="O17" s="961"/>
      <c r="P17" s="961"/>
      <c r="Q17" s="961"/>
      <c r="R17" s="961"/>
      <c r="S17" s="961"/>
      <c r="T17" s="961"/>
      <c r="U17" s="961"/>
      <c r="V17" s="961"/>
      <c r="W17" s="961"/>
    </row>
    <row r="18" spans="1:23" s="963" customFormat="1">
      <c r="A18" s="891">
        <f t="shared" si="1"/>
        <v>7</v>
      </c>
      <c r="B18" s="866" t="s">
        <v>2760</v>
      </c>
      <c r="C18" s="890">
        <v>1</v>
      </c>
      <c r="D18" s="890" t="s">
        <v>2190</v>
      </c>
      <c r="E18" s="971"/>
      <c r="F18" s="886">
        <f t="shared" si="0"/>
        <v>0</v>
      </c>
      <c r="I18" s="970"/>
    </row>
    <row r="19" spans="1:23" s="963" customFormat="1">
      <c r="A19" s="891">
        <f t="shared" si="1"/>
        <v>8</v>
      </c>
      <c r="B19" s="869" t="s">
        <v>2944</v>
      </c>
      <c r="C19" s="890">
        <v>1</v>
      </c>
      <c r="D19" s="890" t="s">
        <v>2190</v>
      </c>
      <c r="E19" s="971"/>
      <c r="F19" s="886">
        <f t="shared" si="0"/>
        <v>0</v>
      </c>
      <c r="I19" s="970"/>
    </row>
    <row r="20" spans="1:23" s="963" customFormat="1">
      <c r="A20" s="891">
        <f t="shared" si="1"/>
        <v>9</v>
      </c>
      <c r="B20" s="866" t="s">
        <v>2945</v>
      </c>
      <c r="C20" s="890">
        <v>1</v>
      </c>
      <c r="D20" s="890" t="s">
        <v>2190</v>
      </c>
      <c r="E20" s="971"/>
      <c r="F20" s="886">
        <f>C20*E20</f>
        <v>0</v>
      </c>
      <c r="I20" s="970"/>
    </row>
    <row r="21" spans="1:23" s="967" customFormat="1">
      <c r="A21" s="905"/>
      <c r="B21" s="972"/>
      <c r="C21" s="881"/>
      <c r="D21" s="882"/>
      <c r="E21" s="973"/>
      <c r="F21" s="886"/>
    </row>
    <row r="22" spans="1:23" s="980" customFormat="1" ht="15">
      <c r="A22" s="879" t="s">
        <v>2677</v>
      </c>
      <c r="B22" s="896" t="s">
        <v>2946</v>
      </c>
      <c r="C22" s="974"/>
      <c r="D22" s="975"/>
      <c r="E22" s="976"/>
      <c r="F22" s="886"/>
      <c r="G22" s="977"/>
      <c r="H22" s="978"/>
      <c r="I22" s="979"/>
    </row>
    <row r="23" spans="1:23" s="963" customFormat="1">
      <c r="A23" s="905" t="s">
        <v>72</v>
      </c>
      <c r="B23" s="981" t="s">
        <v>2947</v>
      </c>
      <c r="C23" s="890">
        <v>9</v>
      </c>
      <c r="D23" s="905" t="s">
        <v>2190</v>
      </c>
      <c r="E23" s="971"/>
      <c r="F23" s="886">
        <f>C23*E23</f>
        <v>0</v>
      </c>
      <c r="G23" s="977"/>
      <c r="I23" s="970"/>
    </row>
    <row r="24" spans="1:23" s="967" customFormat="1">
      <c r="A24" s="905"/>
      <c r="B24" s="866"/>
      <c r="C24" s="881"/>
      <c r="D24" s="882"/>
      <c r="E24" s="885"/>
      <c r="F24" s="886"/>
      <c r="I24" s="982"/>
    </row>
    <row r="25" spans="1:23" s="980" customFormat="1" ht="15">
      <c r="A25" s="879" t="s">
        <v>2680</v>
      </c>
      <c r="B25" s="896" t="s">
        <v>2948</v>
      </c>
      <c r="C25" s="974"/>
      <c r="D25" s="975"/>
      <c r="E25" s="976"/>
      <c r="F25" s="886"/>
      <c r="G25" s="977"/>
      <c r="H25" s="978"/>
      <c r="I25" s="979"/>
    </row>
    <row r="26" spans="1:23" s="963" customFormat="1">
      <c r="A26" s="905" t="s">
        <v>72</v>
      </c>
      <c r="B26" s="889" t="s">
        <v>2949</v>
      </c>
      <c r="C26" s="890">
        <v>21</v>
      </c>
      <c r="D26" s="905" t="s">
        <v>2190</v>
      </c>
      <c r="E26" s="971"/>
      <c r="F26" s="886">
        <f t="shared" si="0"/>
        <v>0</v>
      </c>
      <c r="G26" s="977"/>
      <c r="I26" s="970"/>
    </row>
    <row r="27" spans="1:23" s="963" customFormat="1">
      <c r="A27" s="905" t="s">
        <v>72</v>
      </c>
      <c r="B27" s="863" t="s">
        <v>2763</v>
      </c>
      <c r="C27" s="890">
        <v>9</v>
      </c>
      <c r="D27" s="905" t="s">
        <v>2190</v>
      </c>
      <c r="E27" s="971"/>
      <c r="F27" s="886">
        <f t="shared" si="0"/>
        <v>0</v>
      </c>
      <c r="G27" s="977"/>
      <c r="I27" s="970"/>
    </row>
    <row r="28" spans="1:23" s="963" customFormat="1">
      <c r="A28" s="905" t="s">
        <v>72</v>
      </c>
      <c r="B28" s="897" t="s">
        <v>2776</v>
      </c>
      <c r="C28" s="890">
        <v>9</v>
      </c>
      <c r="D28" s="905" t="s">
        <v>2190</v>
      </c>
      <c r="E28" s="971"/>
      <c r="F28" s="886">
        <f>C28*E28</f>
        <v>0</v>
      </c>
      <c r="G28" s="977"/>
      <c r="I28" s="970"/>
    </row>
    <row r="29" spans="1:23" s="967" customFormat="1">
      <c r="A29" s="905"/>
      <c r="B29" s="892" t="s">
        <v>2950</v>
      </c>
      <c r="C29" s="881"/>
      <c r="D29" s="882"/>
      <c r="E29" s="885"/>
      <c r="F29" s="886"/>
      <c r="I29" s="982"/>
    </row>
    <row r="30" spans="1:23" s="967" customFormat="1">
      <c r="A30" s="905"/>
      <c r="B30" s="866"/>
      <c r="C30" s="881"/>
      <c r="D30" s="882"/>
      <c r="E30" s="885"/>
      <c r="F30" s="886"/>
      <c r="I30" s="982"/>
    </row>
    <row r="31" spans="1:23" s="967" customFormat="1" ht="15">
      <c r="A31" s="904" t="s">
        <v>2684</v>
      </c>
      <c r="B31" s="896" t="s">
        <v>2951</v>
      </c>
      <c r="C31" s="881"/>
      <c r="D31" s="882"/>
      <c r="E31" s="885"/>
      <c r="F31" s="886"/>
      <c r="I31" s="964"/>
    </row>
    <row r="32" spans="1:23" s="967" customFormat="1">
      <c r="A32" s="905" t="s">
        <v>72</v>
      </c>
      <c r="B32" s="897" t="s">
        <v>2750</v>
      </c>
      <c r="C32" s="881">
        <v>995</v>
      </c>
      <c r="D32" s="898" t="s">
        <v>241</v>
      </c>
      <c r="E32" s="885"/>
      <c r="F32" s="886">
        <f t="shared" si="0"/>
        <v>0</v>
      </c>
      <c r="I32" s="964"/>
    </row>
    <row r="33" spans="1:9" s="967" customFormat="1">
      <c r="A33" s="905" t="s">
        <v>72</v>
      </c>
      <c r="B33" s="897" t="s">
        <v>2952</v>
      </c>
      <c r="C33" s="881">
        <v>32</v>
      </c>
      <c r="D33" s="898" t="s">
        <v>241</v>
      </c>
      <c r="E33" s="885"/>
      <c r="F33" s="886">
        <f t="shared" si="0"/>
        <v>0</v>
      </c>
      <c r="I33" s="964"/>
    </row>
    <row r="34" spans="1:9" s="967" customFormat="1">
      <c r="A34" s="905" t="s">
        <v>2677</v>
      </c>
      <c r="B34" s="897" t="s">
        <v>2757</v>
      </c>
      <c r="C34" s="881">
        <v>26</v>
      </c>
      <c r="D34" s="898" t="s">
        <v>241</v>
      </c>
      <c r="E34" s="885"/>
      <c r="F34" s="886">
        <f t="shared" si="0"/>
        <v>0</v>
      </c>
      <c r="I34" s="964"/>
    </row>
    <row r="35" spans="1:9" s="967" customFormat="1">
      <c r="A35" s="905" t="s">
        <v>94</v>
      </c>
      <c r="B35" s="897" t="s">
        <v>2760</v>
      </c>
      <c r="C35" s="881">
        <v>1</v>
      </c>
      <c r="D35" s="898" t="s">
        <v>858</v>
      </c>
      <c r="E35" s="885"/>
      <c r="F35" s="886">
        <f t="shared" si="0"/>
        <v>0</v>
      </c>
      <c r="I35" s="964"/>
    </row>
    <row r="36" spans="1:9" s="967" customFormat="1">
      <c r="A36" s="905"/>
      <c r="B36" s="963"/>
      <c r="C36" s="964"/>
      <c r="D36" s="882"/>
      <c r="E36" s="885"/>
      <c r="F36" s="886"/>
      <c r="I36" s="982"/>
    </row>
    <row r="37" spans="1:9" s="980" customFormat="1" ht="18.600000000000001" customHeight="1">
      <c r="A37" s="879" t="s">
        <v>94</v>
      </c>
      <c r="B37" s="861" t="s">
        <v>2953</v>
      </c>
      <c r="C37" s="983"/>
      <c r="D37" s="975"/>
      <c r="E37" s="984"/>
      <c r="F37" s="886"/>
      <c r="G37" s="977"/>
      <c r="H37" s="978"/>
      <c r="I37" s="979"/>
    </row>
    <row r="38" spans="1:9" s="963" customFormat="1">
      <c r="A38" s="905" t="s">
        <v>72</v>
      </c>
      <c r="B38" s="869" t="s">
        <v>2954</v>
      </c>
      <c r="C38" s="890">
        <v>2210</v>
      </c>
      <c r="D38" s="905" t="s">
        <v>241</v>
      </c>
      <c r="E38" s="971"/>
      <c r="F38" s="886">
        <f t="shared" si="0"/>
        <v>0</v>
      </c>
      <c r="G38" s="977"/>
      <c r="I38" s="970"/>
    </row>
    <row r="39" spans="1:9" s="963" customFormat="1">
      <c r="A39" s="905" t="s">
        <v>2677</v>
      </c>
      <c r="B39" s="869" t="s">
        <v>2955</v>
      </c>
      <c r="C39" s="890">
        <v>65</v>
      </c>
      <c r="D39" s="905" t="s">
        <v>241</v>
      </c>
      <c r="E39" s="971"/>
      <c r="F39" s="886">
        <f t="shared" si="0"/>
        <v>0</v>
      </c>
      <c r="G39" s="977"/>
      <c r="I39" s="970"/>
    </row>
    <row r="40" spans="1:9" s="963" customFormat="1">
      <c r="A40" s="905" t="s">
        <v>2680</v>
      </c>
      <c r="B40" s="889" t="s">
        <v>2956</v>
      </c>
      <c r="C40" s="890">
        <v>65</v>
      </c>
      <c r="D40" s="905" t="s">
        <v>241</v>
      </c>
      <c r="E40" s="971"/>
      <c r="F40" s="886">
        <f t="shared" si="0"/>
        <v>0</v>
      </c>
      <c r="G40" s="977"/>
      <c r="I40" s="970"/>
    </row>
    <row r="41" spans="1:9" s="967" customFormat="1">
      <c r="A41" s="905"/>
      <c r="B41" s="869"/>
      <c r="C41" s="881"/>
      <c r="D41" s="882"/>
      <c r="E41" s="885"/>
      <c r="F41" s="886"/>
      <c r="I41" s="982"/>
    </row>
    <row r="42" spans="1:9" s="967" customFormat="1" ht="15">
      <c r="A42" s="904" t="s">
        <v>2689</v>
      </c>
      <c r="B42" s="861" t="s">
        <v>2957</v>
      </c>
      <c r="C42" s="881"/>
      <c r="D42" s="882"/>
      <c r="E42" s="885"/>
      <c r="F42" s="886"/>
      <c r="I42" s="985"/>
    </row>
    <row r="43" spans="1:9" s="967" customFormat="1" ht="71.25">
      <c r="A43" s="905" t="s">
        <v>72</v>
      </c>
      <c r="B43" s="869" t="s">
        <v>2958</v>
      </c>
      <c r="C43" s="881">
        <v>160</v>
      </c>
      <c r="D43" s="882" t="s">
        <v>2654</v>
      </c>
      <c r="E43" s="885"/>
      <c r="F43" s="886">
        <f t="shared" si="0"/>
        <v>0</v>
      </c>
      <c r="I43" s="985"/>
    </row>
    <row r="44" spans="1:9" s="967" customFormat="1" ht="114">
      <c r="A44" s="905" t="s">
        <v>2677</v>
      </c>
      <c r="B44" s="869" t="s">
        <v>2959</v>
      </c>
      <c r="C44" s="881">
        <v>24</v>
      </c>
      <c r="D44" s="882" t="s">
        <v>2654</v>
      </c>
      <c r="E44" s="885"/>
      <c r="F44" s="886">
        <f t="shared" si="0"/>
        <v>0</v>
      </c>
      <c r="I44" s="985"/>
    </row>
    <row r="45" spans="1:9" s="967" customFormat="1" ht="15">
      <c r="A45" s="962"/>
      <c r="B45" s="986"/>
      <c r="C45" s="964"/>
      <c r="D45" s="965"/>
      <c r="E45" s="887" t="s">
        <v>2725</v>
      </c>
      <c r="F45" s="921">
        <f>SUM(F12:F44)</f>
        <v>0</v>
      </c>
    </row>
    <row r="46" spans="1:9" s="967" customFormat="1" ht="28.5">
      <c r="A46" s="962"/>
      <c r="B46" s="987" t="s">
        <v>2960</v>
      </c>
      <c r="C46" s="964"/>
      <c r="D46" s="965"/>
      <c r="E46" s="973"/>
      <c r="F46" s="973"/>
    </row>
    <row r="47" spans="1:9" s="967" customFormat="1">
      <c r="A47" s="962"/>
      <c r="B47" s="987"/>
      <c r="C47" s="964"/>
      <c r="D47" s="965"/>
      <c r="E47" s="973"/>
      <c r="F47" s="973"/>
    </row>
    <row r="48" spans="1:9">
      <c r="B48" s="953"/>
      <c r="C48" s="881"/>
      <c r="D48" s="882"/>
      <c r="E48" s="886"/>
      <c r="F48" s="886"/>
      <c r="I48" s="863"/>
    </row>
    <row r="49" spans="1:31" ht="15">
      <c r="A49" s="1324" t="s">
        <v>2961</v>
      </c>
      <c r="B49" s="1324"/>
      <c r="E49" s="886"/>
      <c r="F49" s="886"/>
    </row>
    <row r="50" spans="1:31" s="889" customFormat="1" ht="29.25" thickBot="1">
      <c r="A50" s="956" t="s">
        <v>2154</v>
      </c>
      <c r="B50" s="957" t="s">
        <v>2709</v>
      </c>
      <c r="C50" s="958" t="s">
        <v>2156</v>
      </c>
      <c r="D50" s="959" t="s">
        <v>2867</v>
      </c>
      <c r="E50" s="988" t="s">
        <v>2712</v>
      </c>
      <c r="F50" s="988" t="s">
        <v>2158</v>
      </c>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row>
    <row r="51" spans="1:31" s="889" customFormat="1" ht="29.25" thickTop="1">
      <c r="A51" s="905" t="s">
        <v>72</v>
      </c>
      <c r="B51" s="869" t="s">
        <v>2962</v>
      </c>
      <c r="C51" s="890">
        <v>21</v>
      </c>
      <c r="D51" s="890" t="s">
        <v>2190</v>
      </c>
      <c r="E51" s="885"/>
      <c r="F51" s="886">
        <f t="shared" ref="F51:F60" si="2">C51*E51</f>
        <v>0</v>
      </c>
      <c r="H51" s="897"/>
    </row>
    <row r="52" spans="1:31" s="889" customFormat="1">
      <c r="A52" s="905" t="s">
        <v>2677</v>
      </c>
      <c r="B52" s="869" t="s">
        <v>2963</v>
      </c>
      <c r="C52" s="890">
        <v>1</v>
      </c>
      <c r="D52" s="890" t="s">
        <v>2190</v>
      </c>
      <c r="E52" s="885"/>
      <c r="F52" s="886">
        <f t="shared" si="2"/>
        <v>0</v>
      </c>
      <c r="H52" s="897"/>
    </row>
    <row r="53" spans="1:31" s="889" customFormat="1">
      <c r="A53" s="905" t="s">
        <v>2680</v>
      </c>
      <c r="B53" s="869" t="s">
        <v>2964</v>
      </c>
      <c r="C53" s="890">
        <v>1</v>
      </c>
      <c r="D53" s="890" t="s">
        <v>2190</v>
      </c>
      <c r="E53" s="885"/>
      <c r="F53" s="886">
        <f t="shared" si="2"/>
        <v>0</v>
      </c>
      <c r="H53" s="897"/>
    </row>
    <row r="54" spans="1:31" s="889" customFormat="1">
      <c r="A54" s="905" t="s">
        <v>2684</v>
      </c>
      <c r="B54" s="869" t="s">
        <v>2965</v>
      </c>
      <c r="C54" s="890">
        <v>2208</v>
      </c>
      <c r="D54" s="890" t="s">
        <v>241</v>
      </c>
      <c r="E54" s="885"/>
      <c r="F54" s="886">
        <f t="shared" si="2"/>
        <v>0</v>
      </c>
      <c r="H54" s="897"/>
    </row>
    <row r="55" spans="1:31" s="889" customFormat="1">
      <c r="A55" s="905" t="s">
        <v>94</v>
      </c>
      <c r="B55" s="869" t="s">
        <v>2750</v>
      </c>
      <c r="C55" s="890">
        <v>994</v>
      </c>
      <c r="D55" s="890" t="s">
        <v>241</v>
      </c>
      <c r="E55" s="885"/>
      <c r="F55" s="886">
        <f t="shared" si="2"/>
        <v>0</v>
      </c>
      <c r="H55" s="897"/>
    </row>
    <row r="56" spans="1:31" s="889" customFormat="1">
      <c r="A56" s="905" t="s">
        <v>2689</v>
      </c>
      <c r="B56" s="869" t="s">
        <v>2966</v>
      </c>
      <c r="C56" s="890">
        <v>1</v>
      </c>
      <c r="D56" s="890" t="s">
        <v>2190</v>
      </c>
      <c r="E56" s="885"/>
      <c r="F56" s="886">
        <f t="shared" si="2"/>
        <v>0</v>
      </c>
      <c r="H56" s="897"/>
    </row>
    <row r="57" spans="1:31" s="889" customFormat="1">
      <c r="A57" s="905" t="s">
        <v>2692</v>
      </c>
      <c r="B57" s="869" t="s">
        <v>2967</v>
      </c>
      <c r="C57" s="890">
        <v>160</v>
      </c>
      <c r="D57" s="890" t="s">
        <v>2654</v>
      </c>
      <c r="E57" s="885"/>
      <c r="F57" s="886">
        <f t="shared" si="2"/>
        <v>0</v>
      </c>
      <c r="H57" s="897"/>
    </row>
    <row r="58" spans="1:31" s="889" customFormat="1">
      <c r="A58" s="905" t="s">
        <v>2695</v>
      </c>
      <c r="B58" s="869" t="s">
        <v>2968</v>
      </c>
      <c r="C58" s="890">
        <v>24</v>
      </c>
      <c r="D58" s="890" t="s">
        <v>2654</v>
      </c>
      <c r="E58" s="885"/>
      <c r="F58" s="886">
        <f t="shared" si="2"/>
        <v>0</v>
      </c>
      <c r="H58" s="897"/>
    </row>
    <row r="59" spans="1:31" s="889" customFormat="1">
      <c r="A59" s="905" t="s">
        <v>2696</v>
      </c>
      <c r="B59" s="869" t="s">
        <v>2969</v>
      </c>
      <c r="C59" s="890">
        <v>8</v>
      </c>
      <c r="D59" s="890" t="s">
        <v>2654</v>
      </c>
      <c r="E59" s="885"/>
      <c r="F59" s="886">
        <f t="shared" si="2"/>
        <v>0</v>
      </c>
      <c r="H59" s="897"/>
    </row>
    <row r="60" spans="1:31" s="889" customFormat="1">
      <c r="A60" s="905" t="s">
        <v>2970</v>
      </c>
      <c r="B60" s="869" t="s">
        <v>2913</v>
      </c>
      <c r="C60" s="890">
        <v>1</v>
      </c>
      <c r="D60" s="890" t="s">
        <v>858</v>
      </c>
      <c r="E60" s="885"/>
      <c r="F60" s="886">
        <f t="shared" si="2"/>
        <v>0</v>
      </c>
      <c r="H60" s="897"/>
    </row>
    <row r="61" spans="1:31" s="889" customFormat="1" ht="15">
      <c r="A61" s="905"/>
      <c r="B61" s="892"/>
      <c r="C61" s="890"/>
      <c r="D61" s="890"/>
      <c r="E61" s="887" t="s">
        <v>2725</v>
      </c>
      <c r="F61" s="921">
        <f>SUM(F51:F60)</f>
        <v>0</v>
      </c>
      <c r="H61" s="897"/>
    </row>
    <row r="62" spans="1:31">
      <c r="B62" s="953"/>
      <c r="C62" s="881"/>
      <c r="D62" s="882"/>
      <c r="E62" s="886"/>
      <c r="F62" s="886"/>
      <c r="I62" s="863"/>
    </row>
    <row r="63" spans="1:31" ht="15">
      <c r="A63" s="1324" t="s">
        <v>2971</v>
      </c>
      <c r="B63" s="1324"/>
      <c r="E63" s="886"/>
      <c r="F63" s="886"/>
    </row>
    <row r="64" spans="1:31" s="889" customFormat="1" ht="29.25" thickBot="1">
      <c r="A64" s="956" t="s">
        <v>2154</v>
      </c>
      <c r="B64" s="957" t="s">
        <v>2709</v>
      </c>
      <c r="C64" s="958" t="s">
        <v>2156</v>
      </c>
      <c r="D64" s="959" t="s">
        <v>2867</v>
      </c>
      <c r="E64" s="988" t="s">
        <v>2712</v>
      </c>
      <c r="F64" s="988" t="s">
        <v>2158</v>
      </c>
      <c r="G64" s="923"/>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row>
    <row r="65" spans="1:23" s="967" customFormat="1" ht="13.5" customHeight="1" thickTop="1">
      <c r="A65" s="962"/>
      <c r="B65" s="963"/>
      <c r="C65" s="964"/>
      <c r="D65" s="965"/>
      <c r="E65" s="973"/>
      <c r="F65" s="989"/>
      <c r="H65" s="990"/>
      <c r="I65" s="990"/>
      <c r="J65" s="961"/>
      <c r="K65" s="961"/>
      <c r="L65" s="961"/>
      <c r="M65" s="961"/>
      <c r="N65" s="961"/>
      <c r="O65" s="961"/>
      <c r="P65" s="961"/>
      <c r="Q65" s="961"/>
      <c r="R65" s="961"/>
      <c r="S65" s="961"/>
      <c r="T65" s="961"/>
      <c r="U65" s="961"/>
      <c r="V65" s="961"/>
      <c r="W65" s="961"/>
    </row>
    <row r="66" spans="1:23" s="963" customFormat="1">
      <c r="A66" s="891">
        <v>1</v>
      </c>
      <c r="B66" s="869" t="s">
        <v>2972</v>
      </c>
      <c r="C66" s="890">
        <v>3</v>
      </c>
      <c r="D66" s="890" t="s">
        <v>2190</v>
      </c>
      <c r="E66" s="885"/>
      <c r="F66" s="886">
        <f t="shared" ref="F66:F77" si="3">C66*E66</f>
        <v>0</v>
      </c>
      <c r="I66" s="970"/>
    </row>
    <row r="67" spans="1:23" s="963" customFormat="1">
      <c r="A67" s="891">
        <f>1+A66</f>
        <v>2</v>
      </c>
      <c r="B67" s="897" t="s">
        <v>2768</v>
      </c>
      <c r="C67" s="890">
        <v>1</v>
      </c>
      <c r="D67" s="890" t="s">
        <v>2190</v>
      </c>
      <c r="E67" s="885"/>
      <c r="F67" s="886">
        <f t="shared" si="3"/>
        <v>0</v>
      </c>
      <c r="I67" s="970"/>
    </row>
    <row r="68" spans="1:23" s="963" customFormat="1">
      <c r="A68" s="891">
        <f t="shared" ref="A68:A77" si="4">1+A67</f>
        <v>3</v>
      </c>
      <c r="B68" s="869" t="s">
        <v>2973</v>
      </c>
      <c r="C68" s="890">
        <v>6</v>
      </c>
      <c r="D68" s="890" t="s">
        <v>2190</v>
      </c>
      <c r="E68" s="885"/>
      <c r="F68" s="886">
        <f t="shared" si="3"/>
        <v>0</v>
      </c>
      <c r="I68" s="970"/>
    </row>
    <row r="69" spans="1:23" s="963" customFormat="1">
      <c r="A69" s="891">
        <f t="shared" si="4"/>
        <v>4</v>
      </c>
      <c r="B69" s="889" t="s">
        <v>2949</v>
      </c>
      <c r="C69" s="890">
        <v>1</v>
      </c>
      <c r="D69" s="890" t="s">
        <v>2190</v>
      </c>
      <c r="E69" s="885"/>
      <c r="F69" s="886">
        <f t="shared" si="3"/>
        <v>0</v>
      </c>
      <c r="I69" s="970"/>
    </row>
    <row r="70" spans="1:23" s="963" customFormat="1">
      <c r="A70" s="891">
        <f t="shared" si="4"/>
        <v>5</v>
      </c>
      <c r="B70" s="889" t="s">
        <v>2974</v>
      </c>
      <c r="C70" s="890">
        <v>785</v>
      </c>
      <c r="D70" s="890" t="s">
        <v>241</v>
      </c>
      <c r="E70" s="885"/>
      <c r="F70" s="886">
        <f t="shared" si="3"/>
        <v>0</v>
      </c>
      <c r="I70" s="970"/>
    </row>
    <row r="71" spans="1:23" s="963" customFormat="1">
      <c r="A71" s="891">
        <f t="shared" si="4"/>
        <v>6</v>
      </c>
      <c r="B71" s="889" t="s">
        <v>2975</v>
      </c>
      <c r="C71" s="890">
        <v>408</v>
      </c>
      <c r="D71" s="890" t="s">
        <v>241</v>
      </c>
      <c r="E71" s="885"/>
      <c r="F71" s="886">
        <f t="shared" si="3"/>
        <v>0</v>
      </c>
      <c r="I71" s="970"/>
    </row>
    <row r="72" spans="1:23" s="963" customFormat="1">
      <c r="A72" s="891">
        <f t="shared" si="4"/>
        <v>7</v>
      </c>
      <c r="B72" s="889" t="s">
        <v>2976</v>
      </c>
      <c r="C72" s="890">
        <v>77</v>
      </c>
      <c r="D72" s="890" t="s">
        <v>241</v>
      </c>
      <c r="E72" s="885"/>
      <c r="F72" s="886">
        <f t="shared" si="3"/>
        <v>0</v>
      </c>
      <c r="I72" s="970"/>
    </row>
    <row r="73" spans="1:23" s="963" customFormat="1">
      <c r="A73" s="891">
        <f t="shared" si="4"/>
        <v>8</v>
      </c>
      <c r="B73" s="889" t="s">
        <v>2977</v>
      </c>
      <c r="C73" s="890">
        <v>67</v>
      </c>
      <c r="D73" s="890" t="s">
        <v>241</v>
      </c>
      <c r="E73" s="885"/>
      <c r="F73" s="886">
        <f t="shared" si="3"/>
        <v>0</v>
      </c>
      <c r="I73" s="970"/>
    </row>
    <row r="74" spans="1:23" s="889" customFormat="1">
      <c r="A74" s="891">
        <f t="shared" si="4"/>
        <v>9</v>
      </c>
      <c r="B74" s="869" t="s">
        <v>2748</v>
      </c>
      <c r="C74" s="890">
        <v>368</v>
      </c>
      <c r="D74" s="890" t="s">
        <v>241</v>
      </c>
      <c r="E74" s="885"/>
      <c r="F74" s="886">
        <f t="shared" si="3"/>
        <v>0</v>
      </c>
      <c r="H74" s="897"/>
    </row>
    <row r="75" spans="1:23" s="889" customFormat="1">
      <c r="A75" s="891">
        <f t="shared" si="4"/>
        <v>10</v>
      </c>
      <c r="B75" s="869" t="s">
        <v>2750</v>
      </c>
      <c r="C75" s="890">
        <v>835</v>
      </c>
      <c r="D75" s="890" t="s">
        <v>241</v>
      </c>
      <c r="E75" s="885"/>
      <c r="F75" s="886">
        <f t="shared" si="3"/>
        <v>0</v>
      </c>
      <c r="H75" s="897"/>
    </row>
    <row r="76" spans="1:23" s="967" customFormat="1">
      <c r="A76" s="891">
        <f t="shared" si="4"/>
        <v>11</v>
      </c>
      <c r="B76" s="869" t="s">
        <v>2760</v>
      </c>
      <c r="C76" s="890">
        <v>1</v>
      </c>
      <c r="D76" s="890" t="s">
        <v>858</v>
      </c>
      <c r="E76" s="885"/>
      <c r="F76" s="886">
        <f t="shared" si="3"/>
        <v>0</v>
      </c>
    </row>
    <row r="77" spans="1:23" s="963" customFormat="1">
      <c r="A77" s="891">
        <f t="shared" si="4"/>
        <v>12</v>
      </c>
      <c r="B77" s="869" t="s">
        <v>2978</v>
      </c>
      <c r="C77" s="890">
        <v>160</v>
      </c>
      <c r="D77" s="890" t="s">
        <v>2654</v>
      </c>
      <c r="E77" s="885"/>
      <c r="F77" s="886">
        <f t="shared" si="3"/>
        <v>0</v>
      </c>
      <c r="I77" s="970"/>
    </row>
    <row r="78" spans="1:23" s="963" customFormat="1" ht="15">
      <c r="A78" s="891"/>
      <c r="B78" s="869"/>
      <c r="C78" s="890"/>
      <c r="D78" s="890"/>
      <c r="E78" s="887" t="s">
        <v>2725</v>
      </c>
      <c r="F78" s="921">
        <f>SUM(F66:F77)</f>
        <v>0</v>
      </c>
      <c r="I78" s="970"/>
    </row>
    <row r="79" spans="1:23" s="963" customFormat="1" ht="42.75">
      <c r="A79" s="891"/>
      <c r="B79" s="894" t="s">
        <v>2979</v>
      </c>
      <c r="C79" s="890"/>
      <c r="D79" s="890"/>
      <c r="E79" s="991"/>
      <c r="F79" s="973"/>
      <c r="I79" s="970"/>
    </row>
    <row r="80" spans="1:23" s="963" customFormat="1">
      <c r="A80" s="962"/>
      <c r="B80" s="892" t="s">
        <v>2980</v>
      </c>
      <c r="C80" s="990"/>
      <c r="D80" s="962"/>
      <c r="E80" s="991"/>
      <c r="F80" s="973"/>
      <c r="I80" s="970"/>
    </row>
    <row r="81" spans="1:23" s="963" customFormat="1" ht="15" thickBot="1">
      <c r="A81" s="962"/>
      <c r="B81" s="892"/>
      <c r="C81" s="990"/>
      <c r="D81" s="962"/>
      <c r="E81" s="991"/>
      <c r="F81" s="973"/>
      <c r="I81" s="970"/>
    </row>
    <row r="82" spans="1:23" s="889" customFormat="1" ht="15.75" thickBot="1">
      <c r="A82" s="939"/>
      <c r="B82" s="940" t="s">
        <v>2981</v>
      </c>
      <c r="C82" s="941"/>
      <c r="D82" s="942"/>
      <c r="E82" s="943"/>
      <c r="F82" s="944">
        <f>F45+F61+F78</f>
        <v>0</v>
      </c>
      <c r="H82" s="890"/>
      <c r="I82" s="890"/>
      <c r="J82" s="891"/>
      <c r="K82" s="890"/>
      <c r="L82" s="891"/>
      <c r="M82" s="891"/>
      <c r="N82" s="891"/>
      <c r="O82" s="891"/>
      <c r="P82" s="891"/>
      <c r="Q82" s="891"/>
      <c r="R82" s="891"/>
      <c r="S82" s="891"/>
      <c r="T82" s="891"/>
      <c r="U82" s="891"/>
      <c r="V82" s="891"/>
      <c r="W82" s="891"/>
    </row>
    <row r="83" spans="1:23">
      <c r="B83" s="953"/>
      <c r="C83" s="881"/>
      <c r="D83" s="882"/>
      <c r="E83" s="908"/>
      <c r="F83" s="908"/>
      <c r="I83" s="863"/>
    </row>
    <row r="84" spans="1:23" s="947" customFormat="1">
      <c r="A84" s="946"/>
      <c r="C84" s="948"/>
      <c r="D84" s="948"/>
      <c r="E84" s="949"/>
      <c r="F84" s="949"/>
      <c r="H84" s="950"/>
      <c r="I84" s="950"/>
    </row>
    <row r="85" spans="1:23" s="947" customFormat="1" ht="15">
      <c r="A85" s="946"/>
      <c r="B85" s="951" t="s">
        <v>2916</v>
      </c>
      <c r="C85" s="948"/>
      <c r="D85" s="948"/>
      <c r="E85" s="949"/>
      <c r="F85" s="949"/>
      <c r="H85" s="950"/>
      <c r="I85" s="950"/>
    </row>
    <row r="86" spans="1:23" s="889" customFormat="1">
      <c r="A86" s="905"/>
      <c r="B86" s="952" t="s">
        <v>2917</v>
      </c>
      <c r="C86" s="881"/>
      <c r="D86" s="882"/>
      <c r="E86" s="910"/>
      <c r="F86" s="910"/>
      <c r="H86" s="890"/>
      <c r="I86" s="890"/>
      <c r="J86" s="891"/>
      <c r="K86" s="891"/>
      <c r="L86" s="891"/>
      <c r="M86" s="891"/>
      <c r="N86" s="891"/>
      <c r="O86" s="891"/>
      <c r="P86" s="891"/>
      <c r="Q86" s="891"/>
      <c r="R86" s="891"/>
      <c r="S86" s="891"/>
      <c r="T86" s="891"/>
      <c r="U86" s="891"/>
      <c r="V86" s="891"/>
      <c r="W86" s="891"/>
    </row>
    <row r="87" spans="1:23" s="889" customFormat="1">
      <c r="A87" s="905"/>
      <c r="B87" s="952" t="s">
        <v>2918</v>
      </c>
      <c r="C87" s="881"/>
      <c r="D87" s="882"/>
      <c r="E87" s="910"/>
      <c r="F87" s="910"/>
      <c r="H87" s="890"/>
      <c r="I87" s="890"/>
      <c r="J87" s="891"/>
      <c r="K87" s="891"/>
      <c r="L87" s="891"/>
      <c r="M87" s="891"/>
      <c r="N87" s="891"/>
      <c r="O87" s="891"/>
      <c r="P87" s="891"/>
      <c r="Q87" s="891"/>
      <c r="R87" s="891"/>
      <c r="S87" s="891"/>
      <c r="T87" s="891"/>
      <c r="U87" s="891"/>
      <c r="V87" s="891"/>
      <c r="W87" s="891"/>
    </row>
    <row r="88" spans="1:23" s="889" customFormat="1">
      <c r="A88" s="905"/>
      <c r="B88" s="952" t="s">
        <v>2919</v>
      </c>
      <c r="C88" s="881"/>
      <c r="D88" s="882"/>
      <c r="E88" s="910"/>
      <c r="F88" s="910"/>
      <c r="H88" s="890"/>
      <c r="I88" s="890"/>
      <c r="J88" s="891"/>
      <c r="K88" s="891"/>
      <c r="L88" s="891"/>
      <c r="M88" s="891"/>
      <c r="N88" s="891"/>
      <c r="O88" s="891"/>
      <c r="P88" s="891"/>
      <c r="Q88" s="891"/>
      <c r="R88" s="891"/>
      <c r="S88" s="891"/>
      <c r="T88" s="891"/>
      <c r="U88" s="891"/>
      <c r="V88" s="891"/>
      <c r="W88" s="891"/>
    </row>
    <row r="89" spans="1:23" s="889" customFormat="1">
      <c r="A89" s="905"/>
      <c r="B89" s="952" t="s">
        <v>2920</v>
      </c>
      <c r="C89" s="881"/>
      <c r="D89" s="882"/>
      <c r="E89" s="910"/>
      <c r="F89" s="910"/>
      <c r="H89" s="890"/>
      <c r="I89" s="890"/>
      <c r="J89" s="891"/>
      <c r="K89" s="891"/>
      <c r="L89" s="891"/>
      <c r="M89" s="891"/>
      <c r="N89" s="891"/>
      <c r="O89" s="891"/>
      <c r="P89" s="891"/>
      <c r="Q89" s="891"/>
      <c r="R89" s="891"/>
      <c r="S89" s="891"/>
      <c r="T89" s="891"/>
      <c r="U89" s="891"/>
      <c r="V89" s="891"/>
      <c r="W89" s="891"/>
    </row>
    <row r="90" spans="1:23" s="889" customFormat="1">
      <c r="A90" s="905"/>
      <c r="B90" s="952" t="s">
        <v>2921</v>
      </c>
      <c r="C90" s="881"/>
      <c r="D90" s="882"/>
      <c r="E90" s="910"/>
      <c r="F90" s="910"/>
      <c r="H90" s="890"/>
      <c r="I90" s="890"/>
      <c r="J90" s="891"/>
      <c r="K90" s="891"/>
      <c r="L90" s="891"/>
      <c r="M90" s="891"/>
      <c r="N90" s="891"/>
      <c r="O90" s="891"/>
      <c r="P90" s="891"/>
      <c r="Q90" s="891"/>
      <c r="R90" s="891"/>
      <c r="S90" s="891"/>
      <c r="T90" s="891"/>
      <c r="U90" s="891"/>
      <c r="V90" s="891"/>
      <c r="W90" s="891"/>
    </row>
    <row r="91" spans="1:23" s="889" customFormat="1">
      <c r="A91" s="905"/>
      <c r="B91" s="952" t="s">
        <v>2922</v>
      </c>
      <c r="C91" s="881"/>
      <c r="D91" s="882"/>
      <c r="E91" s="910"/>
      <c r="F91" s="910"/>
      <c r="H91" s="890"/>
      <c r="I91" s="890"/>
      <c r="J91" s="891"/>
      <c r="K91" s="891"/>
      <c r="L91" s="891"/>
      <c r="M91" s="891"/>
      <c r="N91" s="891"/>
      <c r="O91" s="891"/>
      <c r="P91" s="891"/>
      <c r="Q91" s="891"/>
      <c r="R91" s="891"/>
      <c r="S91" s="891"/>
      <c r="T91" s="891"/>
      <c r="U91" s="891"/>
      <c r="V91" s="891"/>
      <c r="W91" s="891"/>
    </row>
    <row r="92" spans="1:23" s="889" customFormat="1">
      <c r="A92" s="905"/>
      <c r="B92" s="952" t="s">
        <v>2923</v>
      </c>
      <c r="C92" s="881"/>
      <c r="D92" s="882"/>
      <c r="E92" s="910"/>
      <c r="F92" s="910"/>
      <c r="H92" s="890"/>
      <c r="I92" s="890"/>
      <c r="J92" s="891"/>
      <c r="K92" s="891"/>
      <c r="L92" s="891"/>
      <c r="M92" s="891"/>
      <c r="N92" s="891"/>
      <c r="O92" s="891"/>
      <c r="P92" s="891"/>
      <c r="Q92" s="891"/>
      <c r="R92" s="891"/>
      <c r="S92" s="891"/>
      <c r="T92" s="891"/>
      <c r="U92" s="891"/>
      <c r="V92" s="891"/>
      <c r="W92" s="891"/>
    </row>
    <row r="93" spans="1:23" s="889" customFormat="1">
      <c r="A93" s="905"/>
      <c r="B93" s="952" t="s">
        <v>2924</v>
      </c>
      <c r="C93" s="881"/>
      <c r="D93" s="882"/>
      <c r="E93" s="910"/>
      <c r="F93" s="910"/>
      <c r="H93" s="890"/>
      <c r="I93" s="890"/>
      <c r="J93" s="891"/>
      <c r="K93" s="891"/>
      <c r="L93" s="891"/>
      <c r="M93" s="891"/>
      <c r="N93" s="891"/>
      <c r="O93" s="891"/>
      <c r="P93" s="891"/>
      <c r="Q93" s="891"/>
      <c r="R93" s="891"/>
      <c r="S93" s="891"/>
      <c r="T93" s="891"/>
      <c r="U93" s="891"/>
      <c r="V93" s="891"/>
      <c r="W93" s="891"/>
    </row>
    <row r="94" spans="1:23" s="889" customFormat="1">
      <c r="A94" s="905"/>
      <c r="B94" s="952" t="s">
        <v>2925</v>
      </c>
      <c r="C94" s="881"/>
      <c r="D94" s="882"/>
      <c r="E94" s="910"/>
      <c r="F94" s="910"/>
      <c r="H94" s="890"/>
      <c r="I94" s="890"/>
      <c r="J94" s="891"/>
      <c r="K94" s="891"/>
      <c r="L94" s="891"/>
      <c r="M94" s="891"/>
      <c r="N94" s="891"/>
      <c r="O94" s="891"/>
      <c r="P94" s="891"/>
      <c r="Q94" s="891"/>
      <c r="R94" s="891"/>
      <c r="S94" s="891"/>
      <c r="T94" s="891"/>
      <c r="U94" s="891"/>
      <c r="V94" s="891"/>
      <c r="W94" s="891"/>
    </row>
    <row r="95" spans="1:23" s="889" customFormat="1">
      <c r="A95" s="905"/>
      <c r="B95" s="952" t="s">
        <v>2926</v>
      </c>
      <c r="C95" s="881"/>
      <c r="D95" s="882"/>
      <c r="E95" s="910"/>
      <c r="F95" s="910"/>
      <c r="H95" s="890"/>
      <c r="I95" s="890"/>
      <c r="J95" s="891"/>
      <c r="K95" s="891"/>
      <c r="L95" s="891"/>
      <c r="M95" s="891"/>
      <c r="N95" s="891"/>
      <c r="O95" s="891"/>
      <c r="P95" s="891"/>
      <c r="Q95" s="891"/>
      <c r="R95" s="891"/>
      <c r="S95" s="891"/>
      <c r="T95" s="891"/>
      <c r="U95" s="891"/>
      <c r="V95" s="891"/>
      <c r="W95" s="891"/>
    </row>
    <row r="96" spans="1:23" s="889" customFormat="1">
      <c r="A96" s="905"/>
      <c r="B96" s="952" t="s">
        <v>2927</v>
      </c>
      <c r="C96" s="881"/>
      <c r="D96" s="882"/>
      <c r="E96" s="910"/>
      <c r="F96" s="910"/>
      <c r="H96" s="890"/>
      <c r="I96" s="890"/>
      <c r="J96" s="891"/>
      <c r="K96" s="891"/>
      <c r="L96" s="891"/>
      <c r="M96" s="891"/>
      <c r="N96" s="891"/>
      <c r="O96" s="891"/>
      <c r="P96" s="891"/>
      <c r="Q96" s="891"/>
      <c r="R96" s="891"/>
      <c r="S96" s="891"/>
      <c r="T96" s="891"/>
      <c r="U96" s="891"/>
      <c r="V96" s="891"/>
      <c r="W96" s="891"/>
    </row>
    <row r="97" spans="1:23" s="889" customFormat="1">
      <c r="A97" s="905"/>
      <c r="B97" s="952" t="s">
        <v>2928</v>
      </c>
      <c r="C97" s="881"/>
      <c r="D97" s="882"/>
      <c r="E97" s="910"/>
      <c r="F97" s="910"/>
      <c r="H97" s="890"/>
      <c r="I97" s="890"/>
      <c r="J97" s="891"/>
      <c r="K97" s="891"/>
      <c r="L97" s="891"/>
      <c r="M97" s="891"/>
      <c r="N97" s="891"/>
      <c r="O97" s="891"/>
      <c r="P97" s="891"/>
      <c r="Q97" s="891"/>
      <c r="R97" s="891"/>
      <c r="S97" s="891"/>
      <c r="T97" s="891"/>
      <c r="U97" s="891"/>
      <c r="V97" s="891"/>
      <c r="W97" s="891"/>
    </row>
    <row r="98" spans="1:23" s="889" customFormat="1">
      <c r="A98" s="905"/>
      <c r="B98" s="952" t="s">
        <v>2929</v>
      </c>
      <c r="C98" s="881"/>
      <c r="D98" s="882"/>
      <c r="E98" s="910"/>
      <c r="F98" s="910"/>
      <c r="H98" s="890"/>
      <c r="I98" s="890"/>
      <c r="J98" s="891"/>
      <c r="K98" s="891"/>
      <c r="L98" s="891"/>
      <c r="M98" s="891"/>
      <c r="N98" s="891"/>
      <c r="O98" s="891"/>
      <c r="P98" s="891"/>
      <c r="Q98" s="891"/>
      <c r="R98" s="891"/>
      <c r="S98" s="891"/>
      <c r="T98" s="891"/>
      <c r="U98" s="891"/>
      <c r="V98" s="891"/>
      <c r="W98" s="891"/>
    </row>
    <row r="99" spans="1:23" s="889" customFormat="1">
      <c r="A99" s="905"/>
      <c r="B99" s="952" t="s">
        <v>2930</v>
      </c>
      <c r="C99" s="881"/>
      <c r="D99" s="882"/>
      <c r="E99" s="910"/>
      <c r="F99" s="910"/>
      <c r="H99" s="890"/>
      <c r="I99" s="890"/>
      <c r="J99" s="891"/>
      <c r="K99" s="891"/>
      <c r="L99" s="891"/>
      <c r="M99" s="891"/>
      <c r="N99" s="891"/>
      <c r="O99" s="891"/>
      <c r="P99" s="891"/>
      <c r="Q99" s="891"/>
      <c r="R99" s="891"/>
      <c r="S99" s="891"/>
      <c r="T99" s="891"/>
      <c r="U99" s="891"/>
      <c r="V99" s="891"/>
      <c r="W99" s="891"/>
    </row>
    <row r="100" spans="1:23" s="889" customFormat="1">
      <c r="A100" s="905"/>
      <c r="B100" s="952" t="s">
        <v>2931</v>
      </c>
      <c r="C100" s="881"/>
      <c r="D100" s="882"/>
      <c r="E100" s="910"/>
      <c r="F100" s="910"/>
      <c r="H100" s="890"/>
      <c r="I100" s="890"/>
      <c r="J100" s="891"/>
      <c r="K100" s="891"/>
      <c r="L100" s="891"/>
      <c r="M100" s="891"/>
      <c r="N100" s="891"/>
      <c r="O100" s="891"/>
      <c r="P100" s="891"/>
      <c r="Q100" s="891"/>
      <c r="R100" s="891"/>
      <c r="S100" s="891"/>
      <c r="T100" s="891"/>
      <c r="U100" s="891"/>
      <c r="V100" s="891"/>
      <c r="W100" s="891"/>
    </row>
    <row r="101" spans="1:23" s="889" customFormat="1">
      <c r="A101" s="905"/>
      <c r="B101" s="952" t="s">
        <v>2932</v>
      </c>
      <c r="C101" s="881"/>
      <c r="D101" s="882"/>
      <c r="E101" s="910"/>
      <c r="F101" s="910"/>
      <c r="H101" s="890"/>
      <c r="I101" s="890"/>
      <c r="J101" s="891"/>
      <c r="K101" s="891"/>
      <c r="L101" s="891"/>
      <c r="M101" s="891"/>
      <c r="N101" s="891"/>
      <c r="O101" s="891"/>
      <c r="P101" s="891"/>
      <c r="Q101" s="891"/>
      <c r="R101" s="891"/>
      <c r="S101" s="891"/>
      <c r="T101" s="891"/>
      <c r="U101" s="891"/>
      <c r="V101" s="891"/>
      <c r="W101" s="891"/>
    </row>
    <row r="102" spans="1:23" s="889" customFormat="1">
      <c r="A102" s="905"/>
      <c r="B102" s="952" t="s">
        <v>2933</v>
      </c>
      <c r="C102" s="881"/>
      <c r="D102" s="882"/>
      <c r="E102" s="910"/>
      <c r="F102" s="910"/>
      <c r="H102" s="890"/>
      <c r="I102" s="890"/>
      <c r="J102" s="891"/>
      <c r="K102" s="891"/>
      <c r="L102" s="891"/>
      <c r="M102" s="891"/>
      <c r="N102" s="891"/>
      <c r="O102" s="891"/>
      <c r="P102" s="891"/>
      <c r="Q102" s="891"/>
      <c r="R102" s="891"/>
      <c r="S102" s="891"/>
      <c r="T102" s="891"/>
      <c r="U102" s="891"/>
      <c r="V102" s="891"/>
      <c r="W102" s="891"/>
    </row>
    <row r="103" spans="1:23" s="889" customFormat="1">
      <c r="A103" s="905"/>
      <c r="B103" s="952" t="s">
        <v>2934</v>
      </c>
      <c r="C103" s="881"/>
      <c r="D103" s="882"/>
      <c r="E103" s="910"/>
      <c r="F103" s="910"/>
      <c r="H103" s="890"/>
      <c r="I103" s="890"/>
      <c r="J103" s="891"/>
      <c r="K103" s="891"/>
      <c r="L103" s="891"/>
      <c r="M103" s="891"/>
      <c r="N103" s="891"/>
      <c r="O103" s="891"/>
      <c r="P103" s="891"/>
      <c r="Q103" s="891"/>
      <c r="R103" s="891"/>
      <c r="S103" s="891"/>
      <c r="T103" s="891"/>
      <c r="U103" s="891"/>
      <c r="V103" s="891"/>
      <c r="W103" s="891"/>
    </row>
    <row r="104" spans="1:23">
      <c r="B104" s="953"/>
      <c r="C104" s="881"/>
      <c r="D104" s="882"/>
      <c r="E104" s="908"/>
      <c r="F104" s="908"/>
      <c r="I104" s="863"/>
    </row>
    <row r="105" spans="1:23">
      <c r="B105" s="866"/>
      <c r="C105" s="881"/>
      <c r="D105" s="883"/>
    </row>
    <row r="106" spans="1:23">
      <c r="B106" s="866"/>
      <c r="C106" s="881"/>
      <c r="D106" s="883"/>
    </row>
    <row r="107" spans="1:23">
      <c r="B107" s="954"/>
      <c r="C107" s="955"/>
      <c r="D107" s="883"/>
    </row>
    <row r="108" spans="1:23">
      <c r="B108" s="954"/>
      <c r="C108" s="955"/>
      <c r="D108" s="883"/>
    </row>
    <row r="109" spans="1:23">
      <c r="B109" s="954"/>
      <c r="C109" s="955"/>
      <c r="D109" s="883"/>
    </row>
    <row r="110" spans="1:23">
      <c r="B110" s="954"/>
      <c r="C110" s="955"/>
      <c r="D110" s="883"/>
    </row>
    <row r="111" spans="1:23">
      <c r="B111" s="954"/>
      <c r="C111" s="955"/>
      <c r="D111" s="883"/>
    </row>
    <row r="112" spans="1:23">
      <c r="B112" s="954"/>
      <c r="C112" s="955"/>
      <c r="D112" s="883"/>
    </row>
    <row r="113" spans="2:4">
      <c r="B113" s="866"/>
      <c r="C113" s="881"/>
      <c r="D113" s="883"/>
    </row>
    <row r="114" spans="2:4">
      <c r="B114" s="866"/>
      <c r="C114" s="881"/>
      <c r="D114" s="883"/>
    </row>
    <row r="115" spans="2:4">
      <c r="B115" s="866"/>
      <c r="C115" s="881"/>
      <c r="D115" s="883"/>
    </row>
    <row r="116" spans="2:4">
      <c r="B116" s="866"/>
      <c r="C116" s="881"/>
      <c r="D116" s="883"/>
    </row>
    <row r="117" spans="2:4">
      <c r="B117" s="866"/>
      <c r="C117" s="881"/>
      <c r="D117" s="883"/>
    </row>
    <row r="118" spans="2:4">
      <c r="B118" s="866"/>
      <c r="C118" s="881"/>
      <c r="D118" s="883"/>
    </row>
    <row r="119" spans="2:4">
      <c r="B119" s="866"/>
      <c r="C119" s="881"/>
      <c r="D119" s="883"/>
    </row>
    <row r="120" spans="2:4">
      <c r="B120" s="866"/>
      <c r="C120" s="881"/>
      <c r="D120" s="883"/>
    </row>
    <row r="121" spans="2:4">
      <c r="B121" s="866"/>
      <c r="C121" s="881"/>
      <c r="D121" s="883"/>
    </row>
    <row r="122" spans="2:4">
      <c r="B122" s="866"/>
      <c r="C122" s="881"/>
      <c r="D122" s="883"/>
    </row>
    <row r="123" spans="2:4">
      <c r="B123" s="866"/>
      <c r="C123" s="881"/>
      <c r="D123" s="883"/>
    </row>
    <row r="124" spans="2:4">
      <c r="B124" s="866"/>
      <c r="C124" s="881"/>
      <c r="D124" s="883"/>
    </row>
    <row r="125" spans="2:4">
      <c r="B125" s="866"/>
      <c r="C125" s="881"/>
      <c r="D125" s="883"/>
    </row>
    <row r="126" spans="2:4">
      <c r="B126" s="866"/>
      <c r="C126" s="881"/>
      <c r="D126" s="883"/>
    </row>
    <row r="127" spans="2:4">
      <c r="B127" s="954"/>
      <c r="C127" s="955"/>
      <c r="D127" s="883"/>
    </row>
    <row r="128" spans="2:4">
      <c r="B128" s="954"/>
      <c r="C128" s="955"/>
      <c r="D128" s="883"/>
    </row>
    <row r="129" spans="2:4">
      <c r="B129" s="954"/>
      <c r="C129" s="955"/>
      <c r="D129" s="883"/>
    </row>
    <row r="130" spans="2:4">
      <c r="B130" s="954"/>
      <c r="C130" s="955"/>
      <c r="D130" s="883"/>
    </row>
    <row r="131" spans="2:4">
      <c r="B131" s="954"/>
      <c r="C131" s="955"/>
      <c r="D131" s="883"/>
    </row>
    <row r="132" spans="2:4">
      <c r="B132" s="954"/>
      <c r="C132" s="955"/>
      <c r="D132" s="883"/>
    </row>
    <row r="133" spans="2:4">
      <c r="B133" s="866"/>
      <c r="C133" s="881"/>
      <c r="D133" s="883"/>
    </row>
    <row r="134" spans="2:4">
      <c r="B134" s="866"/>
      <c r="C134" s="881"/>
      <c r="D134" s="883"/>
    </row>
    <row r="135" spans="2:4">
      <c r="B135" s="866"/>
      <c r="C135" s="881"/>
      <c r="D135" s="883"/>
    </row>
    <row r="136" spans="2:4">
      <c r="B136" s="866"/>
      <c r="C136" s="881"/>
      <c r="D136" s="883"/>
    </row>
    <row r="137" spans="2:4">
      <c r="B137" s="866"/>
      <c r="C137" s="881"/>
      <c r="D137" s="883"/>
    </row>
    <row r="138" spans="2:4">
      <c r="B138" s="866"/>
      <c r="C138" s="881"/>
      <c r="D138" s="883"/>
    </row>
    <row r="139" spans="2:4">
      <c r="B139" s="866"/>
      <c r="C139" s="881"/>
      <c r="D139" s="883"/>
    </row>
    <row r="140" spans="2:4">
      <c r="B140" s="866"/>
      <c r="C140" s="881"/>
      <c r="D140" s="883"/>
    </row>
    <row r="141" spans="2:4">
      <c r="B141" s="866"/>
      <c r="C141" s="881"/>
      <c r="D141" s="883"/>
    </row>
    <row r="142" spans="2:4">
      <c r="B142" s="866"/>
      <c r="C142" s="881"/>
      <c r="D142" s="883"/>
    </row>
    <row r="143" spans="2:4">
      <c r="B143" s="866"/>
      <c r="C143" s="881"/>
      <c r="D143" s="883"/>
    </row>
    <row r="144" spans="2:4">
      <c r="B144" s="866"/>
      <c r="C144" s="881"/>
      <c r="D144" s="883"/>
    </row>
    <row r="145" spans="2:4">
      <c r="B145" s="866"/>
      <c r="C145" s="881"/>
      <c r="D145" s="883"/>
    </row>
    <row r="146" spans="2:4">
      <c r="B146" s="954"/>
      <c r="C146" s="955"/>
      <c r="D146" s="883"/>
    </row>
    <row r="147" spans="2:4">
      <c r="B147" s="954"/>
      <c r="C147" s="955"/>
      <c r="D147" s="883"/>
    </row>
    <row r="148" spans="2:4">
      <c r="B148" s="954"/>
      <c r="C148" s="955"/>
      <c r="D148" s="883"/>
    </row>
    <row r="149" spans="2:4">
      <c r="B149" s="954"/>
      <c r="C149" s="955"/>
      <c r="D149" s="883"/>
    </row>
    <row r="150" spans="2:4">
      <c r="B150" s="954"/>
      <c r="C150" s="955"/>
      <c r="D150" s="883"/>
    </row>
    <row r="151" spans="2:4">
      <c r="B151" s="954"/>
      <c r="C151" s="955"/>
      <c r="D151" s="883"/>
    </row>
    <row r="152" spans="2:4">
      <c r="B152" s="866"/>
      <c r="C152" s="881"/>
      <c r="D152" s="883"/>
    </row>
    <row r="153" spans="2:4">
      <c r="B153" s="866"/>
      <c r="C153" s="881"/>
      <c r="D153" s="883"/>
    </row>
    <row r="154" spans="2:4">
      <c r="B154" s="866"/>
      <c r="C154" s="881"/>
      <c r="D154" s="883"/>
    </row>
    <row r="155" spans="2:4">
      <c r="B155" s="866"/>
      <c r="C155" s="881"/>
      <c r="D155" s="883"/>
    </row>
    <row r="156" spans="2:4">
      <c r="B156" s="866"/>
      <c r="C156" s="881"/>
      <c r="D156" s="883"/>
    </row>
    <row r="157" spans="2:4">
      <c r="B157" s="866"/>
      <c r="C157" s="881"/>
      <c r="D157" s="883"/>
    </row>
    <row r="158" spans="2:4">
      <c r="B158" s="866"/>
      <c r="C158" s="881"/>
      <c r="D158" s="883"/>
    </row>
    <row r="159" spans="2:4">
      <c r="B159" s="866"/>
      <c r="C159" s="881"/>
      <c r="D159" s="883"/>
    </row>
    <row r="160" spans="2:4">
      <c r="B160" s="866"/>
      <c r="C160" s="881"/>
      <c r="D160" s="883"/>
    </row>
    <row r="161" spans="2:4">
      <c r="B161" s="866"/>
      <c r="C161" s="881"/>
      <c r="D161" s="883"/>
    </row>
    <row r="162" spans="2:4">
      <c r="B162" s="866"/>
      <c r="C162" s="881"/>
      <c r="D162" s="883"/>
    </row>
    <row r="163" spans="2:4">
      <c r="B163" s="866"/>
      <c r="C163" s="881"/>
      <c r="D163" s="883"/>
    </row>
    <row r="164" spans="2:4">
      <c r="B164" s="866"/>
      <c r="C164" s="881"/>
      <c r="D164" s="883"/>
    </row>
    <row r="165" spans="2:4">
      <c r="B165" s="866"/>
      <c r="C165" s="881"/>
      <c r="D165" s="883"/>
    </row>
    <row r="166" spans="2:4">
      <c r="B166" s="954"/>
      <c r="C166" s="955"/>
      <c r="D166" s="883"/>
    </row>
    <row r="167" spans="2:4">
      <c r="B167" s="954"/>
      <c r="C167" s="955"/>
      <c r="D167" s="883"/>
    </row>
    <row r="168" spans="2:4">
      <c r="B168" s="954"/>
      <c r="C168" s="955"/>
      <c r="D168" s="883"/>
    </row>
    <row r="169" spans="2:4">
      <c r="B169" s="954"/>
      <c r="C169" s="955"/>
      <c r="D169" s="883"/>
    </row>
    <row r="170" spans="2:4">
      <c r="B170" s="954"/>
      <c r="C170" s="955"/>
      <c r="D170" s="883"/>
    </row>
    <row r="171" spans="2:4">
      <c r="B171" s="954"/>
      <c r="C171" s="955"/>
      <c r="D171" s="883"/>
    </row>
    <row r="172" spans="2:4">
      <c r="B172" s="866"/>
      <c r="C172" s="881"/>
      <c r="D172" s="883"/>
    </row>
    <row r="173" spans="2:4">
      <c r="B173" s="866"/>
      <c r="C173" s="881"/>
      <c r="D173" s="883"/>
    </row>
    <row r="174" spans="2:4">
      <c r="B174" s="866"/>
      <c r="C174" s="881"/>
      <c r="D174" s="883"/>
    </row>
    <row r="175" spans="2:4">
      <c r="B175" s="866"/>
      <c r="C175" s="881"/>
      <c r="D175" s="883"/>
    </row>
    <row r="176" spans="2:4">
      <c r="B176" s="866"/>
      <c r="C176" s="881"/>
      <c r="D176" s="882"/>
    </row>
    <row r="177" spans="2:4">
      <c r="B177" s="866"/>
      <c r="C177" s="881"/>
      <c r="D177" s="883"/>
    </row>
    <row r="178" spans="2:4">
      <c r="B178" s="866"/>
      <c r="C178" s="881"/>
      <c r="D178" s="883"/>
    </row>
    <row r="179" spans="2:4">
      <c r="B179" s="866"/>
      <c r="C179" s="881"/>
      <c r="D179" s="883"/>
    </row>
    <row r="180" spans="2:4">
      <c r="B180" s="866"/>
      <c r="C180" s="881"/>
      <c r="D180" s="883"/>
    </row>
    <row r="181" spans="2:4">
      <c r="B181" s="866"/>
      <c r="C181" s="881"/>
      <c r="D181" s="883"/>
    </row>
    <row r="182" spans="2:4">
      <c r="B182" s="866"/>
      <c r="C182" s="881"/>
      <c r="D182" s="883"/>
    </row>
    <row r="183" spans="2:4">
      <c r="B183" s="866"/>
      <c r="C183" s="881"/>
      <c r="D183" s="882"/>
    </row>
    <row r="184" spans="2:4">
      <c r="B184" s="866"/>
      <c r="C184" s="881"/>
      <c r="D184" s="883"/>
    </row>
    <row r="185" spans="2:4">
      <c r="B185" s="866"/>
      <c r="C185" s="881"/>
      <c r="D185" s="883"/>
    </row>
    <row r="186" spans="2:4">
      <c r="B186" s="866"/>
      <c r="C186" s="881"/>
      <c r="D186" s="883"/>
    </row>
    <row r="187" spans="2:4">
      <c r="B187" s="866"/>
      <c r="C187" s="881"/>
      <c r="D187" s="883"/>
    </row>
    <row r="188" spans="2:4">
      <c r="B188" s="866"/>
      <c r="C188" s="881"/>
      <c r="D188" s="883"/>
    </row>
    <row r="189" spans="2:4">
      <c r="B189" s="954"/>
      <c r="C189" s="955"/>
      <c r="D189" s="883"/>
    </row>
    <row r="190" spans="2:4">
      <c r="B190" s="954"/>
      <c r="C190" s="955"/>
      <c r="D190" s="883"/>
    </row>
    <row r="191" spans="2:4">
      <c r="B191" s="954"/>
      <c r="C191" s="955"/>
      <c r="D191" s="883"/>
    </row>
    <row r="192" spans="2:4">
      <c r="B192" s="954"/>
      <c r="C192" s="955"/>
      <c r="D192" s="883"/>
    </row>
    <row r="193" spans="2:4">
      <c r="B193" s="954"/>
      <c r="C193" s="955"/>
      <c r="D193" s="883"/>
    </row>
    <row r="194" spans="2:4">
      <c r="B194" s="954"/>
      <c r="C194" s="955"/>
      <c r="D194" s="883"/>
    </row>
    <row r="195" spans="2:4">
      <c r="B195" s="866"/>
      <c r="C195" s="881"/>
      <c r="D195" s="883"/>
    </row>
    <row r="196" spans="2:4">
      <c r="B196" s="866"/>
      <c r="C196" s="881"/>
      <c r="D196" s="883"/>
    </row>
    <row r="197" spans="2:4">
      <c r="B197" s="866"/>
      <c r="C197" s="881"/>
      <c r="D197" s="883"/>
    </row>
    <row r="198" spans="2:4">
      <c r="B198" s="866"/>
      <c r="C198" s="881"/>
      <c r="D198" s="883"/>
    </row>
    <row r="199" spans="2:4">
      <c r="B199" s="866"/>
      <c r="C199" s="881"/>
      <c r="D199" s="883"/>
    </row>
    <row r="200" spans="2:4">
      <c r="B200" s="866"/>
      <c r="C200" s="881"/>
      <c r="D200" s="883"/>
    </row>
    <row r="201" spans="2:4">
      <c r="B201" s="866"/>
      <c r="C201" s="881"/>
      <c r="D201" s="883"/>
    </row>
    <row r="202" spans="2:4">
      <c r="B202" s="866"/>
      <c r="C202" s="881"/>
      <c r="D202" s="883"/>
    </row>
    <row r="203" spans="2:4">
      <c r="B203" s="866"/>
      <c r="C203" s="881"/>
      <c r="D203" s="883"/>
    </row>
    <row r="204" spans="2:4">
      <c r="B204" s="866"/>
      <c r="C204" s="881"/>
      <c r="D204" s="883"/>
    </row>
    <row r="205" spans="2:4">
      <c r="B205" s="866"/>
      <c r="C205" s="881"/>
      <c r="D205" s="883"/>
    </row>
    <row r="206" spans="2:4">
      <c r="B206" s="866"/>
      <c r="C206" s="881"/>
      <c r="D206" s="883"/>
    </row>
    <row r="207" spans="2:4">
      <c r="B207" s="866"/>
      <c r="C207" s="881"/>
      <c r="D207" s="882"/>
    </row>
    <row r="208" spans="2:4">
      <c r="B208" s="866"/>
      <c r="C208" s="881"/>
      <c r="D208" s="883"/>
    </row>
    <row r="209" spans="2:4">
      <c r="B209" s="866"/>
      <c r="C209" s="881"/>
      <c r="D209" s="883"/>
    </row>
    <row r="210" spans="2:4">
      <c r="B210" s="866"/>
      <c r="C210" s="881"/>
      <c r="D210" s="883"/>
    </row>
    <row r="211" spans="2:4">
      <c r="B211" s="866"/>
      <c r="C211" s="881"/>
      <c r="D211" s="883"/>
    </row>
    <row r="212" spans="2:4">
      <c r="B212" s="866"/>
      <c r="C212" s="881"/>
      <c r="D212" s="883"/>
    </row>
    <row r="213" spans="2:4">
      <c r="B213" s="954"/>
      <c r="C213" s="955"/>
      <c r="D213" s="883"/>
    </row>
    <row r="214" spans="2:4">
      <c r="B214" s="954"/>
      <c r="C214" s="955"/>
      <c r="D214" s="883"/>
    </row>
    <row r="215" spans="2:4">
      <c r="B215" s="954"/>
      <c r="C215" s="955"/>
      <c r="D215" s="883"/>
    </row>
    <row r="216" spans="2:4">
      <c r="B216" s="954"/>
      <c r="C216" s="955"/>
      <c r="D216" s="883"/>
    </row>
    <row r="217" spans="2:4">
      <c r="B217" s="954"/>
      <c r="C217" s="955"/>
      <c r="D217" s="883"/>
    </row>
    <row r="218" spans="2:4">
      <c r="B218" s="954"/>
      <c r="C218" s="955"/>
      <c r="D218" s="883"/>
    </row>
    <row r="219" spans="2:4">
      <c r="B219" s="866"/>
      <c r="C219" s="881"/>
      <c r="D219" s="883"/>
    </row>
    <row r="220" spans="2:4">
      <c r="B220" s="866"/>
      <c r="C220" s="881"/>
      <c r="D220" s="883"/>
    </row>
    <row r="221" spans="2:4">
      <c r="B221" s="866"/>
      <c r="C221" s="881"/>
      <c r="D221" s="883"/>
    </row>
    <row r="222" spans="2:4">
      <c r="B222" s="866"/>
      <c r="C222" s="881"/>
      <c r="D222" s="883"/>
    </row>
    <row r="223" spans="2:4">
      <c r="B223" s="866"/>
      <c r="C223" s="881"/>
      <c r="D223" s="883"/>
    </row>
    <row r="224" spans="2:4">
      <c r="B224" s="866"/>
      <c r="C224" s="881"/>
      <c r="D224" s="883"/>
    </row>
    <row r="225" spans="2:4">
      <c r="B225" s="866"/>
      <c r="C225" s="881"/>
      <c r="D225" s="883"/>
    </row>
    <row r="226" spans="2:4">
      <c r="B226" s="866"/>
      <c r="C226" s="881"/>
      <c r="D226" s="883"/>
    </row>
    <row r="227" spans="2:4">
      <c r="B227" s="866"/>
      <c r="C227" s="881"/>
      <c r="D227" s="883"/>
    </row>
    <row r="228" spans="2:4">
      <c r="B228" s="866"/>
      <c r="C228" s="881"/>
      <c r="D228" s="883"/>
    </row>
    <row r="229" spans="2:4">
      <c r="B229" s="866"/>
      <c r="C229" s="881"/>
      <c r="D229" s="883"/>
    </row>
    <row r="230" spans="2:4">
      <c r="B230" s="866"/>
      <c r="C230" s="881"/>
      <c r="D230" s="883"/>
    </row>
    <row r="231" spans="2:4">
      <c r="B231" s="866"/>
      <c r="C231" s="881"/>
      <c r="D231" s="882"/>
    </row>
    <row r="232" spans="2:4">
      <c r="B232" s="866"/>
      <c r="C232" s="881"/>
      <c r="D232" s="883"/>
    </row>
    <row r="233" spans="2:4">
      <c r="B233" s="866"/>
      <c r="C233" s="881"/>
      <c r="D233" s="883"/>
    </row>
    <row r="234" spans="2:4">
      <c r="B234" s="866"/>
      <c r="C234" s="881"/>
      <c r="D234" s="883"/>
    </row>
    <row r="235" spans="2:4">
      <c r="B235" s="866"/>
      <c r="C235" s="881"/>
      <c r="D235" s="883"/>
    </row>
    <row r="236" spans="2:4">
      <c r="B236" s="866"/>
      <c r="C236" s="881"/>
      <c r="D236" s="883"/>
    </row>
    <row r="237" spans="2:4">
      <c r="B237" s="954"/>
      <c r="C237" s="955"/>
      <c r="D237" s="883"/>
    </row>
    <row r="238" spans="2:4">
      <c r="B238" s="954"/>
      <c r="C238" s="955"/>
      <c r="D238" s="883"/>
    </row>
    <row r="239" spans="2:4">
      <c r="B239" s="954"/>
      <c r="C239" s="955"/>
      <c r="D239" s="883"/>
    </row>
    <row r="240" spans="2:4">
      <c r="B240" s="954"/>
      <c r="C240" s="955"/>
      <c r="D240" s="883"/>
    </row>
    <row r="241" spans="2:4">
      <c r="B241" s="954"/>
      <c r="C241" s="955"/>
      <c r="D241" s="883"/>
    </row>
    <row r="242" spans="2:4">
      <c r="B242" s="954"/>
      <c r="C242" s="955"/>
      <c r="D242" s="883"/>
    </row>
    <row r="243" spans="2:4">
      <c r="B243" s="866"/>
      <c r="C243" s="881"/>
      <c r="D243" s="883"/>
    </row>
    <row r="244" spans="2:4">
      <c r="B244" s="866"/>
      <c r="C244" s="881"/>
      <c r="D244" s="883"/>
    </row>
    <row r="245" spans="2:4">
      <c r="B245" s="866"/>
      <c r="C245" s="881"/>
      <c r="D245" s="883"/>
    </row>
    <row r="246" spans="2:4">
      <c r="B246" s="866"/>
      <c r="C246" s="881"/>
      <c r="D246" s="883"/>
    </row>
    <row r="247" spans="2:4">
      <c r="B247" s="866"/>
      <c r="C247" s="881"/>
      <c r="D247" s="883"/>
    </row>
    <row r="248" spans="2:4">
      <c r="B248" s="866"/>
      <c r="C248" s="881"/>
      <c r="D248" s="883"/>
    </row>
    <row r="249" spans="2:4">
      <c r="B249" s="866"/>
      <c r="C249" s="881"/>
      <c r="D249" s="883"/>
    </row>
    <row r="250" spans="2:4">
      <c r="B250" s="866"/>
      <c r="C250" s="881"/>
      <c r="D250" s="883"/>
    </row>
    <row r="251" spans="2:4">
      <c r="B251" s="866"/>
      <c r="C251" s="881"/>
      <c r="D251" s="883"/>
    </row>
    <row r="252" spans="2:4">
      <c r="B252" s="866"/>
      <c r="C252" s="881"/>
      <c r="D252" s="883"/>
    </row>
    <row r="253" spans="2:4">
      <c r="B253" s="866"/>
      <c r="C253" s="881"/>
      <c r="D253" s="883"/>
    </row>
    <row r="254" spans="2:4">
      <c r="B254" s="866"/>
      <c r="C254" s="881"/>
      <c r="D254" s="883"/>
    </row>
    <row r="255" spans="2:4">
      <c r="B255" s="866"/>
      <c r="C255" s="881"/>
      <c r="D255" s="883"/>
    </row>
    <row r="256" spans="2:4">
      <c r="B256" s="866"/>
      <c r="C256" s="881"/>
      <c r="D256" s="882"/>
    </row>
    <row r="257" spans="2:4">
      <c r="B257" s="866"/>
      <c r="C257" s="881"/>
      <c r="D257" s="883"/>
    </row>
    <row r="258" spans="2:4">
      <c r="B258" s="866"/>
      <c r="C258" s="881"/>
      <c r="D258" s="883"/>
    </row>
    <row r="259" spans="2:4">
      <c r="B259" s="866"/>
      <c r="C259" s="881"/>
      <c r="D259" s="883"/>
    </row>
    <row r="260" spans="2:4">
      <c r="B260" s="866"/>
      <c r="C260" s="881"/>
      <c r="D260" s="883"/>
    </row>
    <row r="261" spans="2:4">
      <c r="B261" s="866"/>
      <c r="C261" s="881"/>
      <c r="D261" s="883"/>
    </row>
    <row r="262" spans="2:4">
      <c r="B262" s="954"/>
      <c r="C262" s="955"/>
      <c r="D262" s="883"/>
    </row>
    <row r="263" spans="2:4">
      <c r="B263" s="954"/>
      <c r="C263" s="955"/>
      <c r="D263" s="883"/>
    </row>
    <row r="264" spans="2:4">
      <c r="B264" s="954"/>
      <c r="C264" s="955"/>
      <c r="D264" s="883"/>
    </row>
    <row r="265" spans="2:4">
      <c r="B265" s="954"/>
      <c r="C265" s="955"/>
      <c r="D265" s="883"/>
    </row>
    <row r="266" spans="2:4">
      <c r="B266" s="954"/>
      <c r="C266" s="955"/>
      <c r="D266" s="883"/>
    </row>
    <row r="267" spans="2:4">
      <c r="B267" s="954"/>
      <c r="C267" s="955"/>
      <c r="D267" s="883"/>
    </row>
    <row r="268" spans="2:4">
      <c r="B268" s="866"/>
      <c r="C268" s="881"/>
      <c r="D268" s="883"/>
    </row>
    <row r="269" spans="2:4">
      <c r="B269" s="866"/>
      <c r="C269" s="881"/>
      <c r="D269" s="883"/>
    </row>
    <row r="270" spans="2:4">
      <c r="B270" s="866"/>
      <c r="C270" s="881"/>
      <c r="D270" s="883"/>
    </row>
    <row r="271" spans="2:4">
      <c r="B271" s="866"/>
      <c r="C271" s="881"/>
      <c r="D271" s="883"/>
    </row>
    <row r="272" spans="2:4">
      <c r="B272" s="866"/>
      <c r="C272" s="881"/>
      <c r="D272" s="883"/>
    </row>
    <row r="273" spans="2:4">
      <c r="B273" s="866"/>
      <c r="C273" s="881"/>
      <c r="D273" s="883"/>
    </row>
    <row r="274" spans="2:4">
      <c r="B274" s="866"/>
      <c r="C274" s="881"/>
      <c r="D274" s="883"/>
    </row>
    <row r="275" spans="2:4">
      <c r="B275" s="866"/>
      <c r="C275" s="881"/>
      <c r="D275" s="883"/>
    </row>
    <row r="276" spans="2:4">
      <c r="B276" s="866"/>
      <c r="C276" s="881"/>
      <c r="D276" s="882"/>
    </row>
    <row r="277" spans="2:4">
      <c r="B277" s="866"/>
      <c r="C277" s="881"/>
      <c r="D277" s="883"/>
    </row>
    <row r="278" spans="2:4">
      <c r="B278" s="866"/>
      <c r="C278" s="881"/>
      <c r="D278" s="883"/>
    </row>
    <row r="279" spans="2:4">
      <c r="B279" s="866"/>
      <c r="C279" s="881"/>
      <c r="D279" s="883"/>
    </row>
    <row r="280" spans="2:4">
      <c r="B280" s="866"/>
      <c r="C280" s="881"/>
      <c r="D280" s="883"/>
    </row>
    <row r="281" spans="2:4">
      <c r="B281" s="866"/>
      <c r="C281" s="881"/>
      <c r="D281" s="883"/>
    </row>
    <row r="282" spans="2:4">
      <c r="B282" s="866"/>
      <c r="C282" s="881"/>
      <c r="D282" s="883"/>
    </row>
    <row r="283" spans="2:4">
      <c r="B283" s="866"/>
      <c r="C283" s="881"/>
      <c r="D283" s="883"/>
    </row>
    <row r="284" spans="2:4">
      <c r="B284" s="866"/>
      <c r="C284" s="881"/>
      <c r="D284" s="883"/>
    </row>
    <row r="285" spans="2:4">
      <c r="B285" s="866"/>
      <c r="C285" s="881"/>
      <c r="D285" s="883"/>
    </row>
    <row r="286" spans="2:4">
      <c r="B286" s="866"/>
      <c r="C286" s="881"/>
      <c r="D286" s="882"/>
    </row>
    <row r="287" spans="2:4">
      <c r="B287" s="866"/>
      <c r="C287" s="881"/>
      <c r="D287" s="883"/>
    </row>
    <row r="288" spans="2:4">
      <c r="B288" s="866"/>
      <c r="C288" s="881"/>
      <c r="D288" s="883"/>
    </row>
    <row r="289" spans="2:4">
      <c r="B289" s="866"/>
      <c r="C289" s="881"/>
      <c r="D289" s="883"/>
    </row>
    <row r="290" spans="2:4">
      <c r="B290" s="866"/>
      <c r="C290" s="881"/>
      <c r="D290" s="883"/>
    </row>
    <row r="291" spans="2:4">
      <c r="B291" s="866"/>
      <c r="C291" s="881"/>
      <c r="D291" s="883"/>
    </row>
    <row r="292" spans="2:4">
      <c r="B292" s="954"/>
      <c r="C292" s="955"/>
      <c r="D292" s="883"/>
    </row>
    <row r="293" spans="2:4">
      <c r="B293" s="954"/>
      <c r="C293" s="955"/>
      <c r="D293" s="883"/>
    </row>
    <row r="294" spans="2:4">
      <c r="B294" s="954"/>
      <c r="C294" s="955"/>
      <c r="D294" s="883"/>
    </row>
    <row r="295" spans="2:4">
      <c r="B295" s="954"/>
      <c r="C295" s="955"/>
      <c r="D295" s="883"/>
    </row>
    <row r="296" spans="2:4">
      <c r="B296" s="954"/>
      <c r="C296" s="955"/>
      <c r="D296" s="883"/>
    </row>
    <row r="297" spans="2:4">
      <c r="B297" s="954"/>
      <c r="C297" s="955"/>
      <c r="D297" s="883"/>
    </row>
    <row r="298" spans="2:4">
      <c r="B298" s="866"/>
      <c r="C298" s="881"/>
      <c r="D298" s="883"/>
    </row>
    <row r="299" spans="2:4">
      <c r="B299" s="866"/>
      <c r="C299" s="881"/>
      <c r="D299" s="883"/>
    </row>
    <row r="300" spans="2:4">
      <c r="B300" s="866"/>
      <c r="C300" s="881"/>
      <c r="D300" s="883"/>
    </row>
    <row r="301" spans="2:4">
      <c r="B301" s="866"/>
      <c r="C301" s="881"/>
      <c r="D301" s="883"/>
    </row>
    <row r="302" spans="2:4">
      <c r="B302" s="866"/>
      <c r="C302" s="881"/>
      <c r="D302" s="883"/>
    </row>
    <row r="303" spans="2:4">
      <c r="B303" s="866"/>
      <c r="C303" s="881"/>
      <c r="D303" s="882"/>
    </row>
    <row r="304" spans="2:4">
      <c r="B304" s="866"/>
      <c r="C304" s="881"/>
      <c r="D304" s="883"/>
    </row>
    <row r="305" spans="2:4">
      <c r="B305" s="866"/>
      <c r="C305" s="881"/>
      <c r="D305" s="883"/>
    </row>
    <row r="306" spans="2:4">
      <c r="B306" s="866"/>
      <c r="C306" s="881"/>
      <c r="D306" s="883"/>
    </row>
    <row r="307" spans="2:4">
      <c r="B307" s="866"/>
      <c r="C307" s="881"/>
      <c r="D307" s="883"/>
    </row>
    <row r="308" spans="2:4">
      <c r="B308" s="866"/>
      <c r="C308" s="881"/>
      <c r="D308" s="883"/>
    </row>
    <row r="309" spans="2:4">
      <c r="B309" s="866"/>
      <c r="C309" s="881"/>
      <c r="D309" s="883"/>
    </row>
    <row r="310" spans="2:4">
      <c r="B310" s="866"/>
      <c r="C310" s="881"/>
      <c r="D310" s="883"/>
    </row>
    <row r="311" spans="2:4">
      <c r="B311" s="866"/>
      <c r="C311" s="881"/>
      <c r="D311" s="882"/>
    </row>
    <row r="312" spans="2:4">
      <c r="B312" s="866"/>
      <c r="C312" s="881"/>
      <c r="D312" s="883"/>
    </row>
    <row r="313" spans="2:4">
      <c r="B313" s="866"/>
      <c r="C313" s="881"/>
      <c r="D313" s="883"/>
    </row>
    <row r="314" spans="2:4">
      <c r="B314" s="866"/>
      <c r="C314" s="881"/>
      <c r="D314" s="883"/>
    </row>
    <row r="315" spans="2:4">
      <c r="B315" s="866"/>
      <c r="C315" s="881"/>
      <c r="D315" s="883"/>
    </row>
    <row r="316" spans="2:4">
      <c r="B316" s="866"/>
      <c r="C316" s="881"/>
      <c r="D316" s="883"/>
    </row>
    <row r="317" spans="2:4">
      <c r="B317" s="954"/>
      <c r="C317" s="955"/>
      <c r="D317" s="883"/>
    </row>
    <row r="318" spans="2:4">
      <c r="B318" s="954"/>
      <c r="C318" s="955"/>
      <c r="D318" s="883"/>
    </row>
    <row r="319" spans="2:4">
      <c r="B319" s="954"/>
      <c r="C319" s="955"/>
      <c r="D319" s="883"/>
    </row>
    <row r="320" spans="2:4">
      <c r="B320" s="954"/>
      <c r="C320" s="955"/>
      <c r="D320" s="883"/>
    </row>
    <row r="321" spans="2:4">
      <c r="B321" s="954"/>
      <c r="C321" s="955"/>
      <c r="D321" s="883"/>
    </row>
    <row r="322" spans="2:4">
      <c r="B322" s="954"/>
      <c r="C322" s="955"/>
      <c r="D322" s="883"/>
    </row>
    <row r="323" spans="2:4">
      <c r="B323" s="866"/>
      <c r="C323" s="881"/>
      <c r="D323" s="883"/>
    </row>
    <row r="324" spans="2:4">
      <c r="B324" s="866"/>
      <c r="C324" s="881"/>
      <c r="D324" s="883"/>
    </row>
    <row r="325" spans="2:4">
      <c r="B325" s="866"/>
      <c r="C325" s="881"/>
      <c r="D325" s="883"/>
    </row>
    <row r="326" spans="2:4">
      <c r="B326" s="866"/>
      <c r="C326" s="881"/>
      <c r="D326" s="883"/>
    </row>
    <row r="327" spans="2:4">
      <c r="B327" s="866"/>
      <c r="C327" s="881"/>
      <c r="D327" s="883"/>
    </row>
    <row r="328" spans="2:4">
      <c r="B328" s="866"/>
      <c r="C328" s="881"/>
      <c r="D328" s="883"/>
    </row>
    <row r="329" spans="2:4">
      <c r="B329" s="866"/>
      <c r="C329" s="881"/>
      <c r="D329" s="883"/>
    </row>
    <row r="330" spans="2:4">
      <c r="B330" s="866"/>
      <c r="C330" s="881"/>
      <c r="D330" s="882"/>
    </row>
    <row r="331" spans="2:4">
      <c r="B331" s="866"/>
      <c r="C331" s="881"/>
      <c r="D331" s="883"/>
    </row>
    <row r="332" spans="2:4">
      <c r="B332" s="866"/>
      <c r="C332" s="881"/>
      <c r="D332" s="883"/>
    </row>
    <row r="333" spans="2:4">
      <c r="B333" s="866"/>
      <c r="C333" s="881"/>
      <c r="D333" s="883"/>
    </row>
    <row r="334" spans="2:4">
      <c r="B334" s="866"/>
      <c r="C334" s="881"/>
      <c r="D334" s="883"/>
    </row>
    <row r="335" spans="2:4">
      <c r="B335" s="866"/>
      <c r="C335" s="881"/>
      <c r="D335" s="883"/>
    </row>
    <row r="336" spans="2:4">
      <c r="B336" s="866"/>
      <c r="C336" s="881"/>
      <c r="D336" s="883"/>
    </row>
    <row r="337" spans="2:4">
      <c r="B337" s="866"/>
      <c r="C337" s="881"/>
      <c r="D337" s="883"/>
    </row>
    <row r="338" spans="2:4">
      <c r="B338" s="866"/>
      <c r="C338" s="881"/>
      <c r="D338" s="883"/>
    </row>
    <row r="339" spans="2:4">
      <c r="B339" s="866"/>
      <c r="C339" s="881"/>
      <c r="D339" s="883"/>
    </row>
    <row r="340" spans="2:4">
      <c r="B340" s="866"/>
      <c r="C340" s="881"/>
      <c r="D340" s="882"/>
    </row>
    <row r="341" spans="2:4">
      <c r="B341" s="866"/>
      <c r="C341" s="881"/>
      <c r="D341" s="883"/>
    </row>
    <row r="342" spans="2:4">
      <c r="B342" s="866"/>
      <c r="C342" s="881"/>
      <c r="D342" s="883"/>
    </row>
    <row r="343" spans="2:4">
      <c r="B343" s="866"/>
      <c r="C343" s="881"/>
      <c r="D343" s="883"/>
    </row>
    <row r="344" spans="2:4">
      <c r="B344" s="866"/>
      <c r="C344" s="881"/>
      <c r="D344" s="883"/>
    </row>
    <row r="345" spans="2:4">
      <c r="B345" s="866"/>
      <c r="C345" s="881"/>
      <c r="D345" s="883"/>
    </row>
    <row r="346" spans="2:4">
      <c r="B346" s="954"/>
      <c r="C346" s="955"/>
      <c r="D346" s="883"/>
    </row>
    <row r="347" spans="2:4">
      <c r="B347" s="954"/>
      <c r="C347" s="955"/>
      <c r="D347" s="883"/>
    </row>
    <row r="348" spans="2:4">
      <c r="B348" s="954"/>
      <c r="C348" s="955"/>
      <c r="D348" s="883"/>
    </row>
    <row r="349" spans="2:4">
      <c r="B349" s="954"/>
      <c r="C349" s="955"/>
      <c r="D349" s="883"/>
    </row>
    <row r="350" spans="2:4">
      <c r="B350" s="954"/>
      <c r="C350" s="955"/>
      <c r="D350" s="883"/>
    </row>
    <row r="351" spans="2:4">
      <c r="B351" s="954"/>
      <c r="C351" s="955"/>
      <c r="D351" s="883"/>
    </row>
    <row r="352" spans="2:4">
      <c r="B352" s="866"/>
      <c r="C352" s="881"/>
      <c r="D352" s="883"/>
    </row>
    <row r="353" spans="2:4">
      <c r="B353" s="866"/>
      <c r="C353" s="881"/>
      <c r="D353" s="883"/>
    </row>
    <row r="354" spans="2:4">
      <c r="B354" s="866"/>
      <c r="C354" s="881"/>
      <c r="D354" s="883"/>
    </row>
    <row r="355" spans="2:4">
      <c r="B355" s="866"/>
      <c r="C355" s="881"/>
      <c r="D355" s="883"/>
    </row>
    <row r="356" spans="2:4">
      <c r="B356" s="866"/>
      <c r="C356" s="881"/>
      <c r="D356" s="883"/>
    </row>
    <row r="357" spans="2:4">
      <c r="B357" s="866"/>
      <c r="C357" s="881"/>
      <c r="D357" s="883"/>
    </row>
    <row r="358" spans="2:4">
      <c r="B358" s="866"/>
      <c r="C358" s="881"/>
      <c r="D358" s="883"/>
    </row>
    <row r="359" spans="2:4">
      <c r="B359" s="866"/>
      <c r="C359" s="881"/>
      <c r="D359" s="883"/>
    </row>
    <row r="360" spans="2:4">
      <c r="B360" s="866"/>
      <c r="C360" s="881"/>
      <c r="D360" s="882"/>
    </row>
    <row r="361" spans="2:4">
      <c r="B361" s="866"/>
      <c r="C361" s="881"/>
      <c r="D361" s="883"/>
    </row>
    <row r="362" spans="2:4">
      <c r="B362" s="866"/>
      <c r="C362" s="881"/>
      <c r="D362" s="883"/>
    </row>
    <row r="363" spans="2:4">
      <c r="B363" s="866"/>
      <c r="C363" s="881"/>
      <c r="D363" s="883"/>
    </row>
    <row r="364" spans="2:4">
      <c r="B364" s="866"/>
      <c r="C364" s="881"/>
      <c r="D364" s="883"/>
    </row>
    <row r="365" spans="2:4">
      <c r="B365" s="866"/>
      <c r="C365" s="881"/>
      <c r="D365" s="883"/>
    </row>
    <row r="366" spans="2:4">
      <c r="B366" s="866"/>
      <c r="C366" s="881"/>
      <c r="D366" s="883"/>
    </row>
    <row r="367" spans="2:4">
      <c r="B367" s="866"/>
      <c r="C367" s="881"/>
      <c r="D367" s="883"/>
    </row>
    <row r="368" spans="2:4">
      <c r="B368" s="866"/>
      <c r="C368" s="881"/>
      <c r="D368" s="883"/>
    </row>
    <row r="369" spans="2:4">
      <c r="B369" s="866"/>
      <c r="C369" s="881"/>
      <c r="D369" s="883"/>
    </row>
    <row r="370" spans="2:4">
      <c r="B370" s="866"/>
      <c r="C370" s="881"/>
      <c r="D370" s="882"/>
    </row>
    <row r="371" spans="2:4">
      <c r="B371" s="866"/>
      <c r="C371" s="881"/>
      <c r="D371" s="883"/>
    </row>
    <row r="372" spans="2:4">
      <c r="B372" s="866"/>
      <c r="C372" s="881"/>
      <c r="D372" s="883"/>
    </row>
    <row r="373" spans="2:4">
      <c r="B373" s="866"/>
      <c r="C373" s="881"/>
      <c r="D373" s="883"/>
    </row>
    <row r="374" spans="2:4">
      <c r="B374" s="866"/>
      <c r="C374" s="881"/>
      <c r="D374" s="883"/>
    </row>
    <row r="375" spans="2:4">
      <c r="B375" s="866"/>
      <c r="C375" s="881"/>
      <c r="D375" s="883"/>
    </row>
    <row r="376" spans="2:4">
      <c r="B376" s="954"/>
      <c r="C376" s="955"/>
      <c r="D376" s="883"/>
    </row>
    <row r="377" spans="2:4">
      <c r="B377" s="954"/>
      <c r="C377" s="955"/>
      <c r="D377" s="883"/>
    </row>
    <row r="378" spans="2:4">
      <c r="B378" s="954"/>
      <c r="C378" s="955"/>
      <c r="D378" s="883"/>
    </row>
    <row r="379" spans="2:4">
      <c r="B379" s="954"/>
      <c r="C379" s="955"/>
      <c r="D379" s="883"/>
    </row>
    <row r="380" spans="2:4">
      <c r="B380" s="954"/>
      <c r="C380" s="955"/>
      <c r="D380" s="883"/>
    </row>
    <row r="381" spans="2:4">
      <c r="B381" s="954"/>
      <c r="C381" s="955"/>
      <c r="D381" s="883"/>
    </row>
    <row r="382" spans="2:4">
      <c r="B382" s="866"/>
      <c r="C382" s="881"/>
      <c r="D382" s="883"/>
    </row>
    <row r="383" spans="2:4">
      <c r="B383" s="866"/>
      <c r="C383" s="881"/>
      <c r="D383" s="883"/>
    </row>
    <row r="384" spans="2:4">
      <c r="B384" s="866"/>
      <c r="C384" s="881"/>
      <c r="D384" s="883"/>
    </row>
    <row r="385" spans="2:4">
      <c r="B385" s="866"/>
      <c r="C385" s="881"/>
      <c r="D385" s="883"/>
    </row>
    <row r="386" spans="2:4">
      <c r="B386" s="866"/>
      <c r="C386" s="881"/>
      <c r="D386" s="883"/>
    </row>
    <row r="387" spans="2:4">
      <c r="B387" s="866"/>
      <c r="C387" s="881"/>
      <c r="D387" s="882"/>
    </row>
    <row r="388" spans="2:4">
      <c r="B388" s="866"/>
      <c r="C388" s="881"/>
      <c r="D388" s="883"/>
    </row>
    <row r="389" spans="2:4">
      <c r="B389" s="866"/>
      <c r="C389" s="881"/>
      <c r="D389" s="883"/>
    </row>
    <row r="390" spans="2:4">
      <c r="B390" s="866"/>
      <c r="C390" s="881"/>
      <c r="D390" s="883"/>
    </row>
    <row r="391" spans="2:4">
      <c r="B391" s="866"/>
      <c r="C391" s="881"/>
      <c r="D391" s="883"/>
    </row>
    <row r="392" spans="2:4">
      <c r="B392" s="866"/>
      <c r="C392" s="881"/>
      <c r="D392" s="883"/>
    </row>
    <row r="393" spans="2:4">
      <c r="B393" s="866"/>
      <c r="C393" s="881"/>
      <c r="D393" s="883"/>
    </row>
    <row r="394" spans="2:4">
      <c r="B394" s="866"/>
      <c r="C394" s="881"/>
      <c r="D394" s="883"/>
    </row>
    <row r="395" spans="2:4">
      <c r="B395" s="866"/>
      <c r="C395" s="881"/>
      <c r="D395" s="883"/>
    </row>
    <row r="396" spans="2:4">
      <c r="B396" s="866"/>
      <c r="C396" s="881"/>
      <c r="D396" s="882"/>
    </row>
    <row r="397" spans="2:4">
      <c r="B397" s="866"/>
      <c r="C397" s="881"/>
      <c r="D397" s="883"/>
    </row>
    <row r="398" spans="2:4">
      <c r="B398" s="866"/>
      <c r="C398" s="881"/>
      <c r="D398" s="883"/>
    </row>
    <row r="399" spans="2:4">
      <c r="B399" s="866"/>
      <c r="C399" s="881"/>
      <c r="D399" s="883"/>
    </row>
    <row r="400" spans="2:4">
      <c r="B400" s="866"/>
      <c r="C400" s="881"/>
      <c r="D400" s="883"/>
    </row>
    <row r="401" spans="2:4">
      <c r="B401" s="866"/>
      <c r="C401" s="881"/>
      <c r="D401" s="883"/>
    </row>
    <row r="402" spans="2:4">
      <c r="B402" s="954"/>
      <c r="C402" s="955"/>
      <c r="D402" s="883"/>
    </row>
    <row r="403" spans="2:4">
      <c r="B403" s="954"/>
      <c r="C403" s="955"/>
      <c r="D403" s="883"/>
    </row>
    <row r="404" spans="2:4">
      <c r="B404" s="954"/>
      <c r="C404" s="955"/>
      <c r="D404" s="883"/>
    </row>
    <row r="405" spans="2:4">
      <c r="B405" s="954"/>
      <c r="C405" s="955"/>
      <c r="D405" s="883"/>
    </row>
    <row r="406" spans="2:4">
      <c r="B406" s="954"/>
      <c r="C406" s="955"/>
      <c r="D406" s="883"/>
    </row>
    <row r="407" spans="2:4">
      <c r="B407" s="954"/>
      <c r="C407" s="955"/>
      <c r="D407" s="883"/>
    </row>
    <row r="408" spans="2:4">
      <c r="B408" s="866"/>
      <c r="C408" s="881"/>
      <c r="D408" s="883"/>
    </row>
    <row r="409" spans="2:4">
      <c r="B409" s="866"/>
      <c r="C409" s="881"/>
      <c r="D409" s="883"/>
    </row>
    <row r="410" spans="2:4">
      <c r="B410" s="866"/>
      <c r="C410" s="881"/>
      <c r="D410" s="883"/>
    </row>
    <row r="411" spans="2:4">
      <c r="B411" s="866"/>
      <c r="C411" s="881"/>
      <c r="D411" s="883"/>
    </row>
    <row r="412" spans="2:4">
      <c r="B412" s="866"/>
      <c r="C412" s="881"/>
      <c r="D412" s="883"/>
    </row>
    <row r="413" spans="2:4">
      <c r="B413" s="866"/>
      <c r="C413" s="881"/>
      <c r="D413" s="883"/>
    </row>
    <row r="414" spans="2:4">
      <c r="B414" s="866"/>
      <c r="C414" s="881"/>
      <c r="D414" s="883"/>
    </row>
    <row r="415" spans="2:4">
      <c r="B415" s="866"/>
      <c r="C415" s="881"/>
      <c r="D415" s="883"/>
    </row>
    <row r="416" spans="2:4">
      <c r="B416" s="866"/>
      <c r="C416" s="881"/>
      <c r="D416" s="882"/>
    </row>
    <row r="417" spans="2:4">
      <c r="B417" s="866"/>
      <c r="C417" s="881"/>
      <c r="D417" s="883"/>
    </row>
    <row r="418" spans="2:4">
      <c r="B418" s="866"/>
      <c r="C418" s="881"/>
      <c r="D418" s="883"/>
    </row>
    <row r="419" spans="2:4">
      <c r="B419" s="866"/>
      <c r="C419" s="881"/>
      <c r="D419" s="883"/>
    </row>
    <row r="420" spans="2:4">
      <c r="B420" s="866"/>
      <c r="C420" s="881"/>
      <c r="D420" s="883"/>
    </row>
    <row r="421" spans="2:4">
      <c r="B421" s="866"/>
      <c r="C421" s="881"/>
      <c r="D421" s="883"/>
    </row>
    <row r="422" spans="2:4">
      <c r="B422" s="866"/>
      <c r="C422" s="881"/>
      <c r="D422" s="883"/>
    </row>
    <row r="423" spans="2:4">
      <c r="B423" s="866"/>
      <c r="C423" s="881"/>
      <c r="D423" s="883"/>
    </row>
    <row r="424" spans="2:4">
      <c r="B424" s="866"/>
      <c r="C424" s="881"/>
      <c r="D424" s="883"/>
    </row>
    <row r="425" spans="2:4">
      <c r="B425" s="866"/>
      <c r="C425" s="881"/>
      <c r="D425" s="883"/>
    </row>
    <row r="426" spans="2:4">
      <c r="B426" s="866"/>
      <c r="C426" s="881"/>
      <c r="D426" s="883"/>
    </row>
    <row r="427" spans="2:4">
      <c r="B427" s="866"/>
      <c r="C427" s="881"/>
      <c r="D427" s="883"/>
    </row>
    <row r="428" spans="2:4">
      <c r="B428" s="866"/>
      <c r="C428" s="881"/>
      <c r="D428" s="882"/>
    </row>
    <row r="429" spans="2:4">
      <c r="B429" s="866"/>
      <c r="C429" s="881"/>
      <c r="D429" s="883"/>
    </row>
    <row r="430" spans="2:4">
      <c r="B430" s="866"/>
      <c r="C430" s="881"/>
      <c r="D430" s="883"/>
    </row>
    <row r="431" spans="2:4">
      <c r="B431" s="866"/>
      <c r="C431" s="881"/>
      <c r="D431" s="883"/>
    </row>
    <row r="432" spans="2:4">
      <c r="B432" s="866"/>
      <c r="C432" s="881"/>
      <c r="D432" s="883"/>
    </row>
    <row r="433" spans="2:4">
      <c r="B433" s="866"/>
      <c r="C433" s="881"/>
      <c r="D433" s="883"/>
    </row>
    <row r="434" spans="2:4">
      <c r="B434" s="954"/>
      <c r="C434" s="955"/>
      <c r="D434" s="883"/>
    </row>
    <row r="435" spans="2:4">
      <c r="B435" s="954"/>
      <c r="C435" s="955"/>
      <c r="D435" s="883"/>
    </row>
    <row r="436" spans="2:4">
      <c r="B436" s="954"/>
      <c r="C436" s="955"/>
      <c r="D436" s="883"/>
    </row>
    <row r="437" spans="2:4">
      <c r="B437" s="954"/>
      <c r="C437" s="955"/>
      <c r="D437" s="883"/>
    </row>
    <row r="438" spans="2:4">
      <c r="B438" s="954"/>
      <c r="C438" s="955"/>
      <c r="D438" s="883"/>
    </row>
    <row r="439" spans="2:4">
      <c r="B439" s="954"/>
      <c r="C439" s="955"/>
      <c r="D439" s="883"/>
    </row>
    <row r="440" spans="2:4">
      <c r="B440" s="866"/>
      <c r="C440" s="881"/>
      <c r="D440" s="883"/>
    </row>
    <row r="441" spans="2:4">
      <c r="B441" s="866"/>
      <c r="C441" s="881"/>
      <c r="D441" s="883"/>
    </row>
    <row r="442" spans="2:4">
      <c r="B442" s="866"/>
      <c r="C442" s="881"/>
      <c r="D442" s="883"/>
    </row>
    <row r="443" spans="2:4">
      <c r="B443" s="866"/>
      <c r="C443" s="881"/>
      <c r="D443" s="883"/>
    </row>
    <row r="444" spans="2:4">
      <c r="B444" s="866"/>
      <c r="C444" s="881"/>
      <c r="D444" s="883"/>
    </row>
    <row r="445" spans="2:4">
      <c r="B445" s="866"/>
      <c r="C445" s="881"/>
      <c r="D445" s="882"/>
    </row>
    <row r="446" spans="2:4">
      <c r="B446" s="866"/>
      <c r="C446" s="881"/>
      <c r="D446" s="883"/>
    </row>
    <row r="447" spans="2:4">
      <c r="B447" s="866"/>
      <c r="C447" s="881"/>
      <c r="D447" s="883"/>
    </row>
    <row r="448" spans="2:4">
      <c r="B448" s="866"/>
      <c r="C448" s="881"/>
      <c r="D448" s="883"/>
    </row>
    <row r="449" spans="2:4">
      <c r="B449" s="866"/>
      <c r="C449" s="881"/>
      <c r="D449" s="883"/>
    </row>
    <row r="450" spans="2:4">
      <c r="B450" s="866"/>
      <c r="C450" s="881"/>
      <c r="D450" s="883"/>
    </row>
    <row r="451" spans="2:4">
      <c r="B451" s="866"/>
      <c r="C451" s="881"/>
      <c r="D451" s="883"/>
    </row>
    <row r="452" spans="2:4">
      <c r="B452" s="866"/>
      <c r="C452" s="881"/>
      <c r="D452" s="883"/>
    </row>
    <row r="453" spans="2:4">
      <c r="B453" s="866"/>
      <c r="C453" s="881"/>
      <c r="D453" s="883"/>
    </row>
    <row r="454" spans="2:4">
      <c r="B454" s="866"/>
      <c r="C454" s="881"/>
      <c r="D454" s="883"/>
    </row>
    <row r="455" spans="2:4">
      <c r="B455" s="866"/>
      <c r="C455" s="881"/>
      <c r="D455" s="882"/>
    </row>
    <row r="456" spans="2:4">
      <c r="B456" s="866"/>
      <c r="C456" s="881"/>
      <c r="D456" s="883"/>
    </row>
    <row r="457" spans="2:4">
      <c r="B457" s="866"/>
      <c r="C457" s="881"/>
      <c r="D457" s="883"/>
    </row>
    <row r="458" spans="2:4">
      <c r="B458" s="866"/>
      <c r="C458" s="881"/>
      <c r="D458" s="883"/>
    </row>
    <row r="459" spans="2:4">
      <c r="B459" s="866"/>
      <c r="C459" s="881"/>
      <c r="D459" s="883"/>
    </row>
    <row r="460" spans="2:4">
      <c r="B460" s="954"/>
      <c r="C460" s="955"/>
      <c r="D460" s="883"/>
    </row>
    <row r="461" spans="2:4">
      <c r="B461" s="954"/>
      <c r="C461" s="955"/>
      <c r="D461" s="883"/>
    </row>
    <row r="462" spans="2:4">
      <c r="B462" s="954"/>
      <c r="C462" s="955"/>
      <c r="D462" s="883"/>
    </row>
    <row r="463" spans="2:4">
      <c r="B463" s="954"/>
      <c r="C463" s="955"/>
      <c r="D463" s="883"/>
    </row>
    <row r="464" spans="2:4">
      <c r="B464" s="954"/>
      <c r="C464" s="955"/>
      <c r="D464" s="883"/>
    </row>
    <row r="465" spans="2:4">
      <c r="B465" s="954"/>
      <c r="C465" s="955"/>
      <c r="D465" s="883"/>
    </row>
    <row r="466" spans="2:4">
      <c r="B466" s="866"/>
      <c r="C466" s="881"/>
      <c r="D466" s="883"/>
    </row>
    <row r="467" spans="2:4">
      <c r="B467" s="866"/>
      <c r="C467" s="881"/>
      <c r="D467" s="883"/>
    </row>
    <row r="468" spans="2:4">
      <c r="B468" s="866"/>
      <c r="C468" s="881"/>
      <c r="D468" s="883"/>
    </row>
    <row r="469" spans="2:4">
      <c r="B469" s="866"/>
      <c r="C469" s="881"/>
      <c r="D469" s="883"/>
    </row>
    <row r="470" spans="2:4">
      <c r="B470" s="866"/>
      <c r="C470" s="881"/>
      <c r="D470" s="883"/>
    </row>
    <row r="471" spans="2:4">
      <c r="B471" s="866"/>
      <c r="C471" s="881"/>
      <c r="D471" s="883"/>
    </row>
    <row r="472" spans="2:4">
      <c r="B472" s="866"/>
      <c r="C472" s="881"/>
      <c r="D472" s="883"/>
    </row>
    <row r="473" spans="2:4">
      <c r="B473" s="866"/>
      <c r="C473" s="881"/>
      <c r="D473" s="882"/>
    </row>
    <row r="474" spans="2:4">
      <c r="B474" s="866"/>
      <c r="C474" s="881"/>
      <c r="D474" s="883"/>
    </row>
    <row r="475" spans="2:4">
      <c r="B475" s="866"/>
      <c r="C475" s="881"/>
      <c r="D475" s="883"/>
    </row>
    <row r="476" spans="2:4">
      <c r="B476" s="866"/>
      <c r="C476" s="881"/>
      <c r="D476" s="883"/>
    </row>
    <row r="477" spans="2:4">
      <c r="B477" s="866"/>
      <c r="C477" s="881"/>
      <c r="D477" s="883"/>
    </row>
    <row r="478" spans="2:4">
      <c r="B478" s="866"/>
      <c r="C478" s="881"/>
      <c r="D478" s="883"/>
    </row>
    <row r="479" spans="2:4">
      <c r="B479" s="866"/>
      <c r="C479" s="881"/>
      <c r="D479" s="883"/>
    </row>
    <row r="480" spans="2:4">
      <c r="B480" s="866"/>
      <c r="C480" s="881"/>
      <c r="D480" s="883"/>
    </row>
    <row r="481" spans="2:4">
      <c r="B481" s="866"/>
      <c r="C481" s="881"/>
      <c r="D481" s="883"/>
    </row>
    <row r="482" spans="2:4">
      <c r="B482" s="866"/>
      <c r="C482" s="881"/>
      <c r="D482" s="883"/>
    </row>
    <row r="483" spans="2:4">
      <c r="B483" s="866"/>
      <c r="C483" s="881"/>
      <c r="D483" s="883"/>
    </row>
    <row r="484" spans="2:4">
      <c r="B484" s="866"/>
      <c r="C484" s="881"/>
      <c r="D484" s="882"/>
    </row>
    <row r="485" spans="2:4">
      <c r="B485" s="866"/>
      <c r="C485" s="881"/>
      <c r="D485" s="883"/>
    </row>
    <row r="486" spans="2:4">
      <c r="B486" s="866"/>
      <c r="C486" s="881"/>
      <c r="D486" s="883"/>
    </row>
    <row r="487" spans="2:4">
      <c r="B487" s="866"/>
      <c r="C487" s="881"/>
      <c r="D487" s="883"/>
    </row>
    <row r="488" spans="2:4">
      <c r="B488" s="866"/>
      <c r="C488" s="881"/>
      <c r="D488" s="883"/>
    </row>
    <row r="489" spans="2:4">
      <c r="B489" s="866"/>
      <c r="C489" s="881"/>
      <c r="D489" s="883"/>
    </row>
    <row r="490" spans="2:4">
      <c r="B490" s="954"/>
      <c r="C490" s="955"/>
      <c r="D490" s="883"/>
    </row>
    <row r="491" spans="2:4">
      <c r="B491" s="954"/>
      <c r="C491" s="955"/>
      <c r="D491" s="883"/>
    </row>
    <row r="492" spans="2:4">
      <c r="B492" s="954"/>
      <c r="C492" s="955"/>
      <c r="D492" s="883"/>
    </row>
    <row r="493" spans="2:4">
      <c r="B493" s="954"/>
      <c r="C493" s="955"/>
      <c r="D493" s="883"/>
    </row>
    <row r="494" spans="2:4">
      <c r="B494" s="954"/>
      <c r="C494" s="955"/>
      <c r="D494" s="883"/>
    </row>
    <row r="495" spans="2:4">
      <c r="B495" s="954"/>
      <c r="C495" s="955"/>
      <c r="D495" s="883"/>
    </row>
    <row r="496" spans="2:4">
      <c r="B496" s="866"/>
      <c r="C496" s="881"/>
      <c r="D496" s="883"/>
    </row>
    <row r="497" spans="2:4">
      <c r="B497" s="866"/>
      <c r="C497" s="881"/>
      <c r="D497" s="883"/>
    </row>
    <row r="498" spans="2:4">
      <c r="B498" s="866"/>
      <c r="C498" s="881"/>
      <c r="D498" s="883"/>
    </row>
    <row r="499" spans="2:4">
      <c r="B499" s="866"/>
      <c r="C499" s="881"/>
      <c r="D499" s="883"/>
    </row>
    <row r="500" spans="2:4">
      <c r="B500" s="866"/>
      <c r="C500" s="881"/>
      <c r="D500" s="883"/>
    </row>
    <row r="501" spans="2:4">
      <c r="B501" s="866"/>
      <c r="C501" s="881"/>
      <c r="D501" s="882"/>
    </row>
    <row r="502" spans="2:4">
      <c r="B502" s="866"/>
      <c r="C502" s="881"/>
      <c r="D502" s="883"/>
    </row>
    <row r="503" spans="2:4">
      <c r="B503" s="866"/>
      <c r="C503" s="881"/>
      <c r="D503" s="883"/>
    </row>
    <row r="504" spans="2:4">
      <c r="B504" s="866"/>
      <c r="C504" s="881"/>
      <c r="D504" s="883"/>
    </row>
    <row r="505" spans="2:4">
      <c r="B505" s="866"/>
      <c r="C505" s="881"/>
      <c r="D505" s="883"/>
    </row>
    <row r="506" spans="2:4">
      <c r="B506" s="866"/>
      <c r="C506" s="881"/>
      <c r="D506" s="883"/>
    </row>
    <row r="507" spans="2:4">
      <c r="B507" s="866"/>
      <c r="C507" s="881"/>
      <c r="D507" s="883"/>
    </row>
    <row r="508" spans="2:4">
      <c r="B508" s="866"/>
      <c r="C508" s="881"/>
      <c r="D508" s="883"/>
    </row>
    <row r="509" spans="2:4">
      <c r="B509" s="866"/>
      <c r="C509" s="881"/>
      <c r="D509" s="882"/>
    </row>
    <row r="510" spans="2:4">
      <c r="B510" s="866"/>
      <c r="C510" s="881"/>
      <c r="D510" s="883"/>
    </row>
    <row r="511" spans="2:4">
      <c r="B511" s="866"/>
      <c r="C511" s="881"/>
      <c r="D511" s="883"/>
    </row>
    <row r="512" spans="2:4">
      <c r="B512" s="866"/>
      <c r="C512" s="881"/>
      <c r="D512" s="883"/>
    </row>
    <row r="513" spans="2:4">
      <c r="B513" s="866"/>
      <c r="C513" s="881"/>
      <c r="D513" s="883"/>
    </row>
    <row r="514" spans="2:4">
      <c r="B514" s="866"/>
      <c r="C514" s="881"/>
      <c r="D514" s="883"/>
    </row>
    <row r="515" spans="2:4">
      <c r="B515" s="954"/>
      <c r="C515" s="955"/>
      <c r="D515" s="883"/>
    </row>
    <row r="516" spans="2:4">
      <c r="B516" s="954"/>
      <c r="C516" s="955"/>
      <c r="D516" s="883"/>
    </row>
    <row r="517" spans="2:4">
      <c r="B517" s="954"/>
      <c r="C517" s="955"/>
      <c r="D517" s="883"/>
    </row>
    <row r="518" spans="2:4">
      <c r="B518" s="954"/>
      <c r="C518" s="955"/>
      <c r="D518" s="883"/>
    </row>
    <row r="519" spans="2:4">
      <c r="B519" s="954"/>
      <c r="C519" s="955"/>
      <c r="D519" s="883"/>
    </row>
    <row r="520" spans="2:4">
      <c r="B520" s="954"/>
      <c r="C520" s="955"/>
      <c r="D520" s="883"/>
    </row>
    <row r="521" spans="2:4">
      <c r="B521" s="866"/>
      <c r="C521" s="881"/>
      <c r="D521" s="883"/>
    </row>
    <row r="522" spans="2:4">
      <c r="B522" s="866"/>
      <c r="C522" s="881"/>
      <c r="D522" s="883"/>
    </row>
    <row r="523" spans="2:4">
      <c r="B523" s="866"/>
      <c r="C523" s="881"/>
      <c r="D523" s="883"/>
    </row>
    <row r="524" spans="2:4">
      <c r="B524" s="866"/>
      <c r="C524" s="881"/>
      <c r="D524" s="883"/>
    </row>
    <row r="525" spans="2:4">
      <c r="B525" s="866"/>
      <c r="C525" s="881"/>
      <c r="D525" s="882"/>
    </row>
    <row r="526" spans="2:4">
      <c r="B526" s="866"/>
      <c r="C526" s="881"/>
      <c r="D526" s="883"/>
    </row>
    <row r="527" spans="2:4">
      <c r="B527" s="866"/>
      <c r="C527" s="881"/>
      <c r="D527" s="883"/>
    </row>
    <row r="528" spans="2:4">
      <c r="B528" s="866"/>
      <c r="C528" s="881"/>
      <c r="D528" s="883"/>
    </row>
    <row r="529" spans="2:4">
      <c r="B529" s="866"/>
      <c r="C529" s="881"/>
      <c r="D529" s="883"/>
    </row>
    <row r="530" spans="2:4">
      <c r="B530" s="866"/>
      <c r="C530" s="881"/>
      <c r="D530" s="883"/>
    </row>
    <row r="531" spans="2:4">
      <c r="B531" s="866"/>
      <c r="C531" s="881"/>
      <c r="D531" s="883"/>
    </row>
    <row r="532" spans="2:4">
      <c r="B532" s="866"/>
      <c r="C532" s="881"/>
      <c r="D532" s="883"/>
    </row>
    <row r="533" spans="2:4">
      <c r="B533" s="866"/>
      <c r="C533" s="881"/>
      <c r="D533" s="883"/>
    </row>
    <row r="534" spans="2:4">
      <c r="B534" s="866"/>
      <c r="C534" s="881"/>
      <c r="D534" s="883"/>
    </row>
    <row r="535" spans="2:4">
      <c r="B535" s="866"/>
      <c r="C535" s="881"/>
      <c r="D535" s="883"/>
    </row>
    <row r="536" spans="2:4">
      <c r="B536" s="866"/>
      <c r="C536" s="881"/>
      <c r="D536" s="883"/>
    </row>
    <row r="537" spans="2:4">
      <c r="B537" s="866"/>
      <c r="C537" s="881"/>
      <c r="D537" s="883"/>
    </row>
    <row r="538" spans="2:4">
      <c r="B538" s="866"/>
      <c r="C538" s="881"/>
      <c r="D538" s="883"/>
    </row>
    <row r="539" spans="2:4">
      <c r="B539" s="866"/>
      <c r="C539" s="881"/>
      <c r="D539" s="883"/>
    </row>
    <row r="540" spans="2:4">
      <c r="B540" s="866"/>
      <c r="C540" s="881"/>
      <c r="D540" s="882"/>
    </row>
    <row r="541" spans="2:4">
      <c r="B541" s="866"/>
      <c r="C541" s="881"/>
      <c r="D541" s="883"/>
    </row>
    <row r="542" spans="2:4">
      <c r="B542" s="866"/>
      <c r="C542" s="881"/>
      <c r="D542" s="883"/>
    </row>
    <row r="543" spans="2:4">
      <c r="B543" s="866"/>
      <c r="C543" s="881"/>
      <c r="D543" s="883"/>
    </row>
    <row r="544" spans="2:4">
      <c r="B544" s="866"/>
      <c r="C544" s="881"/>
      <c r="D544" s="883"/>
    </row>
    <row r="545" spans="2:4">
      <c r="B545" s="866"/>
      <c r="C545" s="881"/>
      <c r="D545" s="883"/>
    </row>
    <row r="546" spans="2:4">
      <c r="B546" s="954"/>
      <c r="C546" s="955"/>
      <c r="D546" s="883"/>
    </row>
    <row r="547" spans="2:4">
      <c r="B547" s="954"/>
      <c r="C547" s="955"/>
      <c r="D547" s="883"/>
    </row>
    <row r="548" spans="2:4">
      <c r="B548" s="954"/>
      <c r="C548" s="955"/>
      <c r="D548" s="883"/>
    </row>
    <row r="549" spans="2:4">
      <c r="B549" s="954"/>
      <c r="C549" s="955"/>
      <c r="D549" s="883"/>
    </row>
    <row r="550" spans="2:4">
      <c r="B550" s="954"/>
      <c r="C550" s="955"/>
      <c r="D550" s="883"/>
    </row>
    <row r="551" spans="2:4">
      <c r="B551" s="954"/>
      <c r="C551" s="955"/>
      <c r="D551" s="883"/>
    </row>
    <row r="552" spans="2:4">
      <c r="B552" s="866"/>
      <c r="C552" s="881"/>
      <c r="D552" s="883"/>
    </row>
    <row r="553" spans="2:4">
      <c r="B553" s="866"/>
      <c r="C553" s="881"/>
      <c r="D553" s="883"/>
    </row>
    <row r="554" spans="2:4">
      <c r="B554" s="866"/>
      <c r="C554" s="881"/>
      <c r="D554" s="883"/>
    </row>
    <row r="555" spans="2:4">
      <c r="B555" s="866"/>
      <c r="C555" s="881"/>
      <c r="D555" s="883"/>
    </row>
    <row r="556" spans="2:4">
      <c r="B556" s="866"/>
      <c r="C556" s="881"/>
      <c r="D556" s="882"/>
    </row>
    <row r="557" spans="2:4">
      <c r="B557" s="866"/>
      <c r="C557" s="881"/>
      <c r="D557" s="883"/>
    </row>
    <row r="558" spans="2:4">
      <c r="B558" s="866"/>
      <c r="C558" s="881"/>
      <c r="D558" s="883"/>
    </row>
    <row r="559" spans="2:4">
      <c r="B559" s="866"/>
      <c r="C559" s="881"/>
      <c r="D559" s="883"/>
    </row>
    <row r="560" spans="2:4">
      <c r="B560" s="866"/>
      <c r="C560" s="881"/>
      <c r="D560" s="883"/>
    </row>
    <row r="561" spans="2:4">
      <c r="B561" s="866"/>
      <c r="C561" s="881"/>
      <c r="D561" s="883"/>
    </row>
    <row r="562" spans="2:4">
      <c r="B562" s="866"/>
      <c r="C562" s="881"/>
      <c r="D562" s="883"/>
    </row>
    <row r="563" spans="2:4">
      <c r="B563" s="866"/>
      <c r="C563" s="881"/>
      <c r="D563" s="883"/>
    </row>
    <row r="564" spans="2:4">
      <c r="B564" s="866"/>
      <c r="C564" s="881"/>
      <c r="D564" s="883"/>
    </row>
    <row r="565" spans="2:4">
      <c r="B565" s="866"/>
      <c r="C565" s="881"/>
      <c r="D565" s="883"/>
    </row>
    <row r="566" spans="2:4">
      <c r="B566" s="866"/>
      <c r="C566" s="881"/>
      <c r="D566" s="883"/>
    </row>
    <row r="567" spans="2:4">
      <c r="B567" s="866"/>
      <c r="C567" s="881"/>
      <c r="D567" s="883"/>
    </row>
    <row r="568" spans="2:4">
      <c r="B568" s="866"/>
      <c r="C568" s="881"/>
      <c r="D568" s="883"/>
    </row>
    <row r="569" spans="2:4">
      <c r="B569" s="866"/>
      <c r="C569" s="881"/>
      <c r="D569" s="882"/>
    </row>
    <row r="570" spans="2:4">
      <c r="B570" s="866"/>
      <c r="C570" s="881"/>
      <c r="D570" s="883"/>
    </row>
    <row r="571" spans="2:4">
      <c r="B571" s="866"/>
      <c r="C571" s="881"/>
      <c r="D571" s="883"/>
    </row>
    <row r="572" spans="2:4">
      <c r="B572" s="866"/>
      <c r="C572" s="881"/>
      <c r="D572" s="883"/>
    </row>
    <row r="573" spans="2:4">
      <c r="B573" s="866"/>
      <c r="C573" s="881"/>
      <c r="D573" s="883"/>
    </row>
    <row r="574" spans="2:4">
      <c r="B574" s="866"/>
      <c r="C574" s="881"/>
      <c r="D574" s="883"/>
    </row>
    <row r="575" spans="2:4">
      <c r="B575" s="954"/>
      <c r="C575" s="955"/>
      <c r="D575" s="883"/>
    </row>
    <row r="576" spans="2:4">
      <c r="B576" s="954"/>
      <c r="C576" s="955"/>
      <c r="D576" s="883"/>
    </row>
    <row r="577" spans="2:4">
      <c r="B577" s="954"/>
      <c r="C577" s="955"/>
      <c r="D577" s="883"/>
    </row>
    <row r="578" spans="2:4">
      <c r="B578" s="954"/>
      <c r="C578" s="955"/>
      <c r="D578" s="883"/>
    </row>
    <row r="579" spans="2:4">
      <c r="B579" s="954"/>
      <c r="C579" s="955"/>
      <c r="D579" s="883"/>
    </row>
    <row r="580" spans="2:4">
      <c r="B580" s="954"/>
      <c r="C580" s="955"/>
      <c r="D580" s="883"/>
    </row>
    <row r="581" spans="2:4">
      <c r="B581" s="866"/>
      <c r="C581" s="881"/>
      <c r="D581" s="883"/>
    </row>
    <row r="582" spans="2:4">
      <c r="B582" s="866"/>
      <c r="C582" s="881"/>
      <c r="D582" s="883"/>
    </row>
    <row r="583" spans="2:4">
      <c r="B583" s="866"/>
      <c r="C583" s="881"/>
      <c r="D583" s="883"/>
    </row>
    <row r="584" spans="2:4">
      <c r="B584" s="866"/>
      <c r="C584" s="881"/>
      <c r="D584" s="883"/>
    </row>
    <row r="585" spans="2:4">
      <c r="B585" s="866"/>
      <c r="C585" s="881"/>
      <c r="D585" s="883"/>
    </row>
    <row r="586" spans="2:4">
      <c r="B586" s="866"/>
      <c r="C586" s="881"/>
      <c r="D586" s="883"/>
    </row>
    <row r="587" spans="2:4">
      <c r="B587" s="866"/>
      <c r="C587" s="881"/>
      <c r="D587" s="882"/>
    </row>
    <row r="588" spans="2:4">
      <c r="B588" s="866"/>
      <c r="C588" s="881"/>
      <c r="D588" s="883"/>
    </row>
    <row r="589" spans="2:4">
      <c r="B589" s="866"/>
      <c r="C589" s="881"/>
      <c r="D589" s="883"/>
    </row>
    <row r="590" spans="2:4">
      <c r="B590" s="866"/>
      <c r="C590" s="881"/>
      <c r="D590" s="883"/>
    </row>
    <row r="591" spans="2:4">
      <c r="B591" s="866"/>
      <c r="C591" s="881"/>
      <c r="D591" s="883"/>
    </row>
    <row r="592" spans="2:4">
      <c r="B592" s="866"/>
      <c r="C592" s="881"/>
      <c r="D592" s="883"/>
    </row>
    <row r="593" spans="2:4">
      <c r="B593" s="866"/>
      <c r="C593" s="881"/>
      <c r="D593" s="883"/>
    </row>
    <row r="594" spans="2:4">
      <c r="B594" s="866"/>
      <c r="C594" s="881"/>
      <c r="D594" s="883"/>
    </row>
    <row r="595" spans="2:4">
      <c r="B595" s="866"/>
      <c r="C595" s="881"/>
      <c r="D595" s="883"/>
    </row>
    <row r="596" spans="2:4">
      <c r="B596" s="866"/>
      <c r="C596" s="881"/>
      <c r="D596" s="883"/>
    </row>
    <row r="597" spans="2:4">
      <c r="B597" s="866"/>
      <c r="C597" s="881"/>
      <c r="D597" s="882"/>
    </row>
    <row r="598" spans="2:4">
      <c r="B598" s="866"/>
      <c r="C598" s="881"/>
      <c r="D598" s="883"/>
    </row>
    <row r="599" spans="2:4">
      <c r="B599" s="866"/>
      <c r="C599" s="881"/>
      <c r="D599" s="883"/>
    </row>
    <row r="600" spans="2:4">
      <c r="B600" s="866"/>
      <c r="C600" s="881"/>
      <c r="D600" s="883"/>
    </row>
    <row r="601" spans="2:4">
      <c r="B601" s="866"/>
      <c r="C601" s="881"/>
      <c r="D601" s="883"/>
    </row>
    <row r="602" spans="2:4">
      <c r="B602" s="866"/>
      <c r="C602" s="881"/>
      <c r="D602" s="883"/>
    </row>
    <row r="603" spans="2:4">
      <c r="B603" s="954"/>
      <c r="C603" s="955"/>
      <c r="D603" s="883"/>
    </row>
    <row r="604" spans="2:4">
      <c r="B604" s="954"/>
      <c r="C604" s="955"/>
      <c r="D604" s="883"/>
    </row>
    <row r="605" spans="2:4">
      <c r="B605" s="954"/>
      <c r="C605" s="955"/>
      <c r="D605" s="883"/>
    </row>
    <row r="606" spans="2:4">
      <c r="B606" s="954"/>
      <c r="C606" s="955"/>
      <c r="D606" s="883"/>
    </row>
    <row r="607" spans="2:4">
      <c r="B607" s="954"/>
      <c r="C607" s="955"/>
      <c r="D607" s="883"/>
    </row>
    <row r="608" spans="2:4">
      <c r="B608" s="954"/>
      <c r="C608" s="955"/>
      <c r="D608" s="883"/>
    </row>
    <row r="609" spans="2:4">
      <c r="B609" s="866"/>
      <c r="C609" s="881"/>
      <c r="D609" s="883"/>
    </row>
    <row r="610" spans="2:4">
      <c r="B610" s="866"/>
      <c r="C610" s="881"/>
      <c r="D610" s="883"/>
    </row>
    <row r="611" spans="2:4">
      <c r="B611" s="866"/>
      <c r="C611" s="881"/>
      <c r="D611" s="883"/>
    </row>
    <row r="612" spans="2:4">
      <c r="B612" s="866"/>
      <c r="C612" s="881"/>
      <c r="D612" s="883"/>
    </row>
    <row r="613" spans="2:4">
      <c r="B613" s="866"/>
      <c r="C613" s="881"/>
      <c r="D613" s="883"/>
    </row>
    <row r="614" spans="2:4">
      <c r="B614" s="866"/>
      <c r="C614" s="881"/>
      <c r="D614" s="883"/>
    </row>
    <row r="615" spans="2:4">
      <c r="B615" s="866"/>
      <c r="C615" s="881"/>
      <c r="D615" s="883"/>
    </row>
    <row r="616" spans="2:4">
      <c r="B616" s="866"/>
      <c r="C616" s="881"/>
      <c r="D616" s="882"/>
    </row>
    <row r="617" spans="2:4">
      <c r="B617" s="866"/>
      <c r="C617" s="881"/>
      <c r="D617" s="883"/>
    </row>
    <row r="618" spans="2:4">
      <c r="B618" s="866"/>
      <c r="C618" s="881"/>
      <c r="D618" s="883"/>
    </row>
    <row r="619" spans="2:4">
      <c r="B619" s="866"/>
      <c r="C619" s="881"/>
      <c r="D619" s="883"/>
    </row>
    <row r="620" spans="2:4">
      <c r="B620" s="866"/>
      <c r="C620" s="881"/>
      <c r="D620" s="883"/>
    </row>
    <row r="621" spans="2:4">
      <c r="B621" s="866"/>
      <c r="C621" s="881"/>
      <c r="D621" s="883"/>
    </row>
    <row r="622" spans="2:4">
      <c r="B622" s="866"/>
      <c r="C622" s="881"/>
      <c r="D622" s="883"/>
    </row>
    <row r="623" spans="2:4">
      <c r="B623" s="866"/>
      <c r="C623" s="881"/>
      <c r="D623" s="883"/>
    </row>
    <row r="624" spans="2:4">
      <c r="B624" s="866"/>
      <c r="C624" s="881"/>
      <c r="D624" s="883"/>
    </row>
    <row r="625" spans="2:4">
      <c r="B625" s="866"/>
      <c r="C625" s="881"/>
      <c r="D625" s="883"/>
    </row>
    <row r="626" spans="2:4">
      <c r="B626" s="866"/>
      <c r="C626" s="881"/>
      <c r="D626" s="882"/>
    </row>
    <row r="627" spans="2:4">
      <c r="B627" s="866"/>
      <c r="C627" s="881"/>
      <c r="D627" s="883"/>
    </row>
    <row r="628" spans="2:4">
      <c r="B628" s="866"/>
      <c r="C628" s="881"/>
      <c r="D628" s="883"/>
    </row>
    <row r="629" spans="2:4">
      <c r="B629" s="866"/>
      <c r="C629" s="881"/>
      <c r="D629" s="883"/>
    </row>
    <row r="630" spans="2:4">
      <c r="B630" s="866"/>
      <c r="C630" s="881"/>
      <c r="D630" s="883"/>
    </row>
    <row r="631" spans="2:4">
      <c r="B631" s="866"/>
      <c r="C631" s="881"/>
      <c r="D631" s="883"/>
    </row>
    <row r="632" spans="2:4">
      <c r="B632" s="954"/>
      <c r="C632" s="955"/>
      <c r="D632" s="883"/>
    </row>
    <row r="633" spans="2:4">
      <c r="B633" s="954"/>
      <c r="C633" s="955"/>
      <c r="D633" s="883"/>
    </row>
    <row r="634" spans="2:4">
      <c r="B634" s="954"/>
      <c r="C634" s="955"/>
      <c r="D634" s="883"/>
    </row>
    <row r="635" spans="2:4">
      <c r="B635" s="954"/>
      <c r="C635" s="955"/>
      <c r="D635" s="883"/>
    </row>
    <row r="636" spans="2:4">
      <c r="B636" s="954"/>
      <c r="C636" s="955"/>
      <c r="D636" s="883"/>
    </row>
    <row r="637" spans="2:4">
      <c r="B637" s="954"/>
      <c r="C637" s="955"/>
      <c r="D637" s="883"/>
    </row>
    <row r="638" spans="2:4">
      <c r="B638" s="866"/>
      <c r="C638" s="881"/>
      <c r="D638" s="883"/>
    </row>
    <row r="639" spans="2:4">
      <c r="B639" s="866"/>
      <c r="C639" s="881"/>
      <c r="D639" s="883"/>
    </row>
    <row r="640" spans="2:4">
      <c r="B640" s="866"/>
      <c r="C640" s="881"/>
      <c r="D640" s="883"/>
    </row>
    <row r="641" spans="2:4">
      <c r="B641" s="866"/>
      <c r="C641" s="881"/>
      <c r="D641" s="883"/>
    </row>
    <row r="642" spans="2:4">
      <c r="B642" s="866"/>
      <c r="C642" s="881"/>
      <c r="D642" s="883"/>
    </row>
    <row r="643" spans="2:4">
      <c r="B643" s="866"/>
      <c r="C643" s="881"/>
      <c r="D643" s="883"/>
    </row>
    <row r="644" spans="2:4">
      <c r="B644" s="866"/>
      <c r="C644" s="881"/>
      <c r="D644" s="883"/>
    </row>
    <row r="645" spans="2:4">
      <c r="B645" s="866"/>
      <c r="C645" s="881"/>
      <c r="D645" s="882"/>
    </row>
    <row r="646" spans="2:4">
      <c r="B646" s="866"/>
      <c r="C646" s="881"/>
      <c r="D646" s="883"/>
    </row>
    <row r="647" spans="2:4">
      <c r="B647" s="866"/>
      <c r="C647" s="881"/>
      <c r="D647" s="883"/>
    </row>
    <row r="648" spans="2:4">
      <c r="B648" s="866"/>
      <c r="C648" s="881"/>
      <c r="D648" s="883"/>
    </row>
    <row r="649" spans="2:4">
      <c r="B649" s="866"/>
      <c r="C649" s="881"/>
      <c r="D649" s="883"/>
    </row>
    <row r="650" spans="2:4">
      <c r="B650" s="866"/>
      <c r="C650" s="881"/>
      <c r="D650" s="883"/>
    </row>
    <row r="651" spans="2:4">
      <c r="B651" s="866"/>
      <c r="C651" s="881"/>
      <c r="D651" s="883"/>
    </row>
    <row r="652" spans="2:4">
      <c r="B652" s="866"/>
      <c r="C652" s="881"/>
      <c r="D652" s="883"/>
    </row>
    <row r="653" spans="2:4">
      <c r="B653" s="866"/>
      <c r="C653" s="881"/>
      <c r="D653" s="883"/>
    </row>
    <row r="654" spans="2:4">
      <c r="B654" s="866"/>
      <c r="C654" s="881"/>
      <c r="D654" s="883"/>
    </row>
    <row r="655" spans="2:4">
      <c r="B655" s="866"/>
      <c r="C655" s="881"/>
      <c r="D655" s="882"/>
    </row>
    <row r="656" spans="2:4">
      <c r="B656" s="866"/>
      <c r="C656" s="881"/>
      <c r="D656" s="883"/>
    </row>
    <row r="657" spans="2:4">
      <c r="B657" s="866"/>
      <c r="C657" s="881"/>
      <c r="D657" s="883"/>
    </row>
    <row r="658" spans="2:4">
      <c r="B658" s="866"/>
      <c r="C658" s="881"/>
      <c r="D658" s="883"/>
    </row>
    <row r="659" spans="2:4">
      <c r="B659" s="866"/>
      <c r="C659" s="881"/>
      <c r="D659" s="883"/>
    </row>
    <row r="660" spans="2:4">
      <c r="B660" s="866"/>
      <c r="C660" s="881"/>
      <c r="D660" s="883"/>
    </row>
    <row r="661" spans="2:4">
      <c r="B661" s="954"/>
      <c r="C661" s="955"/>
      <c r="D661" s="883"/>
    </row>
    <row r="662" spans="2:4">
      <c r="B662" s="954"/>
      <c r="C662" s="955"/>
      <c r="D662" s="883"/>
    </row>
    <row r="663" spans="2:4">
      <c r="B663" s="954"/>
      <c r="C663" s="955"/>
      <c r="D663" s="883"/>
    </row>
    <row r="664" spans="2:4">
      <c r="B664" s="954"/>
      <c r="C664" s="955"/>
      <c r="D664" s="883"/>
    </row>
    <row r="665" spans="2:4">
      <c r="B665" s="954"/>
      <c r="C665" s="955"/>
      <c r="D665" s="883"/>
    </row>
    <row r="666" spans="2:4">
      <c r="B666" s="954"/>
      <c r="C666" s="955"/>
      <c r="D666" s="883"/>
    </row>
    <row r="667" spans="2:4">
      <c r="B667" s="866"/>
      <c r="C667" s="881"/>
      <c r="D667" s="883"/>
    </row>
    <row r="668" spans="2:4">
      <c r="B668" s="866"/>
      <c r="C668" s="881"/>
      <c r="D668" s="883"/>
    </row>
    <row r="669" spans="2:4">
      <c r="B669" s="866"/>
      <c r="C669" s="881"/>
      <c r="D669" s="883"/>
    </row>
    <row r="670" spans="2:4">
      <c r="B670" s="866"/>
      <c r="C670" s="881"/>
      <c r="D670" s="883"/>
    </row>
    <row r="671" spans="2:4">
      <c r="B671" s="866"/>
      <c r="C671" s="881"/>
      <c r="D671" s="883"/>
    </row>
    <row r="672" spans="2:4">
      <c r="B672" s="866"/>
      <c r="C672" s="881"/>
      <c r="D672" s="883"/>
    </row>
    <row r="673" spans="2:4">
      <c r="B673" s="866"/>
      <c r="C673" s="881"/>
      <c r="D673" s="883"/>
    </row>
    <row r="674" spans="2:4">
      <c r="B674" s="866"/>
      <c r="C674" s="881"/>
      <c r="D674" s="882"/>
    </row>
    <row r="675" spans="2:4">
      <c r="B675" s="866"/>
      <c r="C675" s="881"/>
      <c r="D675" s="883"/>
    </row>
    <row r="676" spans="2:4">
      <c r="B676" s="866"/>
      <c r="C676" s="881"/>
      <c r="D676" s="883"/>
    </row>
    <row r="677" spans="2:4">
      <c r="B677" s="866"/>
      <c r="C677" s="881"/>
      <c r="D677" s="883"/>
    </row>
    <row r="678" spans="2:4">
      <c r="B678" s="866"/>
      <c r="C678" s="881"/>
      <c r="D678" s="883"/>
    </row>
    <row r="679" spans="2:4">
      <c r="B679" s="866"/>
      <c r="C679" s="881"/>
      <c r="D679" s="883"/>
    </row>
    <row r="680" spans="2:4">
      <c r="B680" s="866"/>
      <c r="C680" s="881"/>
      <c r="D680" s="883"/>
    </row>
    <row r="681" spans="2:4">
      <c r="B681" s="866"/>
      <c r="C681" s="881"/>
      <c r="D681" s="882"/>
    </row>
    <row r="682" spans="2:4">
      <c r="B682" s="866"/>
      <c r="C682" s="881"/>
      <c r="D682" s="883"/>
    </row>
    <row r="683" spans="2:4">
      <c r="B683" s="866"/>
      <c r="C683" s="881"/>
      <c r="D683" s="883"/>
    </row>
    <row r="684" spans="2:4">
      <c r="B684" s="866"/>
      <c r="C684" s="881"/>
      <c r="D684" s="883"/>
    </row>
    <row r="685" spans="2:4">
      <c r="B685" s="866"/>
      <c r="C685" s="881"/>
      <c r="D685" s="883"/>
    </row>
    <row r="686" spans="2:4">
      <c r="B686" s="866"/>
      <c r="C686" s="881"/>
      <c r="D686" s="883"/>
    </row>
    <row r="687" spans="2:4">
      <c r="B687" s="954"/>
      <c r="C687" s="955"/>
      <c r="D687" s="883"/>
    </row>
    <row r="688" spans="2:4">
      <c r="B688" s="954"/>
      <c r="C688" s="955"/>
      <c r="D688" s="883"/>
    </row>
    <row r="689" spans="2:4">
      <c r="B689" s="954"/>
      <c r="C689" s="955"/>
      <c r="D689" s="883"/>
    </row>
    <row r="690" spans="2:4">
      <c r="B690" s="954"/>
      <c r="C690" s="955"/>
      <c r="D690" s="883"/>
    </row>
    <row r="691" spans="2:4">
      <c r="B691" s="954"/>
      <c r="C691" s="955"/>
      <c r="D691" s="883"/>
    </row>
    <row r="692" spans="2:4">
      <c r="B692" s="954"/>
      <c r="C692" s="955"/>
      <c r="D692" s="883"/>
    </row>
    <row r="693" spans="2:4">
      <c r="B693" s="866"/>
      <c r="C693" s="881"/>
      <c r="D693" s="883"/>
    </row>
    <row r="694" spans="2:4">
      <c r="B694" s="866"/>
      <c r="C694" s="881"/>
      <c r="D694" s="883"/>
    </row>
    <row r="695" spans="2:4">
      <c r="B695" s="866"/>
      <c r="C695" s="881"/>
      <c r="D695" s="883"/>
    </row>
    <row r="696" spans="2:4">
      <c r="B696" s="866"/>
      <c r="C696" s="881"/>
      <c r="D696" s="883"/>
    </row>
    <row r="697" spans="2:4">
      <c r="B697" s="866"/>
      <c r="C697" s="881"/>
      <c r="D697" s="883"/>
    </row>
    <row r="698" spans="2:4">
      <c r="B698" s="866"/>
      <c r="C698" s="881"/>
      <c r="D698" s="883"/>
    </row>
    <row r="699" spans="2:4">
      <c r="B699" s="866"/>
      <c r="C699" s="881"/>
      <c r="D699" s="883"/>
    </row>
    <row r="700" spans="2:4">
      <c r="B700" s="866"/>
      <c r="C700" s="881"/>
      <c r="D700" s="883"/>
    </row>
    <row r="701" spans="2:4">
      <c r="B701" s="866"/>
      <c r="C701" s="881"/>
      <c r="D701" s="883"/>
    </row>
    <row r="702" spans="2:4">
      <c r="B702" s="866"/>
      <c r="C702" s="881"/>
      <c r="D702" s="883"/>
    </row>
    <row r="703" spans="2:4">
      <c r="B703" s="866"/>
      <c r="C703" s="881"/>
      <c r="D703" s="883"/>
    </row>
    <row r="704" spans="2:4">
      <c r="B704" s="866"/>
      <c r="C704" s="881"/>
      <c r="D704" s="883"/>
    </row>
    <row r="705" spans="2:4">
      <c r="B705" s="954"/>
      <c r="C705" s="955"/>
      <c r="D705" s="883"/>
    </row>
    <row r="706" spans="2:4">
      <c r="B706" s="954"/>
      <c r="C706" s="955"/>
      <c r="D706" s="883"/>
    </row>
    <row r="707" spans="2:4">
      <c r="B707" s="954"/>
      <c r="C707" s="955"/>
      <c r="D707" s="883"/>
    </row>
    <row r="708" spans="2:4">
      <c r="B708" s="954"/>
      <c r="C708" s="955"/>
      <c r="D708" s="883"/>
    </row>
    <row r="709" spans="2:4">
      <c r="B709" s="954"/>
      <c r="C709" s="955"/>
      <c r="D709" s="883"/>
    </row>
    <row r="710" spans="2:4">
      <c r="B710" s="954"/>
      <c r="C710" s="955"/>
      <c r="D710" s="883"/>
    </row>
    <row r="711" spans="2:4">
      <c r="B711" s="866"/>
      <c r="C711" s="881"/>
      <c r="D711" s="883"/>
    </row>
    <row r="712" spans="2:4">
      <c r="B712" s="866"/>
      <c r="C712" s="881"/>
      <c r="D712" s="883"/>
    </row>
    <row r="713" spans="2:4">
      <c r="B713" s="866"/>
      <c r="C713" s="881"/>
      <c r="D713" s="883"/>
    </row>
    <row r="714" spans="2:4">
      <c r="B714" s="866"/>
      <c r="C714" s="881"/>
      <c r="D714" s="883"/>
    </row>
    <row r="715" spans="2:4">
      <c r="B715" s="866"/>
      <c r="C715" s="881"/>
      <c r="D715" s="883"/>
    </row>
    <row r="716" spans="2:4">
      <c r="B716" s="866"/>
      <c r="C716" s="881"/>
      <c r="D716" s="883"/>
    </row>
    <row r="717" spans="2:4">
      <c r="B717" s="866"/>
      <c r="C717" s="881"/>
      <c r="D717" s="883"/>
    </row>
    <row r="718" spans="2:4">
      <c r="B718" s="866"/>
      <c r="C718" s="881"/>
      <c r="D718" s="883"/>
    </row>
    <row r="719" spans="2:4">
      <c r="B719" s="866"/>
      <c r="C719" s="881"/>
      <c r="D719" s="883"/>
    </row>
    <row r="720" spans="2:4">
      <c r="B720" s="866"/>
      <c r="C720" s="881"/>
      <c r="D720" s="883"/>
    </row>
    <row r="721" spans="2:4">
      <c r="B721" s="866"/>
      <c r="C721" s="881"/>
      <c r="D721" s="883"/>
    </row>
    <row r="722" spans="2:4">
      <c r="B722" s="866"/>
      <c r="C722" s="881"/>
      <c r="D722" s="883"/>
    </row>
    <row r="723" spans="2:4">
      <c r="B723" s="866"/>
      <c r="C723" s="881"/>
      <c r="D723" s="883"/>
    </row>
    <row r="724" spans="2:4">
      <c r="B724" s="866"/>
      <c r="C724" s="881"/>
      <c r="D724" s="883"/>
    </row>
    <row r="725" spans="2:4">
      <c r="B725" s="866"/>
      <c r="C725" s="881"/>
      <c r="D725" s="883"/>
    </row>
    <row r="726" spans="2:4">
      <c r="B726" s="866"/>
      <c r="C726" s="881"/>
      <c r="D726" s="883"/>
    </row>
    <row r="727" spans="2:4">
      <c r="B727" s="954"/>
      <c r="C727" s="955"/>
      <c r="D727" s="883"/>
    </row>
    <row r="728" spans="2:4">
      <c r="B728" s="954"/>
      <c r="C728" s="955"/>
      <c r="D728" s="883"/>
    </row>
    <row r="729" spans="2:4">
      <c r="B729" s="954"/>
      <c r="C729" s="955"/>
      <c r="D729" s="883"/>
    </row>
    <row r="730" spans="2:4">
      <c r="B730" s="954"/>
      <c r="C730" s="955"/>
      <c r="D730" s="883"/>
    </row>
    <row r="731" spans="2:4">
      <c r="B731" s="954"/>
      <c r="C731" s="955"/>
      <c r="D731" s="883"/>
    </row>
    <row r="732" spans="2:4">
      <c r="B732" s="954"/>
      <c r="C732" s="955"/>
      <c r="D732" s="883"/>
    </row>
    <row r="733" spans="2:4">
      <c r="B733" s="866"/>
      <c r="C733" s="881"/>
      <c r="D733" s="883"/>
    </row>
    <row r="734" spans="2:4">
      <c r="B734" s="866"/>
      <c r="C734" s="881"/>
      <c r="D734" s="883"/>
    </row>
    <row r="735" spans="2:4">
      <c r="B735" s="866"/>
      <c r="C735" s="881"/>
      <c r="D735" s="883"/>
    </row>
    <row r="736" spans="2:4">
      <c r="B736" s="866"/>
      <c r="C736" s="881"/>
      <c r="D736" s="883"/>
    </row>
    <row r="737" spans="2:4">
      <c r="B737" s="866"/>
      <c r="C737" s="881"/>
      <c r="D737" s="883"/>
    </row>
    <row r="738" spans="2:4">
      <c r="B738" s="866"/>
      <c r="C738" s="881"/>
      <c r="D738" s="883"/>
    </row>
    <row r="739" spans="2:4">
      <c r="B739" s="866"/>
      <c r="C739" s="881"/>
      <c r="D739" s="883"/>
    </row>
    <row r="740" spans="2:4">
      <c r="B740" s="866"/>
      <c r="C740" s="881"/>
      <c r="D740" s="883"/>
    </row>
    <row r="741" spans="2:4">
      <c r="B741" s="866"/>
      <c r="C741" s="881"/>
      <c r="D741" s="883"/>
    </row>
    <row r="742" spans="2:4">
      <c r="B742" s="866"/>
      <c r="C742" s="881"/>
      <c r="D742" s="883"/>
    </row>
    <row r="743" spans="2:4">
      <c r="B743" s="866"/>
      <c r="C743" s="881"/>
      <c r="D743" s="883"/>
    </row>
    <row r="744" spans="2:4">
      <c r="B744" s="866"/>
      <c r="C744" s="881"/>
      <c r="D744" s="883"/>
    </row>
    <row r="745" spans="2:4">
      <c r="B745" s="866"/>
      <c r="C745" s="881"/>
      <c r="D745" s="883"/>
    </row>
    <row r="746" spans="2:4">
      <c r="B746" s="866"/>
      <c r="C746" s="881"/>
      <c r="D746" s="883"/>
    </row>
    <row r="747" spans="2:4">
      <c r="B747" s="954"/>
      <c r="C747" s="955"/>
      <c r="D747" s="883"/>
    </row>
    <row r="748" spans="2:4">
      <c r="B748" s="954"/>
      <c r="C748" s="955"/>
      <c r="D748" s="883"/>
    </row>
    <row r="749" spans="2:4">
      <c r="B749" s="954"/>
      <c r="C749" s="955"/>
      <c r="D749" s="883"/>
    </row>
    <row r="750" spans="2:4">
      <c r="B750" s="954"/>
      <c r="C750" s="955"/>
      <c r="D750" s="883"/>
    </row>
    <row r="751" spans="2:4">
      <c r="B751" s="954"/>
      <c r="C751" s="955"/>
      <c r="D751" s="883"/>
    </row>
    <row r="752" spans="2:4">
      <c r="B752" s="954"/>
      <c r="C752" s="955"/>
      <c r="D752" s="883"/>
    </row>
    <row r="753" spans="2:4">
      <c r="B753" s="866"/>
      <c r="C753" s="881"/>
      <c r="D753" s="883"/>
    </row>
    <row r="754" spans="2:4">
      <c r="B754" s="866"/>
      <c r="C754" s="881"/>
      <c r="D754" s="883"/>
    </row>
    <row r="755" spans="2:4">
      <c r="B755" s="866"/>
      <c r="C755" s="881"/>
      <c r="D755" s="883"/>
    </row>
    <row r="756" spans="2:4">
      <c r="B756" s="866"/>
      <c r="C756" s="881"/>
      <c r="D756" s="883"/>
    </row>
    <row r="757" spans="2:4">
      <c r="B757" s="866"/>
      <c r="C757" s="881"/>
      <c r="D757" s="883"/>
    </row>
    <row r="758" spans="2:4">
      <c r="B758" s="866"/>
      <c r="C758" s="881"/>
      <c r="D758" s="883"/>
    </row>
    <row r="759" spans="2:4">
      <c r="B759" s="866"/>
      <c r="C759" s="881"/>
      <c r="D759" s="883"/>
    </row>
    <row r="760" spans="2:4">
      <c r="B760" s="866"/>
      <c r="C760" s="881"/>
      <c r="D760" s="883"/>
    </row>
    <row r="761" spans="2:4">
      <c r="B761" s="866"/>
      <c r="C761" s="881"/>
      <c r="D761" s="883"/>
    </row>
    <row r="762" spans="2:4">
      <c r="B762" s="866"/>
      <c r="C762" s="881"/>
      <c r="D762" s="883"/>
    </row>
    <row r="763" spans="2:4">
      <c r="B763" s="866"/>
      <c r="C763" s="881"/>
      <c r="D763" s="883"/>
    </row>
    <row r="764" spans="2:4">
      <c r="B764" s="866"/>
      <c r="C764" s="881"/>
      <c r="D764" s="883"/>
    </row>
    <row r="765" spans="2:4">
      <c r="B765" s="866"/>
      <c r="C765" s="881"/>
      <c r="D765" s="883"/>
    </row>
    <row r="766" spans="2:4">
      <c r="B766" s="866"/>
      <c r="C766" s="881"/>
      <c r="D766" s="883"/>
    </row>
    <row r="767" spans="2:4">
      <c r="B767" s="866"/>
      <c r="C767" s="881"/>
      <c r="D767" s="883"/>
    </row>
    <row r="768" spans="2:4">
      <c r="B768" s="954"/>
      <c r="C768" s="955"/>
      <c r="D768" s="883"/>
    </row>
    <row r="769" spans="2:4">
      <c r="B769" s="954"/>
      <c r="C769" s="955"/>
      <c r="D769" s="883"/>
    </row>
    <row r="770" spans="2:4">
      <c r="B770" s="954"/>
      <c r="C770" s="955"/>
      <c r="D770" s="883"/>
    </row>
    <row r="771" spans="2:4">
      <c r="B771" s="954"/>
      <c r="C771" s="955"/>
      <c r="D771" s="883"/>
    </row>
    <row r="772" spans="2:4">
      <c r="B772" s="954"/>
      <c r="C772" s="955"/>
      <c r="D772" s="883"/>
    </row>
    <row r="773" spans="2:4">
      <c r="B773" s="954"/>
      <c r="C773" s="955"/>
      <c r="D773" s="883"/>
    </row>
    <row r="774" spans="2:4">
      <c r="B774" s="866"/>
      <c r="C774" s="881"/>
      <c r="D774" s="883"/>
    </row>
    <row r="775" spans="2:4">
      <c r="B775" s="866"/>
      <c r="C775" s="881"/>
      <c r="D775" s="883"/>
    </row>
    <row r="776" spans="2:4">
      <c r="B776" s="866"/>
      <c r="C776" s="881"/>
      <c r="D776" s="883"/>
    </row>
    <row r="777" spans="2:4">
      <c r="B777" s="866"/>
      <c r="C777" s="881"/>
      <c r="D777" s="883"/>
    </row>
    <row r="778" spans="2:4">
      <c r="B778" s="866"/>
      <c r="C778" s="881"/>
      <c r="D778" s="883"/>
    </row>
    <row r="779" spans="2:4">
      <c r="B779" s="866"/>
      <c r="C779" s="881"/>
      <c r="D779" s="883"/>
    </row>
    <row r="780" spans="2:4">
      <c r="B780" s="866"/>
      <c r="C780" s="881"/>
      <c r="D780" s="883"/>
    </row>
    <row r="781" spans="2:4">
      <c r="B781" s="866"/>
      <c r="C781" s="881"/>
      <c r="D781" s="883"/>
    </row>
    <row r="782" spans="2:4">
      <c r="B782" s="866"/>
      <c r="C782" s="881"/>
      <c r="D782" s="883"/>
    </row>
    <row r="783" spans="2:4">
      <c r="B783" s="866"/>
      <c r="C783" s="881"/>
      <c r="D783" s="883"/>
    </row>
    <row r="784" spans="2:4">
      <c r="B784" s="866"/>
      <c r="C784" s="881"/>
      <c r="D784" s="883"/>
    </row>
    <row r="785" spans="2:4">
      <c r="B785" s="866"/>
      <c r="C785" s="881"/>
      <c r="D785" s="883"/>
    </row>
    <row r="786" spans="2:4">
      <c r="B786" s="866"/>
      <c r="C786" s="881"/>
      <c r="D786" s="883"/>
    </row>
    <row r="787" spans="2:4">
      <c r="B787" s="866"/>
      <c r="C787" s="881"/>
      <c r="D787" s="883"/>
    </row>
    <row r="788" spans="2:4">
      <c r="B788" s="954"/>
      <c r="C788" s="955"/>
      <c r="D788" s="883"/>
    </row>
    <row r="789" spans="2:4">
      <c r="B789" s="954"/>
      <c r="C789" s="955"/>
      <c r="D789" s="883"/>
    </row>
    <row r="790" spans="2:4">
      <c r="B790" s="954"/>
      <c r="C790" s="955"/>
      <c r="D790" s="883"/>
    </row>
    <row r="791" spans="2:4">
      <c r="B791" s="954"/>
      <c r="C791" s="955"/>
      <c r="D791" s="883"/>
    </row>
    <row r="792" spans="2:4">
      <c r="B792" s="954"/>
      <c r="C792" s="955"/>
      <c r="D792" s="883"/>
    </row>
    <row r="793" spans="2:4">
      <c r="B793" s="954"/>
      <c r="C793" s="955"/>
      <c r="D793" s="883"/>
    </row>
    <row r="794" spans="2:4">
      <c r="B794" s="866"/>
      <c r="C794" s="881"/>
      <c r="D794" s="883"/>
    </row>
    <row r="795" spans="2:4">
      <c r="B795" s="866"/>
      <c r="C795" s="881"/>
      <c r="D795" s="883"/>
    </row>
    <row r="796" spans="2:4">
      <c r="B796" s="866"/>
      <c r="C796" s="881"/>
      <c r="D796" s="883"/>
    </row>
    <row r="797" spans="2:4">
      <c r="B797" s="866"/>
      <c r="C797" s="881"/>
      <c r="D797" s="883"/>
    </row>
    <row r="798" spans="2:4">
      <c r="B798" s="866"/>
      <c r="C798" s="881"/>
      <c r="D798" s="883"/>
    </row>
    <row r="799" spans="2:4">
      <c r="B799" s="866"/>
      <c r="C799" s="881"/>
      <c r="D799" s="883"/>
    </row>
    <row r="800" spans="2:4">
      <c r="B800" s="866"/>
      <c r="C800" s="881"/>
      <c r="D800" s="883"/>
    </row>
    <row r="801" spans="2:4">
      <c r="B801" s="866"/>
      <c r="C801" s="881"/>
      <c r="D801" s="883"/>
    </row>
    <row r="802" spans="2:4">
      <c r="B802" s="866"/>
      <c r="C802" s="881"/>
      <c r="D802" s="883"/>
    </row>
    <row r="803" spans="2:4">
      <c r="B803" s="866"/>
      <c r="C803" s="881"/>
      <c r="D803" s="883"/>
    </row>
    <row r="804" spans="2:4">
      <c r="B804" s="866"/>
      <c r="C804" s="881"/>
      <c r="D804" s="883"/>
    </row>
    <row r="805" spans="2:4">
      <c r="B805" s="866"/>
      <c r="C805" s="881"/>
      <c r="D805" s="883"/>
    </row>
    <row r="806" spans="2:4">
      <c r="B806" s="866"/>
      <c r="C806" s="881"/>
      <c r="D806" s="883"/>
    </row>
    <row r="807" spans="2:4">
      <c r="B807" s="866"/>
      <c r="C807" s="881"/>
      <c r="D807" s="883"/>
    </row>
    <row r="808" spans="2:4">
      <c r="B808" s="866"/>
      <c r="C808" s="881"/>
      <c r="D808" s="883"/>
    </row>
    <row r="809" spans="2:4">
      <c r="B809" s="954"/>
      <c r="C809" s="955"/>
      <c r="D809" s="883"/>
    </row>
    <row r="810" spans="2:4">
      <c r="B810" s="954"/>
      <c r="C810" s="955"/>
      <c r="D810" s="883"/>
    </row>
    <row r="811" spans="2:4">
      <c r="B811" s="954"/>
      <c r="C811" s="955"/>
      <c r="D811" s="883"/>
    </row>
    <row r="812" spans="2:4">
      <c r="B812" s="954"/>
      <c r="C812" s="955"/>
      <c r="D812" s="883"/>
    </row>
    <row r="813" spans="2:4">
      <c r="B813" s="954"/>
      <c r="C813" s="955"/>
      <c r="D813" s="883"/>
    </row>
    <row r="814" spans="2:4">
      <c r="B814" s="954"/>
      <c r="C814" s="955"/>
      <c r="D814" s="883"/>
    </row>
    <row r="815" spans="2:4">
      <c r="B815" s="866"/>
      <c r="C815" s="881"/>
      <c r="D815" s="883"/>
    </row>
    <row r="816" spans="2:4">
      <c r="B816" s="866"/>
      <c r="C816" s="881"/>
      <c r="D816" s="883"/>
    </row>
    <row r="817" spans="2:4">
      <c r="B817" s="866"/>
      <c r="C817" s="881"/>
      <c r="D817" s="883"/>
    </row>
    <row r="818" spans="2:4">
      <c r="B818" s="866"/>
      <c r="C818" s="881"/>
      <c r="D818" s="883"/>
    </row>
    <row r="819" spans="2:4">
      <c r="B819" s="866"/>
      <c r="C819" s="881"/>
      <c r="D819" s="883"/>
    </row>
    <row r="820" spans="2:4">
      <c r="B820" s="866"/>
      <c r="C820" s="881"/>
      <c r="D820" s="883"/>
    </row>
    <row r="821" spans="2:4">
      <c r="B821" s="866"/>
      <c r="C821" s="881"/>
      <c r="D821" s="883"/>
    </row>
    <row r="822" spans="2:4">
      <c r="B822" s="866"/>
      <c r="C822" s="881"/>
      <c r="D822" s="883"/>
    </row>
    <row r="823" spans="2:4">
      <c r="B823" s="866"/>
      <c r="C823" s="881"/>
      <c r="D823" s="883"/>
    </row>
    <row r="824" spans="2:4">
      <c r="B824" s="866"/>
      <c r="C824" s="881"/>
      <c r="D824" s="883"/>
    </row>
    <row r="825" spans="2:4">
      <c r="B825" s="866"/>
      <c r="C825" s="881"/>
      <c r="D825" s="883"/>
    </row>
    <row r="826" spans="2:4">
      <c r="B826" s="866"/>
      <c r="C826" s="881"/>
      <c r="D826" s="883"/>
    </row>
    <row r="827" spans="2:4">
      <c r="B827" s="866"/>
      <c r="C827" s="881"/>
      <c r="D827" s="883"/>
    </row>
    <row r="828" spans="2:4">
      <c r="B828" s="866"/>
      <c r="C828" s="881"/>
      <c r="D828" s="883"/>
    </row>
    <row r="829" spans="2:4">
      <c r="B829" s="866"/>
      <c r="C829" s="881"/>
      <c r="D829" s="883"/>
    </row>
    <row r="830" spans="2:4">
      <c r="B830" s="954"/>
      <c r="C830" s="955"/>
      <c r="D830" s="883"/>
    </row>
    <row r="831" spans="2:4">
      <c r="B831" s="954"/>
      <c r="C831" s="955"/>
      <c r="D831" s="883"/>
    </row>
    <row r="832" spans="2:4">
      <c r="B832" s="954"/>
      <c r="C832" s="955"/>
      <c r="D832" s="883"/>
    </row>
    <row r="833" spans="2:4">
      <c r="B833" s="954"/>
      <c r="C833" s="955"/>
      <c r="D833" s="883"/>
    </row>
    <row r="834" spans="2:4">
      <c r="B834" s="954"/>
      <c r="C834" s="955"/>
      <c r="D834" s="883"/>
    </row>
    <row r="835" spans="2:4">
      <c r="B835" s="954"/>
      <c r="C835" s="955"/>
      <c r="D835" s="883"/>
    </row>
    <row r="836" spans="2:4">
      <c r="B836" s="866"/>
      <c r="C836" s="881"/>
      <c r="D836" s="883"/>
    </row>
    <row r="837" spans="2:4">
      <c r="B837" s="866"/>
      <c r="C837" s="881"/>
      <c r="D837" s="883"/>
    </row>
    <row r="838" spans="2:4">
      <c r="B838" s="866"/>
      <c r="C838" s="881"/>
      <c r="D838" s="883"/>
    </row>
    <row r="839" spans="2:4">
      <c r="B839" s="866"/>
      <c r="C839" s="881"/>
      <c r="D839" s="883"/>
    </row>
    <row r="840" spans="2:4">
      <c r="B840" s="866"/>
      <c r="C840" s="881"/>
      <c r="D840" s="883"/>
    </row>
    <row r="841" spans="2:4">
      <c r="B841" s="866"/>
      <c r="C841" s="881"/>
      <c r="D841" s="883"/>
    </row>
    <row r="842" spans="2:4">
      <c r="B842" s="866"/>
      <c r="C842" s="881"/>
      <c r="D842" s="883"/>
    </row>
    <row r="843" spans="2:4">
      <c r="B843" s="866"/>
      <c r="C843" s="881"/>
      <c r="D843" s="883"/>
    </row>
    <row r="844" spans="2:4">
      <c r="B844" s="866"/>
      <c r="C844" s="881"/>
      <c r="D844" s="883"/>
    </row>
    <row r="845" spans="2:4">
      <c r="B845" s="866"/>
      <c r="C845" s="881"/>
      <c r="D845" s="883"/>
    </row>
    <row r="846" spans="2:4">
      <c r="B846" s="866"/>
      <c r="C846" s="881"/>
      <c r="D846" s="883"/>
    </row>
    <row r="847" spans="2:4">
      <c r="B847" s="866"/>
      <c r="C847" s="881"/>
      <c r="D847" s="883"/>
    </row>
    <row r="848" spans="2:4">
      <c r="B848" s="866"/>
      <c r="C848" s="881"/>
      <c r="D848" s="883"/>
    </row>
    <row r="849" spans="2:4">
      <c r="B849" s="866"/>
      <c r="C849" s="881"/>
      <c r="D849" s="883"/>
    </row>
    <row r="850" spans="2:4">
      <c r="B850" s="866"/>
      <c r="C850" s="881"/>
      <c r="D850" s="883"/>
    </row>
    <row r="851" spans="2:4">
      <c r="B851" s="866"/>
      <c r="C851" s="881"/>
      <c r="D851" s="883"/>
    </row>
    <row r="852" spans="2:4">
      <c r="B852" s="866"/>
      <c r="C852" s="881"/>
      <c r="D852" s="883"/>
    </row>
    <row r="853" spans="2:4">
      <c r="B853" s="866"/>
      <c r="C853" s="881"/>
      <c r="D853" s="883"/>
    </row>
    <row r="854" spans="2:4">
      <c r="B854" s="866"/>
      <c r="C854" s="881"/>
      <c r="D854" s="883"/>
    </row>
    <row r="855" spans="2:4">
      <c r="B855" s="866"/>
      <c r="C855" s="881"/>
      <c r="D855" s="883"/>
    </row>
    <row r="856" spans="2:4">
      <c r="B856" s="866"/>
      <c r="C856" s="881"/>
      <c r="D856" s="883"/>
    </row>
    <row r="857" spans="2:4">
      <c r="B857" s="866"/>
      <c r="C857" s="881"/>
      <c r="D857" s="883"/>
    </row>
    <row r="858" spans="2:4">
      <c r="B858" s="866"/>
      <c r="C858" s="881"/>
      <c r="D858" s="883"/>
    </row>
    <row r="859" spans="2:4">
      <c r="B859" s="866"/>
      <c r="C859" s="881"/>
      <c r="D859" s="883"/>
    </row>
    <row r="860" spans="2:4">
      <c r="B860" s="866"/>
      <c r="C860" s="881"/>
      <c r="D860" s="883"/>
    </row>
    <row r="861" spans="2:4">
      <c r="B861" s="866"/>
      <c r="C861" s="881"/>
      <c r="D861" s="883"/>
    </row>
    <row r="862" spans="2:4">
      <c r="B862" s="866"/>
      <c r="C862" s="881"/>
      <c r="D862" s="883"/>
    </row>
    <row r="863" spans="2:4">
      <c r="B863" s="866"/>
      <c r="C863" s="881"/>
      <c r="D863" s="883"/>
    </row>
    <row r="864" spans="2:4">
      <c r="B864" s="866"/>
      <c r="C864" s="881"/>
      <c r="D864" s="883"/>
    </row>
    <row r="865" spans="2:4">
      <c r="B865" s="866"/>
      <c r="C865" s="881"/>
      <c r="D865" s="883"/>
    </row>
    <row r="866" spans="2:4">
      <c r="B866" s="866"/>
      <c r="C866" s="881"/>
      <c r="D866" s="883"/>
    </row>
    <row r="867" spans="2:4">
      <c r="B867" s="866"/>
      <c r="C867" s="881"/>
      <c r="D867" s="883"/>
    </row>
    <row r="868" spans="2:4">
      <c r="B868" s="866"/>
      <c r="C868" s="881"/>
      <c r="D868" s="883"/>
    </row>
    <row r="869" spans="2:4">
      <c r="B869" s="866"/>
      <c r="C869" s="881"/>
      <c r="D869" s="883"/>
    </row>
    <row r="870" spans="2:4">
      <c r="B870" s="866"/>
      <c r="C870" s="881"/>
      <c r="D870" s="883"/>
    </row>
    <row r="871" spans="2:4">
      <c r="B871" s="866"/>
      <c r="C871" s="881"/>
      <c r="D871" s="883"/>
    </row>
    <row r="872" spans="2:4">
      <c r="B872" s="866"/>
      <c r="C872" s="881"/>
      <c r="D872" s="883"/>
    </row>
    <row r="873" spans="2:4">
      <c r="B873" s="866"/>
      <c r="C873" s="881"/>
      <c r="D873" s="883"/>
    </row>
    <row r="874" spans="2:4">
      <c r="B874" s="866"/>
      <c r="C874" s="881"/>
      <c r="D874" s="883"/>
    </row>
    <row r="875" spans="2:4">
      <c r="B875" s="866"/>
      <c r="C875" s="881"/>
      <c r="D875" s="883"/>
    </row>
    <row r="876" spans="2:4">
      <c r="B876" s="866"/>
      <c r="C876" s="881"/>
      <c r="D876" s="883"/>
    </row>
    <row r="877" spans="2:4">
      <c r="B877" s="866"/>
      <c r="C877" s="881"/>
      <c r="D877" s="883"/>
    </row>
    <row r="878" spans="2:4">
      <c r="B878" s="866"/>
      <c r="C878" s="881"/>
      <c r="D878" s="883"/>
    </row>
    <row r="879" spans="2:4">
      <c r="B879" s="866"/>
      <c r="C879" s="881"/>
      <c r="D879" s="883"/>
    </row>
    <row r="880" spans="2:4">
      <c r="B880" s="866"/>
      <c r="C880" s="881"/>
      <c r="D880" s="883"/>
    </row>
    <row r="881" spans="2:4">
      <c r="B881" s="866"/>
      <c r="C881" s="881"/>
      <c r="D881" s="883"/>
    </row>
    <row r="882" spans="2:4">
      <c r="B882" s="866"/>
      <c r="C882" s="881"/>
      <c r="D882" s="883"/>
    </row>
    <row r="883" spans="2:4">
      <c r="B883" s="866"/>
      <c r="C883" s="881"/>
      <c r="D883" s="883"/>
    </row>
    <row r="884" spans="2:4">
      <c r="B884" s="866"/>
      <c r="C884" s="881"/>
      <c r="D884" s="883"/>
    </row>
    <row r="885" spans="2:4">
      <c r="B885" s="866"/>
      <c r="C885" s="881"/>
      <c r="D885" s="883"/>
    </row>
    <row r="886" spans="2:4">
      <c r="B886" s="866"/>
      <c r="C886" s="881"/>
      <c r="D886" s="883"/>
    </row>
    <row r="887" spans="2:4">
      <c r="B887" s="866"/>
      <c r="C887" s="881"/>
      <c r="D887" s="883"/>
    </row>
    <row r="888" spans="2:4">
      <c r="B888" s="866"/>
      <c r="C888" s="881"/>
      <c r="D888" s="883"/>
    </row>
    <row r="889" spans="2:4">
      <c r="B889" s="866"/>
      <c r="C889" s="881"/>
      <c r="D889" s="883"/>
    </row>
    <row r="890" spans="2:4">
      <c r="B890" s="866"/>
      <c r="C890" s="881"/>
      <c r="D890" s="883"/>
    </row>
    <row r="891" spans="2:4">
      <c r="B891" s="866"/>
      <c r="C891" s="881"/>
      <c r="D891" s="883"/>
    </row>
    <row r="892" spans="2:4">
      <c r="B892" s="866"/>
      <c r="C892" s="881"/>
      <c r="D892" s="883"/>
    </row>
    <row r="893" spans="2:4">
      <c r="B893" s="866"/>
      <c r="C893" s="881"/>
      <c r="D893" s="883"/>
    </row>
    <row r="894" spans="2:4">
      <c r="B894" s="866"/>
      <c r="C894" s="881"/>
      <c r="D894" s="883"/>
    </row>
    <row r="895" spans="2:4">
      <c r="B895" s="866"/>
      <c r="C895" s="881"/>
      <c r="D895" s="883"/>
    </row>
    <row r="896" spans="2:4">
      <c r="B896" s="866"/>
      <c r="C896" s="881"/>
      <c r="D896" s="883"/>
    </row>
    <row r="897" spans="2:4">
      <c r="B897" s="866"/>
      <c r="C897" s="881"/>
      <c r="D897" s="883"/>
    </row>
    <row r="898" spans="2:4">
      <c r="B898" s="866"/>
      <c r="C898" s="881"/>
      <c r="D898" s="883"/>
    </row>
    <row r="899" spans="2:4">
      <c r="B899" s="866"/>
      <c r="C899" s="881"/>
      <c r="D899" s="883"/>
    </row>
    <row r="900" spans="2:4">
      <c r="B900" s="866"/>
      <c r="C900" s="881"/>
      <c r="D900" s="883"/>
    </row>
    <row r="901" spans="2:4">
      <c r="B901" s="866"/>
      <c r="C901" s="881"/>
      <c r="D901" s="883"/>
    </row>
    <row r="902" spans="2:4">
      <c r="B902" s="866"/>
      <c r="C902" s="881"/>
      <c r="D902" s="883"/>
    </row>
    <row r="903" spans="2:4">
      <c r="B903" s="866"/>
      <c r="C903" s="881"/>
      <c r="D903" s="883"/>
    </row>
    <row r="904" spans="2:4">
      <c r="B904" s="866"/>
      <c r="C904" s="881"/>
      <c r="D904" s="883"/>
    </row>
    <row r="905" spans="2:4">
      <c r="B905" s="866"/>
      <c r="C905" s="881"/>
      <c r="D905" s="883"/>
    </row>
    <row r="906" spans="2:4">
      <c r="B906" s="866"/>
      <c r="C906" s="881"/>
      <c r="D906" s="883"/>
    </row>
    <row r="907" spans="2:4">
      <c r="B907" s="866"/>
      <c r="C907" s="881"/>
      <c r="D907" s="883"/>
    </row>
    <row r="908" spans="2:4">
      <c r="B908" s="866"/>
      <c r="C908" s="881"/>
      <c r="D908" s="883"/>
    </row>
    <row r="909" spans="2:4">
      <c r="B909" s="866"/>
      <c r="C909" s="881"/>
      <c r="D909" s="883"/>
    </row>
    <row r="910" spans="2:4">
      <c r="B910" s="866"/>
      <c r="C910" s="881"/>
      <c r="D910" s="883"/>
    </row>
    <row r="911" spans="2:4">
      <c r="B911" s="866"/>
      <c r="C911" s="881"/>
      <c r="D911" s="883"/>
    </row>
    <row r="912" spans="2:4">
      <c r="B912" s="866"/>
      <c r="C912" s="881"/>
      <c r="D912" s="883"/>
    </row>
    <row r="913" spans="2:4">
      <c r="B913" s="866"/>
      <c r="C913" s="881"/>
      <c r="D913" s="883"/>
    </row>
    <row r="914" spans="2:4">
      <c r="B914" s="866"/>
      <c r="C914" s="881"/>
      <c r="D914" s="883"/>
    </row>
    <row r="915" spans="2:4">
      <c r="B915" s="866"/>
      <c r="C915" s="881"/>
      <c r="D915" s="883"/>
    </row>
    <row r="916" spans="2:4">
      <c r="B916" s="866"/>
      <c r="C916" s="881"/>
      <c r="D916" s="883"/>
    </row>
    <row r="917" spans="2:4">
      <c r="B917" s="866"/>
      <c r="C917" s="881"/>
      <c r="D917" s="883"/>
    </row>
    <row r="918" spans="2:4">
      <c r="B918" s="866"/>
      <c r="C918" s="881"/>
      <c r="D918" s="883"/>
    </row>
    <row r="919" spans="2:4">
      <c r="B919" s="866"/>
      <c r="C919" s="881"/>
      <c r="D919" s="883"/>
    </row>
    <row r="920" spans="2:4">
      <c r="B920" s="866"/>
      <c r="C920" s="881"/>
      <c r="D920" s="883"/>
    </row>
    <row r="921" spans="2:4">
      <c r="B921" s="866"/>
      <c r="C921" s="881"/>
      <c r="D921" s="883"/>
    </row>
    <row r="922" spans="2:4">
      <c r="B922" s="954"/>
      <c r="C922" s="955"/>
      <c r="D922" s="883"/>
    </row>
    <row r="923" spans="2:4">
      <c r="B923" s="954"/>
      <c r="C923" s="955"/>
      <c r="D923" s="883"/>
    </row>
    <row r="924" spans="2:4">
      <c r="B924" s="954"/>
      <c r="C924" s="955"/>
      <c r="D924" s="883"/>
    </row>
    <row r="925" spans="2:4">
      <c r="B925" s="954"/>
      <c r="C925" s="955"/>
      <c r="D925" s="883"/>
    </row>
    <row r="926" spans="2:4">
      <c r="B926" s="954"/>
      <c r="C926" s="955"/>
      <c r="D926" s="883"/>
    </row>
    <row r="927" spans="2:4">
      <c r="B927" s="954"/>
      <c r="C927" s="955"/>
      <c r="D927" s="883"/>
    </row>
    <row r="928" spans="2:4">
      <c r="B928" s="866"/>
      <c r="C928" s="881"/>
      <c r="D928" s="883"/>
    </row>
    <row r="929" spans="2:4">
      <c r="B929" s="866"/>
      <c r="C929" s="881"/>
      <c r="D929" s="883"/>
    </row>
    <row r="930" spans="2:4">
      <c r="B930" s="866"/>
      <c r="C930" s="881"/>
      <c r="D930" s="883"/>
    </row>
    <row r="931" spans="2:4">
      <c r="B931" s="866"/>
      <c r="C931" s="881"/>
      <c r="D931" s="883"/>
    </row>
    <row r="932" spans="2:4">
      <c r="B932" s="866"/>
      <c r="C932" s="881"/>
      <c r="D932" s="883"/>
    </row>
    <row r="933" spans="2:4">
      <c r="B933" s="866"/>
      <c r="C933" s="881"/>
      <c r="D933" s="883"/>
    </row>
    <row r="934" spans="2:4">
      <c r="B934" s="866"/>
      <c r="C934" s="881"/>
      <c r="D934" s="883"/>
    </row>
    <row r="935" spans="2:4">
      <c r="B935" s="866"/>
      <c r="C935" s="881"/>
      <c r="D935" s="883"/>
    </row>
    <row r="936" spans="2:4">
      <c r="B936" s="866"/>
      <c r="C936" s="881"/>
      <c r="D936" s="883"/>
    </row>
    <row r="937" spans="2:4">
      <c r="B937" s="866"/>
      <c r="C937" s="881"/>
      <c r="D937" s="883"/>
    </row>
    <row r="938" spans="2:4">
      <c r="B938" s="866"/>
      <c r="C938" s="881"/>
      <c r="D938" s="883"/>
    </row>
    <row r="939" spans="2:4">
      <c r="B939" s="866"/>
      <c r="C939" s="881"/>
      <c r="D939" s="883"/>
    </row>
    <row r="940" spans="2:4">
      <c r="B940" s="866"/>
      <c r="C940" s="881"/>
      <c r="D940" s="883"/>
    </row>
    <row r="941" spans="2:4">
      <c r="B941" s="866"/>
      <c r="C941" s="881"/>
      <c r="D941" s="883"/>
    </row>
    <row r="942" spans="2:4">
      <c r="B942" s="866"/>
      <c r="C942" s="881"/>
      <c r="D942" s="883"/>
    </row>
    <row r="943" spans="2:4">
      <c r="B943" s="866"/>
      <c r="C943" s="881"/>
      <c r="D943" s="883"/>
    </row>
    <row r="944" spans="2:4">
      <c r="B944" s="866"/>
      <c r="C944" s="881"/>
      <c r="D944" s="883"/>
    </row>
    <row r="945" spans="2:4">
      <c r="B945" s="866"/>
      <c r="C945" s="881"/>
      <c r="D945" s="883"/>
    </row>
    <row r="946" spans="2:4">
      <c r="B946" s="866"/>
      <c r="C946" s="881"/>
      <c r="D946" s="883"/>
    </row>
    <row r="947" spans="2:4">
      <c r="B947" s="866"/>
      <c r="C947" s="881"/>
      <c r="D947" s="883"/>
    </row>
    <row r="948" spans="2:4">
      <c r="B948" s="866"/>
      <c r="C948" s="881"/>
      <c r="D948" s="883"/>
    </row>
    <row r="949" spans="2:4">
      <c r="B949" s="866"/>
      <c r="C949" s="881"/>
      <c r="D949" s="883"/>
    </row>
    <row r="950" spans="2:4">
      <c r="B950" s="866"/>
      <c r="C950" s="881"/>
      <c r="D950" s="883"/>
    </row>
    <row r="951" spans="2:4">
      <c r="B951" s="866"/>
      <c r="C951" s="881"/>
      <c r="D951" s="883"/>
    </row>
    <row r="952" spans="2:4">
      <c r="B952" s="866"/>
      <c r="C952" s="881"/>
      <c r="D952" s="883"/>
    </row>
    <row r="953" spans="2:4">
      <c r="B953" s="866"/>
      <c r="C953" s="881"/>
      <c r="D953" s="883"/>
    </row>
    <row r="954" spans="2:4">
      <c r="B954" s="866"/>
      <c r="C954" s="881"/>
      <c r="D954" s="883"/>
    </row>
    <row r="955" spans="2:4">
      <c r="B955" s="866"/>
      <c r="C955" s="881"/>
      <c r="D955" s="883"/>
    </row>
    <row r="956" spans="2:4">
      <c r="B956" s="866"/>
      <c r="C956" s="881"/>
      <c r="D956" s="883"/>
    </row>
    <row r="957" spans="2:4">
      <c r="B957" s="866"/>
      <c r="C957" s="881"/>
      <c r="D957" s="883"/>
    </row>
    <row r="958" spans="2:4">
      <c r="B958" s="866"/>
      <c r="C958" s="881"/>
      <c r="D958" s="883"/>
    </row>
    <row r="959" spans="2:4">
      <c r="B959" s="866"/>
      <c r="C959" s="881"/>
      <c r="D959" s="883"/>
    </row>
    <row r="960" spans="2:4">
      <c r="B960" s="866"/>
      <c r="C960" s="881"/>
      <c r="D960" s="883"/>
    </row>
    <row r="961" spans="2:4">
      <c r="B961" s="866"/>
      <c r="C961" s="881"/>
      <c r="D961" s="883"/>
    </row>
    <row r="962" spans="2:4">
      <c r="B962" s="866"/>
      <c r="C962" s="881"/>
      <c r="D962" s="883"/>
    </row>
    <row r="963" spans="2:4">
      <c r="B963" s="866"/>
      <c r="C963" s="881"/>
      <c r="D963" s="883"/>
    </row>
    <row r="964" spans="2:4">
      <c r="B964" s="866"/>
      <c r="C964" s="881"/>
      <c r="D964" s="883"/>
    </row>
    <row r="965" spans="2:4">
      <c r="B965" s="866"/>
      <c r="C965" s="881"/>
      <c r="D965" s="883"/>
    </row>
    <row r="966" spans="2:4">
      <c r="B966" s="866"/>
      <c r="C966" s="881"/>
      <c r="D966" s="883"/>
    </row>
    <row r="967" spans="2:4">
      <c r="B967" s="866"/>
      <c r="C967" s="881"/>
      <c r="D967" s="883"/>
    </row>
    <row r="968" spans="2:4">
      <c r="B968" s="866"/>
      <c r="C968" s="881"/>
      <c r="D968" s="883"/>
    </row>
    <row r="969" spans="2:4">
      <c r="B969" s="866"/>
      <c r="C969" s="881"/>
      <c r="D969" s="883"/>
    </row>
    <row r="970" spans="2:4">
      <c r="B970" s="866"/>
      <c r="C970" s="881"/>
      <c r="D970" s="883"/>
    </row>
    <row r="971" spans="2:4">
      <c r="B971" s="866"/>
      <c r="C971" s="881"/>
      <c r="D971" s="883"/>
    </row>
    <row r="972" spans="2:4">
      <c r="B972" s="866"/>
      <c r="C972" s="881"/>
      <c r="D972" s="883"/>
    </row>
    <row r="973" spans="2:4">
      <c r="B973" s="866"/>
      <c r="C973" s="881"/>
      <c r="D973" s="883"/>
    </row>
    <row r="974" spans="2:4">
      <c r="B974" s="866"/>
      <c r="C974" s="881"/>
      <c r="D974" s="883"/>
    </row>
    <row r="975" spans="2:4">
      <c r="B975" s="866"/>
      <c r="C975" s="881"/>
      <c r="D975" s="883"/>
    </row>
    <row r="976" spans="2:4">
      <c r="B976" s="866"/>
      <c r="C976" s="881"/>
      <c r="D976" s="883"/>
    </row>
    <row r="977" spans="2:4">
      <c r="B977" s="866"/>
      <c r="C977" s="881"/>
      <c r="D977" s="883"/>
    </row>
    <row r="978" spans="2:4">
      <c r="B978" s="866"/>
      <c r="C978" s="881"/>
      <c r="D978" s="883"/>
    </row>
    <row r="979" spans="2:4">
      <c r="B979" s="866"/>
      <c r="C979" s="881"/>
      <c r="D979" s="883"/>
    </row>
    <row r="980" spans="2:4">
      <c r="B980" s="866"/>
      <c r="C980" s="881"/>
      <c r="D980" s="883"/>
    </row>
    <row r="981" spans="2:4">
      <c r="B981" s="866"/>
      <c r="C981" s="881"/>
      <c r="D981" s="883"/>
    </row>
    <row r="982" spans="2:4">
      <c r="B982" s="866"/>
      <c r="C982" s="881"/>
      <c r="D982" s="883"/>
    </row>
    <row r="983" spans="2:4">
      <c r="B983" s="866"/>
      <c r="C983" s="881"/>
      <c r="D983" s="883"/>
    </row>
    <row r="984" spans="2:4">
      <c r="B984" s="866"/>
      <c r="C984" s="881"/>
      <c r="D984" s="883"/>
    </row>
    <row r="985" spans="2:4">
      <c r="B985" s="866"/>
      <c r="C985" s="881"/>
      <c r="D985" s="883"/>
    </row>
    <row r="986" spans="2:4">
      <c r="B986" s="866"/>
      <c r="C986" s="881"/>
      <c r="D986" s="883"/>
    </row>
    <row r="987" spans="2:4">
      <c r="B987" s="866"/>
      <c r="C987" s="881"/>
      <c r="D987" s="883"/>
    </row>
    <row r="988" spans="2:4">
      <c r="B988" s="866"/>
      <c r="C988" s="881"/>
      <c r="D988" s="883"/>
    </row>
    <row r="989" spans="2:4">
      <c r="B989" s="866"/>
      <c r="C989" s="881"/>
      <c r="D989" s="883"/>
    </row>
    <row r="990" spans="2:4">
      <c r="B990" s="866"/>
      <c r="C990" s="881"/>
      <c r="D990" s="883"/>
    </row>
    <row r="991" spans="2:4">
      <c r="B991" s="866"/>
      <c r="C991" s="881"/>
      <c r="D991" s="883"/>
    </row>
    <row r="992" spans="2:4">
      <c r="B992" s="866"/>
      <c r="C992" s="881"/>
      <c r="D992" s="883"/>
    </row>
    <row r="993" spans="2:4">
      <c r="B993" s="866"/>
      <c r="C993" s="881"/>
      <c r="D993" s="883"/>
    </row>
    <row r="994" spans="2:4">
      <c r="B994" s="866"/>
      <c r="C994" s="881"/>
      <c r="D994" s="883"/>
    </row>
    <row r="995" spans="2:4">
      <c r="B995" s="866"/>
      <c r="C995" s="881"/>
      <c r="D995" s="883"/>
    </row>
    <row r="996" spans="2:4">
      <c r="B996" s="866"/>
      <c r="C996" s="881"/>
      <c r="D996" s="883"/>
    </row>
    <row r="997" spans="2:4">
      <c r="B997" s="954"/>
      <c r="C997" s="955"/>
      <c r="D997" s="883"/>
    </row>
    <row r="998" spans="2:4">
      <c r="B998" s="954"/>
      <c r="C998" s="955"/>
      <c r="D998" s="883"/>
    </row>
    <row r="999" spans="2:4">
      <c r="B999" s="954"/>
      <c r="C999" s="955"/>
      <c r="D999" s="883"/>
    </row>
    <row r="1000" spans="2:4">
      <c r="B1000" s="954"/>
      <c r="C1000" s="955"/>
      <c r="D1000" s="883"/>
    </row>
    <row r="1001" spans="2:4">
      <c r="B1001" s="954"/>
      <c r="C1001" s="955"/>
      <c r="D1001" s="883"/>
    </row>
    <row r="1002" spans="2:4">
      <c r="B1002" s="954"/>
      <c r="C1002" s="955"/>
      <c r="D1002" s="883"/>
    </row>
    <row r="1003" spans="2:4">
      <c r="B1003" s="866"/>
      <c r="C1003" s="881"/>
      <c r="D1003" s="883"/>
    </row>
    <row r="1004" spans="2:4">
      <c r="B1004" s="866"/>
      <c r="C1004" s="881"/>
      <c r="D1004" s="883"/>
    </row>
    <row r="1005" spans="2:4">
      <c r="B1005" s="866"/>
      <c r="C1005" s="881"/>
      <c r="D1005" s="883"/>
    </row>
    <row r="1006" spans="2:4">
      <c r="B1006" s="866"/>
      <c r="C1006" s="881"/>
      <c r="D1006" s="883"/>
    </row>
    <row r="1007" spans="2:4">
      <c r="B1007" s="866"/>
      <c r="C1007" s="881"/>
      <c r="D1007" s="883"/>
    </row>
    <row r="1008" spans="2:4">
      <c r="B1008" s="866"/>
      <c r="C1008" s="881"/>
      <c r="D1008" s="883"/>
    </row>
    <row r="1009" spans="2:4">
      <c r="B1009" s="866"/>
      <c r="C1009" s="881"/>
      <c r="D1009" s="883"/>
    </row>
    <row r="1010" spans="2:4">
      <c r="B1010" s="866"/>
      <c r="C1010" s="881"/>
      <c r="D1010" s="883"/>
    </row>
    <row r="1011" spans="2:4">
      <c r="B1011" s="866"/>
      <c r="C1011" s="881"/>
      <c r="D1011" s="883"/>
    </row>
    <row r="1012" spans="2:4">
      <c r="B1012" s="866"/>
      <c r="C1012" s="881"/>
      <c r="D1012" s="883"/>
    </row>
    <row r="1013" spans="2:4">
      <c r="B1013" s="866"/>
      <c r="C1013" s="881"/>
      <c r="D1013" s="883"/>
    </row>
    <row r="1014" spans="2:4">
      <c r="B1014" s="866"/>
      <c r="C1014" s="881"/>
      <c r="D1014" s="883"/>
    </row>
    <row r="1015" spans="2:4">
      <c r="B1015" s="866"/>
      <c r="C1015" s="881"/>
      <c r="D1015" s="883"/>
    </row>
    <row r="1016" spans="2:4">
      <c r="B1016" s="866"/>
      <c r="C1016" s="881"/>
      <c r="D1016" s="883"/>
    </row>
    <row r="1017" spans="2:4">
      <c r="B1017" s="866"/>
      <c r="C1017" s="881"/>
      <c r="D1017" s="883"/>
    </row>
    <row r="1018" spans="2:4">
      <c r="B1018" s="866"/>
      <c r="C1018" s="881"/>
      <c r="D1018" s="883"/>
    </row>
    <row r="1019" spans="2:4">
      <c r="B1019" s="866"/>
      <c r="C1019" s="881"/>
      <c r="D1019" s="883"/>
    </row>
    <row r="1020" spans="2:4">
      <c r="B1020" s="866"/>
      <c r="C1020" s="881"/>
      <c r="D1020" s="883"/>
    </row>
    <row r="1021" spans="2:4">
      <c r="B1021" s="866"/>
      <c r="C1021" s="881"/>
      <c r="D1021" s="883"/>
    </row>
    <row r="1022" spans="2:4">
      <c r="B1022" s="866"/>
      <c r="C1022" s="881"/>
      <c r="D1022" s="883"/>
    </row>
    <row r="1023" spans="2:4">
      <c r="B1023" s="866"/>
      <c r="C1023" s="881"/>
      <c r="D1023" s="883"/>
    </row>
    <row r="1024" spans="2:4">
      <c r="B1024" s="866"/>
      <c r="C1024" s="881"/>
      <c r="D1024" s="883"/>
    </row>
    <row r="1025" spans="2:4">
      <c r="B1025" s="866"/>
      <c r="C1025" s="881"/>
      <c r="D1025" s="883"/>
    </row>
    <row r="1026" spans="2:4">
      <c r="B1026" s="866"/>
      <c r="C1026" s="881"/>
      <c r="D1026" s="883"/>
    </row>
    <row r="1027" spans="2:4">
      <c r="B1027" s="866"/>
      <c r="C1027" s="881"/>
      <c r="D1027" s="883"/>
    </row>
    <row r="1028" spans="2:4">
      <c r="B1028" s="866"/>
      <c r="C1028" s="881"/>
      <c r="D1028" s="883"/>
    </row>
    <row r="1029" spans="2:4">
      <c r="B1029" s="866"/>
      <c r="C1029" s="881"/>
      <c r="D1029" s="883"/>
    </row>
    <row r="1030" spans="2:4">
      <c r="B1030" s="866"/>
      <c r="C1030" s="881"/>
      <c r="D1030" s="883"/>
    </row>
    <row r="1031" spans="2:4">
      <c r="B1031" s="866"/>
      <c r="C1031" s="881"/>
      <c r="D1031" s="883"/>
    </row>
    <row r="1032" spans="2:4">
      <c r="B1032" s="866"/>
      <c r="C1032" s="881"/>
      <c r="D1032" s="883"/>
    </row>
    <row r="1033" spans="2:4">
      <c r="B1033" s="866"/>
      <c r="C1033" s="881"/>
      <c r="D1033" s="883"/>
    </row>
    <row r="1034" spans="2:4">
      <c r="B1034" s="866"/>
      <c r="C1034" s="881"/>
      <c r="D1034" s="883"/>
    </row>
    <row r="1035" spans="2:4">
      <c r="B1035" s="866"/>
      <c r="C1035" s="881"/>
      <c r="D1035" s="883"/>
    </row>
    <row r="1036" spans="2:4">
      <c r="B1036" s="866"/>
      <c r="C1036" s="881"/>
      <c r="D1036" s="883"/>
    </row>
    <row r="1037" spans="2:4">
      <c r="B1037" s="866"/>
      <c r="C1037" s="881"/>
      <c r="D1037" s="883"/>
    </row>
    <row r="1038" spans="2:4">
      <c r="B1038" s="866"/>
      <c r="C1038" s="881"/>
      <c r="D1038" s="883"/>
    </row>
    <row r="1039" spans="2:4">
      <c r="B1039" s="866"/>
      <c r="C1039" s="881"/>
      <c r="D1039" s="883"/>
    </row>
    <row r="1040" spans="2:4">
      <c r="B1040" s="866"/>
      <c r="C1040" s="881"/>
      <c r="D1040" s="883"/>
    </row>
    <row r="1041" spans="2:4">
      <c r="B1041" s="866"/>
      <c r="C1041" s="881"/>
      <c r="D1041" s="883"/>
    </row>
    <row r="1042" spans="2:4">
      <c r="B1042" s="866"/>
      <c r="C1042" s="881"/>
      <c r="D1042" s="883"/>
    </row>
    <row r="1043" spans="2:4">
      <c r="B1043" s="866"/>
      <c r="C1043" s="881"/>
      <c r="D1043" s="883"/>
    </row>
    <row r="1044" spans="2:4">
      <c r="B1044" s="866"/>
      <c r="C1044" s="881"/>
      <c r="D1044" s="883"/>
    </row>
    <row r="1045" spans="2:4">
      <c r="B1045" s="866"/>
      <c r="C1045" s="881"/>
      <c r="D1045" s="883"/>
    </row>
    <row r="1046" spans="2:4">
      <c r="B1046" s="866"/>
      <c r="C1046" s="881"/>
      <c r="D1046" s="883"/>
    </row>
    <row r="1047" spans="2:4">
      <c r="B1047" s="866"/>
      <c r="C1047" s="881"/>
      <c r="D1047" s="883"/>
    </row>
    <row r="1048" spans="2:4">
      <c r="B1048" s="866"/>
      <c r="C1048" s="881"/>
      <c r="D1048" s="883"/>
    </row>
    <row r="1049" spans="2:4">
      <c r="B1049" s="866"/>
      <c r="C1049" s="881"/>
      <c r="D1049" s="883"/>
    </row>
    <row r="1050" spans="2:4">
      <c r="B1050" s="866"/>
      <c r="C1050" s="881"/>
      <c r="D1050" s="883"/>
    </row>
    <row r="1051" spans="2:4">
      <c r="B1051" s="866"/>
      <c r="C1051" s="881"/>
      <c r="D1051" s="883"/>
    </row>
    <row r="1052" spans="2:4">
      <c r="B1052" s="866"/>
      <c r="C1052" s="881"/>
      <c r="D1052" s="883"/>
    </row>
    <row r="1053" spans="2:4">
      <c r="B1053" s="866"/>
      <c r="C1053" s="881"/>
      <c r="D1053" s="883"/>
    </row>
    <row r="1054" spans="2:4">
      <c r="B1054" s="866"/>
      <c r="C1054" s="881"/>
      <c r="D1054" s="883"/>
    </row>
    <row r="1055" spans="2:4">
      <c r="B1055" s="866"/>
      <c r="C1055" s="881"/>
      <c r="D1055" s="883"/>
    </row>
    <row r="1056" spans="2:4">
      <c r="B1056" s="866"/>
      <c r="C1056" s="881"/>
      <c r="D1056" s="883"/>
    </row>
    <row r="1057" spans="2:4">
      <c r="B1057" s="866"/>
      <c r="C1057" s="881"/>
      <c r="D1057" s="883"/>
    </row>
    <row r="1058" spans="2:4">
      <c r="B1058" s="866"/>
      <c r="C1058" s="881"/>
      <c r="D1058" s="883"/>
    </row>
    <row r="1059" spans="2:4">
      <c r="B1059" s="866"/>
      <c r="C1059" s="881"/>
      <c r="D1059" s="883"/>
    </row>
    <row r="1060" spans="2:4">
      <c r="B1060" s="866"/>
      <c r="C1060" s="881"/>
      <c r="D1060" s="883"/>
    </row>
    <row r="1061" spans="2:4">
      <c r="B1061" s="866"/>
      <c r="C1061" s="881"/>
      <c r="D1061" s="883"/>
    </row>
    <row r="1062" spans="2:4">
      <c r="B1062" s="866"/>
      <c r="C1062" s="881"/>
      <c r="D1062" s="883"/>
    </row>
    <row r="1063" spans="2:4">
      <c r="B1063" s="866"/>
      <c r="C1063" s="881"/>
      <c r="D1063" s="883"/>
    </row>
    <row r="1064" spans="2:4">
      <c r="B1064" s="866"/>
      <c r="C1064" s="881"/>
      <c r="D1064" s="883"/>
    </row>
    <row r="1065" spans="2:4">
      <c r="B1065" s="866"/>
      <c r="C1065" s="881"/>
      <c r="D1065" s="883"/>
    </row>
    <row r="1066" spans="2:4">
      <c r="B1066" s="866"/>
      <c r="C1066" s="881"/>
      <c r="D1066" s="883"/>
    </row>
    <row r="1067" spans="2:4">
      <c r="B1067" s="866"/>
      <c r="C1067" s="881"/>
      <c r="D1067" s="883"/>
    </row>
    <row r="1068" spans="2:4">
      <c r="B1068" s="866"/>
      <c r="C1068" s="881"/>
      <c r="D1068" s="883"/>
    </row>
    <row r="1069" spans="2:4">
      <c r="B1069" s="866"/>
      <c r="C1069" s="881"/>
      <c r="D1069" s="883"/>
    </row>
    <row r="1070" spans="2:4">
      <c r="B1070" s="866"/>
      <c r="C1070" s="881"/>
      <c r="D1070" s="883"/>
    </row>
    <row r="1071" spans="2:4">
      <c r="B1071" s="866"/>
      <c r="C1071" s="881"/>
      <c r="D1071" s="883"/>
    </row>
    <row r="1072" spans="2:4">
      <c r="B1072" s="866"/>
      <c r="C1072" s="881"/>
      <c r="D1072" s="883"/>
    </row>
    <row r="1073" spans="2:4">
      <c r="B1073" s="866"/>
      <c r="C1073" s="881"/>
      <c r="D1073" s="883"/>
    </row>
    <row r="1074" spans="2:4">
      <c r="B1074" s="866"/>
      <c r="C1074" s="881"/>
      <c r="D1074" s="883"/>
    </row>
    <row r="1075" spans="2:4">
      <c r="B1075" s="866"/>
      <c r="C1075" s="881"/>
      <c r="D1075" s="883"/>
    </row>
    <row r="1076" spans="2:4">
      <c r="B1076" s="866"/>
      <c r="C1076" s="881"/>
      <c r="D1076" s="883"/>
    </row>
    <row r="1077" spans="2:4">
      <c r="B1077" s="866"/>
      <c r="C1077" s="881"/>
      <c r="D1077" s="883"/>
    </row>
    <row r="1078" spans="2:4">
      <c r="B1078" s="866"/>
      <c r="C1078" s="881"/>
      <c r="D1078" s="883"/>
    </row>
    <row r="1079" spans="2:4">
      <c r="B1079" s="866"/>
      <c r="C1079" s="881"/>
      <c r="D1079" s="883"/>
    </row>
    <row r="1080" spans="2:4">
      <c r="B1080" s="866"/>
      <c r="C1080" s="881"/>
      <c r="D1080" s="883"/>
    </row>
    <row r="1081" spans="2:4">
      <c r="B1081" s="866"/>
      <c r="C1081" s="881"/>
      <c r="D1081" s="883"/>
    </row>
    <row r="1082" spans="2:4">
      <c r="B1082" s="866"/>
      <c r="C1082" s="881"/>
      <c r="D1082" s="883"/>
    </row>
    <row r="1083" spans="2:4">
      <c r="B1083" s="866"/>
      <c r="C1083" s="881"/>
      <c r="D1083" s="883"/>
    </row>
    <row r="1084" spans="2:4">
      <c r="B1084" s="866"/>
      <c r="C1084" s="881"/>
      <c r="D1084" s="883"/>
    </row>
    <row r="1085" spans="2:4">
      <c r="B1085" s="866"/>
      <c r="C1085" s="881"/>
      <c r="D1085" s="883"/>
    </row>
    <row r="1086" spans="2:4">
      <c r="B1086" s="866"/>
      <c r="C1086" s="881"/>
      <c r="D1086" s="883"/>
    </row>
    <row r="1087" spans="2:4">
      <c r="B1087" s="866"/>
      <c r="C1087" s="881"/>
      <c r="D1087" s="883"/>
    </row>
    <row r="1088" spans="2:4">
      <c r="B1088" s="866"/>
      <c r="C1088" s="881"/>
      <c r="D1088" s="883"/>
    </row>
    <row r="1089" spans="2:4">
      <c r="B1089" s="954"/>
      <c r="C1089" s="955"/>
      <c r="D1089" s="883"/>
    </row>
    <row r="1090" spans="2:4">
      <c r="B1090" s="954"/>
      <c r="C1090" s="955"/>
      <c r="D1090" s="883"/>
    </row>
    <row r="1091" spans="2:4">
      <c r="B1091" s="954"/>
      <c r="C1091" s="955"/>
      <c r="D1091" s="883"/>
    </row>
    <row r="1092" spans="2:4">
      <c r="B1092" s="954"/>
      <c r="C1092" s="955"/>
      <c r="D1092" s="883"/>
    </row>
    <row r="1093" spans="2:4">
      <c r="B1093" s="954"/>
      <c r="C1093" s="955"/>
      <c r="D1093" s="883"/>
    </row>
    <row r="1094" spans="2:4">
      <c r="B1094" s="954"/>
      <c r="C1094" s="955"/>
      <c r="D1094" s="883"/>
    </row>
    <row r="1095" spans="2:4">
      <c r="B1095" s="866"/>
      <c r="C1095" s="881"/>
      <c r="D1095" s="883"/>
    </row>
    <row r="1096" spans="2:4">
      <c r="B1096" s="866"/>
      <c r="C1096" s="881"/>
      <c r="D1096" s="883"/>
    </row>
    <row r="1097" spans="2:4">
      <c r="B1097" s="866"/>
      <c r="C1097" s="881"/>
      <c r="D1097" s="883"/>
    </row>
    <row r="1098" spans="2:4">
      <c r="B1098" s="866"/>
      <c r="C1098" s="881"/>
      <c r="D1098" s="883"/>
    </row>
    <row r="1099" spans="2:4">
      <c r="B1099" s="866"/>
      <c r="C1099" s="881"/>
      <c r="D1099" s="883"/>
    </row>
    <row r="1100" spans="2:4">
      <c r="B1100" s="866"/>
      <c r="C1100" s="881"/>
      <c r="D1100" s="883"/>
    </row>
    <row r="1101" spans="2:4">
      <c r="B1101" s="866"/>
      <c r="C1101" s="881"/>
      <c r="D1101" s="883"/>
    </row>
    <row r="1102" spans="2:4">
      <c r="B1102" s="866"/>
      <c r="C1102" s="881"/>
      <c r="D1102" s="883"/>
    </row>
    <row r="1103" spans="2:4">
      <c r="B1103" s="866"/>
      <c r="C1103" s="881"/>
      <c r="D1103" s="883"/>
    </row>
    <row r="1104" spans="2:4">
      <c r="B1104" s="866"/>
      <c r="C1104" s="881"/>
      <c r="D1104" s="883"/>
    </row>
    <row r="1105" spans="2:4">
      <c r="B1105" s="866"/>
      <c r="C1105" s="881"/>
      <c r="D1105" s="883"/>
    </row>
    <row r="1106" spans="2:4">
      <c r="B1106" s="866"/>
      <c r="C1106" s="881"/>
      <c r="D1106" s="883"/>
    </row>
    <row r="1107" spans="2:4">
      <c r="B1107" s="866"/>
      <c r="C1107" s="881"/>
      <c r="D1107" s="883"/>
    </row>
    <row r="1108" spans="2:4">
      <c r="B1108" s="866"/>
      <c r="C1108" s="881"/>
      <c r="D1108" s="883"/>
    </row>
    <row r="1109" spans="2:4">
      <c r="B1109" s="866"/>
      <c r="C1109" s="881"/>
      <c r="D1109" s="883"/>
    </row>
    <row r="1110" spans="2:4">
      <c r="B1110" s="866"/>
      <c r="C1110" s="881"/>
      <c r="D1110" s="883"/>
    </row>
    <row r="1111" spans="2:4">
      <c r="B1111" s="866"/>
      <c r="C1111" s="881"/>
      <c r="D1111" s="883"/>
    </row>
    <row r="1112" spans="2:4">
      <c r="B1112" s="866"/>
      <c r="C1112" s="881"/>
      <c r="D1112" s="883"/>
    </row>
    <row r="1113" spans="2:4">
      <c r="B1113" s="866"/>
      <c r="C1113" s="881"/>
      <c r="D1113" s="883"/>
    </row>
    <row r="1114" spans="2:4">
      <c r="B1114" s="866"/>
      <c r="C1114" s="881"/>
      <c r="D1114" s="883"/>
    </row>
    <row r="1115" spans="2:4">
      <c r="B1115" s="866"/>
      <c r="C1115" s="881"/>
      <c r="D1115" s="883"/>
    </row>
    <row r="1116" spans="2:4">
      <c r="B1116" s="866"/>
      <c r="C1116" s="881"/>
      <c r="D1116" s="883"/>
    </row>
    <row r="1117" spans="2:4">
      <c r="B1117" s="866"/>
      <c r="C1117" s="881"/>
      <c r="D1117" s="883"/>
    </row>
    <row r="1118" spans="2:4">
      <c r="B1118" s="866"/>
      <c r="C1118" s="881"/>
      <c r="D1118" s="883"/>
    </row>
    <row r="1119" spans="2:4">
      <c r="B1119" s="866"/>
      <c r="C1119" s="881"/>
      <c r="D1119" s="883"/>
    </row>
    <row r="1120" spans="2:4">
      <c r="B1120" s="866"/>
      <c r="C1120" s="881"/>
      <c r="D1120" s="883"/>
    </row>
    <row r="1121" spans="2:4">
      <c r="B1121" s="866"/>
      <c r="C1121" s="881"/>
      <c r="D1121" s="883"/>
    </row>
    <row r="1122" spans="2:4">
      <c r="B1122" s="866"/>
      <c r="C1122" s="881"/>
      <c r="D1122" s="883"/>
    </row>
    <row r="1123" spans="2:4">
      <c r="B1123" s="866"/>
      <c r="C1123" s="881"/>
      <c r="D1123" s="883"/>
    </row>
    <row r="1124" spans="2:4">
      <c r="B1124" s="866"/>
      <c r="C1124" s="881"/>
      <c r="D1124" s="883"/>
    </row>
    <row r="1125" spans="2:4">
      <c r="B1125" s="866"/>
      <c r="C1125" s="881"/>
      <c r="D1125" s="883"/>
    </row>
    <row r="1126" spans="2:4">
      <c r="B1126" s="866"/>
      <c r="C1126" s="881"/>
      <c r="D1126" s="883"/>
    </row>
    <row r="1127" spans="2:4">
      <c r="B1127" s="866"/>
      <c r="C1127" s="881"/>
      <c r="D1127" s="883"/>
    </row>
    <row r="1128" spans="2:4">
      <c r="B1128" s="866"/>
      <c r="C1128" s="881"/>
      <c r="D1128" s="883"/>
    </row>
    <row r="1129" spans="2:4">
      <c r="B1129" s="866"/>
      <c r="C1129" s="881"/>
      <c r="D1129" s="883"/>
    </row>
    <row r="1130" spans="2:4">
      <c r="B1130" s="866"/>
      <c r="C1130" s="881"/>
      <c r="D1130" s="883"/>
    </row>
    <row r="1131" spans="2:4">
      <c r="B1131" s="866"/>
      <c r="C1131" s="881"/>
      <c r="D1131" s="883"/>
    </row>
    <row r="1132" spans="2:4">
      <c r="B1132" s="866"/>
      <c r="C1132" s="881"/>
      <c r="D1132" s="883"/>
    </row>
    <row r="1133" spans="2:4">
      <c r="B1133" s="866"/>
      <c r="C1133" s="881"/>
      <c r="D1133" s="883"/>
    </row>
    <row r="1134" spans="2:4">
      <c r="B1134" s="866"/>
      <c r="C1134" s="881"/>
      <c r="D1134" s="883"/>
    </row>
    <row r="1135" spans="2:4">
      <c r="B1135" s="866"/>
      <c r="C1135" s="881"/>
      <c r="D1135" s="883"/>
    </row>
    <row r="1136" spans="2:4">
      <c r="B1136" s="866"/>
      <c r="C1136" s="881"/>
      <c r="D1136" s="883"/>
    </row>
    <row r="1137" spans="2:4">
      <c r="B1137" s="866"/>
      <c r="C1137" s="881"/>
      <c r="D1137" s="883"/>
    </row>
    <row r="1138" spans="2:4">
      <c r="B1138" s="866"/>
      <c r="C1138" s="881"/>
      <c r="D1138" s="883"/>
    </row>
    <row r="1139" spans="2:4">
      <c r="B1139" s="866"/>
      <c r="C1139" s="881"/>
      <c r="D1139" s="883"/>
    </row>
    <row r="1140" spans="2:4">
      <c r="B1140" s="866"/>
      <c r="C1140" s="881"/>
      <c r="D1140" s="883"/>
    </row>
    <row r="1141" spans="2:4">
      <c r="B1141" s="866"/>
      <c r="C1141" s="881"/>
      <c r="D1141" s="883"/>
    </row>
    <row r="1142" spans="2:4">
      <c r="B1142" s="866"/>
      <c r="C1142" s="881"/>
      <c r="D1142" s="883"/>
    </row>
    <row r="1143" spans="2:4">
      <c r="B1143" s="866"/>
      <c r="C1143" s="881"/>
      <c r="D1143" s="883"/>
    </row>
    <row r="1144" spans="2:4">
      <c r="B1144" s="866"/>
      <c r="C1144" s="881"/>
      <c r="D1144" s="883"/>
    </row>
    <row r="1145" spans="2:4">
      <c r="B1145" s="866"/>
      <c r="C1145" s="881"/>
      <c r="D1145" s="883"/>
    </row>
    <row r="1146" spans="2:4">
      <c r="B1146" s="866"/>
      <c r="C1146" s="881"/>
      <c r="D1146" s="883"/>
    </row>
    <row r="1147" spans="2:4">
      <c r="B1147" s="866"/>
      <c r="C1147" s="881"/>
      <c r="D1147" s="883"/>
    </row>
    <row r="1148" spans="2:4">
      <c r="B1148" s="866"/>
      <c r="C1148" s="881"/>
      <c r="D1148" s="883"/>
    </row>
    <row r="1149" spans="2:4">
      <c r="B1149" s="866"/>
      <c r="C1149" s="881"/>
      <c r="D1149" s="883"/>
    </row>
    <row r="1150" spans="2:4">
      <c r="B1150" s="866"/>
      <c r="C1150" s="881"/>
      <c r="D1150" s="883"/>
    </row>
    <row r="1151" spans="2:4">
      <c r="B1151" s="866"/>
      <c r="C1151" s="881"/>
      <c r="D1151" s="883"/>
    </row>
    <row r="1152" spans="2:4">
      <c r="B1152" s="866"/>
      <c r="C1152" s="881"/>
      <c r="D1152" s="883"/>
    </row>
    <row r="1153" spans="2:4">
      <c r="B1153" s="866"/>
      <c r="C1153" s="881"/>
      <c r="D1153" s="883"/>
    </row>
    <row r="1154" spans="2:4">
      <c r="B1154" s="866"/>
      <c r="C1154" s="881"/>
      <c r="D1154" s="883"/>
    </row>
    <row r="1155" spans="2:4">
      <c r="B1155" s="866"/>
      <c r="C1155" s="881"/>
      <c r="D1155" s="883"/>
    </row>
    <row r="1156" spans="2:4">
      <c r="B1156" s="866"/>
      <c r="C1156" s="881"/>
      <c r="D1156" s="883"/>
    </row>
    <row r="1157" spans="2:4">
      <c r="B1157" s="866"/>
      <c r="C1157" s="881"/>
      <c r="D1157" s="883"/>
    </row>
    <row r="1158" spans="2:4">
      <c r="B1158" s="866"/>
      <c r="C1158" s="881"/>
      <c r="D1158" s="883"/>
    </row>
    <row r="1159" spans="2:4">
      <c r="B1159" s="866"/>
      <c r="C1159" s="881"/>
      <c r="D1159" s="883"/>
    </row>
    <row r="1160" spans="2:4">
      <c r="B1160" s="954"/>
      <c r="C1160" s="955"/>
      <c r="D1160" s="883"/>
    </row>
    <row r="1161" spans="2:4">
      <c r="B1161" s="954"/>
      <c r="C1161" s="955"/>
      <c r="D1161" s="883"/>
    </row>
    <row r="1162" spans="2:4">
      <c r="B1162" s="954"/>
      <c r="C1162" s="955"/>
      <c r="D1162" s="883"/>
    </row>
    <row r="1163" spans="2:4">
      <c r="B1163" s="954"/>
      <c r="C1163" s="955"/>
      <c r="D1163" s="883"/>
    </row>
    <row r="1164" spans="2:4">
      <c r="B1164" s="954"/>
      <c r="C1164" s="955"/>
      <c r="D1164" s="883"/>
    </row>
    <row r="1165" spans="2:4">
      <c r="B1165" s="954"/>
      <c r="C1165" s="955"/>
      <c r="D1165" s="883"/>
    </row>
    <row r="1166" spans="2:4">
      <c r="B1166" s="866"/>
      <c r="C1166" s="881"/>
      <c r="D1166" s="883"/>
    </row>
    <row r="1167" spans="2:4">
      <c r="B1167" s="866"/>
      <c r="C1167" s="881"/>
      <c r="D1167" s="883"/>
    </row>
    <row r="1168" spans="2:4">
      <c r="B1168" s="866"/>
      <c r="C1168" s="881"/>
      <c r="D1168" s="883"/>
    </row>
    <row r="1169" spans="2:4">
      <c r="B1169" s="866"/>
      <c r="C1169" s="881"/>
      <c r="D1169" s="883"/>
    </row>
    <row r="1170" spans="2:4">
      <c r="B1170" s="866"/>
      <c r="C1170" s="881"/>
      <c r="D1170" s="883"/>
    </row>
    <row r="1171" spans="2:4">
      <c r="B1171" s="866"/>
      <c r="C1171" s="881"/>
      <c r="D1171" s="883"/>
    </row>
    <row r="1172" spans="2:4">
      <c r="B1172" s="866"/>
      <c r="C1172" s="881"/>
      <c r="D1172" s="883"/>
    </row>
    <row r="1173" spans="2:4">
      <c r="B1173" s="866"/>
      <c r="C1173" s="881"/>
      <c r="D1173" s="883"/>
    </row>
    <row r="1174" spans="2:4">
      <c r="B1174" s="866"/>
      <c r="C1174" s="881"/>
      <c r="D1174" s="883"/>
    </row>
    <row r="1175" spans="2:4">
      <c r="B1175" s="866"/>
      <c r="C1175" s="881"/>
      <c r="D1175" s="883"/>
    </row>
    <row r="1176" spans="2:4">
      <c r="B1176" s="866"/>
      <c r="C1176" s="881"/>
      <c r="D1176" s="883"/>
    </row>
    <row r="1177" spans="2:4">
      <c r="B1177" s="866"/>
      <c r="C1177" s="881"/>
      <c r="D1177" s="883"/>
    </row>
    <row r="1178" spans="2:4">
      <c r="B1178" s="866"/>
      <c r="C1178" s="881"/>
      <c r="D1178" s="883"/>
    </row>
    <row r="1179" spans="2:4">
      <c r="B1179" s="866"/>
      <c r="C1179" s="881"/>
      <c r="D1179" s="883"/>
    </row>
    <row r="1180" spans="2:4">
      <c r="B1180" s="866"/>
      <c r="C1180" s="881"/>
      <c r="D1180" s="883"/>
    </row>
    <row r="1181" spans="2:4">
      <c r="B1181" s="866"/>
      <c r="C1181" s="881"/>
      <c r="D1181" s="883"/>
    </row>
    <row r="1182" spans="2:4">
      <c r="B1182" s="866"/>
      <c r="C1182" s="881"/>
      <c r="D1182" s="883"/>
    </row>
    <row r="1183" spans="2:4">
      <c r="B1183" s="866"/>
      <c r="C1183" s="881"/>
      <c r="D1183" s="883"/>
    </row>
    <row r="1184" spans="2:4">
      <c r="B1184" s="866"/>
      <c r="C1184" s="881"/>
      <c r="D1184" s="883"/>
    </row>
    <row r="1185" spans="2:4">
      <c r="B1185" s="866"/>
      <c r="C1185" s="881"/>
      <c r="D1185" s="883"/>
    </row>
    <row r="1186" spans="2:4">
      <c r="B1186" s="866"/>
      <c r="C1186" s="881"/>
      <c r="D1186" s="883"/>
    </row>
    <row r="1187" spans="2:4">
      <c r="B1187" s="866"/>
      <c r="C1187" s="881"/>
      <c r="D1187" s="883"/>
    </row>
    <row r="1188" spans="2:4">
      <c r="B1188" s="866"/>
      <c r="C1188" s="881"/>
      <c r="D1188" s="883"/>
    </row>
    <row r="1189" spans="2:4">
      <c r="B1189" s="866"/>
      <c r="C1189" s="881"/>
      <c r="D1189" s="883"/>
    </row>
    <row r="1190" spans="2:4">
      <c r="B1190" s="866"/>
      <c r="C1190" s="881"/>
      <c r="D1190" s="883"/>
    </row>
    <row r="1191" spans="2:4">
      <c r="B1191" s="866"/>
      <c r="C1191" s="881"/>
      <c r="D1191" s="883"/>
    </row>
    <row r="1192" spans="2:4">
      <c r="B1192" s="866"/>
      <c r="C1192" s="881"/>
      <c r="D1192" s="883"/>
    </row>
    <row r="1193" spans="2:4">
      <c r="B1193" s="866"/>
      <c r="C1193" s="881"/>
      <c r="D1193" s="883"/>
    </row>
    <row r="1194" spans="2:4">
      <c r="B1194" s="866"/>
      <c r="C1194" s="881"/>
      <c r="D1194" s="883"/>
    </row>
    <row r="1195" spans="2:4">
      <c r="B1195" s="866"/>
      <c r="C1195" s="881"/>
      <c r="D1195" s="883"/>
    </row>
    <row r="1196" spans="2:4">
      <c r="B1196" s="866"/>
      <c r="C1196" s="881"/>
      <c r="D1196" s="883"/>
    </row>
    <row r="1197" spans="2:4">
      <c r="B1197" s="866"/>
      <c r="C1197" s="881"/>
      <c r="D1197" s="883"/>
    </row>
    <row r="1198" spans="2:4">
      <c r="B1198" s="866"/>
      <c r="C1198" s="881"/>
      <c r="D1198" s="883"/>
    </row>
    <row r="1199" spans="2:4">
      <c r="B1199" s="866"/>
      <c r="C1199" s="881"/>
      <c r="D1199" s="883"/>
    </row>
    <row r="1200" spans="2:4">
      <c r="B1200" s="866"/>
      <c r="C1200" s="881"/>
      <c r="D1200" s="883"/>
    </row>
    <row r="1201" spans="2:4">
      <c r="B1201" s="866"/>
      <c r="C1201" s="881"/>
      <c r="D1201" s="883"/>
    </row>
    <row r="1202" spans="2:4">
      <c r="B1202" s="866"/>
      <c r="C1202" s="881"/>
      <c r="D1202" s="883"/>
    </row>
    <row r="1203" spans="2:4">
      <c r="B1203" s="866"/>
      <c r="C1203" s="881"/>
      <c r="D1203" s="883"/>
    </row>
    <row r="1204" spans="2:4">
      <c r="B1204" s="866"/>
      <c r="C1204" s="881"/>
      <c r="D1204" s="883"/>
    </row>
    <row r="1205" spans="2:4">
      <c r="B1205" s="866"/>
      <c r="C1205" s="881"/>
      <c r="D1205" s="883"/>
    </row>
    <row r="1206" spans="2:4">
      <c r="B1206" s="866"/>
      <c r="C1206" s="881"/>
      <c r="D1206" s="883"/>
    </row>
    <row r="1207" spans="2:4">
      <c r="B1207" s="866"/>
      <c r="C1207" s="881"/>
      <c r="D1207" s="883"/>
    </row>
    <row r="1208" spans="2:4">
      <c r="B1208" s="866"/>
      <c r="C1208" s="881"/>
      <c r="D1208" s="883"/>
    </row>
    <row r="1209" spans="2:4">
      <c r="B1209" s="866"/>
      <c r="C1209" s="881"/>
      <c r="D1209" s="883"/>
    </row>
    <row r="1210" spans="2:4">
      <c r="B1210" s="866"/>
      <c r="C1210" s="881"/>
      <c r="D1210" s="883"/>
    </row>
    <row r="1211" spans="2:4">
      <c r="B1211" s="866"/>
      <c r="C1211" s="881"/>
      <c r="D1211" s="883"/>
    </row>
    <row r="1212" spans="2:4">
      <c r="B1212" s="866"/>
      <c r="C1212" s="881"/>
      <c r="D1212" s="883"/>
    </row>
    <row r="1213" spans="2:4">
      <c r="B1213" s="866"/>
      <c r="C1213" s="881"/>
      <c r="D1213" s="883"/>
    </row>
    <row r="1214" spans="2:4">
      <c r="B1214" s="866"/>
      <c r="C1214" s="881"/>
      <c r="D1214" s="883"/>
    </row>
    <row r="1215" spans="2:4">
      <c r="B1215" s="866"/>
      <c r="C1215" s="881"/>
      <c r="D1215" s="883"/>
    </row>
    <row r="1216" spans="2:4">
      <c r="B1216" s="866"/>
      <c r="C1216" s="881"/>
      <c r="D1216" s="883"/>
    </row>
    <row r="1217" spans="2:4">
      <c r="B1217" s="866"/>
      <c r="C1217" s="881"/>
      <c r="D1217" s="883"/>
    </row>
    <row r="1218" spans="2:4">
      <c r="B1218" s="866"/>
      <c r="C1218" s="881"/>
      <c r="D1218" s="883"/>
    </row>
    <row r="1219" spans="2:4">
      <c r="B1219" s="866"/>
      <c r="C1219" s="881"/>
      <c r="D1219" s="883"/>
    </row>
    <row r="1220" spans="2:4">
      <c r="B1220" s="866"/>
      <c r="C1220" s="881"/>
      <c r="D1220" s="883"/>
    </row>
    <row r="1221" spans="2:4">
      <c r="B1221" s="866"/>
      <c r="C1221" s="881"/>
      <c r="D1221" s="883"/>
    </row>
    <row r="1222" spans="2:4">
      <c r="B1222" s="866"/>
      <c r="C1222" s="881"/>
      <c r="D1222" s="883"/>
    </row>
    <row r="1223" spans="2:4">
      <c r="B1223" s="866"/>
      <c r="C1223" s="881"/>
      <c r="D1223" s="883"/>
    </row>
    <row r="1224" spans="2:4">
      <c r="B1224" s="866"/>
      <c r="C1224" s="881"/>
      <c r="D1224" s="883"/>
    </row>
    <row r="1225" spans="2:4">
      <c r="B1225" s="866"/>
      <c r="C1225" s="881"/>
      <c r="D1225" s="883"/>
    </row>
    <row r="1226" spans="2:4">
      <c r="B1226" s="866"/>
      <c r="C1226" s="881"/>
      <c r="D1226" s="883"/>
    </row>
    <row r="1227" spans="2:4">
      <c r="B1227" s="866"/>
      <c r="C1227" s="881"/>
      <c r="D1227" s="883"/>
    </row>
    <row r="1228" spans="2:4">
      <c r="B1228" s="866"/>
      <c r="C1228" s="881"/>
      <c r="D1228" s="883"/>
    </row>
    <row r="1229" spans="2:4">
      <c r="B1229" s="866"/>
      <c r="C1229" s="881"/>
      <c r="D1229" s="883"/>
    </row>
    <row r="1230" spans="2:4">
      <c r="B1230" s="866"/>
      <c r="C1230" s="881"/>
      <c r="D1230" s="883"/>
    </row>
    <row r="1231" spans="2:4">
      <c r="B1231" s="954"/>
      <c r="C1231" s="955"/>
      <c r="D1231" s="883"/>
    </row>
    <row r="1232" spans="2:4">
      <c r="B1232" s="954"/>
      <c r="C1232" s="955"/>
      <c r="D1232" s="883"/>
    </row>
    <row r="1233" spans="2:4">
      <c r="B1233" s="954"/>
      <c r="C1233" s="955"/>
      <c r="D1233" s="883"/>
    </row>
    <row r="1234" spans="2:4">
      <c r="B1234" s="954"/>
      <c r="C1234" s="955"/>
      <c r="D1234" s="883"/>
    </row>
    <row r="1235" spans="2:4">
      <c r="B1235" s="954"/>
      <c r="C1235" s="955"/>
      <c r="D1235" s="883"/>
    </row>
    <row r="1236" spans="2:4">
      <c r="B1236" s="954"/>
      <c r="C1236" s="955"/>
      <c r="D1236" s="883"/>
    </row>
    <row r="1237" spans="2:4">
      <c r="B1237" s="866"/>
      <c r="C1237" s="881"/>
      <c r="D1237" s="883"/>
    </row>
    <row r="1238" spans="2:4">
      <c r="B1238" s="866"/>
      <c r="C1238" s="881"/>
      <c r="D1238" s="883"/>
    </row>
    <row r="1239" spans="2:4">
      <c r="B1239" s="866"/>
      <c r="C1239" s="881"/>
      <c r="D1239" s="883"/>
    </row>
    <row r="1240" spans="2:4">
      <c r="B1240" s="866"/>
      <c r="C1240" s="881"/>
      <c r="D1240" s="883"/>
    </row>
    <row r="1241" spans="2:4">
      <c r="B1241" s="866"/>
      <c r="C1241" s="881"/>
      <c r="D1241" s="883"/>
    </row>
    <row r="1242" spans="2:4">
      <c r="B1242" s="866"/>
      <c r="C1242" s="881"/>
      <c r="D1242" s="883"/>
    </row>
    <row r="1243" spans="2:4">
      <c r="B1243" s="866"/>
      <c r="C1243" s="881"/>
      <c r="D1243" s="883"/>
    </row>
    <row r="1244" spans="2:4">
      <c r="B1244" s="866"/>
      <c r="C1244" s="881"/>
      <c r="D1244" s="883"/>
    </row>
    <row r="1245" spans="2:4">
      <c r="B1245" s="866"/>
      <c r="C1245" s="881"/>
      <c r="D1245" s="883"/>
    </row>
    <row r="1246" spans="2:4">
      <c r="B1246" s="866"/>
      <c r="C1246" s="881"/>
      <c r="D1246" s="883"/>
    </row>
    <row r="1247" spans="2:4">
      <c r="B1247" s="866"/>
      <c r="C1247" s="881"/>
      <c r="D1247" s="883"/>
    </row>
    <row r="1248" spans="2:4">
      <c r="B1248" s="866"/>
      <c r="C1248" s="881"/>
      <c r="D1248" s="883"/>
    </row>
    <row r="1249" spans="2:4">
      <c r="B1249" s="866"/>
      <c r="C1249" s="881"/>
      <c r="D1249" s="883"/>
    </row>
    <row r="1250" spans="2:4">
      <c r="B1250" s="866"/>
      <c r="C1250" s="881"/>
      <c r="D1250" s="883"/>
    </row>
    <row r="1251" spans="2:4">
      <c r="B1251" s="866"/>
      <c r="C1251" s="881"/>
      <c r="D1251" s="883"/>
    </row>
    <row r="1252" spans="2:4">
      <c r="B1252" s="866"/>
      <c r="C1252" s="881"/>
      <c r="D1252" s="883"/>
    </row>
    <row r="1253" spans="2:4">
      <c r="B1253" s="866"/>
      <c r="C1253" s="881"/>
      <c r="D1253" s="883"/>
    </row>
    <row r="1254" spans="2:4">
      <c r="B1254" s="866"/>
      <c r="C1254" s="881"/>
      <c r="D1254" s="883"/>
    </row>
    <row r="1255" spans="2:4">
      <c r="B1255" s="866"/>
      <c r="C1255" s="881"/>
      <c r="D1255" s="883"/>
    </row>
    <row r="1256" spans="2:4">
      <c r="B1256" s="866"/>
      <c r="C1256" s="881"/>
      <c r="D1256" s="883"/>
    </row>
    <row r="1257" spans="2:4">
      <c r="B1257" s="866"/>
      <c r="C1257" s="881"/>
      <c r="D1257" s="883"/>
    </row>
    <row r="1258" spans="2:4">
      <c r="B1258" s="866"/>
      <c r="C1258" s="881"/>
      <c r="D1258" s="883"/>
    </row>
    <row r="1259" spans="2:4">
      <c r="B1259" s="866"/>
      <c r="C1259" s="881"/>
      <c r="D1259" s="883"/>
    </row>
    <row r="1260" spans="2:4">
      <c r="B1260" s="866"/>
      <c r="C1260" s="881"/>
      <c r="D1260" s="883"/>
    </row>
    <row r="1261" spans="2:4">
      <c r="B1261" s="866"/>
      <c r="C1261" s="881"/>
      <c r="D1261" s="883"/>
    </row>
    <row r="1262" spans="2:4">
      <c r="B1262" s="866"/>
      <c r="C1262" s="881"/>
      <c r="D1262" s="883"/>
    </row>
    <row r="1263" spans="2:4">
      <c r="B1263" s="866"/>
      <c r="C1263" s="881"/>
      <c r="D1263" s="883"/>
    </row>
    <row r="1264" spans="2:4">
      <c r="B1264" s="866"/>
      <c r="C1264" s="881"/>
      <c r="D1264" s="883"/>
    </row>
    <row r="1265" spans="2:4">
      <c r="B1265" s="866"/>
      <c r="C1265" s="881"/>
      <c r="D1265" s="883"/>
    </row>
    <row r="1266" spans="2:4">
      <c r="B1266" s="866"/>
      <c r="C1266" s="881"/>
      <c r="D1266" s="883"/>
    </row>
    <row r="1267" spans="2:4">
      <c r="B1267" s="866"/>
      <c r="C1267" s="881"/>
      <c r="D1267" s="883"/>
    </row>
    <row r="1268" spans="2:4">
      <c r="B1268" s="866"/>
      <c r="C1268" s="881"/>
      <c r="D1268" s="883"/>
    </row>
    <row r="1269" spans="2:4">
      <c r="B1269" s="866"/>
      <c r="C1269" s="881"/>
      <c r="D1269" s="883"/>
    </row>
    <row r="1271" spans="2:4">
      <c r="B1271" s="866"/>
      <c r="C1271" s="881"/>
      <c r="D1271" s="883"/>
    </row>
    <row r="1272" spans="2:4">
      <c r="B1272" s="954"/>
      <c r="C1272" s="881"/>
      <c r="D1272" s="883"/>
    </row>
    <row r="1273" spans="2:4">
      <c r="B1273" s="954"/>
      <c r="C1273" s="881"/>
      <c r="D1273" s="883"/>
    </row>
    <row r="1274" spans="2:4">
      <c r="B1274" s="954"/>
      <c r="C1274" s="881"/>
      <c r="D1274" s="883"/>
    </row>
    <row r="1275" spans="2:4">
      <c r="B1275" s="954"/>
      <c r="C1275" s="881"/>
      <c r="D1275" s="883"/>
    </row>
    <row r="1276" spans="2:4">
      <c r="B1276" s="954"/>
      <c r="C1276" s="881"/>
      <c r="D1276" s="883"/>
    </row>
    <row r="1277" spans="2:4">
      <c r="B1277" s="954"/>
      <c r="C1277" s="881"/>
      <c r="D1277" s="883"/>
    </row>
    <row r="1278" spans="2:4">
      <c r="B1278" s="866"/>
      <c r="C1278" s="881"/>
      <c r="D1278" s="883"/>
    </row>
    <row r="1279" spans="2:4">
      <c r="B1279" s="866"/>
      <c r="C1279" s="881"/>
      <c r="D1279" s="883"/>
    </row>
    <row r="1280" spans="2:4">
      <c r="B1280" s="866"/>
      <c r="C1280" s="881"/>
      <c r="D1280" s="883"/>
    </row>
    <row r="1281" spans="2:4">
      <c r="B1281" s="866"/>
      <c r="C1281" s="881"/>
      <c r="D1281" s="883"/>
    </row>
    <row r="1282" spans="2:4">
      <c r="B1282" s="866"/>
      <c r="C1282" s="881"/>
      <c r="D1282" s="883"/>
    </row>
    <row r="1283" spans="2:4">
      <c r="B1283" s="866"/>
      <c r="C1283" s="881"/>
      <c r="D1283" s="883"/>
    </row>
    <row r="1284" spans="2:4">
      <c r="B1284" s="866"/>
      <c r="C1284" s="881"/>
      <c r="D1284" s="883"/>
    </row>
    <row r="1285" spans="2:4">
      <c r="B1285" s="866"/>
      <c r="C1285" s="881"/>
      <c r="D1285" s="883"/>
    </row>
    <row r="1286" spans="2:4">
      <c r="B1286" s="866"/>
      <c r="C1286" s="881"/>
      <c r="D1286" s="883"/>
    </row>
    <row r="1287" spans="2:4">
      <c r="B1287" s="866"/>
      <c r="C1287" s="881"/>
      <c r="D1287" s="883"/>
    </row>
    <row r="1288" spans="2:4">
      <c r="B1288" s="866"/>
      <c r="C1288" s="881"/>
      <c r="D1288" s="883"/>
    </row>
    <row r="1289" spans="2:4">
      <c r="B1289" s="866"/>
      <c r="C1289" s="881"/>
      <c r="D1289" s="883"/>
    </row>
    <row r="1290" spans="2:4">
      <c r="B1290" s="866"/>
      <c r="C1290" s="881"/>
      <c r="D1290" s="883"/>
    </row>
    <row r="1291" spans="2:4">
      <c r="B1291" s="866"/>
      <c r="C1291" s="881"/>
      <c r="D1291" s="883"/>
    </row>
    <row r="1292" spans="2:4">
      <c r="B1292" s="866"/>
      <c r="C1292" s="881"/>
      <c r="D1292" s="883"/>
    </row>
    <row r="1293" spans="2:4">
      <c r="B1293" s="866"/>
      <c r="C1293" s="881"/>
      <c r="D1293" s="883"/>
    </row>
    <row r="1294" spans="2:4">
      <c r="B1294" s="866"/>
      <c r="C1294" s="881"/>
      <c r="D1294" s="883"/>
    </row>
    <row r="1295" spans="2:4">
      <c r="B1295" s="866"/>
      <c r="C1295" s="881"/>
      <c r="D1295" s="883"/>
    </row>
    <row r="1296" spans="2:4">
      <c r="B1296" s="866"/>
      <c r="C1296" s="881"/>
      <c r="D1296" s="883"/>
    </row>
    <row r="1297" spans="2:4">
      <c r="B1297" s="866"/>
      <c r="C1297" s="881"/>
      <c r="D1297" s="883"/>
    </row>
    <row r="1298" spans="2:4">
      <c r="B1298" s="866"/>
      <c r="C1298" s="881"/>
      <c r="D1298" s="883"/>
    </row>
    <row r="1299" spans="2:4">
      <c r="B1299" s="866"/>
      <c r="C1299" s="881"/>
      <c r="D1299" s="883"/>
    </row>
    <row r="1300" spans="2:4">
      <c r="B1300" s="866"/>
      <c r="C1300" s="881"/>
      <c r="D1300" s="883"/>
    </row>
    <row r="1301" spans="2:4">
      <c r="B1301" s="866"/>
      <c r="C1301" s="881"/>
      <c r="D1301" s="883"/>
    </row>
    <row r="1302" spans="2:4">
      <c r="B1302" s="866"/>
      <c r="C1302" s="881"/>
      <c r="D1302" s="883"/>
    </row>
    <row r="1303" spans="2:4">
      <c r="B1303" s="866"/>
      <c r="C1303" s="881"/>
      <c r="D1303" s="883"/>
    </row>
    <row r="1304" spans="2:4">
      <c r="B1304" s="866"/>
      <c r="C1304" s="881"/>
      <c r="D1304" s="883"/>
    </row>
    <row r="1305" spans="2:4">
      <c r="B1305" s="866"/>
      <c r="C1305" s="881"/>
      <c r="D1305" s="883"/>
    </row>
    <row r="1306" spans="2:4">
      <c r="B1306" s="866"/>
      <c r="C1306" s="881"/>
      <c r="D1306" s="883"/>
    </row>
    <row r="1307" spans="2:4">
      <c r="B1307" s="866"/>
      <c r="C1307" s="881"/>
      <c r="D1307" s="883"/>
    </row>
    <row r="1308" spans="2:4">
      <c r="B1308" s="866"/>
      <c r="C1308" s="881"/>
      <c r="D1308" s="883"/>
    </row>
    <row r="1309" spans="2:4">
      <c r="B1309" s="866"/>
      <c r="C1309" s="881"/>
      <c r="D1309" s="883"/>
    </row>
    <row r="1310" spans="2:4">
      <c r="B1310" s="866"/>
      <c r="C1310" s="881"/>
      <c r="D1310" s="883"/>
    </row>
    <row r="1311" spans="2:4">
      <c r="B1311" s="866"/>
      <c r="C1311" s="881"/>
      <c r="D1311" s="883"/>
    </row>
    <row r="1312" spans="2:4">
      <c r="B1312" s="866"/>
      <c r="C1312" s="881"/>
      <c r="D1312" s="883"/>
    </row>
    <row r="1313" spans="2:4">
      <c r="B1313" s="866"/>
      <c r="C1313" s="881"/>
      <c r="D1313" s="883"/>
    </row>
    <row r="1314" spans="2:4">
      <c r="B1314" s="866"/>
      <c r="C1314" s="881"/>
      <c r="D1314" s="883"/>
    </row>
    <row r="1315" spans="2:4">
      <c r="B1315" s="866"/>
      <c r="C1315" s="881"/>
      <c r="D1315" s="883"/>
    </row>
    <row r="1316" spans="2:4">
      <c r="B1316" s="866"/>
      <c r="C1316" s="881"/>
      <c r="D1316" s="883"/>
    </row>
    <row r="1317" spans="2:4">
      <c r="B1317" s="866"/>
      <c r="C1317" s="881"/>
      <c r="D1317" s="883"/>
    </row>
    <row r="1318" spans="2:4">
      <c r="B1318" s="866"/>
      <c r="C1318" s="881"/>
      <c r="D1318" s="883"/>
    </row>
    <row r="1319" spans="2:4">
      <c r="B1319" s="866"/>
      <c r="C1319" s="881"/>
      <c r="D1319" s="883"/>
    </row>
    <row r="1320" spans="2:4">
      <c r="B1320" s="866"/>
      <c r="C1320" s="881"/>
      <c r="D1320" s="883"/>
    </row>
    <row r="1321" spans="2:4">
      <c r="B1321" s="866"/>
      <c r="C1321" s="881"/>
      <c r="D1321" s="883"/>
    </row>
    <row r="1322" spans="2:4">
      <c r="B1322" s="866"/>
      <c r="C1322" s="881"/>
      <c r="D1322" s="883"/>
    </row>
    <row r="1323" spans="2:4">
      <c r="B1323" s="866"/>
      <c r="C1323" s="881"/>
      <c r="D1323" s="883"/>
    </row>
    <row r="1324" spans="2:4">
      <c r="B1324" s="866"/>
      <c r="C1324" s="881"/>
      <c r="D1324" s="883"/>
    </row>
    <row r="1325" spans="2:4">
      <c r="B1325" s="866"/>
      <c r="C1325" s="881"/>
      <c r="D1325" s="883"/>
    </row>
    <row r="1326" spans="2:4">
      <c r="B1326" s="866"/>
      <c r="C1326" s="881"/>
      <c r="D1326" s="883"/>
    </row>
    <row r="1327" spans="2:4">
      <c r="B1327" s="866"/>
      <c r="C1327" s="881"/>
      <c r="D1327" s="883"/>
    </row>
    <row r="1328" spans="2:4">
      <c r="B1328" s="866"/>
      <c r="C1328" s="881"/>
      <c r="D1328" s="883"/>
    </row>
    <row r="1329" spans="2:4">
      <c r="B1329" s="866"/>
      <c r="C1329" s="881"/>
      <c r="D1329" s="883"/>
    </row>
    <row r="1330" spans="2:4">
      <c r="B1330" s="866"/>
      <c r="C1330" s="881"/>
      <c r="D1330" s="883"/>
    </row>
    <row r="1331" spans="2:4">
      <c r="B1331" s="866"/>
      <c r="C1331" s="881"/>
      <c r="D1331" s="883"/>
    </row>
    <row r="1332" spans="2:4">
      <c r="B1332" s="866"/>
      <c r="C1332" s="881"/>
      <c r="D1332" s="883"/>
    </row>
    <row r="1333" spans="2:4">
      <c r="B1333" s="866"/>
      <c r="C1333" s="881"/>
      <c r="D1333" s="883"/>
    </row>
    <row r="1334" spans="2:4">
      <c r="B1334" s="866"/>
      <c r="C1334" s="881"/>
      <c r="D1334" s="883"/>
    </row>
    <row r="1335" spans="2:4">
      <c r="B1335" s="866"/>
      <c r="C1335" s="881"/>
      <c r="D1335" s="883"/>
    </row>
    <row r="1336" spans="2:4">
      <c r="B1336" s="866"/>
      <c r="C1336" s="881"/>
      <c r="D1336" s="883"/>
    </row>
    <row r="1337" spans="2:4">
      <c r="B1337" s="866"/>
      <c r="C1337" s="881"/>
      <c r="D1337" s="883"/>
    </row>
    <row r="1338" spans="2:4">
      <c r="B1338" s="866"/>
      <c r="C1338" s="881"/>
      <c r="D1338" s="883"/>
    </row>
    <row r="1339" spans="2:4">
      <c r="B1339" s="866"/>
      <c r="C1339" s="881"/>
      <c r="D1339" s="883"/>
    </row>
    <row r="1340" spans="2:4">
      <c r="B1340" s="866"/>
      <c r="C1340" s="881"/>
      <c r="D1340" s="883"/>
    </row>
    <row r="1341" spans="2:4">
      <c r="B1341" s="866"/>
      <c r="C1341" s="881"/>
      <c r="D1341" s="883"/>
    </row>
    <row r="1342" spans="2:4">
      <c r="B1342" s="866"/>
      <c r="C1342" s="881"/>
      <c r="D1342" s="883"/>
    </row>
    <row r="1343" spans="2:4">
      <c r="B1343" s="866"/>
      <c r="C1343" s="881"/>
      <c r="D1343" s="883"/>
    </row>
    <row r="1344" spans="2:4">
      <c r="B1344" s="866"/>
      <c r="C1344" s="881"/>
      <c r="D1344" s="883"/>
    </row>
    <row r="1345" spans="2:4">
      <c r="B1345" s="866"/>
      <c r="C1345" s="881"/>
      <c r="D1345" s="883"/>
    </row>
    <row r="1346" spans="2:4">
      <c r="B1346" s="866"/>
      <c r="C1346" s="881"/>
      <c r="D1346" s="883"/>
    </row>
    <row r="1347" spans="2:4">
      <c r="B1347" s="866"/>
      <c r="C1347" s="881"/>
      <c r="D1347" s="883"/>
    </row>
    <row r="1348" spans="2:4">
      <c r="B1348" s="866"/>
      <c r="C1348" s="881"/>
      <c r="D1348" s="883"/>
    </row>
    <row r="1349" spans="2:4">
      <c r="B1349" s="866"/>
      <c r="C1349" s="881"/>
      <c r="D1349" s="883"/>
    </row>
    <row r="1350" spans="2:4">
      <c r="B1350" s="866"/>
      <c r="C1350" s="881"/>
      <c r="D1350" s="883"/>
    </row>
    <row r="1351" spans="2:4">
      <c r="B1351" s="866"/>
      <c r="C1351" s="881"/>
      <c r="D1351" s="1322"/>
    </row>
    <row r="1352" spans="2:4">
      <c r="B1352" s="866"/>
      <c r="C1352" s="881"/>
      <c r="D1352" s="1322"/>
    </row>
    <row r="1353" spans="2:4">
      <c r="B1353" s="866"/>
      <c r="C1353" s="881"/>
      <c r="D1353" s="883"/>
    </row>
    <row r="1354" spans="2:4">
      <c r="B1354" s="866"/>
      <c r="C1354" s="881"/>
      <c r="D1354" s="883"/>
    </row>
    <row r="1355" spans="2:4">
      <c r="B1355" s="866"/>
      <c r="C1355" s="881"/>
      <c r="D1355" s="883"/>
    </row>
    <row r="1356" spans="2:4">
      <c r="B1356" s="866"/>
      <c r="C1356" s="881"/>
      <c r="D1356" s="883"/>
    </row>
    <row r="1357" spans="2:4">
      <c r="B1357" s="954"/>
      <c r="C1357" s="881"/>
      <c r="D1357" s="883"/>
    </row>
    <row r="1358" spans="2:4">
      <c r="B1358" s="954"/>
      <c r="C1358" s="881"/>
      <c r="D1358" s="883"/>
    </row>
    <row r="1359" spans="2:4">
      <c r="B1359" s="954"/>
      <c r="C1359" s="881"/>
      <c r="D1359" s="883"/>
    </row>
    <row r="1360" spans="2:4">
      <c r="B1360" s="954"/>
      <c r="C1360" s="881"/>
      <c r="D1360" s="883"/>
    </row>
    <row r="1361" spans="2:4">
      <c r="B1361" s="954"/>
      <c r="C1361" s="881"/>
      <c r="D1361" s="883"/>
    </row>
    <row r="1362" spans="2:4">
      <c r="B1362" s="954"/>
      <c r="C1362" s="881"/>
      <c r="D1362" s="883"/>
    </row>
    <row r="1363" spans="2:4">
      <c r="B1363" s="866"/>
      <c r="C1363" s="881"/>
      <c r="D1363" s="883"/>
    </row>
    <row r="1364" spans="2:4">
      <c r="B1364" s="866"/>
      <c r="C1364" s="881"/>
      <c r="D1364" s="883"/>
    </row>
    <row r="1365" spans="2:4">
      <c r="B1365" s="866"/>
      <c r="C1365" s="881"/>
      <c r="D1365" s="883"/>
    </row>
    <row r="1366" spans="2:4">
      <c r="B1366" s="866"/>
      <c r="C1366" s="881"/>
      <c r="D1366" s="883"/>
    </row>
    <row r="1367" spans="2:4">
      <c r="B1367" s="866"/>
      <c r="C1367" s="881"/>
      <c r="D1367" s="883"/>
    </row>
    <row r="1368" spans="2:4">
      <c r="B1368" s="866"/>
      <c r="C1368" s="881"/>
      <c r="D1368" s="883"/>
    </row>
    <row r="1369" spans="2:4">
      <c r="B1369" s="866"/>
      <c r="C1369" s="881"/>
      <c r="D1369" s="883"/>
    </row>
    <row r="1370" spans="2:4">
      <c r="B1370" s="866"/>
      <c r="C1370" s="881"/>
      <c r="D1370" s="883"/>
    </row>
    <row r="1371" spans="2:4">
      <c r="B1371" s="866"/>
      <c r="C1371" s="881"/>
      <c r="D1371" s="883"/>
    </row>
    <row r="1372" spans="2:4">
      <c r="B1372" s="866"/>
      <c r="C1372" s="881"/>
      <c r="D1372" s="883"/>
    </row>
    <row r="1373" spans="2:4">
      <c r="B1373" s="866"/>
      <c r="C1373" s="881"/>
      <c r="D1373" s="883"/>
    </row>
    <row r="1374" spans="2:4">
      <c r="B1374" s="866"/>
      <c r="C1374" s="881"/>
      <c r="D1374" s="883"/>
    </row>
    <row r="1375" spans="2:4">
      <c r="B1375" s="866"/>
      <c r="C1375" s="881"/>
      <c r="D1375" s="883"/>
    </row>
    <row r="1376" spans="2:4">
      <c r="B1376" s="866"/>
      <c r="C1376" s="881"/>
      <c r="D1376" s="883"/>
    </row>
    <row r="1377" spans="2:4">
      <c r="B1377" s="866"/>
      <c r="C1377" s="881"/>
      <c r="D1377" s="883"/>
    </row>
    <row r="1378" spans="2:4">
      <c r="B1378" s="866"/>
      <c r="C1378" s="881"/>
      <c r="D1378" s="883"/>
    </row>
    <row r="1379" spans="2:4">
      <c r="B1379" s="866"/>
      <c r="C1379" s="881"/>
      <c r="D1379" s="883"/>
    </row>
    <row r="1380" spans="2:4">
      <c r="B1380" s="866"/>
      <c r="C1380" s="881"/>
      <c r="D1380" s="883"/>
    </row>
    <row r="1381" spans="2:4">
      <c r="B1381" s="866"/>
      <c r="C1381" s="881"/>
      <c r="D1381" s="883"/>
    </row>
    <row r="1382" spans="2:4">
      <c r="B1382" s="866"/>
      <c r="C1382" s="881"/>
      <c r="D1382" s="883"/>
    </row>
    <row r="1383" spans="2:4">
      <c r="B1383" s="866"/>
      <c r="C1383" s="881"/>
      <c r="D1383" s="883"/>
    </row>
    <row r="1384" spans="2:4">
      <c r="B1384" s="866"/>
      <c r="C1384" s="881"/>
      <c r="D1384" s="883"/>
    </row>
    <row r="1385" spans="2:4">
      <c r="B1385" s="866"/>
      <c r="C1385" s="881"/>
      <c r="D1385" s="883"/>
    </row>
    <row r="1386" spans="2:4">
      <c r="B1386" s="866"/>
      <c r="C1386" s="881"/>
      <c r="D1386" s="883"/>
    </row>
    <row r="1387" spans="2:4">
      <c r="B1387" s="866"/>
      <c r="C1387" s="881"/>
      <c r="D1387" s="883"/>
    </row>
    <row r="1388" spans="2:4">
      <c r="B1388" s="866"/>
      <c r="C1388" s="881"/>
      <c r="D1388" s="883"/>
    </row>
    <row r="1389" spans="2:4">
      <c r="B1389" s="866"/>
      <c r="C1389" s="881"/>
      <c r="D1389" s="883"/>
    </row>
    <row r="1390" spans="2:4">
      <c r="B1390" s="866"/>
      <c r="C1390" s="881"/>
      <c r="D1390" s="883"/>
    </row>
    <row r="1391" spans="2:4">
      <c r="B1391" s="866"/>
      <c r="C1391" s="881"/>
      <c r="D1391" s="883"/>
    </row>
    <row r="1392" spans="2:4">
      <c r="B1392" s="866"/>
      <c r="C1392" s="881"/>
      <c r="D1392" s="883"/>
    </row>
    <row r="1393" spans="2:4">
      <c r="B1393" s="866"/>
      <c r="C1393" s="881"/>
      <c r="D1393" s="883"/>
    </row>
    <row r="1394" spans="2:4">
      <c r="B1394" s="866"/>
      <c r="C1394" s="881"/>
      <c r="D1394" s="883"/>
    </row>
    <row r="1395" spans="2:4">
      <c r="B1395" s="866"/>
      <c r="C1395" s="881"/>
      <c r="D1395" s="883"/>
    </row>
    <row r="1396" spans="2:4">
      <c r="B1396" s="866"/>
      <c r="C1396" s="881"/>
      <c r="D1396" s="883"/>
    </row>
    <row r="1397" spans="2:4">
      <c r="B1397" s="866"/>
      <c r="C1397" s="881"/>
      <c r="D1397" s="883"/>
    </row>
    <row r="1398" spans="2:4">
      <c r="B1398" s="866"/>
      <c r="C1398" s="881"/>
      <c r="D1398" s="883"/>
    </row>
    <row r="1399" spans="2:4">
      <c r="B1399" s="866"/>
      <c r="C1399" s="881"/>
      <c r="D1399" s="883"/>
    </row>
    <row r="1400" spans="2:4">
      <c r="B1400" s="866"/>
      <c r="C1400" s="881"/>
      <c r="D1400" s="883"/>
    </row>
    <row r="1401" spans="2:4">
      <c r="B1401" s="866"/>
      <c r="C1401" s="881"/>
      <c r="D1401" s="883"/>
    </row>
    <row r="1402" spans="2:4">
      <c r="B1402" s="866"/>
      <c r="C1402" s="881"/>
      <c r="D1402" s="883"/>
    </row>
    <row r="1403" spans="2:4">
      <c r="B1403" s="866"/>
      <c r="C1403" s="881"/>
      <c r="D1403" s="883"/>
    </row>
    <row r="1404" spans="2:4">
      <c r="B1404" s="866"/>
      <c r="C1404" s="881"/>
      <c r="D1404" s="883"/>
    </row>
    <row r="1405" spans="2:4">
      <c r="B1405" s="866"/>
      <c r="C1405" s="881"/>
      <c r="D1405" s="883"/>
    </row>
    <row r="1406" spans="2:4">
      <c r="B1406" s="866"/>
      <c r="C1406" s="881"/>
      <c r="D1406" s="883"/>
    </row>
    <row r="1407" spans="2:4">
      <c r="B1407" s="866"/>
      <c r="C1407" s="881"/>
      <c r="D1407" s="883"/>
    </row>
    <row r="1408" spans="2:4">
      <c r="B1408" s="866"/>
      <c r="C1408" s="881"/>
      <c r="D1408" s="883"/>
    </row>
    <row r="1409" spans="2:4">
      <c r="B1409" s="866"/>
      <c r="C1409" s="881"/>
      <c r="D1409" s="883"/>
    </row>
    <row r="1410" spans="2:4">
      <c r="B1410" s="866"/>
      <c r="C1410" s="881"/>
      <c r="D1410" s="883"/>
    </row>
    <row r="1411" spans="2:4">
      <c r="B1411" s="866"/>
      <c r="C1411" s="881"/>
      <c r="D1411" s="883"/>
    </row>
    <row r="1412" spans="2:4">
      <c r="B1412" s="866"/>
      <c r="C1412" s="881"/>
      <c r="D1412" s="883"/>
    </row>
    <row r="1413" spans="2:4">
      <c r="B1413" s="866"/>
      <c r="C1413" s="881"/>
      <c r="D1413" s="883"/>
    </row>
    <row r="1414" spans="2:4">
      <c r="B1414" s="866"/>
      <c r="C1414" s="881"/>
      <c r="D1414" s="883"/>
    </row>
    <row r="1415" spans="2:4">
      <c r="B1415" s="866"/>
      <c r="C1415" s="881"/>
      <c r="D1415" s="883"/>
    </row>
    <row r="1416" spans="2:4">
      <c r="B1416" s="866"/>
      <c r="C1416" s="881"/>
      <c r="D1416" s="883"/>
    </row>
    <row r="1417" spans="2:4">
      <c r="B1417" s="866"/>
      <c r="C1417" s="881"/>
      <c r="D1417" s="883"/>
    </row>
    <row r="1418" spans="2:4">
      <c r="B1418" s="866"/>
      <c r="C1418" s="881"/>
      <c r="D1418" s="883"/>
    </row>
    <row r="1419" spans="2:4">
      <c r="B1419" s="866"/>
      <c r="C1419" s="881"/>
      <c r="D1419" s="883"/>
    </row>
    <row r="1420" spans="2:4">
      <c r="B1420" s="866"/>
      <c r="C1420" s="881"/>
      <c r="D1420" s="883"/>
    </row>
    <row r="1421" spans="2:4">
      <c r="B1421" s="866"/>
      <c r="C1421" s="881"/>
      <c r="D1421" s="883"/>
    </row>
    <row r="1422" spans="2:4">
      <c r="B1422" s="866"/>
      <c r="C1422" s="881"/>
      <c r="D1422" s="883"/>
    </row>
    <row r="1423" spans="2:4">
      <c r="B1423" s="866"/>
      <c r="C1423" s="881"/>
      <c r="D1423" s="883"/>
    </row>
    <row r="1424" spans="2:4">
      <c r="B1424" s="866"/>
      <c r="C1424" s="881"/>
      <c r="D1424" s="883"/>
    </row>
    <row r="1425" spans="2:4">
      <c r="B1425" s="866"/>
      <c r="C1425" s="881"/>
      <c r="D1425" s="883"/>
    </row>
    <row r="1426" spans="2:4">
      <c r="B1426" s="866"/>
      <c r="C1426" s="881"/>
      <c r="D1426" s="883"/>
    </row>
    <row r="1427" spans="2:4">
      <c r="B1427" s="866"/>
      <c r="C1427" s="881"/>
      <c r="D1427" s="883"/>
    </row>
    <row r="1428" spans="2:4">
      <c r="B1428" s="866"/>
      <c r="C1428" s="881"/>
      <c r="D1428" s="883"/>
    </row>
    <row r="1429" spans="2:4">
      <c r="B1429" s="866"/>
      <c r="C1429" s="881"/>
      <c r="D1429" s="883"/>
    </row>
    <row r="1430" spans="2:4">
      <c r="B1430" s="866"/>
      <c r="C1430" s="881"/>
      <c r="D1430" s="883"/>
    </row>
    <row r="1431" spans="2:4">
      <c r="B1431" s="866"/>
      <c r="C1431" s="881"/>
      <c r="D1431" s="883"/>
    </row>
    <row r="1432" spans="2:4">
      <c r="B1432" s="954"/>
      <c r="C1432" s="881"/>
      <c r="D1432" s="883"/>
    </row>
    <row r="1433" spans="2:4">
      <c r="B1433" s="954"/>
      <c r="C1433" s="881"/>
      <c r="D1433" s="883"/>
    </row>
    <row r="1434" spans="2:4">
      <c r="B1434" s="954"/>
      <c r="C1434" s="881"/>
      <c r="D1434" s="883"/>
    </row>
    <row r="1435" spans="2:4">
      <c r="B1435" s="954"/>
      <c r="C1435" s="881"/>
      <c r="D1435" s="883"/>
    </row>
    <row r="1436" spans="2:4">
      <c r="B1436" s="954"/>
      <c r="C1436" s="881"/>
      <c r="D1436" s="883"/>
    </row>
    <row r="1437" spans="2:4">
      <c r="B1437" s="954"/>
      <c r="C1437" s="881"/>
      <c r="D1437" s="883"/>
    </row>
    <row r="1438" spans="2:4">
      <c r="B1438" s="866"/>
      <c r="C1438" s="881"/>
      <c r="D1438" s="883"/>
    </row>
    <row r="1439" spans="2:4">
      <c r="B1439" s="866"/>
      <c r="C1439" s="881"/>
      <c r="D1439" s="883"/>
    </row>
    <row r="1440" spans="2:4">
      <c r="B1440" s="866"/>
      <c r="C1440" s="881"/>
      <c r="D1440" s="883"/>
    </row>
    <row r="1441" spans="2:4">
      <c r="B1441" s="866"/>
      <c r="C1441" s="881"/>
      <c r="D1441" s="883"/>
    </row>
    <row r="1442" spans="2:4">
      <c r="B1442" s="866"/>
      <c r="C1442" s="881"/>
      <c r="D1442" s="883"/>
    </row>
    <row r="1443" spans="2:4">
      <c r="B1443" s="866"/>
      <c r="C1443" s="881"/>
      <c r="D1443" s="883"/>
    </row>
    <row r="1444" spans="2:4">
      <c r="B1444" s="866"/>
      <c r="C1444" s="881"/>
      <c r="D1444" s="883"/>
    </row>
    <row r="1445" spans="2:4">
      <c r="B1445" s="866"/>
      <c r="C1445" s="881"/>
      <c r="D1445" s="883"/>
    </row>
    <row r="1446" spans="2:4">
      <c r="B1446" s="866"/>
      <c r="C1446" s="881"/>
      <c r="D1446" s="883"/>
    </row>
    <row r="1447" spans="2:4">
      <c r="B1447" s="866"/>
      <c r="C1447" s="881"/>
      <c r="D1447" s="883"/>
    </row>
    <row r="1448" spans="2:4">
      <c r="B1448" s="866"/>
      <c r="C1448" s="881"/>
      <c r="D1448" s="883"/>
    </row>
    <row r="1449" spans="2:4">
      <c r="B1449" s="866"/>
      <c r="C1449" s="881"/>
      <c r="D1449" s="883"/>
    </row>
    <row r="1450" spans="2:4">
      <c r="B1450" s="866"/>
      <c r="C1450" s="881"/>
      <c r="D1450" s="883"/>
    </row>
    <row r="1451" spans="2:4">
      <c r="B1451" s="866"/>
      <c r="C1451" s="881"/>
      <c r="D1451" s="883"/>
    </row>
    <row r="1452" spans="2:4">
      <c r="B1452" s="866"/>
      <c r="C1452" s="881"/>
      <c r="D1452" s="883"/>
    </row>
    <row r="1453" spans="2:4">
      <c r="B1453" s="866"/>
      <c r="C1453" s="881"/>
      <c r="D1453" s="883"/>
    </row>
    <row r="1454" spans="2:4">
      <c r="B1454" s="866"/>
      <c r="C1454" s="881"/>
      <c r="D1454" s="883"/>
    </row>
    <row r="1455" spans="2:4">
      <c r="B1455" s="866"/>
      <c r="C1455" s="881"/>
      <c r="D1455" s="883"/>
    </row>
    <row r="1456" spans="2:4">
      <c r="B1456" s="866"/>
      <c r="C1456" s="881"/>
      <c r="D1456" s="883"/>
    </row>
    <row r="1457" spans="2:4">
      <c r="B1457" s="866"/>
      <c r="C1457" s="881"/>
      <c r="D1457" s="883"/>
    </row>
    <row r="1458" spans="2:4">
      <c r="B1458" s="866"/>
      <c r="C1458" s="881"/>
      <c r="D1458" s="883"/>
    </row>
    <row r="1459" spans="2:4">
      <c r="B1459" s="866"/>
      <c r="C1459" s="881"/>
      <c r="D1459" s="883"/>
    </row>
    <row r="1460" spans="2:4">
      <c r="B1460" s="866"/>
      <c r="C1460" s="881"/>
      <c r="D1460" s="883"/>
    </row>
    <row r="1461" spans="2:4">
      <c r="B1461" s="866"/>
      <c r="C1461" s="881"/>
      <c r="D1461" s="883"/>
    </row>
    <row r="1462" spans="2:4">
      <c r="B1462" s="866"/>
      <c r="C1462" s="881"/>
      <c r="D1462" s="883"/>
    </row>
    <row r="1463" spans="2:4">
      <c r="B1463" s="866"/>
      <c r="C1463" s="881"/>
      <c r="D1463" s="883"/>
    </row>
    <row r="1464" spans="2:4">
      <c r="B1464" s="866"/>
      <c r="C1464" s="881"/>
      <c r="D1464" s="883"/>
    </row>
    <row r="1465" spans="2:4">
      <c r="B1465" s="866"/>
      <c r="C1465" s="881"/>
      <c r="D1465" s="883"/>
    </row>
    <row r="1466" spans="2:4">
      <c r="B1466" s="866"/>
      <c r="C1466" s="881"/>
      <c r="D1466" s="883"/>
    </row>
    <row r="1467" spans="2:4">
      <c r="B1467" s="866"/>
      <c r="C1467" s="881"/>
      <c r="D1467" s="883"/>
    </row>
    <row r="1468" spans="2:4">
      <c r="B1468" s="866"/>
      <c r="C1468" s="881"/>
      <c r="D1468" s="883"/>
    </row>
    <row r="1469" spans="2:4">
      <c r="B1469" s="866"/>
      <c r="C1469" s="881"/>
      <c r="D1469" s="883"/>
    </row>
    <row r="1470" spans="2:4">
      <c r="B1470" s="866"/>
      <c r="C1470" s="881"/>
      <c r="D1470" s="883"/>
    </row>
    <row r="1471" spans="2:4">
      <c r="B1471" s="866"/>
      <c r="C1471" s="881"/>
      <c r="D1471" s="883"/>
    </row>
    <row r="1472" spans="2:4">
      <c r="B1472" s="866"/>
      <c r="C1472" s="881"/>
      <c r="D1472" s="883"/>
    </row>
    <row r="1473" spans="2:4">
      <c r="B1473" s="866"/>
      <c r="C1473" s="881"/>
      <c r="D1473" s="883"/>
    </row>
    <row r="1474" spans="2:4">
      <c r="B1474" s="866"/>
      <c r="C1474" s="881"/>
      <c r="D1474" s="883"/>
    </row>
    <row r="1475" spans="2:4">
      <c r="B1475" s="866"/>
      <c r="C1475" s="881"/>
      <c r="D1475" s="883"/>
    </row>
    <row r="1476" spans="2:4">
      <c r="B1476" s="866"/>
      <c r="C1476" s="881"/>
      <c r="D1476" s="883"/>
    </row>
    <row r="1477" spans="2:4">
      <c r="B1477" s="866"/>
      <c r="C1477" s="881"/>
      <c r="D1477" s="883"/>
    </row>
    <row r="1478" spans="2:4">
      <c r="B1478" s="866"/>
      <c r="C1478" s="881"/>
      <c r="D1478" s="883"/>
    </row>
    <row r="1479" spans="2:4">
      <c r="B1479" s="866"/>
      <c r="C1479" s="881"/>
      <c r="D1479" s="883"/>
    </row>
    <row r="1480" spans="2:4">
      <c r="B1480" s="866"/>
      <c r="C1480" s="881"/>
      <c r="D1480" s="883"/>
    </row>
    <row r="1481" spans="2:4">
      <c r="B1481" s="866"/>
      <c r="C1481" s="881"/>
      <c r="D1481" s="883"/>
    </row>
    <row r="1482" spans="2:4">
      <c r="B1482" s="866"/>
      <c r="C1482" s="881"/>
      <c r="D1482" s="883"/>
    </row>
    <row r="1483" spans="2:4">
      <c r="B1483" s="866"/>
      <c r="C1483" s="881"/>
      <c r="D1483" s="883"/>
    </row>
    <row r="1484" spans="2:4">
      <c r="B1484" s="866"/>
      <c r="C1484" s="881"/>
      <c r="D1484" s="883"/>
    </row>
    <row r="1485" spans="2:4">
      <c r="B1485" s="866"/>
      <c r="C1485" s="881"/>
      <c r="D1485" s="883"/>
    </row>
    <row r="1486" spans="2:4">
      <c r="B1486" s="866"/>
      <c r="C1486" s="881"/>
      <c r="D1486" s="883"/>
    </row>
    <row r="1487" spans="2:4">
      <c r="B1487" s="866"/>
      <c r="C1487" s="881"/>
      <c r="D1487" s="883"/>
    </row>
    <row r="1488" spans="2:4">
      <c r="B1488" s="866"/>
      <c r="C1488" s="881"/>
      <c r="D1488" s="883"/>
    </row>
    <row r="1489" spans="2:4">
      <c r="B1489" s="866"/>
      <c r="C1489" s="881"/>
      <c r="D1489" s="883"/>
    </row>
    <row r="1490" spans="2:4">
      <c r="B1490" s="866"/>
      <c r="C1490" s="881"/>
      <c r="D1490" s="883"/>
    </row>
    <row r="1491" spans="2:4">
      <c r="B1491" s="866"/>
      <c r="C1491" s="881"/>
      <c r="D1491" s="883"/>
    </row>
    <row r="1492" spans="2:4">
      <c r="B1492" s="866"/>
      <c r="C1492" s="881"/>
      <c r="D1492" s="883"/>
    </row>
    <row r="1493" spans="2:4">
      <c r="B1493" s="866"/>
      <c r="C1493" s="881"/>
      <c r="D1493" s="883"/>
    </row>
    <row r="1494" spans="2:4">
      <c r="B1494" s="866"/>
      <c r="C1494" s="881"/>
      <c r="D1494" s="883"/>
    </row>
    <row r="1495" spans="2:4">
      <c r="B1495" s="866"/>
      <c r="C1495" s="881"/>
      <c r="D1495" s="883"/>
    </row>
    <row r="1496" spans="2:4">
      <c r="B1496" s="866"/>
      <c r="C1496" s="881"/>
      <c r="D1496" s="883"/>
    </row>
    <row r="1497" spans="2:4">
      <c r="B1497" s="866"/>
      <c r="C1497" s="881"/>
      <c r="D1497" s="883"/>
    </row>
    <row r="1498" spans="2:4">
      <c r="B1498" s="866"/>
      <c r="C1498" s="881"/>
      <c r="D1498" s="883"/>
    </row>
    <row r="1499" spans="2:4">
      <c r="B1499" s="866"/>
      <c r="C1499" s="881"/>
      <c r="D1499" s="883"/>
    </row>
    <row r="1500" spans="2:4">
      <c r="B1500" s="866"/>
      <c r="C1500" s="881"/>
      <c r="D1500" s="883"/>
    </row>
    <row r="1501" spans="2:4">
      <c r="B1501" s="866"/>
      <c r="C1501" s="881"/>
      <c r="D1501" s="883"/>
    </row>
    <row r="1502" spans="2:4">
      <c r="B1502" s="866"/>
      <c r="C1502" s="881"/>
      <c r="D1502" s="883"/>
    </row>
    <row r="1503" spans="2:4">
      <c r="B1503" s="866"/>
      <c r="C1503" s="881"/>
      <c r="D1503" s="883"/>
    </row>
    <row r="1504" spans="2:4">
      <c r="B1504" s="866"/>
      <c r="C1504" s="881"/>
      <c r="D1504" s="883"/>
    </row>
    <row r="1505" spans="2:4">
      <c r="B1505" s="866"/>
      <c r="C1505" s="881"/>
      <c r="D1505" s="883"/>
    </row>
    <row r="1506" spans="2:4">
      <c r="B1506" s="866"/>
      <c r="C1506" s="881"/>
      <c r="D1506" s="883"/>
    </row>
    <row r="1507" spans="2:4">
      <c r="B1507" s="866"/>
      <c r="C1507" s="881"/>
      <c r="D1507" s="883"/>
    </row>
    <row r="1508" spans="2:4">
      <c r="B1508" s="866"/>
      <c r="C1508" s="881"/>
      <c r="D1508" s="883"/>
    </row>
    <row r="1509" spans="2:4">
      <c r="B1509" s="866"/>
      <c r="C1509" s="881"/>
      <c r="D1509" s="883"/>
    </row>
    <row r="1510" spans="2:4">
      <c r="B1510" s="866"/>
      <c r="C1510" s="881"/>
      <c r="D1510" s="883"/>
    </row>
    <row r="1511" spans="2:4">
      <c r="B1511" s="866"/>
      <c r="C1511" s="881"/>
      <c r="D1511" s="883"/>
    </row>
    <row r="1512" spans="2:4">
      <c r="B1512" s="866"/>
      <c r="C1512" s="881"/>
      <c r="D1512" s="883"/>
    </row>
    <row r="1513" spans="2:4">
      <c r="B1513" s="866"/>
      <c r="C1513" s="881"/>
      <c r="D1513" s="883"/>
    </row>
    <row r="1514" spans="2:4">
      <c r="B1514" s="866"/>
      <c r="C1514" s="881"/>
      <c r="D1514" s="883"/>
    </row>
    <row r="1515" spans="2:4">
      <c r="B1515" s="866"/>
      <c r="C1515" s="881"/>
      <c r="D1515" s="883"/>
    </row>
    <row r="1516" spans="2:4">
      <c r="B1516" s="866"/>
      <c r="C1516" s="881"/>
      <c r="D1516" s="883"/>
    </row>
    <row r="1517" spans="2:4">
      <c r="B1517" s="866"/>
      <c r="C1517" s="881"/>
      <c r="D1517" s="883"/>
    </row>
    <row r="1518" spans="2:4">
      <c r="B1518" s="866"/>
      <c r="C1518" s="881"/>
      <c r="D1518" s="883"/>
    </row>
    <row r="1519" spans="2:4">
      <c r="B1519" s="866"/>
      <c r="C1519" s="881"/>
      <c r="D1519" s="883"/>
    </row>
    <row r="1520" spans="2:4">
      <c r="B1520" s="866"/>
      <c r="C1520" s="881"/>
      <c r="D1520" s="883"/>
    </row>
    <row r="1521" spans="2:4">
      <c r="B1521" s="866"/>
      <c r="C1521" s="881"/>
      <c r="D1521" s="883"/>
    </row>
    <row r="1522" spans="2:4">
      <c r="B1522" s="866"/>
      <c r="C1522" s="881"/>
      <c r="D1522" s="883"/>
    </row>
    <row r="1523" spans="2:4">
      <c r="B1523" s="866"/>
      <c r="C1523" s="881"/>
      <c r="D1523" s="883"/>
    </row>
    <row r="1524" spans="2:4">
      <c r="B1524" s="954"/>
      <c r="C1524" s="881"/>
      <c r="D1524" s="883"/>
    </row>
    <row r="1525" spans="2:4">
      <c r="B1525" s="954"/>
      <c r="C1525" s="881"/>
      <c r="D1525" s="883"/>
    </row>
    <row r="1526" spans="2:4">
      <c r="B1526" s="954"/>
      <c r="C1526" s="881"/>
      <c r="D1526" s="883"/>
    </row>
    <row r="1527" spans="2:4">
      <c r="B1527" s="954"/>
      <c r="C1527" s="881"/>
      <c r="D1527" s="883"/>
    </row>
    <row r="1528" spans="2:4">
      <c r="B1528" s="954"/>
      <c r="C1528" s="881"/>
      <c r="D1528" s="883"/>
    </row>
    <row r="1529" spans="2:4">
      <c r="B1529" s="954"/>
      <c r="C1529" s="881"/>
      <c r="D1529" s="883"/>
    </row>
    <row r="1530" spans="2:4">
      <c r="B1530" s="866"/>
      <c r="C1530" s="881"/>
      <c r="D1530" s="883"/>
    </row>
    <row r="1531" spans="2:4">
      <c r="B1531" s="866"/>
      <c r="C1531" s="881"/>
      <c r="D1531" s="883"/>
    </row>
    <row r="1532" spans="2:4">
      <c r="B1532" s="866"/>
      <c r="C1532" s="881"/>
      <c r="D1532" s="883"/>
    </row>
    <row r="1533" spans="2:4">
      <c r="B1533" s="866"/>
      <c r="C1533" s="881"/>
      <c r="D1533" s="883"/>
    </row>
    <row r="1534" spans="2:4">
      <c r="B1534" s="866"/>
      <c r="C1534" s="881"/>
      <c r="D1534" s="883"/>
    </row>
    <row r="1535" spans="2:4">
      <c r="B1535" s="866"/>
      <c r="C1535" s="881"/>
      <c r="D1535" s="883"/>
    </row>
    <row r="1536" spans="2:4">
      <c r="B1536" s="866"/>
      <c r="C1536" s="881"/>
      <c r="D1536" s="883"/>
    </row>
    <row r="1537" spans="2:4">
      <c r="B1537" s="866"/>
      <c r="C1537" s="881"/>
      <c r="D1537" s="883"/>
    </row>
    <row r="1538" spans="2:4">
      <c r="B1538" s="866"/>
      <c r="C1538" s="881"/>
      <c r="D1538" s="883"/>
    </row>
    <row r="1539" spans="2:4">
      <c r="B1539" s="866"/>
      <c r="C1539" s="881"/>
      <c r="D1539" s="883"/>
    </row>
    <row r="1540" spans="2:4">
      <c r="B1540" s="866"/>
      <c r="C1540" s="881"/>
      <c r="D1540" s="883"/>
    </row>
    <row r="1541" spans="2:4">
      <c r="B1541" s="866"/>
      <c r="C1541" s="881"/>
      <c r="D1541" s="883"/>
    </row>
    <row r="1542" spans="2:4">
      <c r="B1542" s="866"/>
      <c r="C1542" s="881"/>
      <c r="D1542" s="883"/>
    </row>
    <row r="1543" spans="2:4">
      <c r="B1543" s="866"/>
      <c r="C1543" s="881"/>
      <c r="D1543" s="883"/>
    </row>
    <row r="1544" spans="2:4">
      <c r="B1544" s="866"/>
      <c r="C1544" s="881"/>
      <c r="D1544" s="883"/>
    </row>
    <row r="1545" spans="2:4">
      <c r="B1545" s="866"/>
      <c r="C1545" s="881"/>
      <c r="D1545" s="883"/>
    </row>
    <row r="1546" spans="2:4">
      <c r="B1546" s="866"/>
      <c r="C1546" s="881"/>
      <c r="D1546" s="883"/>
    </row>
    <row r="1547" spans="2:4">
      <c r="B1547" s="866"/>
      <c r="C1547" s="881"/>
      <c r="D1547" s="883"/>
    </row>
    <row r="1548" spans="2:4">
      <c r="B1548" s="866"/>
      <c r="C1548" s="881"/>
      <c r="D1548" s="883"/>
    </row>
    <row r="1549" spans="2:4">
      <c r="B1549" s="866"/>
      <c r="C1549" s="881"/>
      <c r="D1549" s="883"/>
    </row>
    <row r="1550" spans="2:4">
      <c r="B1550" s="866"/>
      <c r="C1550" s="881"/>
      <c r="D1550" s="883"/>
    </row>
    <row r="1551" spans="2:4">
      <c r="B1551" s="866"/>
      <c r="C1551" s="881"/>
      <c r="D1551" s="883"/>
    </row>
    <row r="1552" spans="2:4">
      <c r="B1552" s="866"/>
      <c r="C1552" s="881"/>
      <c r="D1552" s="883"/>
    </row>
    <row r="1553" spans="2:4">
      <c r="B1553" s="866"/>
      <c r="C1553" s="881"/>
      <c r="D1553" s="883"/>
    </row>
    <row r="1554" spans="2:4">
      <c r="B1554" s="866"/>
      <c r="C1554" s="881"/>
      <c r="D1554" s="883"/>
    </row>
    <row r="1555" spans="2:4">
      <c r="B1555" s="866"/>
      <c r="C1555" s="881"/>
      <c r="D1555" s="883"/>
    </row>
    <row r="1556" spans="2:4">
      <c r="B1556" s="866"/>
      <c r="C1556" s="881"/>
      <c r="D1556" s="883"/>
    </row>
    <row r="1557" spans="2:4">
      <c r="B1557" s="866"/>
      <c r="C1557" s="881"/>
      <c r="D1557" s="883"/>
    </row>
    <row r="1558" spans="2:4">
      <c r="B1558" s="866"/>
      <c r="C1558" s="881"/>
      <c r="D1558" s="883"/>
    </row>
    <row r="1559" spans="2:4">
      <c r="B1559" s="866"/>
      <c r="C1559" s="881"/>
      <c r="D1559" s="883"/>
    </row>
    <row r="1560" spans="2:4">
      <c r="B1560" s="866"/>
      <c r="C1560" s="881"/>
      <c r="D1560" s="883"/>
    </row>
    <row r="1561" spans="2:4">
      <c r="B1561" s="866"/>
      <c r="C1561" s="881"/>
      <c r="D1561" s="883"/>
    </row>
    <row r="1562" spans="2:4">
      <c r="B1562" s="866"/>
      <c r="C1562" s="881"/>
      <c r="D1562" s="883"/>
    </row>
    <row r="1563" spans="2:4">
      <c r="B1563" s="866"/>
      <c r="C1563" s="881"/>
      <c r="D1563" s="883"/>
    </row>
    <row r="1564" spans="2:4">
      <c r="B1564" s="866"/>
      <c r="C1564" s="881"/>
      <c r="D1564" s="883"/>
    </row>
    <row r="1565" spans="2:4">
      <c r="B1565" s="866"/>
      <c r="C1565" s="881"/>
      <c r="D1565" s="883"/>
    </row>
    <row r="1566" spans="2:4">
      <c r="B1566" s="866"/>
      <c r="C1566" s="881"/>
      <c r="D1566" s="883"/>
    </row>
    <row r="1567" spans="2:4">
      <c r="B1567" s="866"/>
      <c r="C1567" s="881"/>
      <c r="D1567" s="883"/>
    </row>
    <row r="1568" spans="2:4">
      <c r="B1568" s="866"/>
      <c r="C1568" s="881"/>
      <c r="D1568" s="883"/>
    </row>
    <row r="1569" spans="2:4">
      <c r="B1569" s="866"/>
      <c r="C1569" s="881"/>
      <c r="D1569" s="883"/>
    </row>
    <row r="1570" spans="2:4">
      <c r="B1570" s="866"/>
      <c r="C1570" s="881"/>
      <c r="D1570" s="883"/>
    </row>
    <row r="1571" spans="2:4">
      <c r="B1571" s="866"/>
      <c r="C1571" s="881"/>
      <c r="D1571" s="883"/>
    </row>
    <row r="1572" spans="2:4">
      <c r="B1572" s="866"/>
      <c r="C1572" s="881"/>
      <c r="D1572" s="883"/>
    </row>
    <row r="1573" spans="2:4">
      <c r="B1573" s="866"/>
      <c r="C1573" s="881"/>
      <c r="D1573" s="883"/>
    </row>
    <row r="1574" spans="2:4">
      <c r="B1574" s="866"/>
      <c r="C1574" s="881"/>
      <c r="D1574" s="883"/>
    </row>
    <row r="1575" spans="2:4">
      <c r="B1575" s="866"/>
      <c r="C1575" s="881"/>
      <c r="D1575" s="883"/>
    </row>
    <row r="1576" spans="2:4">
      <c r="B1576" s="866"/>
      <c r="C1576" s="881"/>
      <c r="D1576" s="883"/>
    </row>
    <row r="1577" spans="2:4">
      <c r="B1577" s="866"/>
      <c r="C1577" s="881"/>
      <c r="D1577" s="883"/>
    </row>
    <row r="1578" spans="2:4">
      <c r="B1578" s="866"/>
      <c r="C1578" s="881"/>
      <c r="D1578" s="883"/>
    </row>
    <row r="1579" spans="2:4">
      <c r="B1579" s="866"/>
      <c r="C1579" s="881"/>
      <c r="D1579" s="883"/>
    </row>
    <row r="1580" spans="2:4">
      <c r="B1580" s="866"/>
      <c r="C1580" s="881"/>
      <c r="D1580" s="883"/>
    </row>
    <row r="1581" spans="2:4">
      <c r="B1581" s="866"/>
      <c r="C1581" s="881"/>
      <c r="D1581" s="883"/>
    </row>
    <row r="1582" spans="2:4">
      <c r="B1582" s="866"/>
      <c r="C1582" s="881"/>
      <c r="D1582" s="883"/>
    </row>
    <row r="1583" spans="2:4">
      <c r="B1583" s="866"/>
      <c r="C1583" s="881"/>
      <c r="D1583" s="883"/>
    </row>
    <row r="1584" spans="2:4">
      <c r="B1584" s="866"/>
      <c r="C1584" s="881"/>
      <c r="D1584" s="883"/>
    </row>
    <row r="1585" spans="2:4">
      <c r="B1585" s="866"/>
      <c r="C1585" s="881"/>
      <c r="D1585" s="883"/>
    </row>
    <row r="1586" spans="2:4">
      <c r="B1586" s="866"/>
      <c r="C1586" s="881"/>
      <c r="D1586" s="883"/>
    </row>
    <row r="1587" spans="2:4">
      <c r="B1587" s="866"/>
      <c r="C1587" s="881"/>
      <c r="D1587" s="883"/>
    </row>
    <row r="1588" spans="2:4">
      <c r="B1588" s="866"/>
      <c r="C1588" s="881"/>
      <c r="D1588" s="883"/>
    </row>
    <row r="1589" spans="2:4">
      <c r="B1589" s="954"/>
      <c r="C1589" s="881"/>
      <c r="D1589" s="883"/>
    </row>
    <row r="1590" spans="2:4">
      <c r="B1590" s="954"/>
      <c r="C1590" s="881"/>
      <c r="D1590" s="883"/>
    </row>
    <row r="1591" spans="2:4">
      <c r="B1591" s="954"/>
      <c r="C1591" s="881"/>
      <c r="D1591" s="883"/>
    </row>
    <row r="1592" spans="2:4">
      <c r="B1592" s="954"/>
      <c r="C1592" s="881"/>
      <c r="D1592" s="883"/>
    </row>
    <row r="1593" spans="2:4">
      <c r="B1593" s="954"/>
      <c r="C1593" s="881"/>
      <c r="D1593" s="883"/>
    </row>
    <row r="1594" spans="2:4">
      <c r="B1594" s="954"/>
      <c r="C1594" s="881"/>
      <c r="D1594" s="883"/>
    </row>
    <row r="1595" spans="2:4">
      <c r="B1595" s="866"/>
      <c r="C1595" s="881"/>
      <c r="D1595" s="883"/>
    </row>
    <row r="1596" spans="2:4">
      <c r="B1596" s="866"/>
      <c r="C1596" s="881"/>
      <c r="D1596" s="883"/>
    </row>
    <row r="1597" spans="2:4">
      <c r="B1597" s="866"/>
      <c r="C1597" s="881"/>
      <c r="D1597" s="883"/>
    </row>
    <row r="1598" spans="2:4">
      <c r="B1598" s="866"/>
      <c r="C1598" s="881"/>
      <c r="D1598" s="883"/>
    </row>
    <row r="1599" spans="2:4">
      <c r="B1599" s="866"/>
      <c r="C1599" s="881"/>
      <c r="D1599" s="883"/>
    </row>
    <row r="1600" spans="2:4">
      <c r="B1600" s="866"/>
      <c r="C1600" s="881"/>
      <c r="D1600" s="883"/>
    </row>
    <row r="1601" spans="2:4">
      <c r="B1601" s="866"/>
      <c r="C1601" s="881"/>
      <c r="D1601" s="883"/>
    </row>
    <row r="1602" spans="2:4">
      <c r="B1602" s="866"/>
      <c r="C1602" s="881"/>
      <c r="D1602" s="883"/>
    </row>
    <row r="1603" spans="2:4">
      <c r="B1603" s="866"/>
      <c r="C1603" s="881"/>
      <c r="D1603" s="883"/>
    </row>
    <row r="1604" spans="2:4">
      <c r="B1604" s="866"/>
      <c r="C1604" s="881"/>
      <c r="D1604" s="883"/>
    </row>
    <row r="1605" spans="2:4">
      <c r="B1605" s="866"/>
      <c r="C1605" s="881"/>
      <c r="D1605" s="883"/>
    </row>
    <row r="1606" spans="2:4">
      <c r="B1606" s="866"/>
      <c r="C1606" s="881"/>
      <c r="D1606" s="883"/>
    </row>
    <row r="1607" spans="2:4">
      <c r="B1607" s="866"/>
      <c r="C1607" s="881"/>
      <c r="D1607" s="883"/>
    </row>
    <row r="1608" spans="2:4">
      <c r="B1608" s="866"/>
      <c r="C1608" s="881"/>
      <c r="D1608" s="883"/>
    </row>
    <row r="1609" spans="2:4">
      <c r="B1609" s="866"/>
      <c r="C1609" s="881"/>
      <c r="D1609" s="883"/>
    </row>
    <row r="1610" spans="2:4">
      <c r="B1610" s="866"/>
      <c r="C1610" s="881"/>
      <c r="D1610" s="883"/>
    </row>
    <row r="1611" spans="2:4">
      <c r="B1611" s="866"/>
      <c r="C1611" s="881"/>
      <c r="D1611" s="883"/>
    </row>
    <row r="1612" spans="2:4">
      <c r="B1612" s="866"/>
      <c r="C1612" s="881"/>
      <c r="D1612" s="883"/>
    </row>
    <row r="1613" spans="2:4">
      <c r="B1613" s="866"/>
      <c r="C1613" s="881"/>
      <c r="D1613" s="883"/>
    </row>
    <row r="1614" spans="2:4">
      <c r="B1614" s="866"/>
      <c r="C1614" s="881"/>
      <c r="D1614" s="883"/>
    </row>
    <row r="1615" spans="2:4">
      <c r="B1615" s="866"/>
      <c r="C1615" s="881"/>
      <c r="D1615" s="883"/>
    </row>
    <row r="1616" spans="2:4">
      <c r="B1616" s="866"/>
      <c r="C1616" s="881"/>
      <c r="D1616" s="883"/>
    </row>
    <row r="1617" spans="2:4">
      <c r="B1617" s="866"/>
      <c r="C1617" s="881"/>
      <c r="D1617" s="883"/>
    </row>
    <row r="1618" spans="2:4">
      <c r="B1618" s="866"/>
      <c r="C1618" s="881"/>
      <c r="D1618" s="883"/>
    </row>
    <row r="1619" spans="2:4">
      <c r="B1619" s="866"/>
      <c r="C1619" s="881"/>
      <c r="D1619" s="883"/>
    </row>
    <row r="1620" spans="2:4">
      <c r="B1620" s="866"/>
      <c r="C1620" s="881"/>
      <c r="D1620" s="883"/>
    </row>
    <row r="1621" spans="2:4">
      <c r="B1621" s="866"/>
      <c r="C1621" s="881"/>
      <c r="D1621" s="883"/>
    </row>
    <row r="1622" spans="2:4">
      <c r="B1622" s="866"/>
      <c r="C1622" s="881"/>
      <c r="D1622" s="883"/>
    </row>
    <row r="1623" spans="2:4">
      <c r="B1623" s="866"/>
      <c r="C1623" s="881"/>
      <c r="D1623" s="883"/>
    </row>
    <row r="1624" spans="2:4">
      <c r="B1624" s="866"/>
      <c r="C1624" s="881"/>
      <c r="D1624" s="883"/>
    </row>
    <row r="1625" spans="2:4">
      <c r="B1625" s="866"/>
      <c r="C1625" s="881"/>
      <c r="D1625" s="883"/>
    </row>
    <row r="1626" spans="2:4">
      <c r="B1626" s="866"/>
      <c r="C1626" s="881"/>
      <c r="D1626" s="883"/>
    </row>
    <row r="1627" spans="2:4">
      <c r="B1627" s="866"/>
      <c r="C1627" s="881"/>
      <c r="D1627" s="883"/>
    </row>
    <row r="1628" spans="2:4">
      <c r="B1628" s="866"/>
      <c r="C1628" s="881"/>
      <c r="D1628" s="883"/>
    </row>
    <row r="1629" spans="2:4">
      <c r="B1629" s="866"/>
      <c r="C1629" s="881"/>
      <c r="D1629" s="883"/>
    </row>
    <row r="1630" spans="2:4">
      <c r="B1630" s="866"/>
      <c r="C1630" s="881"/>
      <c r="D1630" s="883"/>
    </row>
    <row r="1631" spans="2:4">
      <c r="B1631" s="866"/>
      <c r="C1631" s="881"/>
      <c r="D1631" s="883"/>
    </row>
    <row r="1632" spans="2:4">
      <c r="B1632" s="866"/>
      <c r="C1632" s="881"/>
      <c r="D1632" s="883"/>
    </row>
    <row r="1633" spans="2:4">
      <c r="B1633" s="866"/>
      <c r="C1633" s="881"/>
      <c r="D1633" s="883"/>
    </row>
    <row r="1634" spans="2:4">
      <c r="B1634" s="866"/>
      <c r="C1634" s="881"/>
      <c r="D1634" s="883"/>
    </row>
    <row r="1635" spans="2:4">
      <c r="B1635" s="866"/>
      <c r="C1635" s="881"/>
      <c r="D1635" s="883"/>
    </row>
    <row r="1636" spans="2:4">
      <c r="B1636" s="866"/>
      <c r="C1636" s="881"/>
      <c r="D1636" s="883"/>
    </row>
    <row r="1637" spans="2:4">
      <c r="B1637" s="866"/>
      <c r="C1637" s="881"/>
      <c r="D1637" s="883"/>
    </row>
    <row r="1638" spans="2:4">
      <c r="B1638" s="866"/>
      <c r="C1638" s="881"/>
      <c r="D1638" s="883"/>
    </row>
    <row r="1639" spans="2:4">
      <c r="B1639" s="866"/>
      <c r="C1639" s="881"/>
      <c r="D1639" s="883"/>
    </row>
    <row r="1640" spans="2:4">
      <c r="B1640" s="866"/>
      <c r="C1640" s="881"/>
      <c r="D1640" s="883"/>
    </row>
    <row r="1641" spans="2:4">
      <c r="B1641" s="866"/>
      <c r="C1641" s="881"/>
      <c r="D1641" s="883"/>
    </row>
    <row r="1642" spans="2:4">
      <c r="B1642" s="866"/>
      <c r="C1642" s="881"/>
      <c r="D1642" s="883"/>
    </row>
    <row r="1643" spans="2:4">
      <c r="B1643" s="866"/>
      <c r="C1643" s="881"/>
      <c r="D1643" s="883"/>
    </row>
    <row r="1644" spans="2:4">
      <c r="B1644" s="866"/>
      <c r="C1644" s="881"/>
      <c r="D1644" s="883"/>
    </row>
    <row r="1645" spans="2:4">
      <c r="B1645" s="866"/>
      <c r="C1645" s="881"/>
      <c r="D1645" s="883"/>
    </row>
    <row r="1646" spans="2:4">
      <c r="B1646" s="866"/>
      <c r="C1646" s="881"/>
      <c r="D1646" s="883"/>
    </row>
    <row r="1647" spans="2:4">
      <c r="B1647" s="866"/>
      <c r="C1647" s="881"/>
      <c r="D1647" s="883"/>
    </row>
    <row r="1648" spans="2:4">
      <c r="B1648" s="866"/>
      <c r="C1648" s="881"/>
      <c r="D1648" s="883"/>
    </row>
    <row r="1649" spans="2:4">
      <c r="B1649" s="866"/>
      <c r="C1649" s="881"/>
      <c r="D1649" s="883"/>
    </row>
    <row r="1650" spans="2:4">
      <c r="B1650" s="866"/>
      <c r="C1650" s="881"/>
      <c r="D1650" s="883"/>
    </row>
    <row r="1651" spans="2:4">
      <c r="B1651" s="866"/>
      <c r="C1651" s="881"/>
      <c r="D1651" s="883"/>
    </row>
    <row r="1652" spans="2:4">
      <c r="B1652" s="866"/>
      <c r="C1652" s="881"/>
      <c r="D1652" s="883"/>
    </row>
    <row r="1653" spans="2:4">
      <c r="B1653" s="866"/>
      <c r="C1653" s="881"/>
      <c r="D1653" s="883"/>
    </row>
    <row r="1654" spans="2:4">
      <c r="B1654" s="954"/>
      <c r="C1654" s="881"/>
      <c r="D1654" s="883"/>
    </row>
    <row r="1655" spans="2:4">
      <c r="B1655" s="954"/>
      <c r="C1655" s="881"/>
      <c r="D1655" s="883"/>
    </row>
    <row r="1656" spans="2:4">
      <c r="B1656" s="954"/>
      <c r="C1656" s="881"/>
      <c r="D1656" s="883"/>
    </row>
    <row r="1657" spans="2:4">
      <c r="B1657" s="954"/>
      <c r="C1657" s="881"/>
      <c r="D1657" s="883"/>
    </row>
    <row r="1658" spans="2:4">
      <c r="B1658" s="954"/>
      <c r="C1658" s="881"/>
      <c r="D1658" s="883"/>
    </row>
    <row r="1659" spans="2:4">
      <c r="B1659" s="954"/>
      <c r="C1659" s="881"/>
      <c r="D1659" s="883"/>
    </row>
    <row r="1660" spans="2:4">
      <c r="B1660" s="866"/>
      <c r="C1660" s="881"/>
      <c r="D1660" s="883"/>
    </row>
    <row r="1661" spans="2:4">
      <c r="B1661" s="866"/>
      <c r="C1661" s="881"/>
      <c r="D1661" s="883"/>
    </row>
    <row r="1662" spans="2:4">
      <c r="B1662" s="866"/>
      <c r="C1662" s="881"/>
      <c r="D1662" s="883"/>
    </row>
    <row r="1663" spans="2:4">
      <c r="B1663" s="866"/>
      <c r="C1663" s="881"/>
      <c r="D1663" s="883"/>
    </row>
    <row r="1664" spans="2:4">
      <c r="B1664" s="866"/>
      <c r="C1664" s="881"/>
      <c r="D1664" s="883"/>
    </row>
    <row r="1665" spans="2:4">
      <c r="B1665" s="866"/>
      <c r="C1665" s="881"/>
      <c r="D1665" s="883"/>
    </row>
    <row r="1666" spans="2:4">
      <c r="B1666" s="866"/>
      <c r="C1666" s="881"/>
      <c r="D1666" s="883"/>
    </row>
    <row r="1667" spans="2:4">
      <c r="B1667" s="866"/>
      <c r="C1667" s="881"/>
      <c r="D1667" s="883"/>
    </row>
    <row r="1668" spans="2:4">
      <c r="B1668" s="866"/>
      <c r="C1668" s="881"/>
      <c r="D1668" s="883"/>
    </row>
    <row r="1669" spans="2:4">
      <c r="B1669" s="866"/>
      <c r="C1669" s="881"/>
      <c r="D1669" s="883"/>
    </row>
    <row r="1670" spans="2:4">
      <c r="B1670" s="866"/>
      <c r="C1670" s="881"/>
      <c r="D1670" s="883"/>
    </row>
    <row r="1671" spans="2:4">
      <c r="B1671" s="866"/>
      <c r="C1671" s="881"/>
      <c r="D1671" s="883"/>
    </row>
    <row r="1672" spans="2:4">
      <c r="B1672" s="866"/>
      <c r="C1672" s="881"/>
      <c r="D1672" s="883"/>
    </row>
    <row r="1673" spans="2:4">
      <c r="B1673" s="866"/>
      <c r="C1673" s="881"/>
      <c r="D1673" s="883"/>
    </row>
    <row r="1674" spans="2:4">
      <c r="B1674" s="866"/>
      <c r="C1674" s="881"/>
      <c r="D1674" s="883"/>
    </row>
    <row r="1675" spans="2:4">
      <c r="B1675" s="866"/>
      <c r="C1675" s="881"/>
      <c r="D1675" s="883"/>
    </row>
    <row r="1676" spans="2:4">
      <c r="B1676" s="866"/>
      <c r="C1676" s="881"/>
      <c r="D1676" s="883"/>
    </row>
    <row r="1677" spans="2:4">
      <c r="B1677" s="866"/>
      <c r="C1677" s="881"/>
      <c r="D1677" s="883"/>
    </row>
    <row r="1678" spans="2:4">
      <c r="B1678" s="866"/>
      <c r="C1678" s="881"/>
      <c r="D1678" s="883"/>
    </row>
    <row r="1679" spans="2:4">
      <c r="B1679" s="866"/>
      <c r="C1679" s="881"/>
      <c r="D1679" s="883"/>
    </row>
    <row r="1680" spans="2:4">
      <c r="B1680" s="866"/>
      <c r="C1680" s="881"/>
      <c r="D1680" s="883"/>
    </row>
    <row r="1681" spans="2:4">
      <c r="B1681" s="866"/>
      <c r="C1681" s="881"/>
      <c r="D1681" s="883"/>
    </row>
    <row r="1682" spans="2:4">
      <c r="B1682" s="866"/>
      <c r="C1682" s="881"/>
      <c r="D1682" s="883"/>
    </row>
    <row r="1683" spans="2:4">
      <c r="B1683" s="866"/>
      <c r="C1683" s="881"/>
      <c r="D1683" s="883"/>
    </row>
    <row r="1684" spans="2:4">
      <c r="B1684" s="866"/>
      <c r="C1684" s="881"/>
      <c r="D1684" s="883"/>
    </row>
    <row r="1685" spans="2:4">
      <c r="B1685" s="866"/>
      <c r="C1685" s="881"/>
      <c r="D1685" s="883"/>
    </row>
    <row r="1686" spans="2:4">
      <c r="B1686" s="866"/>
      <c r="C1686" s="881"/>
      <c r="D1686" s="883"/>
    </row>
    <row r="1687" spans="2:4">
      <c r="B1687" s="866"/>
      <c r="C1687" s="881"/>
      <c r="D1687" s="883"/>
    </row>
    <row r="1688" spans="2:4">
      <c r="B1688" s="866"/>
      <c r="C1688" s="881"/>
      <c r="D1688" s="883"/>
    </row>
    <row r="1689" spans="2:4">
      <c r="B1689" s="866"/>
      <c r="C1689" s="881"/>
      <c r="D1689" s="883"/>
    </row>
    <row r="1690" spans="2:4">
      <c r="B1690" s="866"/>
      <c r="C1690" s="881"/>
      <c r="D1690" s="883"/>
    </row>
    <row r="1691" spans="2:4">
      <c r="B1691" s="866"/>
      <c r="C1691" s="881"/>
      <c r="D1691" s="883"/>
    </row>
    <row r="1692" spans="2:4">
      <c r="B1692" s="866"/>
      <c r="C1692" s="881"/>
      <c r="D1692" s="883"/>
    </row>
    <row r="1693" spans="2:4">
      <c r="B1693" s="866"/>
      <c r="C1693" s="881"/>
      <c r="D1693" s="883"/>
    </row>
  </sheetData>
  <autoFilter ref="A9:F104" xr:uid="{5A8B6942-2E53-4CC8-9BC2-0BD58203B2FE}"/>
  <mergeCells count="6">
    <mergeCell ref="D1351:D1352"/>
    <mergeCell ref="A6:D6"/>
    <mergeCell ref="E6:F6"/>
    <mergeCell ref="A8:B8"/>
    <mergeCell ref="A49:B49"/>
    <mergeCell ref="A63:B63"/>
  </mergeCells>
  <printOptions horizontalCentered="1" gridLines="1"/>
  <pageMargins left="0.47244094488188981" right="0.19685039370078741" top="0.55118110236220474" bottom="0.6692913385826772" header="0.27559055118110237" footer="0.51181102362204722"/>
  <pageSetup paperSize="9" scale="77" orientation="landscape" horizontalDpi="4294967292" verticalDpi="300" r:id="rId1"/>
  <headerFooter alignWithMargins="0">
    <oddFooter>&amp;R&amp;11Strana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369B3-6463-4F66-A699-F45FCB01C11B}">
  <sheetPr>
    <tabColor rgb="FFFFFFCC"/>
  </sheetPr>
  <dimension ref="A2:AE3254"/>
  <sheetViews>
    <sheetView view="pageBreakPreview" zoomScaleNormal="70" zoomScaleSheetLayoutView="100" workbookViewId="0">
      <pane ySplit="8" topLeftCell="A21" activePane="bottomLeft" state="frozen"/>
      <selection activeCell="B102" sqref="B102"/>
      <selection pane="bottomLeft" activeCell="C10" sqref="C10"/>
    </sheetView>
  </sheetViews>
  <sheetFormatPr defaultColWidth="9.28515625" defaultRowHeight="14.25"/>
  <cols>
    <col min="1" max="1" width="8.7109375" style="899" bestFit="1" customWidth="1"/>
    <col min="2" max="2" width="116.7109375" style="865" customWidth="1"/>
    <col min="3" max="3" width="8.7109375" style="867" customWidth="1"/>
    <col min="4" max="4" width="10.42578125" style="873" bestFit="1" customWidth="1"/>
    <col min="5" max="5" width="13.28515625" style="864" customWidth="1"/>
    <col min="6" max="6" width="14.28515625" style="864" bestFit="1" customWidth="1"/>
    <col min="7" max="7" width="5.7109375" style="865" customWidth="1"/>
    <col min="8" max="8" width="6.140625" style="865" customWidth="1"/>
    <col min="9" max="256" width="9.28515625" style="865"/>
    <col min="257" max="257" width="8.7109375" style="865" bestFit="1" customWidth="1"/>
    <col min="258" max="258" width="116.7109375" style="865" customWidth="1"/>
    <col min="259" max="259" width="8.7109375" style="865" customWidth="1"/>
    <col min="260" max="260" width="10.42578125" style="865" bestFit="1" customWidth="1"/>
    <col min="261" max="261" width="13.28515625" style="865" customWidth="1"/>
    <col min="262" max="262" width="14.28515625" style="865" bestFit="1" customWidth="1"/>
    <col min="263" max="263" width="5.7109375" style="865" customWidth="1"/>
    <col min="264" max="264" width="6.140625" style="865" customWidth="1"/>
    <col min="265" max="512" width="9.28515625" style="865"/>
    <col min="513" max="513" width="8.7109375" style="865" bestFit="1" customWidth="1"/>
    <col min="514" max="514" width="116.7109375" style="865" customWidth="1"/>
    <col min="515" max="515" width="8.7109375" style="865" customWidth="1"/>
    <col min="516" max="516" width="10.42578125" style="865" bestFit="1" customWidth="1"/>
    <col min="517" max="517" width="13.28515625" style="865" customWidth="1"/>
    <col min="518" max="518" width="14.28515625" style="865" bestFit="1" customWidth="1"/>
    <col min="519" max="519" width="5.7109375" style="865" customWidth="1"/>
    <col min="520" max="520" width="6.140625" style="865" customWidth="1"/>
    <col min="521" max="768" width="9.28515625" style="865"/>
    <col min="769" max="769" width="8.7109375" style="865" bestFit="1" customWidth="1"/>
    <col min="770" max="770" width="116.7109375" style="865" customWidth="1"/>
    <col min="771" max="771" width="8.7109375" style="865" customWidth="1"/>
    <col min="772" max="772" width="10.42578125" style="865" bestFit="1" customWidth="1"/>
    <col min="773" max="773" width="13.28515625" style="865" customWidth="1"/>
    <col min="774" max="774" width="14.28515625" style="865" bestFit="1" customWidth="1"/>
    <col min="775" max="775" width="5.7109375" style="865" customWidth="1"/>
    <col min="776" max="776" width="6.140625" style="865" customWidth="1"/>
    <col min="777" max="1024" width="9.28515625" style="865"/>
    <col min="1025" max="1025" width="8.7109375" style="865" bestFit="1" customWidth="1"/>
    <col min="1026" max="1026" width="116.7109375" style="865" customWidth="1"/>
    <col min="1027" max="1027" width="8.7109375" style="865" customWidth="1"/>
    <col min="1028" max="1028" width="10.42578125" style="865" bestFit="1" customWidth="1"/>
    <col min="1029" max="1029" width="13.28515625" style="865" customWidth="1"/>
    <col min="1030" max="1030" width="14.28515625" style="865" bestFit="1" customWidth="1"/>
    <col min="1031" max="1031" width="5.7109375" style="865" customWidth="1"/>
    <col min="1032" max="1032" width="6.140625" style="865" customWidth="1"/>
    <col min="1033" max="1280" width="9.28515625" style="865"/>
    <col min="1281" max="1281" width="8.7109375" style="865" bestFit="1" customWidth="1"/>
    <col min="1282" max="1282" width="116.7109375" style="865" customWidth="1"/>
    <col min="1283" max="1283" width="8.7109375" style="865" customWidth="1"/>
    <col min="1284" max="1284" width="10.42578125" style="865" bestFit="1" customWidth="1"/>
    <col min="1285" max="1285" width="13.28515625" style="865" customWidth="1"/>
    <col min="1286" max="1286" width="14.28515625" style="865" bestFit="1" customWidth="1"/>
    <col min="1287" max="1287" width="5.7109375" style="865" customWidth="1"/>
    <col min="1288" max="1288" width="6.140625" style="865" customWidth="1"/>
    <col min="1289" max="1536" width="9.28515625" style="865"/>
    <col min="1537" max="1537" width="8.7109375" style="865" bestFit="1" customWidth="1"/>
    <col min="1538" max="1538" width="116.7109375" style="865" customWidth="1"/>
    <col min="1539" max="1539" width="8.7109375" style="865" customWidth="1"/>
    <col min="1540" max="1540" width="10.42578125" style="865" bestFit="1" customWidth="1"/>
    <col min="1541" max="1541" width="13.28515625" style="865" customWidth="1"/>
    <col min="1542" max="1542" width="14.28515625" style="865" bestFit="1" customWidth="1"/>
    <col min="1543" max="1543" width="5.7109375" style="865" customWidth="1"/>
    <col min="1544" max="1544" width="6.140625" style="865" customWidth="1"/>
    <col min="1545" max="1792" width="9.28515625" style="865"/>
    <col min="1793" max="1793" width="8.7109375" style="865" bestFit="1" customWidth="1"/>
    <col min="1794" max="1794" width="116.7109375" style="865" customWidth="1"/>
    <col min="1795" max="1795" width="8.7109375" style="865" customWidth="1"/>
    <col min="1796" max="1796" width="10.42578125" style="865" bestFit="1" customWidth="1"/>
    <col min="1797" max="1797" width="13.28515625" style="865" customWidth="1"/>
    <col min="1798" max="1798" width="14.28515625" style="865" bestFit="1" customWidth="1"/>
    <col min="1799" max="1799" width="5.7109375" style="865" customWidth="1"/>
    <col min="1800" max="1800" width="6.140625" style="865" customWidth="1"/>
    <col min="1801" max="2048" width="9.28515625" style="865"/>
    <col min="2049" max="2049" width="8.7109375" style="865" bestFit="1" customWidth="1"/>
    <col min="2050" max="2050" width="116.7109375" style="865" customWidth="1"/>
    <col min="2051" max="2051" width="8.7109375" style="865" customWidth="1"/>
    <col min="2052" max="2052" width="10.42578125" style="865" bestFit="1" customWidth="1"/>
    <col min="2053" max="2053" width="13.28515625" style="865" customWidth="1"/>
    <col min="2054" max="2054" width="14.28515625" style="865" bestFit="1" customWidth="1"/>
    <col min="2055" max="2055" width="5.7109375" style="865" customWidth="1"/>
    <col min="2056" max="2056" width="6.140625" style="865" customWidth="1"/>
    <col min="2057" max="2304" width="9.28515625" style="865"/>
    <col min="2305" max="2305" width="8.7109375" style="865" bestFit="1" customWidth="1"/>
    <col min="2306" max="2306" width="116.7109375" style="865" customWidth="1"/>
    <col min="2307" max="2307" width="8.7109375" style="865" customWidth="1"/>
    <col min="2308" max="2308" width="10.42578125" style="865" bestFit="1" customWidth="1"/>
    <col min="2309" max="2309" width="13.28515625" style="865" customWidth="1"/>
    <col min="2310" max="2310" width="14.28515625" style="865" bestFit="1" customWidth="1"/>
    <col min="2311" max="2311" width="5.7109375" style="865" customWidth="1"/>
    <col min="2312" max="2312" width="6.140625" style="865" customWidth="1"/>
    <col min="2313" max="2560" width="9.28515625" style="865"/>
    <col min="2561" max="2561" width="8.7109375" style="865" bestFit="1" customWidth="1"/>
    <col min="2562" max="2562" width="116.7109375" style="865" customWidth="1"/>
    <col min="2563" max="2563" width="8.7109375" style="865" customWidth="1"/>
    <col min="2564" max="2564" width="10.42578125" style="865" bestFit="1" customWidth="1"/>
    <col min="2565" max="2565" width="13.28515625" style="865" customWidth="1"/>
    <col min="2566" max="2566" width="14.28515625" style="865" bestFit="1" customWidth="1"/>
    <col min="2567" max="2567" width="5.7109375" style="865" customWidth="1"/>
    <col min="2568" max="2568" width="6.140625" style="865" customWidth="1"/>
    <col min="2569" max="2816" width="9.28515625" style="865"/>
    <col min="2817" max="2817" width="8.7109375" style="865" bestFit="1" customWidth="1"/>
    <col min="2818" max="2818" width="116.7109375" style="865" customWidth="1"/>
    <col min="2819" max="2819" width="8.7109375" style="865" customWidth="1"/>
    <col min="2820" max="2820" width="10.42578125" style="865" bestFit="1" customWidth="1"/>
    <col min="2821" max="2821" width="13.28515625" style="865" customWidth="1"/>
    <col min="2822" max="2822" width="14.28515625" style="865" bestFit="1" customWidth="1"/>
    <col min="2823" max="2823" width="5.7109375" style="865" customWidth="1"/>
    <col min="2824" max="2824" width="6.140625" style="865" customWidth="1"/>
    <col min="2825" max="3072" width="9.28515625" style="865"/>
    <col min="3073" max="3073" width="8.7109375" style="865" bestFit="1" customWidth="1"/>
    <col min="3074" max="3074" width="116.7109375" style="865" customWidth="1"/>
    <col min="3075" max="3075" width="8.7109375" style="865" customWidth="1"/>
    <col min="3076" max="3076" width="10.42578125" style="865" bestFit="1" customWidth="1"/>
    <col min="3077" max="3077" width="13.28515625" style="865" customWidth="1"/>
    <col min="3078" max="3078" width="14.28515625" style="865" bestFit="1" customWidth="1"/>
    <col min="3079" max="3079" width="5.7109375" style="865" customWidth="1"/>
    <col min="3080" max="3080" width="6.140625" style="865" customWidth="1"/>
    <col min="3081" max="3328" width="9.28515625" style="865"/>
    <col min="3329" max="3329" width="8.7109375" style="865" bestFit="1" customWidth="1"/>
    <col min="3330" max="3330" width="116.7109375" style="865" customWidth="1"/>
    <col min="3331" max="3331" width="8.7109375" style="865" customWidth="1"/>
    <col min="3332" max="3332" width="10.42578125" style="865" bestFit="1" customWidth="1"/>
    <col min="3333" max="3333" width="13.28515625" style="865" customWidth="1"/>
    <col min="3334" max="3334" width="14.28515625" style="865" bestFit="1" customWidth="1"/>
    <col min="3335" max="3335" width="5.7109375" style="865" customWidth="1"/>
    <col min="3336" max="3336" width="6.140625" style="865" customWidth="1"/>
    <col min="3337" max="3584" width="9.28515625" style="865"/>
    <col min="3585" max="3585" width="8.7109375" style="865" bestFit="1" customWidth="1"/>
    <col min="3586" max="3586" width="116.7109375" style="865" customWidth="1"/>
    <col min="3587" max="3587" width="8.7109375" style="865" customWidth="1"/>
    <col min="3588" max="3588" width="10.42578125" style="865" bestFit="1" customWidth="1"/>
    <col min="3589" max="3589" width="13.28515625" style="865" customWidth="1"/>
    <col min="3590" max="3590" width="14.28515625" style="865" bestFit="1" customWidth="1"/>
    <col min="3591" max="3591" width="5.7109375" style="865" customWidth="1"/>
    <col min="3592" max="3592" width="6.140625" style="865" customWidth="1"/>
    <col min="3593" max="3840" width="9.28515625" style="865"/>
    <col min="3841" max="3841" width="8.7109375" style="865" bestFit="1" customWidth="1"/>
    <col min="3842" max="3842" width="116.7109375" style="865" customWidth="1"/>
    <col min="3843" max="3843" width="8.7109375" style="865" customWidth="1"/>
    <col min="3844" max="3844" width="10.42578125" style="865" bestFit="1" customWidth="1"/>
    <col min="3845" max="3845" width="13.28515625" style="865" customWidth="1"/>
    <col min="3846" max="3846" width="14.28515625" style="865" bestFit="1" customWidth="1"/>
    <col min="3847" max="3847" width="5.7109375" style="865" customWidth="1"/>
    <col min="3848" max="3848" width="6.140625" style="865" customWidth="1"/>
    <col min="3849" max="4096" width="9.28515625" style="865"/>
    <col min="4097" max="4097" width="8.7109375" style="865" bestFit="1" customWidth="1"/>
    <col min="4098" max="4098" width="116.7109375" style="865" customWidth="1"/>
    <col min="4099" max="4099" width="8.7109375" style="865" customWidth="1"/>
    <col min="4100" max="4100" width="10.42578125" style="865" bestFit="1" customWidth="1"/>
    <col min="4101" max="4101" width="13.28515625" style="865" customWidth="1"/>
    <col min="4102" max="4102" width="14.28515625" style="865" bestFit="1" customWidth="1"/>
    <col min="4103" max="4103" width="5.7109375" style="865" customWidth="1"/>
    <col min="4104" max="4104" width="6.140625" style="865" customWidth="1"/>
    <col min="4105" max="4352" width="9.28515625" style="865"/>
    <col min="4353" max="4353" width="8.7109375" style="865" bestFit="1" customWidth="1"/>
    <col min="4354" max="4354" width="116.7109375" style="865" customWidth="1"/>
    <col min="4355" max="4355" width="8.7109375" style="865" customWidth="1"/>
    <col min="4356" max="4356" width="10.42578125" style="865" bestFit="1" customWidth="1"/>
    <col min="4357" max="4357" width="13.28515625" style="865" customWidth="1"/>
    <col min="4358" max="4358" width="14.28515625" style="865" bestFit="1" customWidth="1"/>
    <col min="4359" max="4359" width="5.7109375" style="865" customWidth="1"/>
    <col min="4360" max="4360" width="6.140625" style="865" customWidth="1"/>
    <col min="4361" max="4608" width="9.28515625" style="865"/>
    <col min="4609" max="4609" width="8.7109375" style="865" bestFit="1" customWidth="1"/>
    <col min="4610" max="4610" width="116.7109375" style="865" customWidth="1"/>
    <col min="4611" max="4611" width="8.7109375" style="865" customWidth="1"/>
    <col min="4612" max="4612" width="10.42578125" style="865" bestFit="1" customWidth="1"/>
    <col min="4613" max="4613" width="13.28515625" style="865" customWidth="1"/>
    <col min="4614" max="4614" width="14.28515625" style="865" bestFit="1" customWidth="1"/>
    <col min="4615" max="4615" width="5.7109375" style="865" customWidth="1"/>
    <col min="4616" max="4616" width="6.140625" style="865" customWidth="1"/>
    <col min="4617" max="4864" width="9.28515625" style="865"/>
    <col min="4865" max="4865" width="8.7109375" style="865" bestFit="1" customWidth="1"/>
    <col min="4866" max="4866" width="116.7109375" style="865" customWidth="1"/>
    <col min="4867" max="4867" width="8.7109375" style="865" customWidth="1"/>
    <col min="4868" max="4868" width="10.42578125" style="865" bestFit="1" customWidth="1"/>
    <col min="4869" max="4869" width="13.28515625" style="865" customWidth="1"/>
    <col min="4870" max="4870" width="14.28515625" style="865" bestFit="1" customWidth="1"/>
    <col min="4871" max="4871" width="5.7109375" style="865" customWidth="1"/>
    <col min="4872" max="4872" width="6.140625" style="865" customWidth="1"/>
    <col min="4873" max="5120" width="9.28515625" style="865"/>
    <col min="5121" max="5121" width="8.7109375" style="865" bestFit="1" customWidth="1"/>
    <col min="5122" max="5122" width="116.7109375" style="865" customWidth="1"/>
    <col min="5123" max="5123" width="8.7109375" style="865" customWidth="1"/>
    <col min="5124" max="5124" width="10.42578125" style="865" bestFit="1" customWidth="1"/>
    <col min="5125" max="5125" width="13.28515625" style="865" customWidth="1"/>
    <col min="5126" max="5126" width="14.28515625" style="865" bestFit="1" customWidth="1"/>
    <col min="5127" max="5127" width="5.7109375" style="865" customWidth="1"/>
    <col min="5128" max="5128" width="6.140625" style="865" customWidth="1"/>
    <col min="5129" max="5376" width="9.28515625" style="865"/>
    <col min="5377" max="5377" width="8.7109375" style="865" bestFit="1" customWidth="1"/>
    <col min="5378" max="5378" width="116.7109375" style="865" customWidth="1"/>
    <col min="5379" max="5379" width="8.7109375" style="865" customWidth="1"/>
    <col min="5380" max="5380" width="10.42578125" style="865" bestFit="1" customWidth="1"/>
    <col min="5381" max="5381" width="13.28515625" style="865" customWidth="1"/>
    <col min="5382" max="5382" width="14.28515625" style="865" bestFit="1" customWidth="1"/>
    <col min="5383" max="5383" width="5.7109375" style="865" customWidth="1"/>
    <col min="5384" max="5384" width="6.140625" style="865" customWidth="1"/>
    <col min="5385" max="5632" width="9.28515625" style="865"/>
    <col min="5633" max="5633" width="8.7109375" style="865" bestFit="1" customWidth="1"/>
    <col min="5634" max="5634" width="116.7109375" style="865" customWidth="1"/>
    <col min="5635" max="5635" width="8.7109375" style="865" customWidth="1"/>
    <col min="5636" max="5636" width="10.42578125" style="865" bestFit="1" customWidth="1"/>
    <col min="5637" max="5637" width="13.28515625" style="865" customWidth="1"/>
    <col min="5638" max="5638" width="14.28515625" style="865" bestFit="1" customWidth="1"/>
    <col min="5639" max="5639" width="5.7109375" style="865" customWidth="1"/>
    <col min="5640" max="5640" width="6.140625" style="865" customWidth="1"/>
    <col min="5641" max="5888" width="9.28515625" style="865"/>
    <col min="5889" max="5889" width="8.7109375" style="865" bestFit="1" customWidth="1"/>
    <col min="5890" max="5890" width="116.7109375" style="865" customWidth="1"/>
    <col min="5891" max="5891" width="8.7109375" style="865" customWidth="1"/>
    <col min="5892" max="5892" width="10.42578125" style="865" bestFit="1" customWidth="1"/>
    <col min="5893" max="5893" width="13.28515625" style="865" customWidth="1"/>
    <col min="5894" max="5894" width="14.28515625" style="865" bestFit="1" customWidth="1"/>
    <col min="5895" max="5895" width="5.7109375" style="865" customWidth="1"/>
    <col min="5896" max="5896" width="6.140625" style="865" customWidth="1"/>
    <col min="5897" max="6144" width="9.28515625" style="865"/>
    <col min="6145" max="6145" width="8.7109375" style="865" bestFit="1" customWidth="1"/>
    <col min="6146" max="6146" width="116.7109375" style="865" customWidth="1"/>
    <col min="6147" max="6147" width="8.7109375" style="865" customWidth="1"/>
    <col min="6148" max="6148" width="10.42578125" style="865" bestFit="1" customWidth="1"/>
    <col min="6149" max="6149" width="13.28515625" style="865" customWidth="1"/>
    <col min="6150" max="6150" width="14.28515625" style="865" bestFit="1" customWidth="1"/>
    <col min="6151" max="6151" width="5.7109375" style="865" customWidth="1"/>
    <col min="6152" max="6152" width="6.140625" style="865" customWidth="1"/>
    <col min="6153" max="6400" width="9.28515625" style="865"/>
    <col min="6401" max="6401" width="8.7109375" style="865" bestFit="1" customWidth="1"/>
    <col min="6402" max="6402" width="116.7109375" style="865" customWidth="1"/>
    <col min="6403" max="6403" width="8.7109375" style="865" customWidth="1"/>
    <col min="6404" max="6404" width="10.42578125" style="865" bestFit="1" customWidth="1"/>
    <col min="6405" max="6405" width="13.28515625" style="865" customWidth="1"/>
    <col min="6406" max="6406" width="14.28515625" style="865" bestFit="1" customWidth="1"/>
    <col min="6407" max="6407" width="5.7109375" style="865" customWidth="1"/>
    <col min="6408" max="6408" width="6.140625" style="865" customWidth="1"/>
    <col min="6409" max="6656" width="9.28515625" style="865"/>
    <col min="6657" max="6657" width="8.7109375" style="865" bestFit="1" customWidth="1"/>
    <col min="6658" max="6658" width="116.7109375" style="865" customWidth="1"/>
    <col min="6659" max="6659" width="8.7109375" style="865" customWidth="1"/>
    <col min="6660" max="6660" width="10.42578125" style="865" bestFit="1" customWidth="1"/>
    <col min="6661" max="6661" width="13.28515625" style="865" customWidth="1"/>
    <col min="6662" max="6662" width="14.28515625" style="865" bestFit="1" customWidth="1"/>
    <col min="6663" max="6663" width="5.7109375" style="865" customWidth="1"/>
    <col min="6664" max="6664" width="6.140625" style="865" customWidth="1"/>
    <col min="6665" max="6912" width="9.28515625" style="865"/>
    <col min="6913" max="6913" width="8.7109375" style="865" bestFit="1" customWidth="1"/>
    <col min="6914" max="6914" width="116.7109375" style="865" customWidth="1"/>
    <col min="6915" max="6915" width="8.7109375" style="865" customWidth="1"/>
    <col min="6916" max="6916" width="10.42578125" style="865" bestFit="1" customWidth="1"/>
    <col min="6917" max="6917" width="13.28515625" style="865" customWidth="1"/>
    <col min="6918" max="6918" width="14.28515625" style="865" bestFit="1" customWidth="1"/>
    <col min="6919" max="6919" width="5.7109375" style="865" customWidth="1"/>
    <col min="6920" max="6920" width="6.140625" style="865" customWidth="1"/>
    <col min="6921" max="7168" width="9.28515625" style="865"/>
    <col min="7169" max="7169" width="8.7109375" style="865" bestFit="1" customWidth="1"/>
    <col min="7170" max="7170" width="116.7109375" style="865" customWidth="1"/>
    <col min="7171" max="7171" width="8.7109375" style="865" customWidth="1"/>
    <col min="7172" max="7172" width="10.42578125" style="865" bestFit="1" customWidth="1"/>
    <col min="7173" max="7173" width="13.28515625" style="865" customWidth="1"/>
    <col min="7174" max="7174" width="14.28515625" style="865" bestFit="1" customWidth="1"/>
    <col min="7175" max="7175" width="5.7109375" style="865" customWidth="1"/>
    <col min="7176" max="7176" width="6.140625" style="865" customWidth="1"/>
    <col min="7177" max="7424" width="9.28515625" style="865"/>
    <col min="7425" max="7425" width="8.7109375" style="865" bestFit="1" customWidth="1"/>
    <col min="7426" max="7426" width="116.7109375" style="865" customWidth="1"/>
    <col min="7427" max="7427" width="8.7109375" style="865" customWidth="1"/>
    <col min="7428" max="7428" width="10.42578125" style="865" bestFit="1" customWidth="1"/>
    <col min="7429" max="7429" width="13.28515625" style="865" customWidth="1"/>
    <col min="7430" max="7430" width="14.28515625" style="865" bestFit="1" customWidth="1"/>
    <col min="7431" max="7431" width="5.7109375" style="865" customWidth="1"/>
    <col min="7432" max="7432" width="6.140625" style="865" customWidth="1"/>
    <col min="7433" max="7680" width="9.28515625" style="865"/>
    <col min="7681" max="7681" width="8.7109375" style="865" bestFit="1" customWidth="1"/>
    <col min="7682" max="7682" width="116.7109375" style="865" customWidth="1"/>
    <col min="7683" max="7683" width="8.7109375" style="865" customWidth="1"/>
    <col min="7684" max="7684" width="10.42578125" style="865" bestFit="1" customWidth="1"/>
    <col min="7685" max="7685" width="13.28515625" style="865" customWidth="1"/>
    <col min="7686" max="7686" width="14.28515625" style="865" bestFit="1" customWidth="1"/>
    <col min="7687" max="7687" width="5.7109375" style="865" customWidth="1"/>
    <col min="7688" max="7688" width="6.140625" style="865" customWidth="1"/>
    <col min="7689" max="7936" width="9.28515625" style="865"/>
    <col min="7937" max="7937" width="8.7109375" style="865" bestFit="1" customWidth="1"/>
    <col min="7938" max="7938" width="116.7109375" style="865" customWidth="1"/>
    <col min="7939" max="7939" width="8.7109375" style="865" customWidth="1"/>
    <col min="7940" max="7940" width="10.42578125" style="865" bestFit="1" customWidth="1"/>
    <col min="7941" max="7941" width="13.28515625" style="865" customWidth="1"/>
    <col min="7942" max="7942" width="14.28515625" style="865" bestFit="1" customWidth="1"/>
    <col min="7943" max="7943" width="5.7109375" style="865" customWidth="1"/>
    <col min="7944" max="7944" width="6.140625" style="865" customWidth="1"/>
    <col min="7945" max="8192" width="9.28515625" style="865"/>
    <col min="8193" max="8193" width="8.7109375" style="865" bestFit="1" customWidth="1"/>
    <col min="8194" max="8194" width="116.7109375" style="865" customWidth="1"/>
    <col min="8195" max="8195" width="8.7109375" style="865" customWidth="1"/>
    <col min="8196" max="8196" width="10.42578125" style="865" bestFit="1" customWidth="1"/>
    <col min="8197" max="8197" width="13.28515625" style="865" customWidth="1"/>
    <col min="8198" max="8198" width="14.28515625" style="865" bestFit="1" customWidth="1"/>
    <col min="8199" max="8199" width="5.7109375" style="865" customWidth="1"/>
    <col min="8200" max="8200" width="6.140625" style="865" customWidth="1"/>
    <col min="8201" max="8448" width="9.28515625" style="865"/>
    <col min="8449" max="8449" width="8.7109375" style="865" bestFit="1" customWidth="1"/>
    <col min="8450" max="8450" width="116.7109375" style="865" customWidth="1"/>
    <col min="8451" max="8451" width="8.7109375" style="865" customWidth="1"/>
    <col min="8452" max="8452" width="10.42578125" style="865" bestFit="1" customWidth="1"/>
    <col min="8453" max="8453" width="13.28515625" style="865" customWidth="1"/>
    <col min="8454" max="8454" width="14.28515625" style="865" bestFit="1" customWidth="1"/>
    <col min="8455" max="8455" width="5.7109375" style="865" customWidth="1"/>
    <col min="8456" max="8456" width="6.140625" style="865" customWidth="1"/>
    <col min="8457" max="8704" width="9.28515625" style="865"/>
    <col min="8705" max="8705" width="8.7109375" style="865" bestFit="1" customWidth="1"/>
    <col min="8706" max="8706" width="116.7109375" style="865" customWidth="1"/>
    <col min="8707" max="8707" width="8.7109375" style="865" customWidth="1"/>
    <col min="8708" max="8708" width="10.42578125" style="865" bestFit="1" customWidth="1"/>
    <col min="8709" max="8709" width="13.28515625" style="865" customWidth="1"/>
    <col min="8710" max="8710" width="14.28515625" style="865" bestFit="1" customWidth="1"/>
    <col min="8711" max="8711" width="5.7109375" style="865" customWidth="1"/>
    <col min="8712" max="8712" width="6.140625" style="865" customWidth="1"/>
    <col min="8713" max="8960" width="9.28515625" style="865"/>
    <col min="8961" max="8961" width="8.7109375" style="865" bestFit="1" customWidth="1"/>
    <col min="8962" max="8962" width="116.7109375" style="865" customWidth="1"/>
    <col min="8963" max="8963" width="8.7109375" style="865" customWidth="1"/>
    <col min="8964" max="8964" width="10.42578125" style="865" bestFit="1" customWidth="1"/>
    <col min="8965" max="8965" width="13.28515625" style="865" customWidth="1"/>
    <col min="8966" max="8966" width="14.28515625" style="865" bestFit="1" customWidth="1"/>
    <col min="8967" max="8967" width="5.7109375" style="865" customWidth="1"/>
    <col min="8968" max="8968" width="6.140625" style="865" customWidth="1"/>
    <col min="8969" max="9216" width="9.28515625" style="865"/>
    <col min="9217" max="9217" width="8.7109375" style="865" bestFit="1" customWidth="1"/>
    <col min="9218" max="9218" width="116.7109375" style="865" customWidth="1"/>
    <col min="9219" max="9219" width="8.7109375" style="865" customWidth="1"/>
    <col min="9220" max="9220" width="10.42578125" style="865" bestFit="1" customWidth="1"/>
    <col min="9221" max="9221" width="13.28515625" style="865" customWidth="1"/>
    <col min="9222" max="9222" width="14.28515625" style="865" bestFit="1" customWidth="1"/>
    <col min="9223" max="9223" width="5.7109375" style="865" customWidth="1"/>
    <col min="9224" max="9224" width="6.140625" style="865" customWidth="1"/>
    <col min="9225" max="9472" width="9.28515625" style="865"/>
    <col min="9473" max="9473" width="8.7109375" style="865" bestFit="1" customWidth="1"/>
    <col min="9474" max="9474" width="116.7109375" style="865" customWidth="1"/>
    <col min="9475" max="9475" width="8.7109375" style="865" customWidth="1"/>
    <col min="9476" max="9476" width="10.42578125" style="865" bestFit="1" customWidth="1"/>
    <col min="9477" max="9477" width="13.28515625" style="865" customWidth="1"/>
    <col min="9478" max="9478" width="14.28515625" style="865" bestFit="1" customWidth="1"/>
    <col min="9479" max="9479" width="5.7109375" style="865" customWidth="1"/>
    <col min="9480" max="9480" width="6.140625" style="865" customWidth="1"/>
    <col min="9481" max="9728" width="9.28515625" style="865"/>
    <col min="9729" max="9729" width="8.7109375" style="865" bestFit="1" customWidth="1"/>
    <col min="9730" max="9730" width="116.7109375" style="865" customWidth="1"/>
    <col min="9731" max="9731" width="8.7109375" style="865" customWidth="1"/>
    <col min="9732" max="9732" width="10.42578125" style="865" bestFit="1" customWidth="1"/>
    <col min="9733" max="9733" width="13.28515625" style="865" customWidth="1"/>
    <col min="9734" max="9734" width="14.28515625" style="865" bestFit="1" customWidth="1"/>
    <col min="9735" max="9735" width="5.7109375" style="865" customWidth="1"/>
    <col min="9736" max="9736" width="6.140625" style="865" customWidth="1"/>
    <col min="9737" max="9984" width="9.28515625" style="865"/>
    <col min="9985" max="9985" width="8.7109375" style="865" bestFit="1" customWidth="1"/>
    <col min="9986" max="9986" width="116.7109375" style="865" customWidth="1"/>
    <col min="9987" max="9987" width="8.7109375" style="865" customWidth="1"/>
    <col min="9988" max="9988" width="10.42578125" style="865" bestFit="1" customWidth="1"/>
    <col min="9989" max="9989" width="13.28515625" style="865" customWidth="1"/>
    <col min="9990" max="9990" width="14.28515625" style="865" bestFit="1" customWidth="1"/>
    <col min="9991" max="9991" width="5.7109375" style="865" customWidth="1"/>
    <col min="9992" max="9992" width="6.140625" style="865" customWidth="1"/>
    <col min="9993" max="10240" width="9.28515625" style="865"/>
    <col min="10241" max="10241" width="8.7109375" style="865" bestFit="1" customWidth="1"/>
    <col min="10242" max="10242" width="116.7109375" style="865" customWidth="1"/>
    <col min="10243" max="10243" width="8.7109375" style="865" customWidth="1"/>
    <col min="10244" max="10244" width="10.42578125" style="865" bestFit="1" customWidth="1"/>
    <col min="10245" max="10245" width="13.28515625" style="865" customWidth="1"/>
    <col min="10246" max="10246" width="14.28515625" style="865" bestFit="1" customWidth="1"/>
    <col min="10247" max="10247" width="5.7109375" style="865" customWidth="1"/>
    <col min="10248" max="10248" width="6.140625" style="865" customWidth="1"/>
    <col min="10249" max="10496" width="9.28515625" style="865"/>
    <col min="10497" max="10497" width="8.7109375" style="865" bestFit="1" customWidth="1"/>
    <col min="10498" max="10498" width="116.7109375" style="865" customWidth="1"/>
    <col min="10499" max="10499" width="8.7109375" style="865" customWidth="1"/>
    <col min="10500" max="10500" width="10.42578125" style="865" bestFit="1" customWidth="1"/>
    <col min="10501" max="10501" width="13.28515625" style="865" customWidth="1"/>
    <col min="10502" max="10502" width="14.28515625" style="865" bestFit="1" customWidth="1"/>
    <col min="10503" max="10503" width="5.7109375" style="865" customWidth="1"/>
    <col min="10504" max="10504" width="6.140625" style="865" customWidth="1"/>
    <col min="10505" max="10752" width="9.28515625" style="865"/>
    <col min="10753" max="10753" width="8.7109375" style="865" bestFit="1" customWidth="1"/>
    <col min="10754" max="10754" width="116.7109375" style="865" customWidth="1"/>
    <col min="10755" max="10755" width="8.7109375" style="865" customWidth="1"/>
    <col min="10756" max="10756" width="10.42578125" style="865" bestFit="1" customWidth="1"/>
    <col min="10757" max="10757" width="13.28515625" style="865" customWidth="1"/>
    <col min="10758" max="10758" width="14.28515625" style="865" bestFit="1" customWidth="1"/>
    <col min="10759" max="10759" width="5.7109375" style="865" customWidth="1"/>
    <col min="10760" max="10760" width="6.140625" style="865" customWidth="1"/>
    <col min="10761" max="11008" width="9.28515625" style="865"/>
    <col min="11009" max="11009" width="8.7109375" style="865" bestFit="1" customWidth="1"/>
    <col min="11010" max="11010" width="116.7109375" style="865" customWidth="1"/>
    <col min="11011" max="11011" width="8.7109375" style="865" customWidth="1"/>
    <col min="11012" max="11012" width="10.42578125" style="865" bestFit="1" customWidth="1"/>
    <col min="11013" max="11013" width="13.28515625" style="865" customWidth="1"/>
    <col min="11014" max="11014" width="14.28515625" style="865" bestFit="1" customWidth="1"/>
    <col min="11015" max="11015" width="5.7109375" style="865" customWidth="1"/>
    <col min="11016" max="11016" width="6.140625" style="865" customWidth="1"/>
    <col min="11017" max="11264" width="9.28515625" style="865"/>
    <col min="11265" max="11265" width="8.7109375" style="865" bestFit="1" customWidth="1"/>
    <col min="11266" max="11266" width="116.7109375" style="865" customWidth="1"/>
    <col min="11267" max="11267" width="8.7109375" style="865" customWidth="1"/>
    <col min="11268" max="11268" width="10.42578125" style="865" bestFit="1" customWidth="1"/>
    <col min="11269" max="11269" width="13.28515625" style="865" customWidth="1"/>
    <col min="11270" max="11270" width="14.28515625" style="865" bestFit="1" customWidth="1"/>
    <col min="11271" max="11271" width="5.7109375" style="865" customWidth="1"/>
    <col min="11272" max="11272" width="6.140625" style="865" customWidth="1"/>
    <col min="11273" max="11520" width="9.28515625" style="865"/>
    <col min="11521" max="11521" width="8.7109375" style="865" bestFit="1" customWidth="1"/>
    <col min="11522" max="11522" width="116.7109375" style="865" customWidth="1"/>
    <col min="11523" max="11523" width="8.7109375" style="865" customWidth="1"/>
    <col min="11524" max="11524" width="10.42578125" style="865" bestFit="1" customWidth="1"/>
    <col min="11525" max="11525" width="13.28515625" style="865" customWidth="1"/>
    <col min="11526" max="11526" width="14.28515625" style="865" bestFit="1" customWidth="1"/>
    <col min="11527" max="11527" width="5.7109375" style="865" customWidth="1"/>
    <col min="11528" max="11528" width="6.140625" style="865" customWidth="1"/>
    <col min="11529" max="11776" width="9.28515625" style="865"/>
    <col min="11777" max="11777" width="8.7109375" style="865" bestFit="1" customWidth="1"/>
    <col min="11778" max="11778" width="116.7109375" style="865" customWidth="1"/>
    <col min="11779" max="11779" width="8.7109375" style="865" customWidth="1"/>
    <col min="11780" max="11780" width="10.42578125" style="865" bestFit="1" customWidth="1"/>
    <col min="11781" max="11781" width="13.28515625" style="865" customWidth="1"/>
    <col min="11782" max="11782" width="14.28515625" style="865" bestFit="1" customWidth="1"/>
    <col min="11783" max="11783" width="5.7109375" style="865" customWidth="1"/>
    <col min="11784" max="11784" width="6.140625" style="865" customWidth="1"/>
    <col min="11785" max="12032" width="9.28515625" style="865"/>
    <col min="12033" max="12033" width="8.7109375" style="865" bestFit="1" customWidth="1"/>
    <col min="12034" max="12034" width="116.7109375" style="865" customWidth="1"/>
    <col min="12035" max="12035" width="8.7109375" style="865" customWidth="1"/>
    <col min="12036" max="12036" width="10.42578125" style="865" bestFit="1" customWidth="1"/>
    <col min="12037" max="12037" width="13.28515625" style="865" customWidth="1"/>
    <col min="12038" max="12038" width="14.28515625" style="865" bestFit="1" customWidth="1"/>
    <col min="12039" max="12039" width="5.7109375" style="865" customWidth="1"/>
    <col min="12040" max="12040" width="6.140625" style="865" customWidth="1"/>
    <col min="12041" max="12288" width="9.28515625" style="865"/>
    <col min="12289" max="12289" width="8.7109375" style="865" bestFit="1" customWidth="1"/>
    <col min="12290" max="12290" width="116.7109375" style="865" customWidth="1"/>
    <col min="12291" max="12291" width="8.7109375" style="865" customWidth="1"/>
    <col min="12292" max="12292" width="10.42578125" style="865" bestFit="1" customWidth="1"/>
    <col min="12293" max="12293" width="13.28515625" style="865" customWidth="1"/>
    <col min="12294" max="12294" width="14.28515625" style="865" bestFit="1" customWidth="1"/>
    <col min="12295" max="12295" width="5.7109375" style="865" customWidth="1"/>
    <col min="12296" max="12296" width="6.140625" style="865" customWidth="1"/>
    <col min="12297" max="12544" width="9.28515625" style="865"/>
    <col min="12545" max="12545" width="8.7109375" style="865" bestFit="1" customWidth="1"/>
    <col min="12546" max="12546" width="116.7109375" style="865" customWidth="1"/>
    <col min="12547" max="12547" width="8.7109375" style="865" customWidth="1"/>
    <col min="12548" max="12548" width="10.42578125" style="865" bestFit="1" customWidth="1"/>
    <col min="12549" max="12549" width="13.28515625" style="865" customWidth="1"/>
    <col min="12550" max="12550" width="14.28515625" style="865" bestFit="1" customWidth="1"/>
    <col min="12551" max="12551" width="5.7109375" style="865" customWidth="1"/>
    <col min="12552" max="12552" width="6.140625" style="865" customWidth="1"/>
    <col min="12553" max="12800" width="9.28515625" style="865"/>
    <col min="12801" max="12801" width="8.7109375" style="865" bestFit="1" customWidth="1"/>
    <col min="12802" max="12802" width="116.7109375" style="865" customWidth="1"/>
    <col min="12803" max="12803" width="8.7109375" style="865" customWidth="1"/>
    <col min="12804" max="12804" width="10.42578125" style="865" bestFit="1" customWidth="1"/>
    <col min="12805" max="12805" width="13.28515625" style="865" customWidth="1"/>
    <col min="12806" max="12806" width="14.28515625" style="865" bestFit="1" customWidth="1"/>
    <col min="12807" max="12807" width="5.7109375" style="865" customWidth="1"/>
    <col min="12808" max="12808" width="6.140625" style="865" customWidth="1"/>
    <col min="12809" max="13056" width="9.28515625" style="865"/>
    <col min="13057" max="13057" width="8.7109375" style="865" bestFit="1" customWidth="1"/>
    <col min="13058" max="13058" width="116.7109375" style="865" customWidth="1"/>
    <col min="13059" max="13059" width="8.7109375" style="865" customWidth="1"/>
    <col min="13060" max="13060" width="10.42578125" style="865" bestFit="1" customWidth="1"/>
    <col min="13061" max="13061" width="13.28515625" style="865" customWidth="1"/>
    <col min="13062" max="13062" width="14.28515625" style="865" bestFit="1" customWidth="1"/>
    <col min="13063" max="13063" width="5.7109375" style="865" customWidth="1"/>
    <col min="13064" max="13064" width="6.140625" style="865" customWidth="1"/>
    <col min="13065" max="13312" width="9.28515625" style="865"/>
    <col min="13313" max="13313" width="8.7109375" style="865" bestFit="1" customWidth="1"/>
    <col min="13314" max="13314" width="116.7109375" style="865" customWidth="1"/>
    <col min="13315" max="13315" width="8.7109375" style="865" customWidth="1"/>
    <col min="13316" max="13316" width="10.42578125" style="865" bestFit="1" customWidth="1"/>
    <col min="13317" max="13317" width="13.28515625" style="865" customWidth="1"/>
    <col min="13318" max="13318" width="14.28515625" style="865" bestFit="1" customWidth="1"/>
    <col min="13319" max="13319" width="5.7109375" style="865" customWidth="1"/>
    <col min="13320" max="13320" width="6.140625" style="865" customWidth="1"/>
    <col min="13321" max="13568" width="9.28515625" style="865"/>
    <col min="13569" max="13569" width="8.7109375" style="865" bestFit="1" customWidth="1"/>
    <col min="13570" max="13570" width="116.7109375" style="865" customWidth="1"/>
    <col min="13571" max="13571" width="8.7109375" style="865" customWidth="1"/>
    <col min="13572" max="13572" width="10.42578125" style="865" bestFit="1" customWidth="1"/>
    <col min="13573" max="13573" width="13.28515625" style="865" customWidth="1"/>
    <col min="13574" max="13574" width="14.28515625" style="865" bestFit="1" customWidth="1"/>
    <col min="13575" max="13575" width="5.7109375" style="865" customWidth="1"/>
    <col min="13576" max="13576" width="6.140625" style="865" customWidth="1"/>
    <col min="13577" max="13824" width="9.28515625" style="865"/>
    <col min="13825" max="13825" width="8.7109375" style="865" bestFit="1" customWidth="1"/>
    <col min="13826" max="13826" width="116.7109375" style="865" customWidth="1"/>
    <col min="13827" max="13827" width="8.7109375" style="865" customWidth="1"/>
    <col min="13828" max="13828" width="10.42578125" style="865" bestFit="1" customWidth="1"/>
    <col min="13829" max="13829" width="13.28515625" style="865" customWidth="1"/>
    <col min="13830" max="13830" width="14.28515625" style="865" bestFit="1" customWidth="1"/>
    <col min="13831" max="13831" width="5.7109375" style="865" customWidth="1"/>
    <col min="13832" max="13832" width="6.140625" style="865" customWidth="1"/>
    <col min="13833" max="14080" width="9.28515625" style="865"/>
    <col min="14081" max="14081" width="8.7109375" style="865" bestFit="1" customWidth="1"/>
    <col min="14082" max="14082" width="116.7109375" style="865" customWidth="1"/>
    <col min="14083" max="14083" width="8.7109375" style="865" customWidth="1"/>
    <col min="14084" max="14084" width="10.42578125" style="865" bestFit="1" customWidth="1"/>
    <col min="14085" max="14085" width="13.28515625" style="865" customWidth="1"/>
    <col min="14086" max="14086" width="14.28515625" style="865" bestFit="1" customWidth="1"/>
    <col min="14087" max="14087" width="5.7109375" style="865" customWidth="1"/>
    <col min="14088" max="14088" width="6.140625" style="865" customWidth="1"/>
    <col min="14089" max="14336" width="9.28515625" style="865"/>
    <col min="14337" max="14337" width="8.7109375" style="865" bestFit="1" customWidth="1"/>
    <col min="14338" max="14338" width="116.7109375" style="865" customWidth="1"/>
    <col min="14339" max="14339" width="8.7109375" style="865" customWidth="1"/>
    <col min="14340" max="14340" width="10.42578125" style="865" bestFit="1" customWidth="1"/>
    <col min="14341" max="14341" width="13.28515625" style="865" customWidth="1"/>
    <col min="14342" max="14342" width="14.28515625" style="865" bestFit="1" customWidth="1"/>
    <col min="14343" max="14343" width="5.7109375" style="865" customWidth="1"/>
    <col min="14344" max="14344" width="6.140625" style="865" customWidth="1"/>
    <col min="14345" max="14592" width="9.28515625" style="865"/>
    <col min="14593" max="14593" width="8.7109375" style="865" bestFit="1" customWidth="1"/>
    <col min="14594" max="14594" width="116.7109375" style="865" customWidth="1"/>
    <col min="14595" max="14595" width="8.7109375" style="865" customWidth="1"/>
    <col min="14596" max="14596" width="10.42578125" style="865" bestFit="1" customWidth="1"/>
    <col min="14597" max="14597" width="13.28515625" style="865" customWidth="1"/>
    <col min="14598" max="14598" width="14.28515625" style="865" bestFit="1" customWidth="1"/>
    <col min="14599" max="14599" width="5.7109375" style="865" customWidth="1"/>
    <col min="14600" max="14600" width="6.140625" style="865" customWidth="1"/>
    <col min="14601" max="14848" width="9.28515625" style="865"/>
    <col min="14849" max="14849" width="8.7109375" style="865" bestFit="1" customWidth="1"/>
    <col min="14850" max="14850" width="116.7109375" style="865" customWidth="1"/>
    <col min="14851" max="14851" width="8.7109375" style="865" customWidth="1"/>
    <col min="14852" max="14852" width="10.42578125" style="865" bestFit="1" customWidth="1"/>
    <col min="14853" max="14853" width="13.28515625" style="865" customWidth="1"/>
    <col min="14854" max="14854" width="14.28515625" style="865" bestFit="1" customWidth="1"/>
    <col min="14855" max="14855" width="5.7109375" style="865" customWidth="1"/>
    <col min="14856" max="14856" width="6.140625" style="865" customWidth="1"/>
    <col min="14857" max="15104" width="9.28515625" style="865"/>
    <col min="15105" max="15105" width="8.7109375" style="865" bestFit="1" customWidth="1"/>
    <col min="15106" max="15106" width="116.7109375" style="865" customWidth="1"/>
    <col min="15107" max="15107" width="8.7109375" style="865" customWidth="1"/>
    <col min="15108" max="15108" width="10.42578125" style="865" bestFit="1" customWidth="1"/>
    <col min="15109" max="15109" width="13.28515625" style="865" customWidth="1"/>
    <col min="15110" max="15110" width="14.28515625" style="865" bestFit="1" customWidth="1"/>
    <col min="15111" max="15111" width="5.7109375" style="865" customWidth="1"/>
    <col min="15112" max="15112" width="6.140625" style="865" customWidth="1"/>
    <col min="15113" max="15360" width="9.28515625" style="865"/>
    <col min="15361" max="15361" width="8.7109375" style="865" bestFit="1" customWidth="1"/>
    <col min="15362" max="15362" width="116.7109375" style="865" customWidth="1"/>
    <col min="15363" max="15363" width="8.7109375" style="865" customWidth="1"/>
    <col min="15364" max="15364" width="10.42578125" style="865" bestFit="1" customWidth="1"/>
    <col min="15365" max="15365" width="13.28515625" style="865" customWidth="1"/>
    <col min="15366" max="15366" width="14.28515625" style="865" bestFit="1" customWidth="1"/>
    <col min="15367" max="15367" width="5.7109375" style="865" customWidth="1"/>
    <col min="15368" max="15368" width="6.140625" style="865" customWidth="1"/>
    <col min="15369" max="15616" width="9.28515625" style="865"/>
    <col min="15617" max="15617" width="8.7109375" style="865" bestFit="1" customWidth="1"/>
    <col min="15618" max="15618" width="116.7109375" style="865" customWidth="1"/>
    <col min="15619" max="15619" width="8.7109375" style="865" customWidth="1"/>
    <col min="15620" max="15620" width="10.42578125" style="865" bestFit="1" customWidth="1"/>
    <col min="15621" max="15621" width="13.28515625" style="865" customWidth="1"/>
    <col min="15622" max="15622" width="14.28515625" style="865" bestFit="1" customWidth="1"/>
    <col min="15623" max="15623" width="5.7109375" style="865" customWidth="1"/>
    <col min="15624" max="15624" width="6.140625" style="865" customWidth="1"/>
    <col min="15625" max="15872" width="9.28515625" style="865"/>
    <col min="15873" max="15873" width="8.7109375" style="865" bestFit="1" customWidth="1"/>
    <col min="15874" max="15874" width="116.7109375" style="865" customWidth="1"/>
    <col min="15875" max="15875" width="8.7109375" style="865" customWidth="1"/>
    <col min="15876" max="15876" width="10.42578125" style="865" bestFit="1" customWidth="1"/>
    <col min="15877" max="15877" width="13.28515625" style="865" customWidth="1"/>
    <col min="15878" max="15878" width="14.28515625" style="865" bestFit="1" customWidth="1"/>
    <col min="15879" max="15879" width="5.7109375" style="865" customWidth="1"/>
    <col min="15880" max="15880" width="6.140625" style="865" customWidth="1"/>
    <col min="15881" max="16128" width="9.28515625" style="865"/>
    <col min="16129" max="16129" width="8.7109375" style="865" bestFit="1" customWidth="1"/>
    <col min="16130" max="16130" width="116.7109375" style="865" customWidth="1"/>
    <col min="16131" max="16131" width="8.7109375" style="865" customWidth="1"/>
    <col min="16132" max="16132" width="10.42578125" style="865" bestFit="1" customWidth="1"/>
    <col min="16133" max="16133" width="13.28515625" style="865" customWidth="1"/>
    <col min="16134" max="16134" width="14.28515625" style="865" bestFit="1" customWidth="1"/>
    <col min="16135" max="16135" width="5.7109375" style="865" customWidth="1"/>
    <col min="16136" max="16136" width="6.140625" style="865" customWidth="1"/>
    <col min="16137" max="16384" width="9.28515625" style="865"/>
  </cols>
  <sheetData>
    <row r="2" spans="1:31" s="889" customFormat="1" ht="15">
      <c r="A2" s="992" t="s">
        <v>24</v>
      </c>
      <c r="B2" s="861" t="s">
        <v>2982</v>
      </c>
      <c r="C2" s="993" t="s">
        <v>2702</v>
      </c>
      <c r="D2" s="897"/>
      <c r="E2" s="994"/>
      <c r="F2" s="994"/>
    </row>
    <row r="3" spans="1:31" s="889" customFormat="1" ht="15">
      <c r="A3" s="992" t="s">
        <v>2703</v>
      </c>
      <c r="B3" s="866" t="s">
        <v>2704</v>
      </c>
      <c r="C3" s="890"/>
      <c r="D3" s="897"/>
      <c r="E3" s="994"/>
      <c r="F3" s="994"/>
    </row>
    <row r="4" spans="1:31" s="889" customFormat="1" ht="15">
      <c r="A4" s="995" t="s">
        <v>2705</v>
      </c>
      <c r="B4" s="869" t="s">
        <v>2983</v>
      </c>
      <c r="C4" s="890"/>
      <c r="D4" s="996"/>
      <c r="E4" s="994"/>
      <c r="F4" s="994"/>
    </row>
    <row r="5" spans="1:31">
      <c r="B5" s="866"/>
      <c r="C5" s="881"/>
      <c r="D5" s="882"/>
    </row>
    <row r="6" spans="1:31" s="863" customFormat="1" ht="15.75">
      <c r="A6" s="1328" t="s">
        <v>2984</v>
      </c>
      <c r="B6" s="1328"/>
      <c r="C6" s="1328"/>
      <c r="D6" s="1328"/>
      <c r="E6" s="1329"/>
      <c r="F6" s="1329"/>
      <c r="G6" s="872"/>
    </row>
    <row r="7" spans="1:31" s="863" customFormat="1" ht="15.75">
      <c r="A7" s="997"/>
      <c r="B7" s="997"/>
      <c r="C7" s="997"/>
      <c r="D7" s="997"/>
      <c r="E7" s="872"/>
      <c r="F7" s="872"/>
      <c r="G7" s="872"/>
    </row>
    <row r="8" spans="1:31" s="889" customFormat="1" ht="15.75" thickBot="1">
      <c r="A8" s="998" t="s">
        <v>2154</v>
      </c>
      <c r="B8" s="999" t="s">
        <v>2709</v>
      </c>
      <c r="C8" s="1000" t="s">
        <v>2156</v>
      </c>
      <c r="D8" s="1001" t="s">
        <v>2867</v>
      </c>
      <c r="E8" s="1002" t="s">
        <v>2712</v>
      </c>
      <c r="F8" s="1003" t="s">
        <v>2158</v>
      </c>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row>
    <row r="9" spans="1:31" s="889" customFormat="1" ht="15.75" thickTop="1">
      <c r="A9" s="1004"/>
      <c r="B9" s="1005"/>
      <c r="C9" s="922"/>
      <c r="D9" s="1006"/>
      <c r="E9" s="1007"/>
      <c r="F9" s="1007"/>
      <c r="G9" s="923"/>
      <c r="H9" s="923"/>
      <c r="I9" s="923"/>
      <c r="J9" s="923"/>
      <c r="K9" s="923"/>
      <c r="L9" s="923"/>
      <c r="M9" s="923"/>
      <c r="N9" s="923"/>
      <c r="O9" s="923"/>
      <c r="P9" s="923"/>
      <c r="Q9" s="923"/>
      <c r="R9" s="923"/>
      <c r="S9" s="923"/>
      <c r="T9" s="923"/>
      <c r="U9" s="923"/>
      <c r="V9" s="923"/>
      <c r="W9" s="923"/>
      <c r="X9" s="923"/>
      <c r="Y9" s="924"/>
      <c r="Z9" s="923"/>
      <c r="AA9" s="923"/>
      <c r="AB9" s="924"/>
      <c r="AC9" s="923"/>
      <c r="AD9" s="924"/>
      <c r="AE9" s="923"/>
    </row>
    <row r="10" spans="1:31" s="889" customFormat="1" ht="328.5">
      <c r="A10" s="905" t="s">
        <v>2166</v>
      </c>
      <c r="B10" s="1228" t="s">
        <v>3391</v>
      </c>
      <c r="C10" s="881">
        <v>1</v>
      </c>
      <c r="D10" s="881" t="s">
        <v>2190</v>
      </c>
      <c r="E10" s="971"/>
      <c r="F10" s="885">
        <f t="shared" ref="F10:F24" si="0">SUM(E10*C10)</f>
        <v>0</v>
      </c>
      <c r="G10" s="891"/>
      <c r="H10" s="891"/>
      <c r="I10" s="891"/>
      <c r="J10" s="881"/>
      <c r="K10" s="891"/>
      <c r="L10" s="890"/>
      <c r="M10" s="891"/>
      <c r="N10" s="881"/>
      <c r="O10" s="891"/>
      <c r="P10" s="890"/>
      <c r="Q10" s="890"/>
      <c r="R10" s="912"/>
      <c r="S10" s="890"/>
      <c r="T10" s="890"/>
      <c r="U10" s="890"/>
      <c r="V10" s="890"/>
      <c r="W10" s="890"/>
      <c r="X10" s="891"/>
      <c r="Z10" s="891"/>
      <c r="AA10" s="891"/>
      <c r="AC10" s="890"/>
      <c r="AE10" s="891"/>
    </row>
    <row r="11" spans="1:31" s="889" customFormat="1" ht="15">
      <c r="A11" s="905" t="s">
        <v>2170</v>
      </c>
      <c r="B11" s="869" t="s">
        <v>2985</v>
      </c>
      <c r="C11" s="922">
        <v>1</v>
      </c>
      <c r="D11" s="1006" t="s">
        <v>2190</v>
      </c>
      <c r="E11" s="1008"/>
      <c r="F11" s="885">
        <f t="shared" si="0"/>
        <v>0</v>
      </c>
      <c r="G11" s="923"/>
      <c r="H11" s="923"/>
      <c r="I11" s="923"/>
      <c r="J11" s="923"/>
      <c r="K11" s="923"/>
      <c r="L11" s="923"/>
      <c r="M11" s="923"/>
      <c r="N11" s="923"/>
      <c r="O11" s="923"/>
      <c r="P11" s="923"/>
      <c r="Q11" s="923"/>
      <c r="R11" s="923"/>
      <c r="S11" s="923"/>
      <c r="T11" s="923"/>
      <c r="U11" s="923"/>
      <c r="V11" s="923"/>
      <c r="W11" s="923"/>
      <c r="X11" s="923"/>
      <c r="Y11" s="924"/>
      <c r="Z11" s="923"/>
      <c r="AA11" s="923"/>
      <c r="AB11" s="924"/>
      <c r="AC11" s="923"/>
      <c r="AD11" s="924"/>
      <c r="AE11" s="923"/>
    </row>
    <row r="12" spans="1:31" s="889" customFormat="1" ht="15">
      <c r="A12" s="905" t="s">
        <v>2172</v>
      </c>
      <c r="B12" s="869" t="s">
        <v>2986</v>
      </c>
      <c r="C12" s="922">
        <v>1</v>
      </c>
      <c r="D12" s="1006" t="s">
        <v>2190</v>
      </c>
      <c r="E12" s="1008"/>
      <c r="F12" s="885">
        <f t="shared" si="0"/>
        <v>0</v>
      </c>
      <c r="G12" s="923"/>
      <c r="H12" s="923"/>
      <c r="I12" s="923"/>
      <c r="J12" s="923"/>
      <c r="K12" s="923"/>
      <c r="L12" s="923"/>
      <c r="M12" s="923"/>
      <c r="N12" s="923"/>
      <c r="O12" s="923"/>
      <c r="P12" s="923"/>
      <c r="Q12" s="923"/>
      <c r="R12" s="923"/>
      <c r="S12" s="923"/>
      <c r="T12" s="923"/>
      <c r="U12" s="923"/>
      <c r="V12" s="923"/>
      <c r="W12" s="923"/>
      <c r="X12" s="923"/>
      <c r="Y12" s="924"/>
      <c r="Z12" s="923"/>
      <c r="AA12" s="923"/>
      <c r="AB12" s="924"/>
      <c r="AC12" s="923"/>
      <c r="AD12" s="924"/>
      <c r="AE12" s="923"/>
    </row>
    <row r="13" spans="1:31" s="889" customFormat="1" ht="15">
      <c r="A13" s="905" t="s">
        <v>2174</v>
      </c>
      <c r="B13" s="869" t="s">
        <v>2987</v>
      </c>
      <c r="C13" s="922">
        <v>1</v>
      </c>
      <c r="D13" s="1006" t="s">
        <v>2190</v>
      </c>
      <c r="E13" s="1008"/>
      <c r="F13" s="885">
        <f t="shared" si="0"/>
        <v>0</v>
      </c>
      <c r="G13" s="923"/>
      <c r="H13" s="923"/>
      <c r="I13" s="923"/>
      <c r="J13" s="923"/>
      <c r="K13" s="923"/>
      <c r="L13" s="923"/>
      <c r="M13" s="923"/>
      <c r="N13" s="923"/>
      <c r="O13" s="923"/>
      <c r="P13" s="923"/>
      <c r="Q13" s="923"/>
      <c r="R13" s="923"/>
      <c r="S13" s="923"/>
      <c r="T13" s="923"/>
      <c r="U13" s="923"/>
      <c r="V13" s="923"/>
      <c r="W13" s="923"/>
      <c r="X13" s="923"/>
      <c r="Y13" s="924"/>
      <c r="Z13" s="923"/>
      <c r="AA13" s="923"/>
      <c r="AB13" s="924"/>
      <c r="AC13" s="923"/>
      <c r="AD13" s="924"/>
      <c r="AE13" s="923"/>
    </row>
    <row r="14" spans="1:31" s="889" customFormat="1" ht="15">
      <c r="A14" s="905" t="s">
        <v>2176</v>
      </c>
      <c r="B14" s="869" t="s">
        <v>2988</v>
      </c>
      <c r="C14" s="881">
        <v>46</v>
      </c>
      <c r="D14" s="881" t="s">
        <v>2190</v>
      </c>
      <c r="E14" s="971"/>
      <c r="F14" s="885">
        <f t="shared" si="0"/>
        <v>0</v>
      </c>
      <c r="G14" s="891"/>
      <c r="H14" s="912"/>
      <c r="I14" s="891"/>
      <c r="J14" s="891"/>
      <c r="K14" s="891"/>
      <c r="L14" s="891"/>
      <c r="M14" s="891"/>
      <c r="N14" s="891"/>
      <c r="O14" s="891"/>
      <c r="P14" s="891"/>
      <c r="Q14" s="891"/>
      <c r="R14" s="891"/>
      <c r="S14" s="891"/>
      <c r="T14" s="891"/>
      <c r="U14" s="891"/>
      <c r="V14" s="891"/>
      <c r="W14" s="891"/>
      <c r="X14" s="891"/>
      <c r="Z14" s="891"/>
      <c r="AA14" s="891"/>
      <c r="AC14" s="891"/>
      <c r="AE14" s="891"/>
    </row>
    <row r="15" spans="1:31" s="889" customFormat="1" ht="15">
      <c r="A15" s="905" t="s">
        <v>2178</v>
      </c>
      <c r="B15" s="869" t="s">
        <v>2989</v>
      </c>
      <c r="C15" s="881">
        <v>1</v>
      </c>
      <c r="D15" s="881" t="s">
        <v>2190</v>
      </c>
      <c r="E15" s="971"/>
      <c r="F15" s="885">
        <f t="shared" si="0"/>
        <v>0</v>
      </c>
      <c r="G15" s="891"/>
      <c r="H15" s="912"/>
      <c r="I15" s="891"/>
      <c r="J15" s="891"/>
      <c r="K15" s="891"/>
      <c r="L15" s="891"/>
      <c r="M15" s="891"/>
      <c r="N15" s="891"/>
      <c r="O15" s="891"/>
      <c r="P15" s="891"/>
      <c r="Q15" s="891"/>
      <c r="R15" s="891"/>
      <c r="S15" s="891"/>
      <c r="T15" s="891"/>
      <c r="U15" s="891"/>
      <c r="V15" s="891"/>
      <c r="W15" s="891"/>
      <c r="X15" s="891"/>
      <c r="Z15" s="891"/>
      <c r="AA15" s="891"/>
      <c r="AC15" s="891"/>
      <c r="AE15" s="891"/>
    </row>
    <row r="16" spans="1:31" s="889" customFormat="1" ht="15">
      <c r="A16" s="905" t="s">
        <v>2181</v>
      </c>
      <c r="B16" s="869" t="s">
        <v>2990</v>
      </c>
      <c r="C16" s="881">
        <v>6</v>
      </c>
      <c r="D16" s="881" t="s">
        <v>2190</v>
      </c>
      <c r="E16" s="971"/>
      <c r="F16" s="885">
        <f t="shared" si="0"/>
        <v>0</v>
      </c>
      <c r="G16" s="891"/>
      <c r="H16" s="891"/>
      <c r="I16" s="891"/>
      <c r="J16" s="881"/>
      <c r="K16" s="891"/>
      <c r="L16" s="891"/>
      <c r="M16" s="891"/>
      <c r="N16" s="891"/>
      <c r="O16" s="891"/>
      <c r="P16" s="891"/>
      <c r="Q16" s="891"/>
      <c r="R16" s="912"/>
      <c r="S16" s="891"/>
      <c r="T16" s="891"/>
      <c r="U16" s="891"/>
      <c r="V16" s="891"/>
      <c r="W16" s="890"/>
      <c r="X16" s="891"/>
      <c r="Z16" s="891"/>
      <c r="AA16" s="891"/>
      <c r="AC16" s="890"/>
      <c r="AE16" s="891"/>
    </row>
    <row r="17" spans="1:31" s="889" customFormat="1" ht="14.25" customHeight="1">
      <c r="A17" s="905" t="s">
        <v>2183</v>
      </c>
      <c r="B17" s="1228" t="s">
        <v>3392</v>
      </c>
      <c r="C17" s="881">
        <v>5</v>
      </c>
      <c r="D17" s="881" t="s">
        <v>2190</v>
      </c>
      <c r="E17" s="971"/>
      <c r="F17" s="885">
        <f t="shared" si="0"/>
        <v>0</v>
      </c>
      <c r="G17" s="891"/>
      <c r="H17" s="891"/>
      <c r="I17" s="891"/>
      <c r="J17" s="881"/>
      <c r="K17" s="891"/>
      <c r="L17" s="891"/>
      <c r="M17" s="891"/>
      <c r="N17" s="891"/>
      <c r="O17" s="891"/>
      <c r="P17" s="891"/>
      <c r="Q17" s="891"/>
      <c r="R17" s="912"/>
      <c r="S17" s="891"/>
      <c r="T17" s="891"/>
      <c r="U17" s="891"/>
      <c r="V17" s="891"/>
      <c r="W17" s="890"/>
      <c r="X17" s="891"/>
      <c r="Z17" s="891"/>
      <c r="AA17" s="891"/>
      <c r="AC17" s="890"/>
      <c r="AE17" s="891"/>
    </row>
    <row r="18" spans="1:31" s="889" customFormat="1">
      <c r="A18" s="905" t="s">
        <v>2184</v>
      </c>
      <c r="B18" s="869" t="s">
        <v>2991</v>
      </c>
      <c r="C18" s="890">
        <v>3</v>
      </c>
      <c r="D18" s="882" t="s">
        <v>2190</v>
      </c>
      <c r="E18" s="971"/>
      <c r="F18" s="885">
        <f t="shared" si="0"/>
        <v>0</v>
      </c>
      <c r="G18" s="891"/>
      <c r="H18" s="891"/>
      <c r="I18" s="891"/>
      <c r="J18" s="891"/>
      <c r="K18" s="891"/>
      <c r="L18" s="891"/>
      <c r="M18" s="891"/>
      <c r="N18" s="891"/>
      <c r="O18" s="891"/>
      <c r="P18" s="891"/>
      <c r="Q18" s="891"/>
      <c r="R18" s="891"/>
      <c r="S18" s="891"/>
      <c r="T18" s="891"/>
      <c r="U18" s="891"/>
      <c r="V18" s="891"/>
      <c r="W18" s="891"/>
      <c r="X18" s="891"/>
      <c r="Z18" s="891"/>
      <c r="AA18" s="891"/>
      <c r="AC18" s="891"/>
      <c r="AE18" s="891"/>
    </row>
    <row r="19" spans="1:31" s="889" customFormat="1" ht="15">
      <c r="A19" s="905" t="s">
        <v>2340</v>
      </c>
      <c r="B19" s="869" t="s">
        <v>2992</v>
      </c>
      <c r="C19" s="881">
        <v>2</v>
      </c>
      <c r="D19" s="881" t="s">
        <v>2190</v>
      </c>
      <c r="E19" s="971"/>
      <c r="F19" s="885">
        <f t="shared" si="0"/>
        <v>0</v>
      </c>
      <c r="G19" s="891"/>
      <c r="H19" s="891"/>
      <c r="I19" s="891"/>
      <c r="J19" s="881"/>
      <c r="K19" s="891"/>
      <c r="L19" s="891"/>
      <c r="M19" s="891"/>
      <c r="N19" s="891"/>
      <c r="O19" s="891"/>
      <c r="P19" s="891"/>
      <c r="Q19" s="891"/>
      <c r="R19" s="912"/>
      <c r="S19" s="891"/>
      <c r="T19" s="891"/>
      <c r="U19" s="891"/>
      <c r="V19" s="891"/>
      <c r="W19" s="890"/>
      <c r="X19" s="891"/>
      <c r="Z19" s="891"/>
      <c r="AA19" s="891"/>
      <c r="AC19" s="890"/>
      <c r="AE19" s="891"/>
    </row>
    <row r="20" spans="1:31" s="889" customFormat="1" ht="15">
      <c r="A20" s="905" t="s">
        <v>2343</v>
      </c>
      <c r="B20" s="869" t="s">
        <v>2993</v>
      </c>
      <c r="C20" s="881">
        <v>3</v>
      </c>
      <c r="D20" s="881" t="s">
        <v>2190</v>
      </c>
      <c r="E20" s="971"/>
      <c r="F20" s="885">
        <f t="shared" si="0"/>
        <v>0</v>
      </c>
      <c r="G20" s="891"/>
      <c r="H20" s="891"/>
      <c r="I20" s="891"/>
      <c r="J20" s="881"/>
      <c r="K20" s="891"/>
      <c r="L20" s="891"/>
      <c r="M20" s="891"/>
      <c r="N20" s="891"/>
      <c r="O20" s="891"/>
      <c r="P20" s="891"/>
      <c r="Q20" s="891"/>
      <c r="R20" s="912"/>
      <c r="S20" s="891"/>
      <c r="T20" s="891"/>
      <c r="U20" s="891"/>
      <c r="V20" s="891"/>
      <c r="W20" s="890"/>
      <c r="X20" s="891"/>
      <c r="Z20" s="891"/>
      <c r="AA20" s="891"/>
      <c r="AC20" s="890"/>
      <c r="AE20" s="891"/>
    </row>
    <row r="21" spans="1:31" s="889" customFormat="1" ht="15">
      <c r="A21" s="905" t="s">
        <v>2346</v>
      </c>
      <c r="B21" s="869" t="s">
        <v>2994</v>
      </c>
      <c r="C21" s="881">
        <v>1</v>
      </c>
      <c r="D21" s="881" t="s">
        <v>2190</v>
      </c>
      <c r="E21" s="971"/>
      <c r="F21" s="885">
        <f t="shared" si="0"/>
        <v>0</v>
      </c>
      <c r="G21" s="891"/>
      <c r="H21" s="891"/>
      <c r="I21" s="891"/>
      <c r="J21" s="881"/>
      <c r="K21" s="891"/>
      <c r="L21" s="891"/>
      <c r="M21" s="891"/>
      <c r="N21" s="891"/>
      <c r="O21" s="891"/>
      <c r="P21" s="891"/>
      <c r="Q21" s="891"/>
      <c r="R21" s="912"/>
      <c r="S21" s="891"/>
      <c r="T21" s="891"/>
      <c r="U21" s="891"/>
      <c r="V21" s="891"/>
      <c r="W21" s="890"/>
      <c r="X21" s="891"/>
      <c r="Z21" s="891"/>
      <c r="AA21" s="891"/>
      <c r="AC21" s="890"/>
      <c r="AE21" s="891"/>
    </row>
    <row r="22" spans="1:31" s="889" customFormat="1" ht="15">
      <c r="A22" s="905" t="s">
        <v>2995</v>
      </c>
      <c r="B22" s="869" t="s">
        <v>2996</v>
      </c>
      <c r="C22" s="881">
        <v>1</v>
      </c>
      <c r="D22" s="881" t="s">
        <v>2190</v>
      </c>
      <c r="E22" s="971"/>
      <c r="F22" s="885">
        <f t="shared" si="0"/>
        <v>0</v>
      </c>
      <c r="G22" s="891"/>
      <c r="H22" s="891"/>
      <c r="I22" s="891"/>
      <c r="J22" s="881"/>
      <c r="K22" s="891"/>
      <c r="L22" s="891"/>
      <c r="M22" s="891"/>
      <c r="N22" s="891"/>
      <c r="O22" s="891"/>
      <c r="P22" s="891"/>
      <c r="Q22" s="891"/>
      <c r="R22" s="912"/>
      <c r="S22" s="891"/>
      <c r="T22" s="891"/>
      <c r="U22" s="891"/>
      <c r="V22" s="891"/>
      <c r="W22" s="890"/>
      <c r="X22" s="891"/>
      <c r="Z22" s="891"/>
      <c r="AA22" s="891"/>
      <c r="AC22" s="890"/>
      <c r="AE22" s="891"/>
    </row>
    <row r="23" spans="1:31" s="889" customFormat="1" ht="15">
      <c r="A23" s="905" t="s">
        <v>2997</v>
      </c>
      <c r="B23" s="869" t="s">
        <v>2998</v>
      </c>
      <c r="C23" s="881">
        <v>1</v>
      </c>
      <c r="D23" s="881" t="s">
        <v>2190</v>
      </c>
      <c r="E23" s="971"/>
      <c r="F23" s="885">
        <f t="shared" si="0"/>
        <v>0</v>
      </c>
      <c r="G23" s="891"/>
      <c r="H23" s="891"/>
      <c r="I23" s="891"/>
      <c r="J23" s="881"/>
      <c r="K23" s="891"/>
      <c r="L23" s="891"/>
      <c r="M23" s="891"/>
      <c r="N23" s="891"/>
      <c r="O23" s="891"/>
      <c r="P23" s="891"/>
      <c r="Q23" s="891"/>
      <c r="R23" s="912"/>
      <c r="S23" s="891"/>
      <c r="T23" s="891"/>
      <c r="U23" s="891"/>
      <c r="V23" s="891"/>
      <c r="W23" s="890"/>
      <c r="X23" s="891"/>
      <c r="Z23" s="891"/>
      <c r="AA23" s="891"/>
      <c r="AC23" s="890"/>
      <c r="AE23" s="891"/>
    </row>
    <row r="24" spans="1:31" s="889" customFormat="1" ht="28.5">
      <c r="A24" s="905" t="s">
        <v>2999</v>
      </c>
      <c r="B24" s="869" t="s">
        <v>3000</v>
      </c>
      <c r="C24" s="881">
        <v>1</v>
      </c>
      <c r="D24" s="881" t="s">
        <v>2190</v>
      </c>
      <c r="E24" s="971"/>
      <c r="F24" s="885">
        <f t="shared" si="0"/>
        <v>0</v>
      </c>
      <c r="J24" s="911"/>
    </row>
    <row r="25" spans="1:31" s="889" customFormat="1" ht="28.5">
      <c r="A25" s="905" t="s">
        <v>3001</v>
      </c>
      <c r="B25" s="869" t="s">
        <v>3002</v>
      </c>
      <c r="C25" s="881">
        <v>1</v>
      </c>
      <c r="D25" s="881" t="s">
        <v>3003</v>
      </c>
      <c r="E25" s="971"/>
      <c r="F25" s="885">
        <f>SUM(E25*C25)</f>
        <v>0</v>
      </c>
      <c r="G25" s="891"/>
      <c r="H25" s="891"/>
      <c r="I25" s="891"/>
      <c r="J25" s="891"/>
      <c r="K25" s="891"/>
      <c r="L25" s="891"/>
      <c r="M25" s="891"/>
      <c r="N25" s="891"/>
      <c r="O25" s="891"/>
      <c r="P25" s="891"/>
      <c r="Q25" s="891"/>
      <c r="R25" s="891"/>
      <c r="S25" s="891"/>
      <c r="T25" s="891"/>
      <c r="U25" s="891"/>
      <c r="V25" s="891"/>
      <c r="W25" s="891"/>
      <c r="X25" s="891"/>
      <c r="Z25" s="891"/>
      <c r="AA25" s="891"/>
      <c r="AC25" s="891"/>
      <c r="AE25" s="891"/>
    </row>
    <row r="26" spans="1:31" s="889" customFormat="1" ht="15">
      <c r="A26" s="905"/>
      <c r="B26" s="869"/>
      <c r="C26" s="881"/>
      <c r="D26" s="881"/>
      <c r="E26" s="971"/>
      <c r="F26" s="885"/>
      <c r="G26" s="891"/>
      <c r="H26" s="891"/>
      <c r="I26" s="891"/>
      <c r="J26" s="881"/>
      <c r="K26" s="891"/>
      <c r="L26" s="891"/>
      <c r="M26" s="891"/>
      <c r="N26" s="891"/>
      <c r="O26" s="891"/>
      <c r="P26" s="891"/>
      <c r="Q26" s="891"/>
      <c r="R26" s="912"/>
      <c r="S26" s="891"/>
      <c r="T26" s="891"/>
      <c r="U26" s="891"/>
      <c r="V26" s="891"/>
      <c r="W26" s="890"/>
      <c r="X26" s="891"/>
      <c r="Z26" s="891"/>
      <c r="AA26" s="891"/>
      <c r="AC26" s="890"/>
      <c r="AE26" s="891"/>
    </row>
    <row r="27" spans="1:31" s="889" customFormat="1" ht="15">
      <c r="A27" s="905" t="s">
        <v>3004</v>
      </c>
      <c r="B27" s="869" t="s">
        <v>3005</v>
      </c>
      <c r="C27" s="881">
        <v>850</v>
      </c>
      <c r="D27" s="881" t="s">
        <v>241</v>
      </c>
      <c r="E27" s="971"/>
      <c r="F27" s="885">
        <f t="shared" ref="F27:F34" si="1">SUM(E27*C27)</f>
        <v>0</v>
      </c>
      <c r="G27" s="891"/>
      <c r="H27" s="891"/>
      <c r="I27" s="891"/>
      <c r="J27" s="881"/>
      <c r="K27" s="891"/>
      <c r="L27" s="890"/>
      <c r="M27" s="891"/>
      <c r="N27" s="881"/>
      <c r="O27" s="891"/>
      <c r="P27" s="890"/>
      <c r="Q27" s="890"/>
      <c r="R27" s="912"/>
      <c r="S27" s="890"/>
      <c r="T27" s="890"/>
      <c r="U27" s="890"/>
      <c r="V27" s="890"/>
      <c r="W27" s="890"/>
      <c r="X27" s="891"/>
      <c r="Z27" s="891"/>
      <c r="AA27" s="891"/>
      <c r="AC27" s="890"/>
      <c r="AE27" s="891"/>
    </row>
    <row r="28" spans="1:31" s="1009" customFormat="1" ht="15">
      <c r="A28" s="905" t="s">
        <v>3006</v>
      </c>
      <c r="B28" s="869" t="s">
        <v>3007</v>
      </c>
      <c r="C28" s="881">
        <v>65</v>
      </c>
      <c r="D28" s="881" t="s">
        <v>241</v>
      </c>
      <c r="E28" s="971"/>
      <c r="F28" s="885">
        <f t="shared" si="1"/>
        <v>0</v>
      </c>
      <c r="G28" s="905"/>
      <c r="H28" s="905"/>
      <c r="I28" s="905"/>
      <c r="J28" s="905"/>
      <c r="K28" s="905"/>
      <c r="L28" s="905"/>
      <c r="M28" s="905"/>
      <c r="N28" s="905"/>
      <c r="O28" s="905"/>
      <c r="P28" s="905"/>
      <c r="Q28" s="905"/>
      <c r="R28" s="905"/>
      <c r="S28" s="905"/>
      <c r="T28" s="905"/>
      <c r="U28" s="905"/>
      <c r="V28" s="905"/>
      <c r="W28" s="904"/>
      <c r="X28" s="904"/>
      <c r="Z28" s="905"/>
      <c r="AA28" s="905"/>
    </row>
    <row r="29" spans="1:31" s="1009" customFormat="1" ht="15">
      <c r="A29" s="905" t="s">
        <v>3008</v>
      </c>
      <c r="B29" s="869" t="s">
        <v>3009</v>
      </c>
      <c r="C29" s="881">
        <v>750</v>
      </c>
      <c r="D29" s="881" t="s">
        <v>241</v>
      </c>
      <c r="E29" s="971"/>
      <c r="F29" s="885">
        <f t="shared" si="1"/>
        <v>0</v>
      </c>
      <c r="G29" s="905"/>
      <c r="H29" s="905"/>
      <c r="I29" s="905"/>
      <c r="J29" s="905"/>
      <c r="K29" s="905"/>
      <c r="L29" s="905"/>
      <c r="M29" s="905"/>
      <c r="N29" s="905"/>
      <c r="O29" s="905"/>
      <c r="P29" s="905"/>
      <c r="Q29" s="905"/>
      <c r="R29" s="905"/>
      <c r="S29" s="905"/>
      <c r="T29" s="905"/>
      <c r="U29" s="905"/>
      <c r="V29" s="905"/>
      <c r="W29" s="904"/>
      <c r="X29" s="904"/>
      <c r="Z29" s="905"/>
      <c r="AA29" s="905"/>
    </row>
    <row r="30" spans="1:31" s="1009" customFormat="1" ht="15">
      <c r="A30" s="905" t="s">
        <v>3010</v>
      </c>
      <c r="B30" s="869" t="s">
        <v>3011</v>
      </c>
      <c r="C30" s="881">
        <v>55</v>
      </c>
      <c r="D30" s="881" t="s">
        <v>241</v>
      </c>
      <c r="E30" s="971"/>
      <c r="F30" s="885">
        <f t="shared" si="1"/>
        <v>0</v>
      </c>
      <c r="G30" s="905"/>
      <c r="H30" s="905"/>
      <c r="I30" s="905"/>
      <c r="J30" s="905"/>
      <c r="K30" s="905"/>
      <c r="L30" s="905"/>
      <c r="M30" s="905"/>
      <c r="N30" s="905"/>
      <c r="O30" s="905"/>
      <c r="P30" s="905"/>
      <c r="Q30" s="905"/>
      <c r="R30" s="905"/>
      <c r="S30" s="905"/>
      <c r="T30" s="905"/>
      <c r="U30" s="905"/>
      <c r="V30" s="905"/>
      <c r="W30" s="904"/>
      <c r="X30" s="904"/>
      <c r="Z30" s="905"/>
      <c r="AA30" s="905"/>
    </row>
    <row r="31" spans="1:31" s="889" customFormat="1" ht="15">
      <c r="A31" s="905" t="s">
        <v>3012</v>
      </c>
      <c r="B31" s="869" t="s">
        <v>3013</v>
      </c>
      <c r="C31" s="881">
        <v>145</v>
      </c>
      <c r="D31" s="881" t="s">
        <v>241</v>
      </c>
      <c r="E31" s="971"/>
      <c r="F31" s="885">
        <f t="shared" si="1"/>
        <v>0</v>
      </c>
      <c r="G31" s="891"/>
      <c r="H31" s="891"/>
      <c r="I31" s="891"/>
      <c r="J31" s="881"/>
      <c r="K31" s="891"/>
      <c r="L31" s="891"/>
      <c r="M31" s="891"/>
      <c r="N31" s="891"/>
      <c r="O31" s="891"/>
      <c r="P31" s="891"/>
      <c r="Q31" s="891"/>
      <c r="R31" s="912"/>
      <c r="S31" s="891"/>
      <c r="T31" s="891"/>
      <c r="U31" s="891"/>
      <c r="V31" s="891"/>
      <c r="W31" s="890"/>
      <c r="X31" s="891"/>
      <c r="Z31" s="891"/>
      <c r="AA31" s="891"/>
      <c r="AC31" s="890"/>
      <c r="AE31" s="891"/>
    </row>
    <row r="32" spans="1:31" s="889" customFormat="1" ht="15">
      <c r="A32" s="905" t="s">
        <v>3014</v>
      </c>
      <c r="B32" s="869" t="s">
        <v>3015</v>
      </c>
      <c r="C32" s="881">
        <v>265</v>
      </c>
      <c r="D32" s="881" t="s">
        <v>241</v>
      </c>
      <c r="E32" s="971"/>
      <c r="F32" s="885">
        <f t="shared" si="1"/>
        <v>0</v>
      </c>
      <c r="G32" s="891"/>
      <c r="H32" s="891"/>
      <c r="I32" s="891"/>
      <c r="J32" s="881"/>
      <c r="K32" s="891"/>
      <c r="L32" s="891"/>
      <c r="M32" s="891"/>
      <c r="N32" s="891"/>
      <c r="O32" s="891"/>
      <c r="P32" s="891"/>
      <c r="Q32" s="891"/>
      <c r="R32" s="912"/>
      <c r="S32" s="891"/>
      <c r="T32" s="891"/>
      <c r="U32" s="891"/>
      <c r="V32" s="891"/>
      <c r="W32" s="890"/>
      <c r="X32" s="891"/>
      <c r="Z32" s="891"/>
      <c r="AA32" s="891"/>
      <c r="AC32" s="890"/>
      <c r="AE32" s="891"/>
    </row>
    <row r="33" spans="1:31" s="889" customFormat="1" ht="15">
      <c r="A33" s="905" t="s">
        <v>3016</v>
      </c>
      <c r="B33" s="869" t="s">
        <v>3017</v>
      </c>
      <c r="C33" s="881">
        <v>75</v>
      </c>
      <c r="D33" s="881" t="s">
        <v>241</v>
      </c>
      <c r="E33" s="971"/>
      <c r="F33" s="885">
        <f t="shared" si="1"/>
        <v>0</v>
      </c>
      <c r="G33" s="891"/>
      <c r="H33" s="891"/>
      <c r="I33" s="891"/>
      <c r="J33" s="881"/>
      <c r="K33" s="891"/>
      <c r="L33" s="891"/>
      <c r="M33" s="891"/>
      <c r="N33" s="891"/>
      <c r="O33" s="891"/>
      <c r="P33" s="891"/>
      <c r="Q33" s="891"/>
      <c r="R33" s="912"/>
      <c r="S33" s="891"/>
      <c r="T33" s="891"/>
      <c r="U33" s="891"/>
      <c r="V33" s="891"/>
      <c r="W33" s="890"/>
      <c r="X33" s="891"/>
      <c r="Z33" s="891"/>
      <c r="AA33" s="891"/>
      <c r="AC33" s="890"/>
      <c r="AE33" s="891"/>
    </row>
    <row r="34" spans="1:31" s="889" customFormat="1" ht="15">
      <c r="A34" s="905" t="s">
        <v>3018</v>
      </c>
      <c r="B34" s="869" t="s">
        <v>3019</v>
      </c>
      <c r="C34" s="881">
        <v>75</v>
      </c>
      <c r="D34" s="881" t="s">
        <v>241</v>
      </c>
      <c r="E34" s="971"/>
      <c r="F34" s="885">
        <f t="shared" si="1"/>
        <v>0</v>
      </c>
      <c r="G34" s="891"/>
      <c r="H34" s="891"/>
      <c r="I34" s="891"/>
      <c r="J34" s="881"/>
      <c r="K34" s="891"/>
      <c r="L34" s="891"/>
      <c r="M34" s="891"/>
      <c r="N34" s="891"/>
      <c r="O34" s="891"/>
      <c r="P34" s="891"/>
      <c r="Q34" s="891"/>
      <c r="R34" s="912"/>
      <c r="S34" s="891"/>
      <c r="T34" s="891"/>
      <c r="U34" s="891"/>
      <c r="V34" s="891"/>
      <c r="W34" s="890"/>
      <c r="X34" s="891"/>
      <c r="Z34" s="891"/>
      <c r="AA34" s="891"/>
      <c r="AC34" s="890"/>
      <c r="AE34" s="891"/>
    </row>
    <row r="35" spans="1:31" s="889" customFormat="1">
      <c r="A35" s="905" t="s">
        <v>3020</v>
      </c>
      <c r="B35" s="889" t="s">
        <v>3021</v>
      </c>
      <c r="C35" s="890">
        <v>115</v>
      </c>
      <c r="D35" s="890" t="s">
        <v>241</v>
      </c>
      <c r="E35" s="885"/>
      <c r="F35" s="885">
        <f>C35*E35</f>
        <v>0</v>
      </c>
      <c r="H35" s="897"/>
    </row>
    <row r="36" spans="1:31" s="889" customFormat="1" ht="15">
      <c r="A36" s="905" t="s">
        <v>3022</v>
      </c>
      <c r="B36" s="869" t="s">
        <v>3023</v>
      </c>
      <c r="C36" s="881">
        <v>50</v>
      </c>
      <c r="D36" s="881" t="s">
        <v>2190</v>
      </c>
      <c r="E36" s="971"/>
      <c r="F36" s="885">
        <f t="shared" ref="F36:F52" si="2">SUM(E36*C36)</f>
        <v>0</v>
      </c>
      <c r="G36" s="891"/>
      <c r="H36" s="891"/>
      <c r="I36" s="891"/>
      <c r="J36" s="881"/>
      <c r="K36" s="891"/>
      <c r="L36" s="891"/>
      <c r="M36" s="891"/>
      <c r="N36" s="891"/>
      <c r="O36" s="891"/>
      <c r="P36" s="891"/>
      <c r="Q36" s="891"/>
      <c r="R36" s="912"/>
      <c r="S36" s="891"/>
      <c r="T36" s="891"/>
      <c r="U36" s="891"/>
      <c r="V36" s="891"/>
      <c r="W36" s="890"/>
      <c r="X36" s="891"/>
      <c r="Z36" s="891"/>
      <c r="AA36" s="891"/>
      <c r="AC36" s="890"/>
      <c r="AE36" s="891"/>
    </row>
    <row r="37" spans="1:31" s="889" customFormat="1" ht="15">
      <c r="A37" s="905" t="s">
        <v>3024</v>
      </c>
      <c r="B37" s="869" t="s">
        <v>3025</v>
      </c>
      <c r="C37" s="881">
        <v>2655</v>
      </c>
      <c r="D37" s="881" t="s">
        <v>2190</v>
      </c>
      <c r="E37" s="971"/>
      <c r="F37" s="885">
        <f t="shared" si="2"/>
        <v>0</v>
      </c>
      <c r="G37" s="891"/>
      <c r="H37" s="891"/>
      <c r="I37" s="891"/>
      <c r="J37" s="881"/>
      <c r="K37" s="891"/>
      <c r="L37" s="890"/>
      <c r="M37" s="891"/>
      <c r="N37" s="881"/>
      <c r="O37" s="891"/>
      <c r="P37" s="890"/>
      <c r="Q37" s="891"/>
      <c r="R37" s="912"/>
      <c r="S37" s="881"/>
      <c r="T37" s="881"/>
      <c r="U37" s="881"/>
      <c r="V37" s="881"/>
      <c r="W37" s="890"/>
      <c r="X37" s="891"/>
      <c r="Z37" s="891"/>
      <c r="AA37" s="891"/>
      <c r="AC37" s="890"/>
      <c r="AE37" s="891"/>
    </row>
    <row r="38" spans="1:31" s="889" customFormat="1" ht="15">
      <c r="A38" s="905" t="s">
        <v>3026</v>
      </c>
      <c r="B38" s="869" t="s">
        <v>3027</v>
      </c>
      <c r="C38" s="881">
        <v>1010</v>
      </c>
      <c r="D38" s="881" t="s">
        <v>2190</v>
      </c>
      <c r="E38" s="971"/>
      <c r="F38" s="885">
        <f t="shared" si="2"/>
        <v>0</v>
      </c>
      <c r="G38" s="891"/>
      <c r="H38" s="891"/>
      <c r="I38" s="891"/>
      <c r="J38" s="881"/>
      <c r="K38" s="891"/>
      <c r="L38" s="891"/>
      <c r="M38" s="891"/>
      <c r="N38" s="881"/>
      <c r="O38" s="891"/>
      <c r="P38" s="891"/>
      <c r="Q38" s="891"/>
      <c r="R38" s="912"/>
      <c r="S38" s="891"/>
      <c r="T38" s="891"/>
      <c r="U38" s="891"/>
      <c r="V38" s="891"/>
      <c r="W38" s="890"/>
      <c r="X38" s="891"/>
      <c r="Z38" s="891"/>
      <c r="AA38" s="891"/>
      <c r="AC38" s="890"/>
      <c r="AE38" s="891"/>
    </row>
    <row r="39" spans="1:31" s="889" customFormat="1" ht="15">
      <c r="A39" s="905" t="s">
        <v>3028</v>
      </c>
      <c r="B39" s="869" t="s">
        <v>3403</v>
      </c>
      <c r="C39" s="881">
        <v>3665</v>
      </c>
      <c r="D39" s="881" t="s">
        <v>2190</v>
      </c>
      <c r="E39" s="971"/>
      <c r="F39" s="885">
        <f t="shared" si="2"/>
        <v>0</v>
      </c>
      <c r="G39" s="891"/>
      <c r="H39" s="891"/>
      <c r="I39" s="891"/>
      <c r="J39" s="881"/>
      <c r="K39" s="891"/>
      <c r="L39" s="891"/>
      <c r="M39" s="891"/>
      <c r="N39" s="891"/>
      <c r="O39" s="891"/>
      <c r="P39" s="891"/>
      <c r="Q39" s="891"/>
      <c r="R39" s="912"/>
      <c r="S39" s="891"/>
      <c r="T39" s="891"/>
      <c r="U39" s="891"/>
      <c r="V39" s="891"/>
      <c r="W39" s="890"/>
      <c r="X39" s="891"/>
      <c r="Z39" s="891"/>
      <c r="AA39" s="891"/>
      <c r="AC39" s="890"/>
      <c r="AE39" s="891"/>
    </row>
    <row r="40" spans="1:31" s="889" customFormat="1" ht="15">
      <c r="A40" s="905" t="s">
        <v>3029</v>
      </c>
      <c r="B40" s="869" t="s">
        <v>3030</v>
      </c>
      <c r="C40" s="881">
        <v>585</v>
      </c>
      <c r="D40" s="881" t="s">
        <v>241</v>
      </c>
      <c r="E40" s="971"/>
      <c r="F40" s="885">
        <f t="shared" si="2"/>
        <v>0</v>
      </c>
      <c r="G40" s="891"/>
      <c r="H40" s="891"/>
      <c r="I40" s="891"/>
      <c r="J40" s="881"/>
      <c r="K40" s="891"/>
      <c r="L40" s="890"/>
      <c r="M40" s="891"/>
      <c r="N40" s="881"/>
      <c r="O40" s="891"/>
      <c r="P40" s="890"/>
      <c r="Q40" s="890"/>
      <c r="R40" s="912"/>
      <c r="S40" s="890"/>
      <c r="T40" s="890"/>
      <c r="U40" s="890"/>
      <c r="V40" s="890"/>
      <c r="W40" s="890"/>
      <c r="X40" s="891"/>
      <c r="Z40" s="891"/>
      <c r="AA40" s="891"/>
      <c r="AC40" s="890"/>
      <c r="AE40" s="891"/>
    </row>
    <row r="41" spans="1:31" s="889" customFormat="1" ht="15">
      <c r="A41" s="905" t="s">
        <v>3031</v>
      </c>
      <c r="B41" s="869" t="s">
        <v>3032</v>
      </c>
      <c r="C41" s="881">
        <v>185</v>
      </c>
      <c r="D41" s="881" t="s">
        <v>241</v>
      </c>
      <c r="E41" s="971"/>
      <c r="F41" s="885">
        <f t="shared" si="2"/>
        <v>0</v>
      </c>
      <c r="G41" s="891"/>
      <c r="H41" s="891"/>
      <c r="I41" s="891"/>
      <c r="J41" s="881"/>
      <c r="K41" s="891"/>
      <c r="L41" s="890"/>
      <c r="M41" s="891"/>
      <c r="N41" s="881"/>
      <c r="O41" s="891"/>
      <c r="P41" s="890"/>
      <c r="Q41" s="890"/>
      <c r="R41" s="912"/>
      <c r="S41" s="890"/>
      <c r="T41" s="890"/>
      <c r="U41" s="890"/>
      <c r="V41" s="890"/>
      <c r="W41" s="890"/>
      <c r="X41" s="891"/>
      <c r="Z41" s="891"/>
      <c r="AA41" s="891"/>
      <c r="AC41" s="890"/>
      <c r="AE41" s="891"/>
    </row>
    <row r="42" spans="1:31" s="889" customFormat="1">
      <c r="A42" s="905" t="s">
        <v>3033</v>
      </c>
      <c r="B42" s="869" t="s">
        <v>3034</v>
      </c>
      <c r="C42" s="881">
        <v>25</v>
      </c>
      <c r="D42" s="881" t="s">
        <v>2190</v>
      </c>
      <c r="E42" s="971"/>
      <c r="F42" s="885">
        <f t="shared" si="2"/>
        <v>0</v>
      </c>
      <c r="J42" s="911"/>
    </row>
    <row r="43" spans="1:31" s="889" customFormat="1">
      <c r="A43" s="905" t="s">
        <v>3035</v>
      </c>
      <c r="B43" s="869" t="s">
        <v>3036</v>
      </c>
      <c r="C43" s="881">
        <v>1</v>
      </c>
      <c r="D43" s="881" t="s">
        <v>3003</v>
      </c>
      <c r="E43" s="971"/>
      <c r="F43" s="885">
        <f t="shared" si="2"/>
        <v>0</v>
      </c>
      <c r="G43" s="891"/>
      <c r="H43" s="891"/>
      <c r="I43" s="891"/>
      <c r="J43" s="891"/>
      <c r="K43" s="891"/>
      <c r="L43" s="891"/>
      <c r="M43" s="891"/>
      <c r="N43" s="891"/>
      <c r="O43" s="891"/>
      <c r="P43" s="891"/>
      <c r="Q43" s="891"/>
      <c r="R43" s="891"/>
      <c r="S43" s="891"/>
      <c r="T43" s="891"/>
      <c r="U43" s="891"/>
      <c r="V43" s="891"/>
      <c r="W43" s="891"/>
      <c r="X43" s="891"/>
      <c r="Z43" s="891"/>
      <c r="AA43" s="891"/>
      <c r="AC43" s="891"/>
      <c r="AE43" s="891"/>
    </row>
    <row r="44" spans="1:31" s="889" customFormat="1">
      <c r="A44" s="905"/>
      <c r="B44" s="869"/>
      <c r="C44" s="881"/>
      <c r="D44" s="881"/>
      <c r="E44" s="971"/>
      <c r="F44" s="885"/>
      <c r="G44" s="891"/>
      <c r="H44" s="891"/>
      <c r="I44" s="891"/>
      <c r="J44" s="891"/>
      <c r="K44" s="891"/>
      <c r="L44" s="891"/>
      <c r="M44" s="891"/>
      <c r="N44" s="891"/>
      <c r="O44" s="891"/>
      <c r="P44" s="891"/>
      <c r="Q44" s="891"/>
      <c r="R44" s="891"/>
      <c r="S44" s="891"/>
      <c r="T44" s="891"/>
      <c r="U44" s="891"/>
      <c r="V44" s="891"/>
      <c r="W44" s="891"/>
      <c r="X44" s="891"/>
      <c r="Z44" s="891"/>
      <c r="AA44" s="891"/>
      <c r="AC44" s="891"/>
      <c r="AE44" s="891"/>
    </row>
    <row r="45" spans="1:31" s="889" customFormat="1">
      <c r="A45" s="905" t="s">
        <v>3037</v>
      </c>
      <c r="B45" s="869" t="s">
        <v>3038</v>
      </c>
      <c r="C45" s="881">
        <v>1</v>
      </c>
      <c r="D45" s="881" t="s">
        <v>858</v>
      </c>
      <c r="E45" s="971"/>
      <c r="F45" s="885">
        <f t="shared" si="2"/>
        <v>0</v>
      </c>
      <c r="G45" s="891"/>
      <c r="H45" s="891"/>
      <c r="I45" s="891"/>
      <c r="J45" s="891"/>
      <c r="K45" s="891"/>
      <c r="L45" s="891"/>
      <c r="M45" s="891"/>
      <c r="N45" s="891"/>
      <c r="O45" s="891"/>
      <c r="P45" s="891"/>
      <c r="Q45" s="891"/>
      <c r="R45" s="891"/>
      <c r="S45" s="891"/>
      <c r="T45" s="891"/>
      <c r="U45" s="891"/>
      <c r="V45" s="891"/>
      <c r="W45" s="891"/>
      <c r="X45" s="891"/>
      <c r="Z45" s="891"/>
      <c r="AA45" s="891"/>
      <c r="AC45" s="891"/>
      <c r="AE45" s="891"/>
    </row>
    <row r="46" spans="1:31" s="889" customFormat="1">
      <c r="A46" s="905" t="s">
        <v>3039</v>
      </c>
      <c r="B46" s="869" t="s">
        <v>3040</v>
      </c>
      <c r="C46" s="881">
        <v>185</v>
      </c>
      <c r="D46" s="881" t="s">
        <v>241</v>
      </c>
      <c r="E46" s="971"/>
      <c r="F46" s="885">
        <f t="shared" si="2"/>
        <v>0</v>
      </c>
      <c r="G46" s="891"/>
      <c r="H46" s="891"/>
      <c r="I46" s="891"/>
      <c r="J46" s="891"/>
      <c r="K46" s="891"/>
      <c r="L46" s="891"/>
      <c r="M46" s="891"/>
      <c r="N46" s="891"/>
      <c r="O46" s="891"/>
      <c r="P46" s="891"/>
      <c r="Q46" s="891"/>
      <c r="R46" s="891"/>
      <c r="S46" s="891"/>
      <c r="T46" s="891"/>
      <c r="U46" s="891"/>
      <c r="V46" s="891"/>
      <c r="W46" s="891"/>
      <c r="X46" s="891"/>
      <c r="Z46" s="891"/>
      <c r="AA46" s="891"/>
      <c r="AC46" s="891"/>
      <c r="AE46" s="891"/>
    </row>
    <row r="47" spans="1:31" s="889" customFormat="1">
      <c r="A47" s="905" t="s">
        <v>3041</v>
      </c>
      <c r="B47" s="869" t="s">
        <v>3042</v>
      </c>
      <c r="C47" s="881">
        <v>65</v>
      </c>
      <c r="D47" s="881" t="s">
        <v>2190</v>
      </c>
      <c r="E47" s="971"/>
      <c r="F47" s="885">
        <f t="shared" si="2"/>
        <v>0</v>
      </c>
      <c r="G47" s="891"/>
      <c r="H47" s="891"/>
      <c r="I47" s="891"/>
      <c r="J47" s="891"/>
      <c r="K47" s="891"/>
      <c r="L47" s="891"/>
      <c r="M47" s="891"/>
      <c r="N47" s="891"/>
      <c r="O47" s="891"/>
      <c r="P47" s="891"/>
      <c r="Q47" s="891"/>
      <c r="R47" s="891"/>
      <c r="S47" s="891"/>
      <c r="T47" s="891"/>
      <c r="U47" s="891"/>
      <c r="V47" s="891"/>
      <c r="W47" s="891"/>
      <c r="X47" s="891"/>
      <c r="Z47" s="891"/>
      <c r="AA47" s="891"/>
      <c r="AC47" s="891"/>
      <c r="AE47" s="891"/>
    </row>
    <row r="48" spans="1:31" s="889" customFormat="1">
      <c r="A48" s="905" t="s">
        <v>3043</v>
      </c>
      <c r="B48" s="889" t="s">
        <v>2909</v>
      </c>
      <c r="C48" s="890">
        <v>1</v>
      </c>
      <c r="D48" s="882" t="s">
        <v>858</v>
      </c>
      <c r="E48" s="885"/>
      <c r="F48" s="885">
        <f t="shared" si="2"/>
        <v>0</v>
      </c>
      <c r="K48" s="911"/>
    </row>
    <row r="49" spans="1:31" s="889" customFormat="1">
      <c r="A49" s="905" t="s">
        <v>3044</v>
      </c>
      <c r="B49" s="889" t="s">
        <v>2910</v>
      </c>
      <c r="C49" s="890">
        <v>1</v>
      </c>
      <c r="D49" s="882" t="s">
        <v>858</v>
      </c>
      <c r="E49" s="885"/>
      <c r="F49" s="885">
        <f t="shared" si="2"/>
        <v>0</v>
      </c>
      <c r="K49" s="911"/>
    </row>
    <row r="50" spans="1:31" s="889" customFormat="1">
      <c r="A50" s="905" t="s">
        <v>3045</v>
      </c>
      <c r="B50" s="869" t="s">
        <v>3046</v>
      </c>
      <c r="C50" s="881">
        <v>1</v>
      </c>
      <c r="D50" s="881" t="s">
        <v>3003</v>
      </c>
      <c r="E50" s="971"/>
      <c r="F50" s="885">
        <f t="shared" si="2"/>
        <v>0</v>
      </c>
      <c r="G50" s="891"/>
      <c r="H50" s="891"/>
      <c r="I50" s="891"/>
      <c r="J50" s="891"/>
      <c r="K50" s="891"/>
      <c r="L50" s="891"/>
      <c r="M50" s="891"/>
      <c r="N50" s="891"/>
      <c r="O50" s="891"/>
      <c r="P50" s="891"/>
      <c r="Q50" s="891"/>
      <c r="R50" s="891"/>
      <c r="S50" s="891"/>
      <c r="T50" s="891"/>
      <c r="U50" s="891"/>
      <c r="V50" s="891"/>
      <c r="W50" s="891"/>
      <c r="X50" s="891"/>
      <c r="Z50" s="891"/>
      <c r="AA50" s="891"/>
      <c r="AC50" s="891"/>
      <c r="AE50" s="891"/>
    </row>
    <row r="51" spans="1:31" s="889" customFormat="1">
      <c r="A51" s="905" t="s">
        <v>3047</v>
      </c>
      <c r="B51" s="869" t="s">
        <v>3048</v>
      </c>
      <c r="C51" s="881">
        <v>24</v>
      </c>
      <c r="D51" s="881" t="s">
        <v>2654</v>
      </c>
      <c r="E51" s="971"/>
      <c r="F51" s="885">
        <f t="shared" si="2"/>
        <v>0</v>
      </c>
      <c r="G51" s="891"/>
      <c r="H51" s="891"/>
      <c r="I51" s="891"/>
      <c r="J51" s="891"/>
      <c r="K51" s="891"/>
      <c r="L51" s="891"/>
      <c r="M51" s="891"/>
      <c r="N51" s="891"/>
      <c r="O51" s="891"/>
      <c r="P51" s="891"/>
      <c r="Q51" s="891"/>
      <c r="R51" s="891"/>
      <c r="S51" s="891"/>
      <c r="T51" s="891"/>
      <c r="U51" s="891"/>
      <c r="V51" s="891"/>
      <c r="W51" s="891"/>
      <c r="X51" s="891"/>
      <c r="Z51" s="891"/>
      <c r="AA51" s="891"/>
      <c r="AC51" s="891"/>
      <c r="AE51" s="891"/>
    </row>
    <row r="52" spans="1:31" s="889" customFormat="1">
      <c r="A52" s="905" t="s">
        <v>3049</v>
      </c>
      <c r="B52" s="869" t="s">
        <v>3050</v>
      </c>
      <c r="C52" s="881">
        <v>36</v>
      </c>
      <c r="D52" s="881" t="s">
        <v>2654</v>
      </c>
      <c r="E52" s="971"/>
      <c r="F52" s="885">
        <f t="shared" si="2"/>
        <v>0</v>
      </c>
      <c r="G52" s="891"/>
      <c r="H52" s="891"/>
      <c r="I52" s="891"/>
      <c r="J52" s="891"/>
      <c r="K52" s="891"/>
      <c r="L52" s="891"/>
      <c r="M52" s="891"/>
      <c r="N52" s="891"/>
      <c r="O52" s="891"/>
      <c r="P52" s="891"/>
      <c r="Q52" s="891"/>
      <c r="R52" s="891"/>
      <c r="S52" s="891"/>
      <c r="T52" s="891"/>
      <c r="U52" s="891"/>
      <c r="V52" s="891"/>
      <c r="W52" s="891"/>
      <c r="X52" s="891"/>
      <c r="Z52" s="891"/>
      <c r="AA52" s="891"/>
      <c r="AC52" s="891"/>
      <c r="AE52" s="891"/>
    </row>
    <row r="53" spans="1:31" s="889" customFormat="1">
      <c r="A53" s="905"/>
      <c r="B53" s="869"/>
      <c r="C53" s="881"/>
      <c r="D53" s="881"/>
      <c r="E53" s="971"/>
      <c r="F53" s="885"/>
      <c r="G53" s="891"/>
      <c r="H53" s="891"/>
      <c r="I53" s="891"/>
      <c r="J53" s="891"/>
      <c r="K53" s="891"/>
      <c r="L53" s="891"/>
      <c r="M53" s="891"/>
      <c r="N53" s="891"/>
      <c r="O53" s="891"/>
      <c r="P53" s="891"/>
      <c r="Q53" s="891"/>
      <c r="R53" s="891"/>
      <c r="S53" s="891"/>
      <c r="T53" s="891"/>
      <c r="U53" s="891"/>
      <c r="V53" s="891"/>
      <c r="W53" s="891"/>
      <c r="X53" s="891"/>
      <c r="Z53" s="891"/>
      <c r="AA53" s="891"/>
      <c r="AC53" s="891"/>
      <c r="AE53" s="891"/>
    </row>
    <row r="54" spans="1:31" ht="15" thickBot="1">
      <c r="B54" s="953"/>
      <c r="C54" s="881"/>
      <c r="D54" s="882"/>
      <c r="E54" s="886"/>
      <c r="F54" s="886"/>
      <c r="I54" s="863"/>
    </row>
    <row r="55" spans="1:31" s="1016" customFormat="1" ht="22.5" customHeight="1" thickBot="1">
      <c r="A55" s="1010"/>
      <c r="B55" s="1011" t="s">
        <v>3051</v>
      </c>
      <c r="C55" s="1012"/>
      <c r="D55" s="1013"/>
      <c r="E55" s="1014"/>
      <c r="F55" s="1015">
        <f>SUM(F10:F54)</f>
        <v>0</v>
      </c>
      <c r="H55" s="1017"/>
      <c r="I55" s="1017"/>
      <c r="J55" s="1018"/>
      <c r="K55" s="1017"/>
      <c r="L55" s="1018"/>
      <c r="M55" s="1018"/>
      <c r="N55" s="1018"/>
      <c r="O55" s="1018"/>
      <c r="P55" s="1018"/>
      <c r="Q55" s="1018"/>
      <c r="R55" s="1018"/>
      <c r="S55" s="1018"/>
      <c r="T55" s="1018"/>
      <c r="U55" s="1018"/>
      <c r="V55" s="1018"/>
      <c r="W55" s="1018"/>
    </row>
    <row r="56" spans="1:31" s="889" customFormat="1" ht="15">
      <c r="A56" s="882"/>
      <c r="B56" s="902"/>
      <c r="C56" s="881"/>
      <c r="D56" s="882"/>
      <c r="E56" s="1019"/>
      <c r="F56" s="1019"/>
      <c r="H56" s="890"/>
      <c r="I56" s="890"/>
      <c r="J56" s="891"/>
      <c r="K56" s="891"/>
      <c r="L56" s="891"/>
      <c r="M56" s="891"/>
      <c r="N56" s="891"/>
      <c r="O56" s="891"/>
      <c r="P56" s="891"/>
      <c r="Q56" s="891"/>
      <c r="R56" s="891"/>
      <c r="S56" s="891"/>
      <c r="T56" s="891"/>
      <c r="U56" s="891"/>
      <c r="V56" s="891"/>
      <c r="W56" s="891"/>
    </row>
    <row r="57" spans="1:31" s="889" customFormat="1">
      <c r="A57" s="905"/>
      <c r="B57" s="866"/>
      <c r="C57" s="881"/>
      <c r="D57" s="882"/>
      <c r="E57" s="910"/>
      <c r="F57" s="910"/>
      <c r="H57" s="890"/>
      <c r="I57" s="890"/>
      <c r="J57" s="891"/>
      <c r="K57" s="891"/>
      <c r="L57" s="891"/>
      <c r="M57" s="891"/>
      <c r="N57" s="891"/>
      <c r="O57" s="891"/>
      <c r="P57" s="891"/>
      <c r="Q57" s="891"/>
      <c r="R57" s="891"/>
      <c r="S57" s="891"/>
      <c r="T57" s="891"/>
      <c r="U57" s="891"/>
      <c r="V57" s="891"/>
      <c r="W57" s="891"/>
    </row>
    <row r="58" spans="1:31">
      <c r="B58" s="953"/>
      <c r="C58" s="881"/>
      <c r="D58" s="882"/>
      <c r="E58" s="908"/>
      <c r="F58" s="908"/>
      <c r="I58" s="863"/>
    </row>
    <row r="60" spans="1:31">
      <c r="B60" s="866"/>
      <c r="C60" s="881"/>
      <c r="D60" s="882"/>
    </row>
    <row r="61" spans="1:31">
      <c r="B61" s="866"/>
      <c r="C61" s="881"/>
      <c r="D61" s="882"/>
    </row>
    <row r="62" spans="1:31">
      <c r="C62" s="881"/>
      <c r="D62" s="882"/>
    </row>
    <row r="63" spans="1:31">
      <c r="C63" s="881"/>
      <c r="D63" s="883"/>
    </row>
    <row r="64" spans="1:31">
      <c r="B64" s="866"/>
    </row>
    <row r="65" spans="2:4">
      <c r="B65" s="866"/>
      <c r="C65" s="881"/>
      <c r="D65" s="882"/>
    </row>
    <row r="66" spans="2:4">
      <c r="B66" s="866"/>
      <c r="C66" s="881"/>
      <c r="D66" s="882"/>
    </row>
    <row r="67" spans="2:4">
      <c r="B67" s="866"/>
      <c r="C67" s="881"/>
      <c r="D67" s="882"/>
    </row>
    <row r="68" spans="2:4">
      <c r="B68" s="866"/>
      <c r="C68" s="881"/>
      <c r="D68" s="882"/>
    </row>
    <row r="69" spans="2:4">
      <c r="B69" s="866"/>
      <c r="C69" s="881"/>
      <c r="D69" s="882"/>
    </row>
    <row r="70" spans="2:4">
      <c r="B70" s="866"/>
      <c r="C70" s="881"/>
      <c r="D70" s="882"/>
    </row>
    <row r="71" spans="2:4">
      <c r="B71" s="866"/>
      <c r="C71" s="881"/>
      <c r="D71" s="882"/>
    </row>
    <row r="72" spans="2:4">
      <c r="B72" s="1020"/>
      <c r="C72" s="881"/>
      <c r="D72" s="882"/>
    </row>
    <row r="73" spans="2:4">
      <c r="B73" s="866"/>
      <c r="C73" s="881"/>
      <c r="D73" s="882"/>
    </row>
    <row r="74" spans="2:4">
      <c r="C74" s="881"/>
      <c r="D74" s="882"/>
    </row>
    <row r="75" spans="2:4">
      <c r="B75" s="866"/>
      <c r="C75" s="881"/>
      <c r="D75" s="882"/>
    </row>
    <row r="76" spans="2:4">
      <c r="B76" s="866"/>
      <c r="C76" s="881"/>
      <c r="D76" s="882"/>
    </row>
    <row r="77" spans="2:4">
      <c r="B77" s="866"/>
      <c r="C77" s="881"/>
      <c r="D77" s="882"/>
    </row>
    <row r="78" spans="2:4">
      <c r="B78" s="866"/>
      <c r="C78" s="881"/>
      <c r="D78" s="882"/>
    </row>
    <row r="79" spans="2:4">
      <c r="B79" s="866"/>
      <c r="C79" s="881"/>
      <c r="D79" s="882"/>
    </row>
    <row r="80" spans="2:4">
      <c r="B80" s="866"/>
      <c r="C80" s="881"/>
      <c r="D80" s="882"/>
    </row>
    <row r="81" spans="2:4">
      <c r="B81" s="866"/>
      <c r="C81" s="881"/>
      <c r="D81" s="882"/>
    </row>
    <row r="82" spans="2:4">
      <c r="B82" s="866"/>
      <c r="C82" s="881"/>
      <c r="D82" s="882"/>
    </row>
    <row r="83" spans="2:4">
      <c r="B83" s="866"/>
      <c r="C83" s="881"/>
      <c r="D83" s="882"/>
    </row>
    <row r="84" spans="2:4">
      <c r="B84" s="866"/>
      <c r="C84" s="881"/>
      <c r="D84" s="882"/>
    </row>
    <row r="85" spans="2:4">
      <c r="B85" s="866"/>
      <c r="C85" s="881"/>
      <c r="D85" s="882"/>
    </row>
    <row r="86" spans="2:4">
      <c r="B86" s="866"/>
      <c r="C86" s="881"/>
      <c r="D86" s="882"/>
    </row>
    <row r="87" spans="2:4">
      <c r="B87" s="866"/>
      <c r="C87" s="881"/>
      <c r="D87" s="882"/>
    </row>
    <row r="88" spans="2:4">
      <c r="B88" s="866"/>
      <c r="C88" s="881"/>
      <c r="D88" s="882"/>
    </row>
    <row r="89" spans="2:4">
      <c r="B89" s="866"/>
      <c r="C89" s="881"/>
      <c r="D89" s="882"/>
    </row>
    <row r="90" spans="2:4">
      <c r="B90" s="866"/>
      <c r="C90" s="881"/>
      <c r="D90" s="883"/>
    </row>
    <row r="91" spans="2:4">
      <c r="B91" s="866"/>
    </row>
    <row r="92" spans="2:4">
      <c r="B92" s="866"/>
      <c r="C92" s="881"/>
      <c r="D92" s="882"/>
    </row>
    <row r="93" spans="2:4">
      <c r="B93" s="866"/>
      <c r="C93" s="881"/>
      <c r="D93" s="882"/>
    </row>
    <row r="94" spans="2:4">
      <c r="B94" s="866"/>
      <c r="C94" s="881"/>
      <c r="D94" s="882"/>
    </row>
    <row r="95" spans="2:4">
      <c r="B95" s="866"/>
      <c r="C95" s="881"/>
      <c r="D95" s="882"/>
    </row>
    <row r="96" spans="2:4">
      <c r="B96" s="866"/>
      <c r="C96" s="881"/>
      <c r="D96" s="882"/>
    </row>
    <row r="97" spans="2:4">
      <c r="B97" s="866"/>
      <c r="C97" s="881"/>
      <c r="D97" s="882"/>
    </row>
    <row r="98" spans="2:4">
      <c r="B98" s="866"/>
      <c r="C98" s="881"/>
      <c r="D98" s="882"/>
    </row>
    <row r="99" spans="2:4">
      <c r="B99" s="1020"/>
      <c r="C99" s="881"/>
      <c r="D99" s="882"/>
    </row>
    <row r="100" spans="2:4">
      <c r="B100" s="866"/>
      <c r="C100" s="881"/>
      <c r="D100" s="882"/>
    </row>
    <row r="101" spans="2:4">
      <c r="C101" s="881"/>
      <c r="D101" s="882"/>
    </row>
    <row r="102" spans="2:4">
      <c r="C102" s="881"/>
      <c r="D102" s="882"/>
    </row>
    <row r="103" spans="2:4">
      <c r="B103" s="866"/>
      <c r="C103" s="881"/>
      <c r="D103" s="882"/>
    </row>
    <row r="104" spans="2:4">
      <c r="B104" s="866"/>
      <c r="C104" s="881"/>
      <c r="D104" s="882"/>
    </row>
    <row r="105" spans="2:4">
      <c r="B105" s="866"/>
      <c r="C105" s="881"/>
      <c r="D105" s="882"/>
    </row>
    <row r="106" spans="2:4">
      <c r="B106" s="866"/>
      <c r="C106" s="881"/>
      <c r="D106" s="882"/>
    </row>
    <row r="107" spans="2:4">
      <c r="B107" s="866"/>
      <c r="C107" s="881"/>
      <c r="D107" s="882"/>
    </row>
    <row r="108" spans="2:4">
      <c r="B108" s="866"/>
      <c r="C108" s="881"/>
      <c r="D108" s="882"/>
    </row>
    <row r="109" spans="2:4">
      <c r="B109" s="866"/>
      <c r="C109" s="881"/>
      <c r="D109" s="882"/>
    </row>
    <row r="110" spans="2:4">
      <c r="B110" s="866"/>
      <c r="C110" s="881"/>
      <c r="D110" s="882"/>
    </row>
    <row r="111" spans="2:4">
      <c r="B111" s="866"/>
      <c r="C111" s="881"/>
      <c r="D111" s="882"/>
    </row>
    <row r="112" spans="2:4">
      <c r="B112" s="866"/>
      <c r="C112" s="881"/>
      <c r="D112" s="882"/>
    </row>
    <row r="113" spans="2:4">
      <c r="B113" s="866"/>
      <c r="C113" s="881"/>
      <c r="D113" s="882"/>
    </row>
    <row r="114" spans="2:4">
      <c r="B114" s="866"/>
      <c r="C114" s="881"/>
      <c r="D114" s="882"/>
    </row>
    <row r="115" spans="2:4">
      <c r="B115" s="866"/>
      <c r="C115" s="881"/>
      <c r="D115" s="883"/>
    </row>
    <row r="116" spans="2:4">
      <c r="B116" s="866"/>
    </row>
    <row r="117" spans="2:4">
      <c r="B117" s="866"/>
      <c r="C117" s="881"/>
      <c r="D117" s="882"/>
    </row>
    <row r="118" spans="2:4">
      <c r="B118" s="866"/>
      <c r="C118" s="881"/>
      <c r="D118" s="882"/>
    </row>
    <row r="119" spans="2:4">
      <c r="B119" s="866"/>
      <c r="C119" s="881"/>
      <c r="D119" s="882"/>
    </row>
    <row r="120" spans="2:4">
      <c r="B120" s="866"/>
      <c r="C120" s="881"/>
      <c r="D120" s="882"/>
    </row>
    <row r="121" spans="2:4">
      <c r="B121" s="866"/>
      <c r="C121" s="881"/>
      <c r="D121" s="882"/>
    </row>
    <row r="122" spans="2:4">
      <c r="B122" s="866"/>
      <c r="C122" s="881"/>
      <c r="D122" s="882"/>
    </row>
    <row r="123" spans="2:4">
      <c r="B123" s="866"/>
      <c r="C123" s="881"/>
      <c r="D123" s="882"/>
    </row>
    <row r="124" spans="2:4">
      <c r="B124" s="1020"/>
      <c r="C124" s="881"/>
      <c r="D124" s="882"/>
    </row>
    <row r="125" spans="2:4">
      <c r="B125" s="866"/>
      <c r="C125" s="881"/>
      <c r="D125" s="882"/>
    </row>
    <row r="126" spans="2:4">
      <c r="C126" s="881"/>
      <c r="D126" s="882"/>
    </row>
    <row r="127" spans="2:4">
      <c r="B127" s="866"/>
      <c r="C127" s="881"/>
      <c r="D127" s="882"/>
    </row>
    <row r="128" spans="2:4">
      <c r="B128" s="866"/>
      <c r="C128" s="881"/>
      <c r="D128" s="882"/>
    </row>
    <row r="129" spans="2:4">
      <c r="B129" s="866"/>
      <c r="C129" s="881"/>
      <c r="D129" s="882"/>
    </row>
    <row r="130" spans="2:4">
      <c r="B130" s="866"/>
      <c r="C130" s="881"/>
      <c r="D130" s="882"/>
    </row>
    <row r="131" spans="2:4">
      <c r="B131" s="866"/>
      <c r="C131" s="881"/>
      <c r="D131" s="882"/>
    </row>
    <row r="132" spans="2:4">
      <c r="B132" s="866"/>
      <c r="C132" s="881"/>
      <c r="D132" s="882"/>
    </row>
    <row r="133" spans="2:4">
      <c r="B133" s="866"/>
      <c r="C133" s="881"/>
      <c r="D133" s="882"/>
    </row>
    <row r="134" spans="2:4">
      <c r="B134" s="866"/>
      <c r="C134" s="881"/>
      <c r="D134" s="882"/>
    </row>
    <row r="135" spans="2:4">
      <c r="B135" s="866"/>
      <c r="C135" s="881"/>
      <c r="D135" s="882"/>
    </row>
    <row r="136" spans="2:4">
      <c r="B136" s="866"/>
      <c r="C136" s="881"/>
      <c r="D136" s="882"/>
    </row>
    <row r="137" spans="2:4">
      <c r="B137" s="866"/>
      <c r="C137" s="881"/>
      <c r="D137" s="882"/>
    </row>
    <row r="138" spans="2:4">
      <c r="B138" s="866"/>
      <c r="C138" s="881"/>
      <c r="D138" s="882"/>
    </row>
    <row r="139" spans="2:4">
      <c r="B139" s="866"/>
      <c r="C139" s="881"/>
      <c r="D139" s="883"/>
    </row>
    <row r="140" spans="2:4">
      <c r="B140" s="866"/>
    </row>
    <row r="141" spans="2:4">
      <c r="B141" s="866"/>
      <c r="C141" s="881"/>
      <c r="D141" s="882"/>
    </row>
    <row r="142" spans="2:4">
      <c r="B142" s="866"/>
      <c r="C142" s="881"/>
      <c r="D142" s="882"/>
    </row>
    <row r="143" spans="2:4">
      <c r="B143" s="866"/>
      <c r="C143" s="881"/>
      <c r="D143" s="882"/>
    </row>
    <row r="144" spans="2:4">
      <c r="B144" s="866"/>
      <c r="C144" s="881"/>
      <c r="D144" s="882"/>
    </row>
    <row r="145" spans="2:4">
      <c r="B145" s="866"/>
      <c r="C145" s="881"/>
      <c r="D145" s="882"/>
    </row>
    <row r="146" spans="2:4">
      <c r="B146" s="866"/>
      <c r="C146" s="881"/>
      <c r="D146" s="882"/>
    </row>
    <row r="147" spans="2:4">
      <c r="B147" s="866"/>
      <c r="C147" s="881"/>
      <c r="D147" s="882"/>
    </row>
    <row r="148" spans="2:4">
      <c r="B148" s="1020"/>
      <c r="C148" s="881"/>
      <c r="D148" s="882"/>
    </row>
    <row r="149" spans="2:4">
      <c r="B149" s="866"/>
      <c r="C149" s="881"/>
      <c r="D149" s="882"/>
    </row>
    <row r="150" spans="2:4">
      <c r="C150" s="881"/>
      <c r="D150" s="882"/>
    </row>
    <row r="151" spans="2:4">
      <c r="C151" s="881"/>
      <c r="D151" s="882"/>
    </row>
    <row r="152" spans="2:4">
      <c r="B152" s="866"/>
      <c r="C152" s="881"/>
      <c r="D152" s="882"/>
    </row>
    <row r="153" spans="2:4">
      <c r="B153" s="866"/>
      <c r="C153" s="881"/>
      <c r="D153" s="882"/>
    </row>
    <row r="154" spans="2:4">
      <c r="B154" s="866"/>
      <c r="C154" s="881"/>
      <c r="D154" s="882"/>
    </row>
    <row r="155" spans="2:4">
      <c r="B155" s="866"/>
      <c r="C155" s="881"/>
      <c r="D155" s="882"/>
    </row>
    <row r="156" spans="2:4">
      <c r="B156" s="866"/>
      <c r="C156" s="881"/>
      <c r="D156" s="882"/>
    </row>
    <row r="157" spans="2:4">
      <c r="B157" s="866"/>
      <c r="C157" s="881"/>
      <c r="D157" s="882"/>
    </row>
    <row r="158" spans="2:4">
      <c r="B158" s="866"/>
      <c r="C158" s="881"/>
      <c r="D158" s="882"/>
    </row>
    <row r="159" spans="2:4">
      <c r="B159" s="866"/>
      <c r="C159" s="881"/>
      <c r="D159" s="882"/>
    </row>
    <row r="160" spans="2:4">
      <c r="B160" s="866"/>
      <c r="C160" s="881"/>
      <c r="D160" s="882"/>
    </row>
    <row r="161" spans="2:4">
      <c r="B161" s="866"/>
      <c r="C161" s="881"/>
      <c r="D161" s="882"/>
    </row>
    <row r="162" spans="2:4">
      <c r="B162" s="866"/>
      <c r="C162" s="881"/>
      <c r="D162" s="882"/>
    </row>
    <row r="163" spans="2:4">
      <c r="B163" s="866"/>
      <c r="C163" s="881"/>
      <c r="D163" s="882"/>
    </row>
    <row r="164" spans="2:4">
      <c r="B164" s="866"/>
      <c r="C164" s="881"/>
      <c r="D164" s="882"/>
    </row>
    <row r="165" spans="2:4">
      <c r="B165" s="866"/>
      <c r="C165" s="881"/>
      <c r="D165" s="883"/>
    </row>
    <row r="166" spans="2:4">
      <c r="B166" s="866"/>
    </row>
    <row r="167" spans="2:4">
      <c r="B167" s="866"/>
      <c r="C167" s="881"/>
      <c r="D167" s="882"/>
    </row>
    <row r="168" spans="2:4">
      <c r="B168" s="866"/>
      <c r="C168" s="881"/>
      <c r="D168" s="882"/>
    </row>
    <row r="169" spans="2:4">
      <c r="B169" s="866"/>
      <c r="C169" s="881"/>
      <c r="D169" s="882"/>
    </row>
    <row r="170" spans="2:4">
      <c r="B170" s="866"/>
      <c r="C170" s="881"/>
      <c r="D170" s="882"/>
    </row>
    <row r="171" spans="2:4">
      <c r="B171" s="866"/>
      <c r="C171" s="881"/>
      <c r="D171" s="882"/>
    </row>
    <row r="172" spans="2:4">
      <c r="B172" s="866"/>
      <c r="C172" s="881"/>
      <c r="D172" s="882"/>
    </row>
    <row r="173" spans="2:4">
      <c r="B173" s="866"/>
      <c r="C173" s="881"/>
      <c r="D173" s="882"/>
    </row>
    <row r="174" spans="2:4">
      <c r="B174" s="1020"/>
      <c r="C174" s="881"/>
      <c r="D174" s="882"/>
    </row>
    <row r="175" spans="2:4">
      <c r="B175" s="866"/>
      <c r="C175" s="881"/>
      <c r="D175" s="882"/>
    </row>
    <row r="176" spans="2:4">
      <c r="C176" s="881"/>
      <c r="D176" s="882"/>
    </row>
    <row r="177" spans="2:4">
      <c r="B177" s="866"/>
      <c r="C177" s="881"/>
      <c r="D177" s="882"/>
    </row>
    <row r="178" spans="2:4">
      <c r="B178" s="866"/>
      <c r="C178" s="881"/>
      <c r="D178" s="882"/>
    </row>
    <row r="179" spans="2:4">
      <c r="B179" s="866"/>
      <c r="C179" s="881"/>
      <c r="D179" s="882"/>
    </row>
    <row r="180" spans="2:4">
      <c r="B180" s="866"/>
      <c r="C180" s="881"/>
      <c r="D180" s="882"/>
    </row>
    <row r="181" spans="2:4">
      <c r="B181" s="866"/>
      <c r="C181" s="881"/>
      <c r="D181" s="882"/>
    </row>
    <row r="182" spans="2:4">
      <c r="B182" s="866"/>
      <c r="C182" s="881"/>
      <c r="D182" s="882"/>
    </row>
    <row r="183" spans="2:4">
      <c r="B183" s="866"/>
      <c r="C183" s="881"/>
      <c r="D183" s="882"/>
    </row>
    <row r="184" spans="2:4">
      <c r="B184" s="866"/>
      <c r="C184" s="881"/>
      <c r="D184" s="882"/>
    </row>
    <row r="185" spans="2:4">
      <c r="B185" s="866"/>
      <c r="C185" s="881"/>
      <c r="D185" s="882"/>
    </row>
    <row r="186" spans="2:4">
      <c r="B186" s="866"/>
      <c r="C186" s="881"/>
      <c r="D186" s="882"/>
    </row>
    <row r="187" spans="2:4">
      <c r="B187" s="866"/>
      <c r="C187" s="881"/>
      <c r="D187" s="882"/>
    </row>
    <row r="188" spans="2:4">
      <c r="B188" s="866"/>
      <c r="C188" s="881"/>
      <c r="D188" s="882"/>
    </row>
    <row r="189" spans="2:4">
      <c r="B189" s="866"/>
      <c r="C189" s="881"/>
      <c r="D189" s="882"/>
    </row>
    <row r="190" spans="2:4">
      <c r="B190" s="866"/>
      <c r="C190" s="881"/>
      <c r="D190" s="883"/>
    </row>
    <row r="191" spans="2:4">
      <c r="B191" s="866"/>
    </row>
    <row r="192" spans="2:4">
      <c r="B192" s="866"/>
      <c r="C192" s="881"/>
      <c r="D192" s="882"/>
    </row>
    <row r="193" spans="2:4">
      <c r="B193" s="866"/>
      <c r="C193" s="881"/>
      <c r="D193" s="882"/>
    </row>
    <row r="194" spans="2:4">
      <c r="B194" s="866"/>
      <c r="C194" s="881"/>
      <c r="D194" s="882"/>
    </row>
    <row r="195" spans="2:4">
      <c r="B195" s="866"/>
      <c r="C195" s="881"/>
      <c r="D195" s="882"/>
    </row>
    <row r="196" spans="2:4">
      <c r="B196" s="866"/>
      <c r="C196" s="881"/>
      <c r="D196" s="882"/>
    </row>
    <row r="197" spans="2:4">
      <c r="B197" s="866"/>
      <c r="C197" s="881"/>
      <c r="D197" s="882"/>
    </row>
    <row r="198" spans="2:4">
      <c r="B198" s="866"/>
      <c r="C198" s="881"/>
      <c r="D198" s="882"/>
    </row>
    <row r="199" spans="2:4">
      <c r="B199" s="1020"/>
      <c r="C199" s="881"/>
      <c r="D199" s="882"/>
    </row>
    <row r="200" spans="2:4">
      <c r="B200" s="866"/>
      <c r="C200" s="881"/>
      <c r="D200" s="882"/>
    </row>
    <row r="201" spans="2:4">
      <c r="C201" s="881"/>
      <c r="D201" s="882"/>
    </row>
    <row r="202" spans="2:4">
      <c r="B202" s="866"/>
      <c r="C202" s="881"/>
      <c r="D202" s="882"/>
    </row>
    <row r="203" spans="2:4">
      <c r="B203" s="866"/>
      <c r="C203" s="881"/>
      <c r="D203" s="882"/>
    </row>
    <row r="204" spans="2:4">
      <c r="B204" s="866"/>
      <c r="C204" s="881"/>
      <c r="D204" s="882"/>
    </row>
    <row r="205" spans="2:4">
      <c r="B205" s="866"/>
      <c r="C205" s="881"/>
      <c r="D205" s="882"/>
    </row>
    <row r="206" spans="2:4">
      <c r="B206" s="866"/>
      <c r="C206" s="881"/>
      <c r="D206" s="882"/>
    </row>
    <row r="207" spans="2:4">
      <c r="B207" s="866"/>
      <c r="C207" s="881"/>
      <c r="D207" s="882"/>
    </row>
    <row r="208" spans="2:4">
      <c r="B208" s="866"/>
      <c r="C208" s="881"/>
      <c r="D208" s="882"/>
    </row>
    <row r="209" spans="2:4">
      <c r="B209" s="866"/>
      <c r="C209" s="881"/>
      <c r="D209" s="882"/>
    </row>
    <row r="210" spans="2:4">
      <c r="B210" s="866"/>
      <c r="C210" s="881"/>
      <c r="D210" s="882"/>
    </row>
    <row r="211" spans="2:4">
      <c r="B211" s="866"/>
      <c r="C211" s="881"/>
      <c r="D211" s="882"/>
    </row>
    <row r="212" spans="2:4">
      <c r="B212" s="866"/>
      <c r="C212" s="881"/>
      <c r="D212" s="882"/>
    </row>
    <row r="213" spans="2:4">
      <c r="B213" s="866"/>
      <c r="C213" s="881"/>
      <c r="D213" s="882"/>
    </row>
    <row r="214" spans="2:4">
      <c r="B214" s="866"/>
      <c r="C214" s="881"/>
      <c r="D214" s="882"/>
    </row>
    <row r="215" spans="2:4">
      <c r="B215" s="866"/>
      <c r="C215" s="881"/>
      <c r="D215" s="882"/>
    </row>
    <row r="216" spans="2:4">
      <c r="B216" s="866"/>
      <c r="C216" s="881"/>
      <c r="D216" s="882"/>
    </row>
    <row r="217" spans="2:4">
      <c r="B217" s="866"/>
      <c r="C217" s="881"/>
      <c r="D217" s="883"/>
    </row>
    <row r="218" spans="2:4">
      <c r="B218" s="866"/>
    </row>
    <row r="219" spans="2:4">
      <c r="B219" s="866"/>
      <c r="C219" s="881"/>
      <c r="D219" s="882"/>
    </row>
    <row r="220" spans="2:4">
      <c r="B220" s="866"/>
      <c r="C220" s="881"/>
      <c r="D220" s="882"/>
    </row>
    <row r="221" spans="2:4">
      <c r="B221" s="866"/>
      <c r="C221" s="881"/>
      <c r="D221" s="882"/>
    </row>
    <row r="222" spans="2:4">
      <c r="B222" s="866"/>
      <c r="C222" s="881"/>
      <c r="D222" s="882"/>
    </row>
    <row r="223" spans="2:4">
      <c r="B223" s="866"/>
      <c r="C223" s="881"/>
      <c r="D223" s="882"/>
    </row>
    <row r="224" spans="2:4">
      <c r="B224" s="866"/>
      <c r="C224" s="881"/>
      <c r="D224" s="882"/>
    </row>
    <row r="225" spans="2:4">
      <c r="B225" s="866"/>
      <c r="C225" s="881"/>
      <c r="D225" s="882"/>
    </row>
    <row r="226" spans="2:4">
      <c r="B226" s="1020"/>
      <c r="C226" s="881"/>
      <c r="D226" s="882"/>
    </row>
    <row r="227" spans="2:4">
      <c r="B227" s="866"/>
      <c r="C227" s="881"/>
      <c r="D227" s="882"/>
    </row>
    <row r="228" spans="2:4">
      <c r="C228" s="881"/>
      <c r="D228" s="882"/>
    </row>
    <row r="229" spans="2:4">
      <c r="B229" s="866"/>
      <c r="C229" s="881"/>
      <c r="D229" s="882"/>
    </row>
    <row r="230" spans="2:4">
      <c r="B230" s="866"/>
      <c r="C230" s="881"/>
      <c r="D230" s="882"/>
    </row>
    <row r="231" spans="2:4">
      <c r="B231" s="866"/>
      <c r="C231" s="881"/>
      <c r="D231" s="882"/>
    </row>
    <row r="232" spans="2:4">
      <c r="B232" s="866"/>
      <c r="C232" s="881"/>
      <c r="D232" s="882"/>
    </row>
    <row r="233" spans="2:4">
      <c r="B233" s="866"/>
      <c r="C233" s="881"/>
      <c r="D233" s="882"/>
    </row>
    <row r="234" spans="2:4">
      <c r="B234" s="866"/>
      <c r="C234" s="881"/>
      <c r="D234" s="882"/>
    </row>
    <row r="235" spans="2:4">
      <c r="B235" s="866"/>
      <c r="C235" s="881"/>
      <c r="D235" s="882"/>
    </row>
    <row r="236" spans="2:4">
      <c r="B236" s="866"/>
      <c r="C236" s="881"/>
      <c r="D236" s="882"/>
    </row>
    <row r="237" spans="2:4">
      <c r="B237" s="866"/>
      <c r="C237" s="881"/>
      <c r="D237" s="882"/>
    </row>
    <row r="238" spans="2:4">
      <c r="B238" s="866"/>
      <c r="C238" s="881"/>
      <c r="D238" s="882"/>
    </row>
    <row r="239" spans="2:4">
      <c r="B239" s="866"/>
      <c r="C239" s="881"/>
      <c r="D239" s="882"/>
    </row>
    <row r="240" spans="2:4">
      <c r="B240" s="866"/>
      <c r="C240" s="881"/>
      <c r="D240" s="882"/>
    </row>
    <row r="241" spans="2:4">
      <c r="B241" s="866"/>
      <c r="C241" s="881"/>
      <c r="D241" s="882"/>
    </row>
    <row r="242" spans="2:4">
      <c r="B242" s="866"/>
      <c r="C242" s="881"/>
      <c r="D242" s="883"/>
    </row>
    <row r="243" spans="2:4">
      <c r="B243" s="866"/>
    </row>
    <row r="244" spans="2:4">
      <c r="B244" s="866"/>
      <c r="C244" s="881"/>
      <c r="D244" s="882"/>
    </row>
    <row r="245" spans="2:4">
      <c r="B245" s="866"/>
      <c r="C245" s="881"/>
      <c r="D245" s="882"/>
    </row>
    <row r="246" spans="2:4">
      <c r="B246" s="866"/>
      <c r="C246" s="881"/>
      <c r="D246" s="882"/>
    </row>
    <row r="247" spans="2:4">
      <c r="B247" s="866"/>
      <c r="C247" s="881"/>
      <c r="D247" s="882"/>
    </row>
    <row r="248" spans="2:4">
      <c r="B248" s="866"/>
      <c r="C248" s="881"/>
      <c r="D248" s="882"/>
    </row>
    <row r="249" spans="2:4">
      <c r="B249" s="866"/>
      <c r="C249" s="881"/>
      <c r="D249" s="882"/>
    </row>
    <row r="250" spans="2:4">
      <c r="B250" s="866"/>
      <c r="C250" s="881"/>
      <c r="D250" s="882"/>
    </row>
    <row r="251" spans="2:4">
      <c r="B251" s="1020"/>
      <c r="C251" s="881"/>
      <c r="D251" s="882"/>
    </row>
    <row r="252" spans="2:4">
      <c r="B252" s="866"/>
      <c r="C252" s="881"/>
      <c r="D252" s="882"/>
    </row>
    <row r="253" spans="2:4">
      <c r="C253" s="881"/>
      <c r="D253" s="882"/>
    </row>
    <row r="254" spans="2:4">
      <c r="C254" s="881"/>
      <c r="D254" s="882"/>
    </row>
    <row r="255" spans="2:4">
      <c r="B255" s="866"/>
      <c r="C255" s="881"/>
      <c r="D255" s="882"/>
    </row>
    <row r="256" spans="2:4">
      <c r="B256" s="866"/>
      <c r="C256" s="881"/>
      <c r="D256" s="882"/>
    </row>
    <row r="257" spans="2:4">
      <c r="B257" s="866"/>
      <c r="C257" s="881"/>
      <c r="D257" s="882"/>
    </row>
    <row r="258" spans="2:4">
      <c r="B258" s="866"/>
      <c r="C258" s="881"/>
      <c r="D258" s="882"/>
    </row>
    <row r="259" spans="2:4">
      <c r="B259" s="866"/>
      <c r="C259" s="881"/>
      <c r="D259" s="882"/>
    </row>
    <row r="260" spans="2:4">
      <c r="B260" s="866"/>
      <c r="C260" s="881"/>
      <c r="D260" s="882"/>
    </row>
    <row r="261" spans="2:4">
      <c r="B261" s="866"/>
      <c r="C261" s="881"/>
      <c r="D261" s="882"/>
    </row>
    <row r="262" spans="2:4">
      <c r="B262" s="866"/>
      <c r="C262" s="881"/>
      <c r="D262" s="882"/>
    </row>
    <row r="263" spans="2:4">
      <c r="B263" s="866"/>
      <c r="C263" s="881"/>
      <c r="D263" s="882"/>
    </row>
    <row r="264" spans="2:4">
      <c r="B264" s="866"/>
      <c r="C264" s="881"/>
      <c r="D264" s="882"/>
    </row>
    <row r="265" spans="2:4">
      <c r="B265" s="866"/>
      <c r="C265" s="881"/>
      <c r="D265" s="882"/>
    </row>
    <row r="266" spans="2:4">
      <c r="B266" s="866"/>
      <c r="C266" s="881"/>
      <c r="D266" s="882"/>
    </row>
    <row r="267" spans="2:4">
      <c r="B267" s="866"/>
      <c r="C267" s="881"/>
      <c r="D267" s="882"/>
    </row>
    <row r="268" spans="2:4">
      <c r="B268" s="866"/>
      <c r="C268" s="881"/>
      <c r="D268" s="883"/>
    </row>
    <row r="269" spans="2:4">
      <c r="B269" s="866"/>
    </row>
    <row r="270" spans="2:4">
      <c r="B270" s="866"/>
      <c r="C270" s="881"/>
      <c r="D270" s="882"/>
    </row>
    <row r="271" spans="2:4">
      <c r="B271" s="866"/>
      <c r="C271" s="881"/>
      <c r="D271" s="882"/>
    </row>
    <row r="272" spans="2:4">
      <c r="B272" s="866"/>
      <c r="C272" s="881"/>
      <c r="D272" s="882"/>
    </row>
    <row r="273" spans="2:4">
      <c r="B273" s="866"/>
      <c r="C273" s="881"/>
      <c r="D273" s="882"/>
    </row>
    <row r="274" spans="2:4">
      <c r="B274" s="866"/>
      <c r="C274" s="881"/>
      <c r="D274" s="882"/>
    </row>
    <row r="275" spans="2:4">
      <c r="B275" s="866"/>
      <c r="C275" s="881"/>
      <c r="D275" s="882"/>
    </row>
    <row r="276" spans="2:4">
      <c r="B276" s="866"/>
      <c r="C276" s="881"/>
      <c r="D276" s="882"/>
    </row>
    <row r="277" spans="2:4">
      <c r="B277" s="1020"/>
      <c r="C277" s="881"/>
      <c r="D277" s="882"/>
    </row>
    <row r="278" spans="2:4">
      <c r="B278" s="866"/>
      <c r="C278" s="881"/>
      <c r="D278" s="882"/>
    </row>
    <row r="279" spans="2:4">
      <c r="C279" s="881"/>
      <c r="D279" s="882"/>
    </row>
    <row r="280" spans="2:4">
      <c r="B280" s="866"/>
      <c r="C280" s="881"/>
      <c r="D280" s="882"/>
    </row>
    <row r="281" spans="2:4">
      <c r="B281" s="866"/>
      <c r="C281" s="881"/>
      <c r="D281" s="882"/>
    </row>
    <row r="282" spans="2:4">
      <c r="B282" s="866"/>
      <c r="C282" s="881"/>
      <c r="D282" s="882"/>
    </row>
    <row r="283" spans="2:4">
      <c r="B283" s="866"/>
      <c r="C283" s="881"/>
      <c r="D283" s="882"/>
    </row>
    <row r="284" spans="2:4">
      <c r="B284" s="866"/>
      <c r="C284" s="881"/>
      <c r="D284" s="882"/>
    </row>
    <row r="285" spans="2:4">
      <c r="B285" s="866"/>
      <c r="C285" s="881"/>
      <c r="D285" s="882"/>
    </row>
    <row r="286" spans="2:4">
      <c r="B286" s="866"/>
      <c r="C286" s="881"/>
      <c r="D286" s="882"/>
    </row>
    <row r="287" spans="2:4">
      <c r="B287" s="866"/>
      <c r="C287" s="881"/>
      <c r="D287" s="882"/>
    </row>
    <row r="288" spans="2:4">
      <c r="B288" s="866"/>
      <c r="C288" s="881"/>
      <c r="D288" s="882"/>
    </row>
    <row r="289" spans="2:4">
      <c r="B289" s="866"/>
      <c r="C289" s="881"/>
      <c r="D289" s="882"/>
    </row>
    <row r="290" spans="2:4">
      <c r="B290" s="866"/>
      <c r="C290" s="881"/>
      <c r="D290" s="882"/>
    </row>
    <row r="291" spans="2:4">
      <c r="B291" s="866"/>
      <c r="C291" s="881"/>
      <c r="D291" s="882"/>
    </row>
    <row r="292" spans="2:4">
      <c r="B292" s="866"/>
      <c r="C292" s="881"/>
      <c r="D292" s="882"/>
    </row>
    <row r="293" spans="2:4">
      <c r="B293" s="866"/>
      <c r="C293" s="881"/>
      <c r="D293" s="883"/>
    </row>
    <row r="294" spans="2:4">
      <c r="B294" s="866"/>
    </row>
    <row r="295" spans="2:4">
      <c r="B295" s="866"/>
      <c r="C295" s="881"/>
      <c r="D295" s="882"/>
    </row>
    <row r="296" spans="2:4">
      <c r="B296" s="866"/>
      <c r="C296" s="881"/>
      <c r="D296" s="882"/>
    </row>
    <row r="297" spans="2:4">
      <c r="B297" s="866"/>
      <c r="C297" s="881"/>
      <c r="D297" s="882"/>
    </row>
    <row r="298" spans="2:4">
      <c r="B298" s="866"/>
      <c r="C298" s="881"/>
      <c r="D298" s="882"/>
    </row>
    <row r="299" spans="2:4">
      <c r="B299" s="866"/>
      <c r="C299" s="881"/>
      <c r="D299" s="882"/>
    </row>
    <row r="300" spans="2:4">
      <c r="B300" s="866"/>
      <c r="C300" s="881"/>
      <c r="D300" s="882"/>
    </row>
    <row r="301" spans="2:4">
      <c r="B301" s="866"/>
      <c r="C301" s="881"/>
      <c r="D301" s="882"/>
    </row>
    <row r="302" spans="2:4">
      <c r="B302" s="1020"/>
      <c r="C302" s="881"/>
      <c r="D302" s="882"/>
    </row>
    <row r="303" spans="2:4">
      <c r="B303" s="866"/>
      <c r="C303" s="881"/>
      <c r="D303" s="882"/>
    </row>
    <row r="304" spans="2:4">
      <c r="C304" s="881"/>
      <c r="D304" s="882"/>
    </row>
    <row r="305" spans="2:4">
      <c r="C305" s="881"/>
      <c r="D305" s="882"/>
    </row>
    <row r="306" spans="2:4">
      <c r="B306" s="866"/>
      <c r="C306" s="881"/>
      <c r="D306" s="882"/>
    </row>
    <row r="307" spans="2:4">
      <c r="B307" s="866"/>
      <c r="C307" s="881"/>
      <c r="D307" s="882"/>
    </row>
    <row r="308" spans="2:4">
      <c r="B308" s="866"/>
      <c r="C308" s="881"/>
      <c r="D308" s="882"/>
    </row>
    <row r="309" spans="2:4">
      <c r="B309" s="866"/>
      <c r="C309" s="881"/>
      <c r="D309" s="882"/>
    </row>
    <row r="310" spans="2:4">
      <c r="B310" s="866"/>
      <c r="C310" s="881"/>
      <c r="D310" s="882"/>
    </row>
    <row r="311" spans="2:4">
      <c r="B311" s="866"/>
      <c r="C311" s="881"/>
      <c r="D311" s="882"/>
    </row>
    <row r="312" spans="2:4">
      <c r="B312" s="866"/>
      <c r="C312" s="881"/>
      <c r="D312" s="882"/>
    </row>
    <row r="313" spans="2:4">
      <c r="B313" s="866"/>
      <c r="C313" s="881"/>
      <c r="D313" s="882"/>
    </row>
    <row r="314" spans="2:4">
      <c r="B314" s="866"/>
      <c r="C314" s="881"/>
      <c r="D314" s="882"/>
    </row>
    <row r="315" spans="2:4">
      <c r="B315" s="866"/>
      <c r="C315" s="881"/>
      <c r="D315" s="882"/>
    </row>
    <row r="316" spans="2:4">
      <c r="B316" s="866"/>
      <c r="C316" s="881"/>
      <c r="D316" s="882"/>
    </row>
    <row r="317" spans="2:4">
      <c r="B317" s="866"/>
      <c r="C317" s="881"/>
      <c r="D317" s="882"/>
    </row>
    <row r="318" spans="2:4">
      <c r="B318" s="866"/>
      <c r="C318" s="881"/>
      <c r="D318" s="882"/>
    </row>
    <row r="319" spans="2:4">
      <c r="B319" s="866"/>
      <c r="C319" s="881"/>
      <c r="D319" s="882"/>
    </row>
    <row r="320" spans="2:4">
      <c r="B320" s="866"/>
      <c r="C320" s="881"/>
      <c r="D320" s="883"/>
    </row>
    <row r="321" spans="2:4">
      <c r="B321" s="866"/>
    </row>
    <row r="322" spans="2:4">
      <c r="B322" s="866"/>
      <c r="C322" s="881"/>
      <c r="D322" s="882"/>
    </row>
    <row r="323" spans="2:4">
      <c r="B323" s="866"/>
      <c r="C323" s="881"/>
      <c r="D323" s="882"/>
    </row>
    <row r="324" spans="2:4">
      <c r="B324" s="866"/>
      <c r="C324" s="881"/>
      <c r="D324" s="882"/>
    </row>
    <row r="325" spans="2:4">
      <c r="B325" s="866"/>
      <c r="C325" s="881"/>
      <c r="D325" s="882"/>
    </row>
    <row r="326" spans="2:4">
      <c r="B326" s="866"/>
      <c r="C326" s="881"/>
      <c r="D326" s="882"/>
    </row>
    <row r="327" spans="2:4">
      <c r="B327" s="866"/>
      <c r="C327" s="881"/>
      <c r="D327" s="882"/>
    </row>
    <row r="328" spans="2:4">
      <c r="B328" s="866"/>
      <c r="C328" s="881"/>
      <c r="D328" s="882"/>
    </row>
    <row r="329" spans="2:4">
      <c r="B329" s="1020"/>
      <c r="C329" s="881"/>
      <c r="D329" s="882"/>
    </row>
    <row r="330" spans="2:4">
      <c r="B330" s="866"/>
      <c r="C330" s="881"/>
      <c r="D330" s="882"/>
    </row>
    <row r="331" spans="2:4">
      <c r="B331" s="866"/>
      <c r="C331" s="881"/>
      <c r="D331" s="882"/>
    </row>
    <row r="332" spans="2:4">
      <c r="B332" s="866"/>
      <c r="C332" s="881"/>
      <c r="D332" s="882"/>
    </row>
    <row r="333" spans="2:4">
      <c r="B333" s="866"/>
      <c r="C333" s="881"/>
      <c r="D333" s="882"/>
    </row>
    <row r="334" spans="2:4">
      <c r="B334" s="866"/>
      <c r="C334" s="881"/>
      <c r="D334" s="882"/>
    </row>
    <row r="335" spans="2:4">
      <c r="B335" s="866"/>
      <c r="C335" s="881"/>
      <c r="D335" s="882"/>
    </row>
    <row r="336" spans="2:4">
      <c r="B336" s="866"/>
      <c r="C336" s="881"/>
      <c r="D336" s="882"/>
    </row>
    <row r="337" spans="2:4">
      <c r="B337" s="866"/>
      <c r="C337" s="881"/>
      <c r="D337" s="882"/>
    </row>
    <row r="338" spans="2:4">
      <c r="B338" s="866"/>
      <c r="C338" s="881"/>
      <c r="D338" s="882"/>
    </row>
    <row r="339" spans="2:4">
      <c r="B339" s="866"/>
      <c r="C339" s="881"/>
      <c r="D339" s="882"/>
    </row>
    <row r="340" spans="2:4">
      <c r="B340" s="866"/>
      <c r="C340" s="881"/>
      <c r="D340" s="882"/>
    </row>
    <row r="341" spans="2:4">
      <c r="B341" s="866"/>
      <c r="C341" s="881"/>
      <c r="D341" s="882"/>
    </row>
    <row r="342" spans="2:4">
      <c r="B342" s="866"/>
      <c r="C342" s="881"/>
      <c r="D342" s="882"/>
    </row>
    <row r="343" spans="2:4">
      <c r="B343" s="866"/>
      <c r="C343" s="881"/>
      <c r="D343" s="882"/>
    </row>
    <row r="344" spans="2:4">
      <c r="B344" s="866"/>
      <c r="C344" s="881"/>
      <c r="D344" s="882"/>
    </row>
    <row r="345" spans="2:4">
      <c r="B345" s="866"/>
      <c r="C345" s="881"/>
      <c r="D345" s="882"/>
    </row>
    <row r="346" spans="2:4">
      <c r="B346" s="866"/>
      <c r="C346" s="881"/>
      <c r="D346" s="883"/>
    </row>
    <row r="347" spans="2:4">
      <c r="B347" s="866"/>
    </row>
    <row r="348" spans="2:4">
      <c r="B348" s="866"/>
      <c r="C348" s="881"/>
      <c r="D348" s="882"/>
    </row>
    <row r="349" spans="2:4">
      <c r="B349" s="866"/>
      <c r="C349" s="881"/>
      <c r="D349" s="882"/>
    </row>
    <row r="350" spans="2:4">
      <c r="B350" s="866"/>
      <c r="C350" s="881"/>
      <c r="D350" s="882"/>
    </row>
    <row r="351" spans="2:4">
      <c r="B351" s="866"/>
      <c r="C351" s="881"/>
      <c r="D351" s="882"/>
    </row>
    <row r="352" spans="2:4">
      <c r="B352" s="866"/>
      <c r="C352" s="881"/>
      <c r="D352" s="882"/>
    </row>
    <row r="353" spans="2:4">
      <c r="B353" s="866"/>
      <c r="C353" s="881"/>
      <c r="D353" s="882"/>
    </row>
    <row r="354" spans="2:4">
      <c r="B354" s="866"/>
      <c r="C354" s="881"/>
      <c r="D354" s="882"/>
    </row>
    <row r="355" spans="2:4">
      <c r="B355" s="1020"/>
      <c r="C355" s="881"/>
      <c r="D355" s="882"/>
    </row>
    <row r="356" spans="2:4">
      <c r="B356" s="866"/>
      <c r="C356" s="881"/>
      <c r="D356" s="882"/>
    </row>
    <row r="357" spans="2:4">
      <c r="B357" s="866"/>
      <c r="C357" s="881"/>
      <c r="D357" s="882"/>
    </row>
    <row r="358" spans="2:4">
      <c r="B358" s="866"/>
      <c r="C358" s="881"/>
      <c r="D358" s="882"/>
    </row>
    <row r="359" spans="2:4">
      <c r="B359" s="866"/>
      <c r="C359" s="881"/>
      <c r="D359" s="882"/>
    </row>
    <row r="360" spans="2:4">
      <c r="B360" s="866"/>
      <c r="C360" s="881"/>
      <c r="D360" s="882"/>
    </row>
    <row r="361" spans="2:4">
      <c r="B361" s="866"/>
      <c r="C361" s="881"/>
      <c r="D361" s="882"/>
    </row>
    <row r="362" spans="2:4">
      <c r="B362" s="866"/>
      <c r="C362" s="881"/>
      <c r="D362" s="882"/>
    </row>
    <row r="363" spans="2:4">
      <c r="B363" s="866"/>
      <c r="C363" s="881"/>
      <c r="D363" s="882"/>
    </row>
    <row r="364" spans="2:4">
      <c r="B364" s="866"/>
      <c r="C364" s="881"/>
      <c r="D364" s="882"/>
    </row>
    <row r="365" spans="2:4">
      <c r="B365" s="866"/>
      <c r="C365" s="881"/>
      <c r="D365" s="882"/>
    </row>
    <row r="366" spans="2:4">
      <c r="B366" s="866"/>
      <c r="C366" s="881"/>
      <c r="D366" s="882"/>
    </row>
    <row r="367" spans="2:4">
      <c r="B367" s="866"/>
      <c r="C367" s="881"/>
      <c r="D367" s="882"/>
    </row>
    <row r="368" spans="2:4">
      <c r="B368" s="866"/>
      <c r="C368" s="881"/>
      <c r="D368" s="882"/>
    </row>
    <row r="369" spans="2:4">
      <c r="B369" s="866"/>
      <c r="C369" s="881"/>
      <c r="D369" s="882"/>
    </row>
    <row r="370" spans="2:4">
      <c r="B370" s="866"/>
      <c r="C370" s="881"/>
      <c r="D370" s="882"/>
    </row>
    <row r="371" spans="2:4">
      <c r="B371" s="866"/>
      <c r="C371" s="881"/>
      <c r="D371" s="882"/>
    </row>
    <row r="372" spans="2:4">
      <c r="B372" s="866"/>
      <c r="C372" s="881"/>
      <c r="D372" s="883"/>
    </row>
    <row r="373" spans="2:4">
      <c r="B373" s="866"/>
    </row>
    <row r="374" spans="2:4">
      <c r="B374" s="866"/>
      <c r="C374" s="881"/>
      <c r="D374" s="882"/>
    </row>
    <row r="375" spans="2:4">
      <c r="B375" s="866"/>
      <c r="C375" s="881"/>
      <c r="D375" s="882"/>
    </row>
    <row r="376" spans="2:4">
      <c r="B376" s="866"/>
      <c r="C376" s="881"/>
      <c r="D376" s="882"/>
    </row>
    <row r="377" spans="2:4">
      <c r="B377" s="866"/>
      <c r="C377" s="881"/>
      <c r="D377" s="882"/>
    </row>
    <row r="378" spans="2:4">
      <c r="B378" s="866"/>
      <c r="C378" s="881"/>
      <c r="D378" s="882"/>
    </row>
    <row r="379" spans="2:4">
      <c r="B379" s="866"/>
      <c r="C379" s="881"/>
      <c r="D379" s="882"/>
    </row>
    <row r="380" spans="2:4">
      <c r="B380" s="866"/>
      <c r="C380" s="881"/>
      <c r="D380" s="882"/>
    </row>
    <row r="381" spans="2:4">
      <c r="B381" s="1020"/>
      <c r="C381" s="881"/>
      <c r="D381" s="882"/>
    </row>
    <row r="382" spans="2:4">
      <c r="B382" s="866"/>
      <c r="C382" s="881"/>
      <c r="D382" s="882"/>
    </row>
    <row r="383" spans="2:4">
      <c r="B383" s="866"/>
      <c r="C383" s="881"/>
      <c r="D383" s="882"/>
    </row>
    <row r="384" spans="2:4">
      <c r="B384" s="866"/>
      <c r="C384" s="881"/>
      <c r="D384" s="882"/>
    </row>
    <row r="385" spans="2:4">
      <c r="B385" s="866"/>
      <c r="C385" s="881"/>
      <c r="D385" s="882"/>
    </row>
    <row r="386" spans="2:4">
      <c r="B386" s="866"/>
      <c r="C386" s="881"/>
      <c r="D386" s="882"/>
    </row>
    <row r="387" spans="2:4">
      <c r="B387" s="866"/>
      <c r="C387" s="881"/>
      <c r="D387" s="882"/>
    </row>
    <row r="388" spans="2:4">
      <c r="B388" s="866"/>
      <c r="C388" s="881"/>
      <c r="D388" s="882"/>
    </row>
    <row r="389" spans="2:4">
      <c r="B389" s="866"/>
      <c r="C389" s="881"/>
      <c r="D389" s="882"/>
    </row>
    <row r="390" spans="2:4">
      <c r="B390" s="866"/>
      <c r="C390" s="881"/>
      <c r="D390" s="882"/>
    </row>
    <row r="391" spans="2:4">
      <c r="B391" s="866"/>
      <c r="C391" s="881"/>
      <c r="D391" s="882"/>
    </row>
    <row r="392" spans="2:4">
      <c r="B392" s="866"/>
      <c r="C392" s="881"/>
      <c r="D392" s="882"/>
    </row>
    <row r="393" spans="2:4">
      <c r="B393" s="866"/>
      <c r="C393" s="881"/>
      <c r="D393" s="882"/>
    </row>
    <row r="394" spans="2:4">
      <c r="B394" s="866"/>
      <c r="C394" s="881"/>
      <c r="D394" s="882"/>
    </row>
    <row r="395" spans="2:4">
      <c r="B395" s="866"/>
      <c r="C395" s="881"/>
      <c r="D395" s="882"/>
    </row>
    <row r="396" spans="2:4">
      <c r="B396" s="866"/>
      <c r="C396" s="881"/>
      <c r="D396" s="882"/>
    </row>
    <row r="397" spans="2:4">
      <c r="B397" s="866"/>
      <c r="C397" s="881"/>
      <c r="D397" s="882"/>
    </row>
    <row r="398" spans="2:4">
      <c r="B398" s="866"/>
      <c r="C398" s="881"/>
      <c r="D398" s="883"/>
    </row>
    <row r="399" spans="2:4">
      <c r="B399" s="866"/>
    </row>
    <row r="400" spans="2:4">
      <c r="B400" s="866"/>
      <c r="C400" s="881"/>
      <c r="D400" s="882"/>
    </row>
    <row r="401" spans="2:4">
      <c r="B401" s="866"/>
      <c r="C401" s="881"/>
      <c r="D401" s="882"/>
    </row>
    <row r="402" spans="2:4">
      <c r="B402" s="866"/>
      <c r="C402" s="881"/>
      <c r="D402" s="882"/>
    </row>
    <row r="403" spans="2:4">
      <c r="B403" s="866"/>
      <c r="C403" s="881"/>
      <c r="D403" s="882"/>
    </row>
    <row r="404" spans="2:4">
      <c r="B404" s="866"/>
      <c r="C404" s="881"/>
      <c r="D404" s="882"/>
    </row>
    <row r="405" spans="2:4">
      <c r="B405" s="866"/>
      <c r="C405" s="881"/>
      <c r="D405" s="882"/>
    </row>
    <row r="406" spans="2:4">
      <c r="B406" s="866"/>
      <c r="C406" s="881"/>
      <c r="D406" s="882"/>
    </row>
    <row r="407" spans="2:4">
      <c r="B407" s="1020"/>
      <c r="C407" s="881"/>
      <c r="D407" s="882"/>
    </row>
    <row r="408" spans="2:4">
      <c r="B408" s="866"/>
      <c r="C408" s="881"/>
      <c r="D408" s="882"/>
    </row>
    <row r="409" spans="2:4">
      <c r="B409" s="866"/>
      <c r="C409" s="881"/>
      <c r="D409" s="882"/>
    </row>
    <row r="410" spans="2:4">
      <c r="B410" s="866"/>
      <c r="C410" s="881"/>
      <c r="D410" s="882"/>
    </row>
    <row r="411" spans="2:4">
      <c r="B411" s="866"/>
      <c r="C411" s="881"/>
      <c r="D411" s="882"/>
    </row>
    <row r="412" spans="2:4">
      <c r="B412" s="866"/>
      <c r="C412" s="881"/>
      <c r="D412" s="882"/>
    </row>
    <row r="413" spans="2:4">
      <c r="B413" s="866"/>
      <c r="C413" s="881"/>
      <c r="D413" s="882"/>
    </row>
    <row r="414" spans="2:4">
      <c r="B414" s="866"/>
      <c r="C414" s="881"/>
      <c r="D414" s="882"/>
    </row>
    <row r="415" spans="2:4">
      <c r="B415" s="866"/>
      <c r="C415" s="881"/>
      <c r="D415" s="882"/>
    </row>
    <row r="416" spans="2:4">
      <c r="B416" s="866"/>
      <c r="C416" s="881"/>
      <c r="D416" s="882"/>
    </row>
    <row r="417" spans="2:4">
      <c r="B417" s="866"/>
      <c r="C417" s="881"/>
      <c r="D417" s="882"/>
    </row>
    <row r="418" spans="2:4">
      <c r="B418" s="866"/>
      <c r="C418" s="881"/>
      <c r="D418" s="882"/>
    </row>
    <row r="419" spans="2:4">
      <c r="B419" s="866"/>
      <c r="C419" s="881"/>
      <c r="D419" s="882"/>
    </row>
    <row r="420" spans="2:4">
      <c r="B420" s="866"/>
      <c r="C420" s="881"/>
      <c r="D420" s="882"/>
    </row>
    <row r="421" spans="2:4">
      <c r="B421" s="866"/>
      <c r="C421" s="881"/>
      <c r="D421" s="882"/>
    </row>
    <row r="422" spans="2:4">
      <c r="B422" s="866"/>
      <c r="C422" s="881"/>
      <c r="D422" s="882"/>
    </row>
    <row r="423" spans="2:4">
      <c r="B423" s="866"/>
      <c r="C423" s="881"/>
      <c r="D423" s="882"/>
    </row>
    <row r="424" spans="2:4">
      <c r="B424" s="866"/>
      <c r="C424" s="881"/>
      <c r="D424" s="882"/>
    </row>
    <row r="425" spans="2:4">
      <c r="B425" s="866"/>
      <c r="C425" s="881"/>
      <c r="D425" s="883"/>
    </row>
    <row r="426" spans="2:4">
      <c r="B426" s="866"/>
    </row>
    <row r="427" spans="2:4">
      <c r="B427" s="866"/>
      <c r="C427" s="881"/>
      <c r="D427" s="882"/>
    </row>
    <row r="428" spans="2:4">
      <c r="B428" s="866"/>
      <c r="C428" s="881"/>
      <c r="D428" s="882"/>
    </row>
    <row r="429" spans="2:4">
      <c r="B429" s="866"/>
      <c r="C429" s="881"/>
      <c r="D429" s="882"/>
    </row>
    <row r="430" spans="2:4">
      <c r="B430" s="866"/>
      <c r="C430" s="881"/>
      <c r="D430" s="882"/>
    </row>
    <row r="431" spans="2:4">
      <c r="B431" s="866"/>
      <c r="C431" s="881"/>
      <c r="D431" s="882"/>
    </row>
    <row r="432" spans="2:4">
      <c r="B432" s="866"/>
      <c r="C432" s="881"/>
      <c r="D432" s="882"/>
    </row>
    <row r="433" spans="2:4">
      <c r="B433" s="866"/>
      <c r="C433" s="881"/>
      <c r="D433" s="882"/>
    </row>
    <row r="434" spans="2:4">
      <c r="B434" s="1020"/>
      <c r="C434" s="881"/>
      <c r="D434" s="882"/>
    </row>
    <row r="435" spans="2:4">
      <c r="B435" s="866"/>
      <c r="C435" s="881"/>
      <c r="D435" s="882"/>
    </row>
    <row r="436" spans="2:4">
      <c r="C436" s="881"/>
      <c r="D436" s="882"/>
    </row>
    <row r="437" spans="2:4">
      <c r="C437" s="881"/>
      <c r="D437" s="882"/>
    </row>
    <row r="438" spans="2:4">
      <c r="B438" s="866"/>
      <c r="C438" s="881"/>
      <c r="D438" s="882"/>
    </row>
    <row r="439" spans="2:4">
      <c r="C439" s="881"/>
      <c r="D439" s="882"/>
    </row>
    <row r="440" spans="2:4">
      <c r="B440" s="866"/>
      <c r="C440" s="881"/>
      <c r="D440" s="882"/>
    </row>
    <row r="441" spans="2:4">
      <c r="B441" s="866"/>
      <c r="C441" s="881"/>
      <c r="D441" s="882"/>
    </row>
    <row r="442" spans="2:4">
      <c r="B442" s="866"/>
      <c r="C442" s="881"/>
      <c r="D442" s="882"/>
    </row>
    <row r="443" spans="2:4">
      <c r="B443" s="866"/>
      <c r="C443" s="881"/>
      <c r="D443" s="882"/>
    </row>
    <row r="444" spans="2:4">
      <c r="B444" s="866"/>
      <c r="C444" s="881"/>
      <c r="D444" s="882"/>
    </row>
    <row r="445" spans="2:4">
      <c r="B445" s="866"/>
      <c r="C445" s="881"/>
      <c r="D445" s="882"/>
    </row>
    <row r="446" spans="2:4">
      <c r="B446" s="866"/>
      <c r="C446" s="881"/>
      <c r="D446" s="882"/>
    </row>
    <row r="447" spans="2:4">
      <c r="B447" s="866"/>
      <c r="C447" s="881"/>
      <c r="D447" s="882"/>
    </row>
    <row r="448" spans="2:4">
      <c r="B448" s="866"/>
      <c r="C448" s="881"/>
      <c r="D448" s="882"/>
    </row>
    <row r="449" spans="2:4">
      <c r="B449" s="866"/>
      <c r="C449" s="881"/>
      <c r="D449" s="882"/>
    </row>
    <row r="450" spans="2:4">
      <c r="B450" s="866"/>
      <c r="C450" s="881"/>
      <c r="D450" s="882"/>
    </row>
    <row r="451" spans="2:4">
      <c r="B451" s="866"/>
      <c r="C451" s="881"/>
      <c r="D451" s="882"/>
    </row>
    <row r="452" spans="2:4">
      <c r="B452" s="866"/>
      <c r="C452" s="881"/>
      <c r="D452" s="882"/>
    </row>
    <row r="453" spans="2:4">
      <c r="B453" s="866"/>
      <c r="C453" s="881"/>
      <c r="D453" s="882"/>
    </row>
    <row r="454" spans="2:4">
      <c r="B454" s="866"/>
      <c r="C454" s="881"/>
      <c r="D454" s="882"/>
    </row>
    <row r="455" spans="2:4">
      <c r="B455" s="866"/>
      <c r="C455" s="881"/>
      <c r="D455" s="882"/>
    </row>
    <row r="456" spans="2:4">
      <c r="B456" s="866"/>
      <c r="C456" s="881"/>
      <c r="D456" s="882"/>
    </row>
    <row r="457" spans="2:4">
      <c r="B457" s="866"/>
      <c r="C457" s="881"/>
      <c r="D457" s="882"/>
    </row>
    <row r="458" spans="2:4">
      <c r="B458" s="866"/>
      <c r="C458" s="881"/>
      <c r="D458" s="883"/>
    </row>
    <row r="459" spans="2:4">
      <c r="B459" s="866"/>
    </row>
    <row r="460" spans="2:4">
      <c r="B460" s="866"/>
      <c r="C460" s="881"/>
      <c r="D460" s="882"/>
    </row>
    <row r="461" spans="2:4">
      <c r="B461" s="866"/>
      <c r="C461" s="881"/>
      <c r="D461" s="882"/>
    </row>
    <row r="462" spans="2:4">
      <c r="B462" s="866"/>
      <c r="C462" s="881"/>
      <c r="D462" s="882"/>
    </row>
    <row r="463" spans="2:4">
      <c r="B463" s="866"/>
      <c r="C463" s="881"/>
      <c r="D463" s="882"/>
    </row>
    <row r="464" spans="2:4">
      <c r="B464" s="866"/>
      <c r="C464" s="881"/>
      <c r="D464" s="882"/>
    </row>
    <row r="465" spans="2:4">
      <c r="B465" s="866"/>
      <c r="C465" s="881"/>
      <c r="D465" s="882"/>
    </row>
    <row r="466" spans="2:4">
      <c r="B466" s="866"/>
      <c r="C466" s="881"/>
      <c r="D466" s="882"/>
    </row>
    <row r="467" spans="2:4">
      <c r="B467" s="1020"/>
      <c r="C467" s="881"/>
      <c r="D467" s="882"/>
    </row>
    <row r="468" spans="2:4">
      <c r="B468" s="866"/>
      <c r="C468" s="881"/>
      <c r="D468" s="882"/>
    </row>
    <row r="469" spans="2:4">
      <c r="C469" s="881"/>
      <c r="D469" s="882"/>
    </row>
    <row r="470" spans="2:4">
      <c r="B470" s="866"/>
      <c r="C470" s="881"/>
      <c r="D470" s="882"/>
    </row>
    <row r="471" spans="2:4">
      <c r="B471" s="866"/>
      <c r="C471" s="881"/>
      <c r="D471" s="882"/>
    </row>
    <row r="472" spans="2:4">
      <c r="B472" s="866"/>
      <c r="C472" s="881"/>
      <c r="D472" s="882"/>
    </row>
    <row r="473" spans="2:4">
      <c r="B473" s="866"/>
      <c r="C473" s="881"/>
      <c r="D473" s="882"/>
    </row>
    <row r="474" spans="2:4">
      <c r="B474" s="866"/>
      <c r="C474" s="881"/>
      <c r="D474" s="882"/>
    </row>
    <row r="475" spans="2:4">
      <c r="B475" s="866"/>
      <c r="C475" s="881"/>
      <c r="D475" s="882"/>
    </row>
    <row r="476" spans="2:4">
      <c r="B476" s="866"/>
      <c r="C476" s="881"/>
      <c r="D476" s="882"/>
    </row>
    <row r="477" spans="2:4">
      <c r="B477" s="866"/>
      <c r="C477" s="881"/>
      <c r="D477" s="882"/>
    </row>
    <row r="478" spans="2:4">
      <c r="B478" s="866"/>
      <c r="C478" s="881"/>
      <c r="D478" s="882"/>
    </row>
    <row r="479" spans="2:4">
      <c r="B479" s="866"/>
      <c r="C479" s="881"/>
      <c r="D479" s="882"/>
    </row>
    <row r="480" spans="2:4">
      <c r="B480" s="866"/>
      <c r="C480" s="881"/>
      <c r="D480" s="882"/>
    </row>
    <row r="481" spans="2:4">
      <c r="B481" s="866"/>
      <c r="C481" s="881"/>
      <c r="D481" s="882"/>
    </row>
    <row r="482" spans="2:4">
      <c r="B482" s="866"/>
      <c r="C482" s="881"/>
      <c r="D482" s="882"/>
    </row>
    <row r="483" spans="2:4">
      <c r="B483" s="866"/>
      <c r="C483" s="881"/>
      <c r="D483" s="883"/>
    </row>
    <row r="484" spans="2:4">
      <c r="B484" s="866"/>
    </row>
    <row r="485" spans="2:4">
      <c r="B485" s="866"/>
      <c r="C485" s="881"/>
      <c r="D485" s="882"/>
    </row>
    <row r="486" spans="2:4">
      <c r="B486" s="866"/>
      <c r="C486" s="881"/>
      <c r="D486" s="882"/>
    </row>
    <row r="487" spans="2:4">
      <c r="B487" s="866"/>
      <c r="C487" s="881"/>
      <c r="D487" s="882"/>
    </row>
    <row r="488" spans="2:4">
      <c r="B488" s="866"/>
      <c r="C488" s="881"/>
      <c r="D488" s="882"/>
    </row>
    <row r="489" spans="2:4">
      <c r="B489" s="866"/>
      <c r="C489" s="881"/>
      <c r="D489" s="882"/>
    </row>
    <row r="490" spans="2:4">
      <c r="B490" s="866"/>
      <c r="C490" s="881"/>
      <c r="D490" s="882"/>
    </row>
    <row r="491" spans="2:4">
      <c r="B491" s="866"/>
      <c r="C491" s="881"/>
      <c r="D491" s="882"/>
    </row>
    <row r="492" spans="2:4">
      <c r="B492" s="866"/>
      <c r="C492" s="881"/>
      <c r="D492" s="882"/>
    </row>
    <row r="493" spans="2:4">
      <c r="B493" s="1020"/>
      <c r="C493" s="881"/>
      <c r="D493" s="882"/>
    </row>
    <row r="494" spans="2:4">
      <c r="B494" s="866"/>
      <c r="C494" s="881"/>
      <c r="D494" s="882"/>
    </row>
    <row r="495" spans="2:4">
      <c r="B495" s="866"/>
      <c r="C495" s="881"/>
      <c r="D495" s="882"/>
    </row>
    <row r="496" spans="2:4">
      <c r="B496" s="866"/>
      <c r="C496" s="881"/>
      <c r="D496" s="882"/>
    </row>
    <row r="497" spans="2:4">
      <c r="B497" s="866"/>
      <c r="C497" s="881"/>
      <c r="D497" s="882"/>
    </row>
    <row r="498" spans="2:4">
      <c r="B498" s="866"/>
      <c r="C498" s="881"/>
      <c r="D498" s="882"/>
    </row>
    <row r="499" spans="2:4">
      <c r="B499" s="866"/>
      <c r="C499" s="881"/>
      <c r="D499" s="882"/>
    </row>
    <row r="500" spans="2:4">
      <c r="B500" s="866"/>
      <c r="C500" s="881"/>
      <c r="D500" s="882"/>
    </row>
    <row r="501" spans="2:4">
      <c r="B501" s="866"/>
      <c r="C501" s="881"/>
      <c r="D501" s="882"/>
    </row>
    <row r="502" spans="2:4">
      <c r="B502" s="866"/>
      <c r="C502" s="881"/>
      <c r="D502" s="882"/>
    </row>
    <row r="503" spans="2:4">
      <c r="B503" s="866"/>
      <c r="C503" s="881"/>
      <c r="D503" s="882"/>
    </row>
    <row r="504" spans="2:4">
      <c r="B504" s="866"/>
      <c r="C504" s="881"/>
      <c r="D504" s="882"/>
    </row>
    <row r="505" spans="2:4">
      <c r="B505" s="866"/>
      <c r="C505" s="881"/>
      <c r="D505" s="882"/>
    </row>
    <row r="506" spans="2:4">
      <c r="B506" s="866"/>
      <c r="C506" s="881"/>
      <c r="D506" s="882"/>
    </row>
    <row r="507" spans="2:4">
      <c r="B507" s="866"/>
      <c r="C507" s="881"/>
      <c r="D507" s="883"/>
    </row>
    <row r="508" spans="2:4">
      <c r="B508" s="866"/>
    </row>
    <row r="509" spans="2:4">
      <c r="B509" s="866"/>
      <c r="C509" s="881"/>
      <c r="D509" s="882"/>
    </row>
    <row r="510" spans="2:4">
      <c r="B510" s="866"/>
      <c r="C510" s="881"/>
      <c r="D510" s="882"/>
    </row>
    <row r="511" spans="2:4">
      <c r="B511" s="866"/>
      <c r="C511" s="881"/>
      <c r="D511" s="882"/>
    </row>
    <row r="512" spans="2:4">
      <c r="B512" s="866"/>
      <c r="C512" s="881"/>
      <c r="D512" s="882"/>
    </row>
    <row r="513" spans="2:4">
      <c r="B513" s="866"/>
      <c r="C513" s="881"/>
      <c r="D513" s="882"/>
    </row>
    <row r="514" spans="2:4">
      <c r="B514" s="866"/>
      <c r="C514" s="881"/>
      <c r="D514" s="882"/>
    </row>
    <row r="515" spans="2:4">
      <c r="B515" s="866"/>
      <c r="C515" s="881"/>
      <c r="D515" s="882"/>
    </row>
    <row r="516" spans="2:4">
      <c r="B516" s="866"/>
      <c r="C516" s="881"/>
      <c r="D516" s="882"/>
    </row>
    <row r="517" spans="2:4">
      <c r="B517" s="1020"/>
      <c r="C517" s="881"/>
      <c r="D517" s="882"/>
    </row>
    <row r="518" spans="2:4">
      <c r="B518" s="866"/>
      <c r="C518" s="881"/>
      <c r="D518" s="882"/>
    </row>
    <row r="519" spans="2:4">
      <c r="B519" s="866"/>
      <c r="C519" s="881"/>
      <c r="D519" s="882"/>
    </row>
    <row r="520" spans="2:4">
      <c r="B520" s="866"/>
      <c r="C520" s="881"/>
      <c r="D520" s="882"/>
    </row>
    <row r="521" spans="2:4">
      <c r="B521" s="866"/>
      <c r="C521" s="881"/>
      <c r="D521" s="882"/>
    </row>
    <row r="522" spans="2:4">
      <c r="B522" s="866"/>
      <c r="C522" s="881"/>
      <c r="D522" s="882"/>
    </row>
    <row r="523" spans="2:4">
      <c r="B523" s="866"/>
      <c r="C523" s="881"/>
      <c r="D523" s="882"/>
    </row>
    <row r="524" spans="2:4">
      <c r="B524" s="866"/>
      <c r="C524" s="881"/>
      <c r="D524" s="882"/>
    </row>
    <row r="525" spans="2:4">
      <c r="B525" s="866"/>
      <c r="C525" s="881"/>
      <c r="D525" s="882"/>
    </row>
    <row r="526" spans="2:4">
      <c r="B526" s="866"/>
      <c r="C526" s="881"/>
      <c r="D526" s="882"/>
    </row>
    <row r="527" spans="2:4">
      <c r="B527" s="866"/>
      <c r="C527" s="881"/>
      <c r="D527" s="882"/>
    </row>
    <row r="528" spans="2:4">
      <c r="B528" s="866"/>
      <c r="C528" s="881"/>
      <c r="D528" s="882"/>
    </row>
    <row r="529" spans="2:4">
      <c r="B529" s="866"/>
      <c r="C529" s="881"/>
      <c r="D529" s="882"/>
    </row>
    <row r="530" spans="2:4">
      <c r="B530" s="866"/>
      <c r="C530" s="881"/>
      <c r="D530" s="882"/>
    </row>
    <row r="531" spans="2:4">
      <c r="B531" s="866"/>
      <c r="C531" s="881"/>
      <c r="D531" s="883"/>
    </row>
    <row r="532" spans="2:4">
      <c r="B532" s="866"/>
    </row>
    <row r="533" spans="2:4">
      <c r="B533" s="866"/>
      <c r="C533" s="881"/>
      <c r="D533" s="882"/>
    </row>
    <row r="534" spans="2:4">
      <c r="B534" s="866"/>
      <c r="C534" s="881"/>
      <c r="D534" s="882"/>
    </row>
    <row r="535" spans="2:4">
      <c r="B535" s="866"/>
      <c r="C535" s="881"/>
      <c r="D535" s="882"/>
    </row>
    <row r="536" spans="2:4">
      <c r="B536" s="866"/>
      <c r="C536" s="881"/>
      <c r="D536" s="882"/>
    </row>
    <row r="537" spans="2:4">
      <c r="B537" s="866"/>
      <c r="C537" s="881"/>
      <c r="D537" s="882"/>
    </row>
    <row r="538" spans="2:4">
      <c r="B538" s="866"/>
      <c r="C538" s="881"/>
      <c r="D538" s="882"/>
    </row>
    <row r="539" spans="2:4">
      <c r="B539" s="866"/>
      <c r="C539" s="881"/>
      <c r="D539" s="882"/>
    </row>
    <row r="540" spans="2:4">
      <c r="B540" s="866"/>
      <c r="C540" s="881"/>
      <c r="D540" s="882"/>
    </row>
    <row r="541" spans="2:4">
      <c r="B541" s="1020"/>
      <c r="C541" s="881"/>
      <c r="D541" s="882"/>
    </row>
    <row r="542" spans="2:4">
      <c r="B542" s="866"/>
      <c r="C542" s="881"/>
      <c r="D542" s="882"/>
    </row>
    <row r="543" spans="2:4">
      <c r="B543" s="866"/>
      <c r="C543" s="881"/>
      <c r="D543" s="882"/>
    </row>
    <row r="544" spans="2:4">
      <c r="B544" s="866"/>
      <c r="C544" s="881"/>
      <c r="D544" s="882"/>
    </row>
    <row r="545" spans="2:4">
      <c r="B545" s="866"/>
      <c r="C545" s="881"/>
      <c r="D545" s="882"/>
    </row>
    <row r="546" spans="2:4">
      <c r="B546" s="866"/>
      <c r="C546" s="881"/>
      <c r="D546" s="882"/>
    </row>
    <row r="547" spans="2:4">
      <c r="B547" s="866"/>
      <c r="C547" s="881"/>
      <c r="D547" s="882"/>
    </row>
    <row r="548" spans="2:4">
      <c r="B548" s="866"/>
      <c r="C548" s="881"/>
      <c r="D548" s="882"/>
    </row>
    <row r="549" spans="2:4">
      <c r="B549" s="866"/>
      <c r="C549" s="881"/>
      <c r="D549" s="882"/>
    </row>
    <row r="550" spans="2:4">
      <c r="B550" s="866"/>
      <c r="C550" s="881"/>
      <c r="D550" s="882"/>
    </row>
    <row r="551" spans="2:4">
      <c r="B551" s="866"/>
      <c r="C551" s="881"/>
      <c r="D551" s="882"/>
    </row>
    <row r="552" spans="2:4">
      <c r="B552" s="866"/>
      <c r="C552" s="881"/>
      <c r="D552" s="882"/>
    </row>
    <row r="553" spans="2:4">
      <c r="B553" s="866"/>
      <c r="C553" s="881"/>
      <c r="D553" s="882"/>
    </row>
    <row r="554" spans="2:4">
      <c r="B554" s="866"/>
      <c r="C554" s="881"/>
      <c r="D554" s="882"/>
    </row>
    <row r="555" spans="2:4">
      <c r="B555" s="866"/>
      <c r="C555" s="881"/>
      <c r="D555" s="883"/>
    </row>
    <row r="556" spans="2:4">
      <c r="B556" s="866"/>
    </row>
    <row r="557" spans="2:4">
      <c r="B557" s="866"/>
      <c r="C557" s="881"/>
      <c r="D557" s="882"/>
    </row>
    <row r="558" spans="2:4">
      <c r="B558" s="866"/>
      <c r="C558" s="881"/>
      <c r="D558" s="882"/>
    </row>
    <row r="559" spans="2:4">
      <c r="B559" s="866"/>
      <c r="C559" s="881"/>
      <c r="D559" s="882"/>
    </row>
    <row r="560" spans="2:4">
      <c r="B560" s="866"/>
      <c r="C560" s="881"/>
      <c r="D560" s="882"/>
    </row>
    <row r="561" spans="2:4">
      <c r="B561" s="866"/>
      <c r="C561" s="881"/>
      <c r="D561" s="882"/>
    </row>
    <row r="562" spans="2:4">
      <c r="B562" s="866"/>
      <c r="C562" s="881"/>
      <c r="D562" s="882"/>
    </row>
    <row r="563" spans="2:4">
      <c r="B563" s="866"/>
      <c r="C563" s="881"/>
      <c r="D563" s="882"/>
    </row>
    <row r="564" spans="2:4">
      <c r="B564" s="866"/>
      <c r="C564" s="881"/>
      <c r="D564" s="882"/>
    </row>
    <row r="565" spans="2:4">
      <c r="B565" s="1020"/>
      <c r="C565" s="881"/>
      <c r="D565" s="882"/>
    </row>
    <row r="566" spans="2:4">
      <c r="B566" s="866"/>
      <c r="C566" s="881"/>
      <c r="D566" s="882"/>
    </row>
    <row r="567" spans="2:4">
      <c r="B567" s="866"/>
      <c r="C567" s="881"/>
      <c r="D567" s="882"/>
    </row>
    <row r="568" spans="2:4">
      <c r="B568" s="866"/>
      <c r="C568" s="881"/>
      <c r="D568" s="882"/>
    </row>
    <row r="569" spans="2:4">
      <c r="B569" s="866"/>
      <c r="C569" s="881"/>
      <c r="D569" s="882"/>
    </row>
    <row r="570" spans="2:4">
      <c r="B570" s="866"/>
      <c r="C570" s="881"/>
      <c r="D570" s="882"/>
    </row>
    <row r="571" spans="2:4">
      <c r="B571" s="866"/>
      <c r="C571" s="881"/>
      <c r="D571" s="882"/>
    </row>
    <row r="572" spans="2:4">
      <c r="B572" s="866"/>
      <c r="C572" s="881"/>
      <c r="D572" s="882"/>
    </row>
    <row r="573" spans="2:4">
      <c r="B573" s="866"/>
      <c r="C573" s="881"/>
      <c r="D573" s="882"/>
    </row>
    <row r="574" spans="2:4">
      <c r="B574" s="866"/>
      <c r="C574" s="881"/>
      <c r="D574" s="882"/>
    </row>
    <row r="575" spans="2:4">
      <c r="B575" s="866"/>
      <c r="C575" s="881"/>
      <c r="D575" s="882"/>
    </row>
    <row r="576" spans="2:4">
      <c r="B576" s="866"/>
      <c r="C576" s="881"/>
      <c r="D576" s="882"/>
    </row>
    <row r="577" spans="2:4">
      <c r="B577" s="866"/>
      <c r="C577" s="881"/>
      <c r="D577" s="882"/>
    </row>
    <row r="578" spans="2:4">
      <c r="B578" s="866"/>
      <c r="C578" s="881"/>
      <c r="D578" s="882"/>
    </row>
    <row r="579" spans="2:4">
      <c r="B579" s="866"/>
      <c r="C579" s="881"/>
      <c r="D579" s="883"/>
    </row>
    <row r="580" spans="2:4">
      <c r="B580" s="866"/>
    </row>
    <row r="581" spans="2:4">
      <c r="B581" s="866"/>
      <c r="C581" s="881"/>
      <c r="D581" s="882"/>
    </row>
    <row r="582" spans="2:4">
      <c r="B582" s="866"/>
      <c r="C582" s="881"/>
      <c r="D582" s="882"/>
    </row>
    <row r="583" spans="2:4">
      <c r="B583" s="866"/>
      <c r="C583" s="881"/>
      <c r="D583" s="882"/>
    </row>
    <row r="584" spans="2:4">
      <c r="B584" s="866"/>
      <c r="C584" s="881"/>
      <c r="D584" s="882"/>
    </row>
    <row r="585" spans="2:4">
      <c r="B585" s="866"/>
      <c r="C585" s="881"/>
      <c r="D585" s="882"/>
    </row>
    <row r="586" spans="2:4">
      <c r="B586" s="866"/>
      <c r="C586" s="881"/>
      <c r="D586" s="882"/>
    </row>
    <row r="587" spans="2:4">
      <c r="B587" s="866"/>
      <c r="C587" s="881"/>
      <c r="D587" s="882"/>
    </row>
    <row r="588" spans="2:4">
      <c r="B588" s="866"/>
      <c r="C588" s="881"/>
      <c r="D588" s="882"/>
    </row>
    <row r="589" spans="2:4">
      <c r="B589" s="1020"/>
      <c r="C589" s="881"/>
      <c r="D589" s="882"/>
    </row>
    <row r="590" spans="2:4">
      <c r="B590" s="866"/>
      <c r="C590" s="881"/>
      <c r="D590" s="882"/>
    </row>
    <row r="591" spans="2:4">
      <c r="B591" s="866"/>
      <c r="C591" s="881"/>
      <c r="D591" s="882"/>
    </row>
    <row r="592" spans="2:4">
      <c r="B592" s="866"/>
      <c r="C592" s="881"/>
      <c r="D592" s="882"/>
    </row>
    <row r="593" spans="2:4">
      <c r="B593" s="866"/>
      <c r="C593" s="881"/>
      <c r="D593" s="882"/>
    </row>
    <row r="594" spans="2:4">
      <c r="B594" s="866"/>
      <c r="C594" s="881"/>
      <c r="D594" s="882"/>
    </row>
    <row r="595" spans="2:4">
      <c r="B595" s="866"/>
      <c r="C595" s="881"/>
      <c r="D595" s="882"/>
    </row>
    <row r="596" spans="2:4">
      <c r="B596" s="866"/>
      <c r="C596" s="881"/>
      <c r="D596" s="882"/>
    </row>
    <row r="597" spans="2:4">
      <c r="B597" s="866"/>
      <c r="C597" s="881"/>
      <c r="D597" s="882"/>
    </row>
    <row r="598" spans="2:4">
      <c r="B598" s="866"/>
      <c r="C598" s="881"/>
      <c r="D598" s="882"/>
    </row>
    <row r="599" spans="2:4">
      <c r="B599" s="866"/>
      <c r="C599" s="881"/>
      <c r="D599" s="882"/>
    </row>
    <row r="600" spans="2:4">
      <c r="B600" s="866"/>
      <c r="C600" s="881"/>
      <c r="D600" s="882"/>
    </row>
    <row r="601" spans="2:4">
      <c r="B601" s="866"/>
      <c r="C601" s="881"/>
      <c r="D601" s="882"/>
    </row>
    <row r="602" spans="2:4">
      <c r="B602" s="866"/>
      <c r="C602" s="881"/>
      <c r="D602" s="882"/>
    </row>
    <row r="603" spans="2:4">
      <c r="B603" s="866"/>
      <c r="C603" s="881"/>
      <c r="D603" s="883"/>
    </row>
    <row r="604" spans="2:4">
      <c r="B604" s="866"/>
    </row>
    <row r="605" spans="2:4">
      <c r="B605" s="866"/>
      <c r="C605" s="881"/>
      <c r="D605" s="882"/>
    </row>
    <row r="606" spans="2:4">
      <c r="B606" s="866"/>
      <c r="C606" s="881"/>
      <c r="D606" s="882"/>
    </row>
    <row r="607" spans="2:4">
      <c r="B607" s="866"/>
      <c r="C607" s="881"/>
      <c r="D607" s="882"/>
    </row>
    <row r="608" spans="2:4">
      <c r="B608" s="866"/>
      <c r="C608" s="881"/>
      <c r="D608" s="882"/>
    </row>
    <row r="609" spans="2:4">
      <c r="B609" s="866"/>
      <c r="C609" s="881"/>
      <c r="D609" s="882"/>
    </row>
    <row r="610" spans="2:4">
      <c r="B610" s="866"/>
      <c r="C610" s="881"/>
      <c r="D610" s="882"/>
    </row>
    <row r="611" spans="2:4">
      <c r="B611" s="866"/>
      <c r="C611" s="881"/>
      <c r="D611" s="882"/>
    </row>
    <row r="612" spans="2:4">
      <c r="B612" s="866"/>
      <c r="C612" s="881"/>
      <c r="D612" s="882"/>
    </row>
    <row r="613" spans="2:4">
      <c r="B613" s="1020"/>
      <c r="C613" s="881"/>
      <c r="D613" s="882"/>
    </row>
    <row r="614" spans="2:4">
      <c r="B614" s="866"/>
      <c r="C614" s="881"/>
      <c r="D614" s="882"/>
    </row>
    <row r="615" spans="2:4">
      <c r="B615" s="866"/>
      <c r="C615" s="881"/>
      <c r="D615" s="882"/>
    </row>
    <row r="616" spans="2:4">
      <c r="B616" s="866"/>
      <c r="C616" s="881"/>
      <c r="D616" s="882"/>
    </row>
    <row r="617" spans="2:4">
      <c r="B617" s="866"/>
      <c r="C617" s="881"/>
      <c r="D617" s="882"/>
    </row>
    <row r="618" spans="2:4">
      <c r="B618" s="866"/>
      <c r="C618" s="881"/>
      <c r="D618" s="882"/>
    </row>
    <row r="619" spans="2:4">
      <c r="B619" s="866"/>
      <c r="C619" s="881"/>
      <c r="D619" s="882"/>
    </row>
    <row r="620" spans="2:4">
      <c r="B620" s="866"/>
      <c r="C620" s="881"/>
      <c r="D620" s="882"/>
    </row>
    <row r="621" spans="2:4">
      <c r="B621" s="866"/>
      <c r="C621" s="881"/>
      <c r="D621" s="882"/>
    </row>
    <row r="622" spans="2:4">
      <c r="B622" s="866"/>
      <c r="C622" s="881"/>
      <c r="D622" s="882"/>
    </row>
    <row r="623" spans="2:4">
      <c r="B623" s="866"/>
      <c r="C623" s="881"/>
      <c r="D623" s="882"/>
    </row>
    <row r="624" spans="2:4">
      <c r="B624" s="866"/>
      <c r="C624" s="881"/>
      <c r="D624" s="882"/>
    </row>
    <row r="625" spans="2:4">
      <c r="B625" s="866"/>
      <c r="C625" s="881"/>
      <c r="D625" s="882"/>
    </row>
    <row r="626" spans="2:4">
      <c r="B626" s="866"/>
      <c r="C626" s="881"/>
      <c r="D626" s="882"/>
    </row>
    <row r="627" spans="2:4">
      <c r="B627" s="866"/>
      <c r="C627" s="881"/>
      <c r="D627" s="883"/>
    </row>
    <row r="628" spans="2:4">
      <c r="B628" s="866"/>
    </row>
    <row r="629" spans="2:4">
      <c r="B629" s="866"/>
      <c r="C629" s="881"/>
      <c r="D629" s="882"/>
    </row>
    <row r="630" spans="2:4">
      <c r="B630" s="866"/>
      <c r="C630" s="881"/>
      <c r="D630" s="882"/>
    </row>
    <row r="631" spans="2:4">
      <c r="B631" s="866"/>
      <c r="C631" s="881"/>
      <c r="D631" s="882"/>
    </row>
    <row r="632" spans="2:4">
      <c r="B632" s="866"/>
      <c r="C632" s="881"/>
      <c r="D632" s="882"/>
    </row>
    <row r="633" spans="2:4">
      <c r="B633" s="866"/>
      <c r="C633" s="881"/>
      <c r="D633" s="882"/>
    </row>
    <row r="634" spans="2:4">
      <c r="B634" s="866"/>
      <c r="C634" s="881"/>
      <c r="D634" s="882"/>
    </row>
    <row r="635" spans="2:4">
      <c r="B635" s="866"/>
      <c r="C635" s="881"/>
      <c r="D635" s="882"/>
    </row>
    <row r="636" spans="2:4">
      <c r="B636" s="1020"/>
      <c r="C636" s="881"/>
      <c r="D636" s="882"/>
    </row>
    <row r="637" spans="2:4">
      <c r="B637" s="866"/>
      <c r="C637" s="881"/>
      <c r="D637" s="882"/>
    </row>
    <row r="638" spans="2:4">
      <c r="B638" s="866"/>
      <c r="C638" s="881"/>
      <c r="D638" s="882"/>
    </row>
    <row r="639" spans="2:4">
      <c r="B639" s="866"/>
      <c r="C639" s="881"/>
      <c r="D639" s="882"/>
    </row>
    <row r="640" spans="2:4">
      <c r="B640" s="866"/>
      <c r="C640" s="881"/>
      <c r="D640" s="882"/>
    </row>
    <row r="641" spans="2:4">
      <c r="B641" s="866"/>
      <c r="C641" s="881"/>
      <c r="D641" s="882"/>
    </row>
    <row r="642" spans="2:4">
      <c r="B642" s="866"/>
      <c r="C642" s="881"/>
      <c r="D642" s="882"/>
    </row>
    <row r="643" spans="2:4">
      <c r="B643" s="866"/>
      <c r="C643" s="881"/>
      <c r="D643" s="882"/>
    </row>
    <row r="644" spans="2:4">
      <c r="B644" s="866"/>
      <c r="C644" s="881"/>
      <c r="D644" s="882"/>
    </row>
    <row r="645" spans="2:4">
      <c r="B645" s="866"/>
      <c r="C645" s="881"/>
      <c r="D645" s="882"/>
    </row>
    <row r="646" spans="2:4">
      <c r="B646" s="866"/>
      <c r="C646" s="881"/>
      <c r="D646" s="882"/>
    </row>
    <row r="647" spans="2:4">
      <c r="B647" s="866"/>
      <c r="C647" s="881"/>
      <c r="D647" s="882"/>
    </row>
    <row r="648" spans="2:4">
      <c r="B648" s="866"/>
      <c r="C648" s="881"/>
      <c r="D648" s="882"/>
    </row>
    <row r="649" spans="2:4">
      <c r="B649" s="866"/>
      <c r="C649" s="881"/>
      <c r="D649" s="883"/>
    </row>
    <row r="650" spans="2:4">
      <c r="B650" s="866"/>
    </row>
    <row r="651" spans="2:4">
      <c r="B651" s="866"/>
      <c r="C651" s="881"/>
      <c r="D651" s="882"/>
    </row>
    <row r="652" spans="2:4">
      <c r="B652" s="866"/>
      <c r="C652" s="881"/>
      <c r="D652" s="882"/>
    </row>
    <row r="653" spans="2:4">
      <c r="B653" s="866"/>
      <c r="C653" s="881"/>
      <c r="D653" s="882"/>
    </row>
    <row r="654" spans="2:4">
      <c r="B654" s="866"/>
      <c r="C654" s="881"/>
      <c r="D654" s="882"/>
    </row>
    <row r="655" spans="2:4">
      <c r="B655" s="866"/>
      <c r="C655" s="881"/>
      <c r="D655" s="882"/>
    </row>
    <row r="656" spans="2:4">
      <c r="B656" s="866"/>
      <c r="C656" s="881"/>
      <c r="D656" s="882"/>
    </row>
    <row r="657" spans="2:4">
      <c r="B657" s="866"/>
      <c r="C657" s="881"/>
      <c r="D657" s="882"/>
    </row>
    <row r="658" spans="2:4">
      <c r="B658" s="866"/>
      <c r="C658" s="881"/>
      <c r="D658" s="882"/>
    </row>
    <row r="659" spans="2:4">
      <c r="B659" s="1020"/>
      <c r="C659" s="881"/>
      <c r="D659" s="882"/>
    </row>
    <row r="660" spans="2:4">
      <c r="B660" s="866"/>
      <c r="C660" s="881"/>
      <c r="D660" s="882"/>
    </row>
    <row r="661" spans="2:4">
      <c r="B661" s="866"/>
      <c r="C661" s="881"/>
      <c r="D661" s="882"/>
    </row>
    <row r="662" spans="2:4">
      <c r="B662" s="866"/>
      <c r="C662" s="881"/>
      <c r="D662" s="882"/>
    </row>
    <row r="663" spans="2:4">
      <c r="B663" s="866"/>
      <c r="C663" s="881"/>
      <c r="D663" s="882"/>
    </row>
    <row r="664" spans="2:4">
      <c r="B664" s="866"/>
      <c r="C664" s="881"/>
      <c r="D664" s="882"/>
    </row>
    <row r="665" spans="2:4">
      <c r="B665" s="866"/>
      <c r="C665" s="881"/>
      <c r="D665" s="882"/>
    </row>
    <row r="666" spans="2:4">
      <c r="B666" s="866"/>
      <c r="C666" s="881"/>
      <c r="D666" s="882"/>
    </row>
    <row r="667" spans="2:4">
      <c r="B667" s="866"/>
      <c r="C667" s="881"/>
      <c r="D667" s="882"/>
    </row>
    <row r="668" spans="2:4">
      <c r="B668" s="866"/>
      <c r="C668" s="881"/>
      <c r="D668" s="882"/>
    </row>
    <row r="669" spans="2:4">
      <c r="B669" s="866"/>
      <c r="C669" s="881"/>
      <c r="D669" s="882"/>
    </row>
    <row r="670" spans="2:4">
      <c r="B670" s="866"/>
      <c r="C670" s="881"/>
      <c r="D670" s="882"/>
    </row>
    <row r="671" spans="2:4">
      <c r="B671" s="866"/>
      <c r="C671" s="881"/>
      <c r="D671" s="882"/>
    </row>
    <row r="672" spans="2:4">
      <c r="B672" s="866"/>
      <c r="C672" s="881"/>
      <c r="D672" s="882"/>
    </row>
    <row r="673" spans="2:4">
      <c r="B673" s="866"/>
      <c r="C673" s="881"/>
      <c r="D673" s="883"/>
    </row>
    <row r="674" spans="2:4">
      <c r="B674" s="866"/>
    </row>
    <row r="675" spans="2:4">
      <c r="B675" s="866"/>
      <c r="C675" s="881"/>
      <c r="D675" s="882"/>
    </row>
    <row r="676" spans="2:4">
      <c r="B676" s="866"/>
      <c r="C676" s="881"/>
      <c r="D676" s="882"/>
    </row>
    <row r="677" spans="2:4">
      <c r="B677" s="866"/>
      <c r="C677" s="881"/>
      <c r="D677" s="882"/>
    </row>
    <row r="678" spans="2:4">
      <c r="B678" s="866"/>
      <c r="C678" s="881"/>
      <c r="D678" s="882"/>
    </row>
    <row r="679" spans="2:4">
      <c r="B679" s="866"/>
      <c r="C679" s="881"/>
      <c r="D679" s="882"/>
    </row>
    <row r="680" spans="2:4">
      <c r="B680" s="866"/>
      <c r="C680" s="881"/>
      <c r="D680" s="882"/>
    </row>
    <row r="681" spans="2:4">
      <c r="B681" s="866"/>
      <c r="C681" s="881"/>
      <c r="D681" s="882"/>
    </row>
    <row r="682" spans="2:4">
      <c r="B682" s="866"/>
      <c r="C682" s="881"/>
      <c r="D682" s="882"/>
    </row>
    <row r="683" spans="2:4">
      <c r="B683" s="1020"/>
      <c r="C683" s="881"/>
      <c r="D683" s="882"/>
    </row>
    <row r="684" spans="2:4">
      <c r="B684" s="866"/>
      <c r="C684" s="881"/>
      <c r="D684" s="882"/>
    </row>
    <row r="685" spans="2:4">
      <c r="B685" s="866"/>
      <c r="C685" s="881"/>
      <c r="D685" s="882"/>
    </row>
    <row r="686" spans="2:4">
      <c r="B686" s="866"/>
      <c r="C686" s="881"/>
      <c r="D686" s="882"/>
    </row>
    <row r="687" spans="2:4">
      <c r="B687" s="866"/>
      <c r="C687" s="881"/>
      <c r="D687" s="882"/>
    </row>
    <row r="688" spans="2:4">
      <c r="B688" s="866"/>
      <c r="C688" s="881"/>
      <c r="D688" s="882"/>
    </row>
    <row r="689" spans="2:4">
      <c r="B689" s="866"/>
      <c r="C689" s="881"/>
      <c r="D689" s="882"/>
    </row>
    <row r="690" spans="2:4">
      <c r="B690" s="866"/>
      <c r="C690" s="881"/>
      <c r="D690" s="882"/>
    </row>
    <row r="691" spans="2:4">
      <c r="B691" s="866"/>
      <c r="C691" s="881"/>
      <c r="D691" s="882"/>
    </row>
    <row r="692" spans="2:4">
      <c r="B692" s="866"/>
      <c r="C692" s="881"/>
      <c r="D692" s="882"/>
    </row>
    <row r="693" spans="2:4">
      <c r="B693" s="866"/>
      <c r="C693" s="881"/>
      <c r="D693" s="882"/>
    </row>
    <row r="694" spans="2:4">
      <c r="B694" s="866"/>
      <c r="C694" s="881"/>
      <c r="D694" s="882"/>
    </row>
    <row r="695" spans="2:4">
      <c r="B695" s="866"/>
      <c r="C695" s="881"/>
      <c r="D695" s="882"/>
    </row>
    <row r="696" spans="2:4">
      <c r="B696" s="866"/>
      <c r="C696" s="881"/>
      <c r="D696" s="882"/>
    </row>
    <row r="697" spans="2:4">
      <c r="B697" s="866"/>
      <c r="C697" s="881"/>
      <c r="D697" s="883"/>
    </row>
    <row r="698" spans="2:4">
      <c r="B698" s="866"/>
    </row>
    <row r="699" spans="2:4">
      <c r="B699" s="866"/>
      <c r="C699" s="881"/>
      <c r="D699" s="882"/>
    </row>
    <row r="700" spans="2:4">
      <c r="B700" s="866"/>
      <c r="C700" s="881"/>
      <c r="D700" s="882"/>
    </row>
    <row r="701" spans="2:4">
      <c r="B701" s="866"/>
      <c r="C701" s="881"/>
      <c r="D701" s="882"/>
    </row>
    <row r="702" spans="2:4">
      <c r="B702" s="866"/>
      <c r="C702" s="881"/>
      <c r="D702" s="882"/>
    </row>
    <row r="703" spans="2:4">
      <c r="B703" s="866"/>
      <c r="C703" s="881"/>
      <c r="D703" s="882"/>
    </row>
    <row r="704" spans="2:4">
      <c r="B704" s="866"/>
      <c r="C704" s="881"/>
      <c r="D704" s="882"/>
    </row>
    <row r="705" spans="2:4">
      <c r="B705" s="866"/>
      <c r="C705" s="881"/>
      <c r="D705" s="882"/>
    </row>
    <row r="706" spans="2:4">
      <c r="B706" s="866"/>
      <c r="C706" s="881"/>
      <c r="D706" s="882"/>
    </row>
    <row r="707" spans="2:4">
      <c r="B707" s="1020"/>
      <c r="C707" s="881"/>
      <c r="D707" s="882"/>
    </row>
    <row r="708" spans="2:4">
      <c r="B708" s="866"/>
      <c r="C708" s="881"/>
      <c r="D708" s="882"/>
    </row>
    <row r="709" spans="2:4">
      <c r="B709" s="866"/>
      <c r="C709" s="881"/>
      <c r="D709" s="882"/>
    </row>
    <row r="710" spans="2:4">
      <c r="B710" s="866"/>
      <c r="C710" s="881"/>
      <c r="D710" s="882"/>
    </row>
    <row r="711" spans="2:4">
      <c r="B711" s="866"/>
      <c r="C711" s="881"/>
      <c r="D711" s="882"/>
    </row>
    <row r="712" spans="2:4">
      <c r="B712" s="866"/>
      <c r="C712" s="881"/>
      <c r="D712" s="882"/>
    </row>
    <row r="713" spans="2:4">
      <c r="B713" s="866"/>
      <c r="C713" s="881"/>
      <c r="D713" s="882"/>
    </row>
    <row r="714" spans="2:4">
      <c r="B714" s="866"/>
      <c r="C714" s="881"/>
      <c r="D714" s="882"/>
    </row>
    <row r="715" spans="2:4">
      <c r="B715" s="866"/>
      <c r="C715" s="881"/>
      <c r="D715" s="882"/>
    </row>
    <row r="716" spans="2:4">
      <c r="B716" s="866"/>
      <c r="C716" s="881"/>
      <c r="D716" s="882"/>
    </row>
    <row r="717" spans="2:4">
      <c r="B717" s="866"/>
      <c r="C717" s="881"/>
      <c r="D717" s="882"/>
    </row>
    <row r="718" spans="2:4">
      <c r="B718" s="866"/>
      <c r="C718" s="881"/>
      <c r="D718" s="882"/>
    </row>
    <row r="719" spans="2:4">
      <c r="B719" s="866"/>
      <c r="C719" s="881"/>
      <c r="D719" s="882"/>
    </row>
    <row r="720" spans="2:4">
      <c r="B720" s="866"/>
      <c r="C720" s="881"/>
      <c r="D720" s="882"/>
    </row>
    <row r="721" spans="2:4">
      <c r="B721" s="866"/>
      <c r="C721" s="881"/>
      <c r="D721" s="883"/>
    </row>
    <row r="722" spans="2:4">
      <c r="B722" s="866"/>
    </row>
    <row r="723" spans="2:4">
      <c r="B723" s="866"/>
      <c r="C723" s="881"/>
      <c r="D723" s="882"/>
    </row>
    <row r="724" spans="2:4">
      <c r="B724" s="866"/>
      <c r="C724" s="881"/>
      <c r="D724" s="882"/>
    </row>
    <row r="725" spans="2:4">
      <c r="B725" s="866"/>
      <c r="C725" s="881"/>
      <c r="D725" s="882"/>
    </row>
    <row r="726" spans="2:4">
      <c r="B726" s="866"/>
      <c r="C726" s="881"/>
      <c r="D726" s="882"/>
    </row>
    <row r="727" spans="2:4">
      <c r="B727" s="866"/>
      <c r="C727" s="881"/>
      <c r="D727" s="882"/>
    </row>
    <row r="728" spans="2:4">
      <c r="B728" s="866"/>
      <c r="C728" s="881"/>
      <c r="D728" s="882"/>
    </row>
    <row r="729" spans="2:4">
      <c r="B729" s="866"/>
      <c r="C729" s="881"/>
      <c r="D729" s="882"/>
    </row>
    <row r="730" spans="2:4">
      <c r="B730" s="866"/>
      <c r="C730" s="881"/>
      <c r="D730" s="882"/>
    </row>
    <row r="731" spans="2:4">
      <c r="B731" s="1020"/>
      <c r="C731" s="881"/>
      <c r="D731" s="882"/>
    </row>
    <row r="732" spans="2:4">
      <c r="B732" s="866"/>
      <c r="C732" s="881"/>
      <c r="D732" s="882"/>
    </row>
    <row r="733" spans="2:4">
      <c r="B733" s="866"/>
      <c r="C733" s="881"/>
      <c r="D733" s="882"/>
    </row>
    <row r="734" spans="2:4">
      <c r="B734" s="866"/>
      <c r="C734" s="881"/>
      <c r="D734" s="882"/>
    </row>
    <row r="735" spans="2:4">
      <c r="B735" s="866"/>
      <c r="C735" s="881"/>
      <c r="D735" s="882"/>
    </row>
    <row r="736" spans="2:4">
      <c r="B736" s="866"/>
      <c r="C736" s="881"/>
      <c r="D736" s="882"/>
    </row>
    <row r="737" spans="2:4">
      <c r="B737" s="866"/>
      <c r="C737" s="881"/>
      <c r="D737" s="882"/>
    </row>
    <row r="738" spans="2:4">
      <c r="B738" s="866"/>
      <c r="C738" s="881"/>
      <c r="D738" s="882"/>
    </row>
    <row r="739" spans="2:4">
      <c r="B739" s="866"/>
      <c r="C739" s="881"/>
      <c r="D739" s="882"/>
    </row>
    <row r="740" spans="2:4">
      <c r="B740" s="866"/>
      <c r="C740" s="881"/>
      <c r="D740" s="882"/>
    </row>
    <row r="741" spans="2:4">
      <c r="B741" s="866"/>
      <c r="C741" s="881"/>
      <c r="D741" s="882"/>
    </row>
    <row r="742" spans="2:4">
      <c r="B742" s="866"/>
      <c r="C742" s="881"/>
      <c r="D742" s="882"/>
    </row>
    <row r="743" spans="2:4">
      <c r="B743" s="866"/>
      <c r="C743" s="881"/>
      <c r="D743" s="882"/>
    </row>
    <row r="744" spans="2:4">
      <c r="B744" s="866"/>
      <c r="C744" s="881"/>
      <c r="D744" s="882"/>
    </row>
    <row r="745" spans="2:4">
      <c r="B745" s="866"/>
      <c r="C745" s="881"/>
      <c r="D745" s="883"/>
    </row>
    <row r="746" spans="2:4">
      <c r="B746" s="866"/>
    </row>
    <row r="747" spans="2:4">
      <c r="B747" s="866"/>
      <c r="C747" s="881"/>
      <c r="D747" s="882"/>
    </row>
    <row r="748" spans="2:4">
      <c r="B748" s="866"/>
      <c r="C748" s="881"/>
      <c r="D748" s="882"/>
    </row>
    <row r="749" spans="2:4">
      <c r="B749" s="866"/>
      <c r="C749" s="881"/>
      <c r="D749" s="882"/>
    </row>
    <row r="750" spans="2:4">
      <c r="B750" s="866"/>
      <c r="C750" s="881"/>
      <c r="D750" s="882"/>
    </row>
    <row r="751" spans="2:4">
      <c r="B751" s="866"/>
      <c r="C751" s="881"/>
      <c r="D751" s="882"/>
    </row>
    <row r="752" spans="2:4">
      <c r="B752" s="866"/>
      <c r="C752" s="881"/>
      <c r="D752" s="882"/>
    </row>
    <row r="753" spans="2:4">
      <c r="B753" s="866"/>
      <c r="C753" s="881"/>
      <c r="D753" s="882"/>
    </row>
    <row r="754" spans="2:4">
      <c r="B754" s="1020"/>
      <c r="C754" s="881"/>
      <c r="D754" s="882"/>
    </row>
    <row r="755" spans="2:4">
      <c r="B755" s="866"/>
      <c r="C755" s="881"/>
      <c r="D755" s="882"/>
    </row>
    <row r="756" spans="2:4">
      <c r="B756" s="866"/>
      <c r="C756" s="881"/>
      <c r="D756" s="882"/>
    </row>
    <row r="757" spans="2:4">
      <c r="B757" s="866"/>
      <c r="C757" s="881"/>
      <c r="D757" s="882"/>
    </row>
    <row r="758" spans="2:4">
      <c r="B758" s="866"/>
      <c r="C758" s="881"/>
      <c r="D758" s="882"/>
    </row>
    <row r="759" spans="2:4">
      <c r="B759" s="866"/>
      <c r="C759" s="881"/>
      <c r="D759" s="882"/>
    </row>
    <row r="760" spans="2:4">
      <c r="B760" s="866"/>
      <c r="C760" s="881"/>
      <c r="D760" s="882"/>
    </row>
    <row r="761" spans="2:4">
      <c r="B761" s="866"/>
      <c r="C761" s="881"/>
      <c r="D761" s="882"/>
    </row>
    <row r="762" spans="2:4">
      <c r="B762" s="866"/>
      <c r="C762" s="881"/>
      <c r="D762" s="882"/>
    </row>
    <row r="763" spans="2:4">
      <c r="B763" s="866"/>
      <c r="C763" s="881"/>
      <c r="D763" s="882"/>
    </row>
    <row r="764" spans="2:4">
      <c r="B764" s="866"/>
      <c r="C764" s="881"/>
      <c r="D764" s="882"/>
    </row>
    <row r="765" spans="2:4">
      <c r="B765" s="866"/>
      <c r="C765" s="881"/>
      <c r="D765" s="882"/>
    </row>
    <row r="766" spans="2:4">
      <c r="B766" s="866"/>
      <c r="C766" s="881"/>
      <c r="D766" s="882"/>
    </row>
    <row r="767" spans="2:4">
      <c r="B767" s="866"/>
      <c r="C767" s="881"/>
      <c r="D767" s="882"/>
    </row>
    <row r="768" spans="2:4">
      <c r="B768" s="866"/>
      <c r="C768" s="881"/>
      <c r="D768" s="883"/>
    </row>
    <row r="769" spans="2:4">
      <c r="B769" s="866"/>
    </row>
    <row r="770" spans="2:4">
      <c r="B770" s="866"/>
      <c r="C770" s="881"/>
      <c r="D770" s="882"/>
    </row>
    <row r="771" spans="2:4">
      <c r="B771" s="866"/>
      <c r="C771" s="881"/>
      <c r="D771" s="882"/>
    </row>
    <row r="772" spans="2:4">
      <c r="B772" s="866"/>
      <c r="C772" s="881"/>
      <c r="D772" s="882"/>
    </row>
    <row r="773" spans="2:4">
      <c r="B773" s="866"/>
      <c r="C773" s="881"/>
      <c r="D773" s="882"/>
    </row>
    <row r="774" spans="2:4">
      <c r="B774" s="866"/>
      <c r="C774" s="881"/>
      <c r="D774" s="882"/>
    </row>
    <row r="775" spans="2:4">
      <c r="B775" s="866"/>
      <c r="C775" s="881"/>
      <c r="D775" s="882"/>
    </row>
    <row r="776" spans="2:4">
      <c r="B776" s="866"/>
      <c r="C776" s="881"/>
      <c r="D776" s="882"/>
    </row>
    <row r="777" spans="2:4">
      <c r="B777" s="1020"/>
      <c r="C777" s="881"/>
      <c r="D777" s="882"/>
    </row>
    <row r="778" spans="2:4">
      <c r="B778" s="866"/>
      <c r="C778" s="881"/>
      <c r="D778" s="882"/>
    </row>
    <row r="779" spans="2:4">
      <c r="B779" s="866"/>
      <c r="C779" s="881"/>
      <c r="D779" s="882"/>
    </row>
    <row r="780" spans="2:4">
      <c r="B780" s="866"/>
      <c r="C780" s="881"/>
      <c r="D780" s="882"/>
    </row>
    <row r="781" spans="2:4">
      <c r="B781" s="866"/>
      <c r="C781" s="881"/>
      <c r="D781" s="882"/>
    </row>
    <row r="782" spans="2:4">
      <c r="B782" s="866"/>
      <c r="C782" s="881"/>
      <c r="D782" s="882"/>
    </row>
    <row r="783" spans="2:4">
      <c r="B783" s="866"/>
      <c r="C783" s="881"/>
      <c r="D783" s="882"/>
    </row>
    <row r="784" spans="2:4">
      <c r="B784" s="866"/>
      <c r="C784" s="881"/>
      <c r="D784" s="882"/>
    </row>
    <row r="785" spans="2:4">
      <c r="B785" s="866"/>
      <c r="C785" s="881"/>
      <c r="D785" s="882"/>
    </row>
    <row r="786" spans="2:4">
      <c r="B786" s="866"/>
      <c r="C786" s="881"/>
      <c r="D786" s="882"/>
    </row>
    <row r="787" spans="2:4">
      <c r="B787" s="866"/>
      <c r="C787" s="881"/>
      <c r="D787" s="882"/>
    </row>
    <row r="788" spans="2:4">
      <c r="B788" s="866"/>
      <c r="C788" s="881"/>
      <c r="D788" s="882"/>
    </row>
    <row r="789" spans="2:4">
      <c r="B789" s="866"/>
      <c r="C789" s="881"/>
      <c r="D789" s="882"/>
    </row>
    <row r="790" spans="2:4">
      <c r="B790" s="866"/>
      <c r="C790" s="881"/>
      <c r="D790" s="882"/>
    </row>
    <row r="791" spans="2:4">
      <c r="B791" s="866"/>
      <c r="C791" s="881"/>
      <c r="D791" s="883"/>
    </row>
    <row r="792" spans="2:4">
      <c r="B792" s="866"/>
    </row>
    <row r="793" spans="2:4">
      <c r="B793" s="866"/>
      <c r="C793" s="881"/>
      <c r="D793" s="882"/>
    </row>
    <row r="794" spans="2:4">
      <c r="B794" s="866"/>
      <c r="C794" s="881"/>
      <c r="D794" s="882"/>
    </row>
    <row r="795" spans="2:4">
      <c r="B795" s="866"/>
      <c r="C795" s="881"/>
      <c r="D795" s="882"/>
    </row>
    <row r="796" spans="2:4">
      <c r="B796" s="866"/>
      <c r="C796" s="881"/>
      <c r="D796" s="882"/>
    </row>
    <row r="797" spans="2:4">
      <c r="B797" s="866"/>
      <c r="C797" s="881"/>
      <c r="D797" s="882"/>
    </row>
    <row r="798" spans="2:4">
      <c r="B798" s="866"/>
      <c r="C798" s="881"/>
      <c r="D798" s="882"/>
    </row>
    <row r="799" spans="2:4">
      <c r="B799" s="866"/>
      <c r="C799" s="881"/>
      <c r="D799" s="882"/>
    </row>
    <row r="800" spans="2:4">
      <c r="B800" s="866"/>
      <c r="C800" s="881"/>
      <c r="D800" s="882"/>
    </row>
    <row r="801" spans="2:4">
      <c r="B801" s="1020"/>
      <c r="C801" s="881"/>
      <c r="D801" s="882"/>
    </row>
    <row r="802" spans="2:4">
      <c r="B802" s="866"/>
      <c r="C802" s="881"/>
      <c r="D802" s="882"/>
    </row>
    <row r="803" spans="2:4">
      <c r="B803" s="866"/>
      <c r="C803" s="881"/>
      <c r="D803" s="882"/>
    </row>
    <row r="804" spans="2:4">
      <c r="B804" s="866"/>
      <c r="C804" s="881"/>
      <c r="D804" s="882"/>
    </row>
    <row r="805" spans="2:4">
      <c r="B805" s="866"/>
      <c r="C805" s="881"/>
      <c r="D805" s="882"/>
    </row>
    <row r="806" spans="2:4">
      <c r="B806" s="866"/>
      <c r="C806" s="881"/>
      <c r="D806" s="882"/>
    </row>
    <row r="807" spans="2:4">
      <c r="B807" s="866"/>
      <c r="C807" s="881"/>
      <c r="D807" s="882"/>
    </row>
    <row r="808" spans="2:4">
      <c r="B808" s="866"/>
      <c r="C808" s="881"/>
      <c r="D808" s="882"/>
    </row>
    <row r="809" spans="2:4">
      <c r="B809" s="866"/>
      <c r="C809" s="881"/>
      <c r="D809" s="882"/>
    </row>
    <row r="810" spans="2:4">
      <c r="B810" s="866"/>
      <c r="C810" s="881"/>
      <c r="D810" s="882"/>
    </row>
    <row r="811" spans="2:4">
      <c r="B811" s="866"/>
      <c r="C811" s="881"/>
      <c r="D811" s="882"/>
    </row>
    <row r="812" spans="2:4">
      <c r="B812" s="866"/>
      <c r="C812" s="881"/>
      <c r="D812" s="882"/>
    </row>
    <row r="813" spans="2:4">
      <c r="B813" s="866"/>
      <c r="C813" s="881"/>
      <c r="D813" s="882"/>
    </row>
    <row r="814" spans="2:4">
      <c r="B814" s="866"/>
      <c r="C814" s="881"/>
      <c r="D814" s="882"/>
    </row>
    <row r="815" spans="2:4">
      <c r="B815" s="866"/>
      <c r="C815" s="881"/>
      <c r="D815" s="883"/>
    </row>
    <row r="816" spans="2:4">
      <c r="B816" s="866"/>
    </row>
    <row r="817" spans="2:4">
      <c r="B817" s="866"/>
      <c r="C817" s="881"/>
      <c r="D817" s="882"/>
    </row>
    <row r="818" spans="2:4">
      <c r="B818" s="866"/>
      <c r="C818" s="881"/>
      <c r="D818" s="882"/>
    </row>
    <row r="819" spans="2:4">
      <c r="B819" s="866"/>
      <c r="C819" s="881"/>
      <c r="D819" s="882"/>
    </row>
    <row r="820" spans="2:4">
      <c r="B820" s="866"/>
      <c r="C820" s="881"/>
      <c r="D820" s="882"/>
    </row>
    <row r="821" spans="2:4">
      <c r="B821" s="866"/>
      <c r="C821" s="881"/>
      <c r="D821" s="882"/>
    </row>
    <row r="822" spans="2:4">
      <c r="B822" s="866"/>
      <c r="C822" s="881"/>
      <c r="D822" s="882"/>
    </row>
    <row r="823" spans="2:4">
      <c r="B823" s="866"/>
      <c r="C823" s="881"/>
      <c r="D823" s="882"/>
    </row>
    <row r="824" spans="2:4">
      <c r="B824" s="1020"/>
      <c r="C824" s="881"/>
      <c r="D824" s="882"/>
    </row>
    <row r="825" spans="2:4">
      <c r="B825" s="866"/>
      <c r="C825" s="881"/>
      <c r="D825" s="882"/>
    </row>
    <row r="826" spans="2:4">
      <c r="B826" s="866"/>
      <c r="C826" s="881"/>
      <c r="D826" s="882"/>
    </row>
    <row r="827" spans="2:4">
      <c r="B827" s="866"/>
      <c r="C827" s="881"/>
      <c r="D827" s="882"/>
    </row>
    <row r="828" spans="2:4">
      <c r="B828" s="866"/>
      <c r="C828" s="881"/>
      <c r="D828" s="882"/>
    </row>
    <row r="829" spans="2:4">
      <c r="B829" s="866"/>
      <c r="C829" s="881"/>
      <c r="D829" s="882"/>
    </row>
    <row r="830" spans="2:4">
      <c r="B830" s="866"/>
      <c r="C830" s="881"/>
      <c r="D830" s="882"/>
    </row>
    <row r="831" spans="2:4">
      <c r="B831" s="866"/>
      <c r="C831" s="881"/>
      <c r="D831" s="882"/>
    </row>
    <row r="832" spans="2:4">
      <c r="B832" s="866"/>
      <c r="C832" s="881"/>
      <c r="D832" s="882"/>
    </row>
    <row r="833" spans="2:4">
      <c r="B833" s="866"/>
      <c r="C833" s="881"/>
      <c r="D833" s="882"/>
    </row>
    <row r="834" spans="2:4">
      <c r="B834" s="866"/>
      <c r="C834" s="881"/>
      <c r="D834" s="882"/>
    </row>
    <row r="835" spans="2:4">
      <c r="B835" s="866"/>
      <c r="C835" s="881"/>
      <c r="D835" s="882"/>
    </row>
    <row r="836" spans="2:4">
      <c r="B836" s="866"/>
      <c r="C836" s="881"/>
      <c r="D836" s="882"/>
    </row>
    <row r="837" spans="2:4">
      <c r="B837" s="866"/>
      <c r="C837" s="881"/>
      <c r="D837" s="882"/>
    </row>
    <row r="838" spans="2:4">
      <c r="B838" s="866"/>
      <c r="C838" s="881"/>
      <c r="D838" s="883"/>
    </row>
    <row r="839" spans="2:4">
      <c r="B839" s="866"/>
    </row>
    <row r="840" spans="2:4">
      <c r="B840" s="866"/>
      <c r="C840" s="881"/>
      <c r="D840" s="882"/>
    </row>
    <row r="841" spans="2:4">
      <c r="B841" s="866"/>
      <c r="C841" s="881"/>
      <c r="D841" s="882"/>
    </row>
    <row r="842" spans="2:4">
      <c r="B842" s="866"/>
      <c r="C842" s="881"/>
      <c r="D842" s="882"/>
    </row>
    <row r="843" spans="2:4">
      <c r="B843" s="866"/>
      <c r="C843" s="881"/>
      <c r="D843" s="882"/>
    </row>
    <row r="844" spans="2:4">
      <c r="B844" s="866"/>
      <c r="C844" s="881"/>
      <c r="D844" s="882"/>
    </row>
    <row r="845" spans="2:4">
      <c r="B845" s="866"/>
      <c r="C845" s="881"/>
      <c r="D845" s="882"/>
    </row>
    <row r="846" spans="2:4">
      <c r="B846" s="866"/>
      <c r="C846" s="881"/>
      <c r="D846" s="882"/>
    </row>
    <row r="847" spans="2:4">
      <c r="B847" s="866"/>
      <c r="C847" s="881"/>
      <c r="D847" s="882"/>
    </row>
    <row r="848" spans="2:4">
      <c r="B848" s="1020"/>
      <c r="C848" s="881"/>
      <c r="D848" s="882"/>
    </row>
    <row r="849" spans="2:4">
      <c r="B849" s="866"/>
      <c r="C849" s="881"/>
      <c r="D849" s="882"/>
    </row>
    <row r="850" spans="2:4">
      <c r="B850" s="866"/>
      <c r="C850" s="881"/>
      <c r="D850" s="882"/>
    </row>
    <row r="851" spans="2:4">
      <c r="B851" s="866"/>
      <c r="C851" s="881"/>
      <c r="D851" s="882"/>
    </row>
    <row r="852" spans="2:4">
      <c r="B852" s="866"/>
      <c r="C852" s="881"/>
      <c r="D852" s="882"/>
    </row>
    <row r="853" spans="2:4">
      <c r="B853" s="866"/>
      <c r="C853" s="881"/>
      <c r="D853" s="882"/>
    </row>
    <row r="854" spans="2:4">
      <c r="B854" s="866"/>
      <c r="C854" s="881"/>
      <c r="D854" s="882"/>
    </row>
    <row r="855" spans="2:4">
      <c r="B855" s="866"/>
      <c r="C855" s="881"/>
      <c r="D855" s="882"/>
    </row>
    <row r="856" spans="2:4">
      <c r="B856" s="866"/>
      <c r="C856" s="881"/>
      <c r="D856" s="882"/>
    </row>
    <row r="857" spans="2:4">
      <c r="B857" s="866"/>
      <c r="C857" s="881"/>
      <c r="D857" s="882"/>
    </row>
    <row r="858" spans="2:4">
      <c r="B858" s="866"/>
      <c r="C858" s="881"/>
      <c r="D858" s="882"/>
    </row>
    <row r="859" spans="2:4">
      <c r="B859" s="866"/>
      <c r="C859" s="881"/>
      <c r="D859" s="882"/>
    </row>
    <row r="860" spans="2:4">
      <c r="B860" s="866"/>
      <c r="C860" s="881"/>
      <c r="D860" s="882"/>
    </row>
    <row r="861" spans="2:4">
      <c r="B861" s="866"/>
      <c r="C861" s="881"/>
      <c r="D861" s="882"/>
    </row>
    <row r="862" spans="2:4">
      <c r="B862" s="866"/>
      <c r="C862" s="881"/>
      <c r="D862" s="883"/>
    </row>
    <row r="863" spans="2:4">
      <c r="B863" s="866"/>
    </row>
    <row r="864" spans="2:4">
      <c r="B864" s="866"/>
      <c r="C864" s="881"/>
      <c r="D864" s="882"/>
    </row>
    <row r="865" spans="2:4">
      <c r="B865" s="866"/>
      <c r="C865" s="881"/>
      <c r="D865" s="882"/>
    </row>
    <row r="866" spans="2:4">
      <c r="B866" s="866"/>
      <c r="C866" s="881"/>
      <c r="D866" s="882"/>
    </row>
    <row r="867" spans="2:4">
      <c r="B867" s="866"/>
      <c r="C867" s="881"/>
      <c r="D867" s="882"/>
    </row>
    <row r="868" spans="2:4">
      <c r="B868" s="866"/>
      <c r="C868" s="881"/>
      <c r="D868" s="882"/>
    </row>
    <row r="869" spans="2:4">
      <c r="B869" s="866"/>
      <c r="C869" s="881"/>
      <c r="D869" s="882"/>
    </row>
    <row r="870" spans="2:4">
      <c r="B870" s="866"/>
      <c r="C870" s="881"/>
      <c r="D870" s="882"/>
    </row>
    <row r="871" spans="2:4">
      <c r="B871" s="1020"/>
      <c r="C871" s="881"/>
      <c r="D871" s="882"/>
    </row>
    <row r="872" spans="2:4">
      <c r="B872" s="866"/>
      <c r="C872" s="881"/>
      <c r="D872" s="882"/>
    </row>
    <row r="873" spans="2:4">
      <c r="B873" s="866"/>
      <c r="C873" s="881"/>
      <c r="D873" s="882"/>
    </row>
    <row r="874" spans="2:4">
      <c r="B874" s="866"/>
      <c r="C874" s="881"/>
      <c r="D874" s="882"/>
    </row>
    <row r="875" spans="2:4">
      <c r="B875" s="866"/>
      <c r="C875" s="881"/>
      <c r="D875" s="882"/>
    </row>
    <row r="876" spans="2:4">
      <c r="B876" s="866"/>
      <c r="C876" s="881"/>
      <c r="D876" s="882"/>
    </row>
    <row r="877" spans="2:4">
      <c r="B877" s="866"/>
      <c r="C877" s="881"/>
      <c r="D877" s="882"/>
    </row>
    <row r="878" spans="2:4">
      <c r="B878" s="866"/>
      <c r="C878" s="881"/>
      <c r="D878" s="882"/>
    </row>
    <row r="879" spans="2:4">
      <c r="B879" s="866"/>
      <c r="C879" s="881"/>
      <c r="D879" s="882"/>
    </row>
    <row r="880" spans="2:4">
      <c r="B880" s="866"/>
      <c r="C880" s="881"/>
      <c r="D880" s="882"/>
    </row>
    <row r="881" spans="2:4">
      <c r="B881" s="866"/>
      <c r="C881" s="881"/>
      <c r="D881" s="882"/>
    </row>
    <row r="882" spans="2:4">
      <c r="B882" s="866"/>
      <c r="C882" s="881"/>
      <c r="D882" s="882"/>
    </row>
    <row r="883" spans="2:4">
      <c r="B883" s="866"/>
      <c r="C883" s="881"/>
      <c r="D883" s="882"/>
    </row>
    <row r="884" spans="2:4">
      <c r="B884" s="866"/>
      <c r="C884" s="881"/>
      <c r="D884" s="882"/>
    </row>
    <row r="885" spans="2:4">
      <c r="B885" s="866"/>
      <c r="C885" s="881"/>
      <c r="D885" s="883"/>
    </row>
    <row r="886" spans="2:4">
      <c r="B886" s="866"/>
    </row>
    <row r="887" spans="2:4">
      <c r="B887" s="866"/>
      <c r="C887" s="881"/>
      <c r="D887" s="882"/>
    </row>
    <row r="888" spans="2:4">
      <c r="B888" s="866"/>
      <c r="C888" s="881"/>
      <c r="D888" s="882"/>
    </row>
    <row r="889" spans="2:4">
      <c r="B889" s="866"/>
      <c r="C889" s="881"/>
      <c r="D889" s="882"/>
    </row>
    <row r="890" spans="2:4">
      <c r="B890" s="866"/>
      <c r="C890" s="881"/>
      <c r="D890" s="882"/>
    </row>
    <row r="891" spans="2:4">
      <c r="B891" s="866"/>
      <c r="C891" s="881"/>
      <c r="D891" s="882"/>
    </row>
    <row r="892" spans="2:4">
      <c r="B892" s="866"/>
      <c r="C892" s="881"/>
      <c r="D892" s="882"/>
    </row>
    <row r="893" spans="2:4">
      <c r="B893" s="866"/>
      <c r="C893" s="881"/>
      <c r="D893" s="882"/>
    </row>
    <row r="894" spans="2:4">
      <c r="B894" s="866"/>
      <c r="C894" s="881"/>
      <c r="D894" s="882"/>
    </row>
    <row r="895" spans="2:4">
      <c r="B895" s="1020"/>
      <c r="C895" s="881"/>
      <c r="D895" s="882"/>
    </row>
    <row r="896" spans="2:4">
      <c r="B896" s="866"/>
      <c r="C896" s="881"/>
      <c r="D896" s="882"/>
    </row>
    <row r="897" spans="2:4">
      <c r="B897" s="866"/>
      <c r="C897" s="881"/>
      <c r="D897" s="882"/>
    </row>
    <row r="898" spans="2:4">
      <c r="B898" s="866"/>
      <c r="C898" s="881"/>
      <c r="D898" s="882"/>
    </row>
    <row r="899" spans="2:4">
      <c r="B899" s="866"/>
      <c r="C899" s="881"/>
      <c r="D899" s="882"/>
    </row>
    <row r="900" spans="2:4">
      <c r="B900" s="866"/>
      <c r="C900" s="881"/>
      <c r="D900" s="882"/>
    </row>
    <row r="901" spans="2:4">
      <c r="B901" s="866"/>
      <c r="C901" s="881"/>
      <c r="D901" s="882"/>
    </row>
    <row r="902" spans="2:4">
      <c r="B902" s="866"/>
      <c r="C902" s="881"/>
      <c r="D902" s="882"/>
    </row>
    <row r="903" spans="2:4">
      <c r="B903" s="866"/>
      <c r="C903" s="881"/>
      <c r="D903" s="882"/>
    </row>
    <row r="904" spans="2:4">
      <c r="B904" s="866"/>
      <c r="C904" s="881"/>
      <c r="D904" s="882"/>
    </row>
    <row r="905" spans="2:4">
      <c r="B905" s="866"/>
      <c r="C905" s="881"/>
      <c r="D905" s="882"/>
    </row>
    <row r="906" spans="2:4">
      <c r="B906" s="866"/>
      <c r="C906" s="881"/>
      <c r="D906" s="882"/>
    </row>
    <row r="907" spans="2:4">
      <c r="B907" s="866"/>
      <c r="C907" s="881"/>
      <c r="D907" s="882"/>
    </row>
    <row r="908" spans="2:4">
      <c r="B908" s="866"/>
      <c r="C908" s="881"/>
      <c r="D908" s="882"/>
    </row>
    <row r="909" spans="2:4">
      <c r="B909" s="866"/>
      <c r="C909" s="881"/>
      <c r="D909" s="883"/>
    </row>
    <row r="910" spans="2:4">
      <c r="B910" s="866"/>
    </row>
    <row r="911" spans="2:4">
      <c r="B911" s="866"/>
      <c r="C911" s="881"/>
      <c r="D911" s="882"/>
    </row>
    <row r="912" spans="2:4">
      <c r="B912" s="866"/>
      <c r="C912" s="881"/>
      <c r="D912" s="882"/>
    </row>
    <row r="913" spans="2:4">
      <c r="B913" s="866"/>
      <c r="C913" s="881"/>
      <c r="D913" s="882"/>
    </row>
    <row r="914" spans="2:4">
      <c r="B914" s="866"/>
      <c r="C914" s="881"/>
      <c r="D914" s="882"/>
    </row>
    <row r="915" spans="2:4">
      <c r="B915" s="866"/>
      <c r="C915" s="881"/>
      <c r="D915" s="882"/>
    </row>
    <row r="916" spans="2:4">
      <c r="B916" s="866"/>
      <c r="C916" s="881"/>
      <c r="D916" s="882"/>
    </row>
    <row r="917" spans="2:4">
      <c r="B917" s="866"/>
      <c r="C917" s="881"/>
      <c r="D917" s="882"/>
    </row>
    <row r="918" spans="2:4">
      <c r="B918" s="866"/>
      <c r="C918" s="881"/>
      <c r="D918" s="882"/>
    </row>
    <row r="919" spans="2:4">
      <c r="B919" s="1020"/>
      <c r="C919" s="881"/>
      <c r="D919" s="882"/>
    </row>
    <row r="920" spans="2:4">
      <c r="B920" s="866"/>
      <c r="C920" s="881"/>
      <c r="D920" s="882"/>
    </row>
    <row r="921" spans="2:4">
      <c r="B921" s="866"/>
      <c r="C921" s="881"/>
      <c r="D921" s="882"/>
    </row>
    <row r="922" spans="2:4">
      <c r="B922" s="866"/>
      <c r="C922" s="881"/>
      <c r="D922" s="882"/>
    </row>
    <row r="923" spans="2:4">
      <c r="B923" s="866"/>
      <c r="C923" s="881"/>
      <c r="D923" s="882"/>
    </row>
    <row r="924" spans="2:4">
      <c r="B924" s="866"/>
      <c r="C924" s="881"/>
      <c r="D924" s="882"/>
    </row>
    <row r="925" spans="2:4">
      <c r="B925" s="866"/>
      <c r="C925" s="881"/>
      <c r="D925" s="882"/>
    </row>
    <row r="926" spans="2:4">
      <c r="B926" s="866"/>
      <c r="C926" s="881"/>
      <c r="D926" s="882"/>
    </row>
    <row r="927" spans="2:4">
      <c r="B927" s="866"/>
      <c r="C927" s="881"/>
      <c r="D927" s="882"/>
    </row>
    <row r="928" spans="2:4">
      <c r="B928" s="866"/>
      <c r="C928" s="881"/>
      <c r="D928" s="882"/>
    </row>
    <row r="929" spans="2:4">
      <c r="B929" s="866"/>
      <c r="C929" s="881"/>
      <c r="D929" s="882"/>
    </row>
    <row r="930" spans="2:4">
      <c r="B930" s="866"/>
      <c r="C930" s="881"/>
      <c r="D930" s="882"/>
    </row>
    <row r="931" spans="2:4">
      <c r="B931" s="866"/>
      <c r="C931" s="881"/>
      <c r="D931" s="882"/>
    </row>
    <row r="932" spans="2:4">
      <c r="B932" s="866"/>
      <c r="C932" s="881"/>
      <c r="D932" s="882"/>
    </row>
    <row r="933" spans="2:4">
      <c r="B933" s="866"/>
      <c r="C933" s="881"/>
      <c r="D933" s="883"/>
    </row>
    <row r="934" spans="2:4">
      <c r="B934" s="866"/>
    </row>
    <row r="935" spans="2:4">
      <c r="B935" s="866"/>
      <c r="C935" s="881"/>
      <c r="D935" s="882"/>
    </row>
    <row r="936" spans="2:4">
      <c r="B936" s="866"/>
      <c r="C936" s="881"/>
      <c r="D936" s="882"/>
    </row>
    <row r="937" spans="2:4">
      <c r="B937" s="866"/>
      <c r="C937" s="881"/>
      <c r="D937" s="882"/>
    </row>
    <row r="938" spans="2:4">
      <c r="B938" s="866"/>
      <c r="C938" s="881"/>
      <c r="D938" s="882"/>
    </row>
    <row r="939" spans="2:4">
      <c r="B939" s="866"/>
      <c r="C939" s="881"/>
      <c r="D939" s="882"/>
    </row>
    <row r="940" spans="2:4">
      <c r="B940" s="866"/>
      <c r="C940" s="881"/>
      <c r="D940" s="882"/>
    </row>
    <row r="941" spans="2:4">
      <c r="B941" s="866"/>
      <c r="C941" s="881"/>
      <c r="D941" s="882"/>
    </row>
    <row r="942" spans="2:4">
      <c r="B942" s="866"/>
      <c r="C942" s="881"/>
      <c r="D942" s="882"/>
    </row>
    <row r="943" spans="2:4">
      <c r="B943" s="1020"/>
      <c r="C943" s="881"/>
      <c r="D943" s="882"/>
    </row>
    <row r="944" spans="2:4">
      <c r="B944" s="866"/>
      <c r="C944" s="881"/>
      <c r="D944" s="882"/>
    </row>
    <row r="945" spans="2:4">
      <c r="B945" s="866"/>
      <c r="C945" s="881"/>
      <c r="D945" s="882"/>
    </row>
    <row r="946" spans="2:4">
      <c r="B946" s="866"/>
      <c r="C946" s="881"/>
      <c r="D946" s="882"/>
    </row>
    <row r="947" spans="2:4">
      <c r="B947" s="866"/>
      <c r="C947" s="881"/>
      <c r="D947" s="882"/>
    </row>
    <row r="948" spans="2:4">
      <c r="B948" s="866"/>
      <c r="C948" s="881"/>
      <c r="D948" s="882"/>
    </row>
    <row r="949" spans="2:4">
      <c r="B949" s="866"/>
      <c r="C949" s="881"/>
      <c r="D949" s="882"/>
    </row>
    <row r="950" spans="2:4">
      <c r="B950" s="866"/>
      <c r="C950" s="881"/>
      <c r="D950" s="882"/>
    </row>
    <row r="951" spans="2:4">
      <c r="B951" s="866"/>
      <c r="C951" s="881"/>
      <c r="D951" s="882"/>
    </row>
    <row r="952" spans="2:4">
      <c r="B952" s="866"/>
      <c r="C952" s="881"/>
      <c r="D952" s="882"/>
    </row>
    <row r="953" spans="2:4">
      <c r="B953" s="866"/>
      <c r="C953" s="881"/>
      <c r="D953" s="882"/>
    </row>
    <row r="954" spans="2:4">
      <c r="B954" s="866"/>
      <c r="C954" s="881"/>
      <c r="D954" s="882"/>
    </row>
    <row r="955" spans="2:4">
      <c r="B955" s="866"/>
      <c r="C955" s="881"/>
      <c r="D955" s="882"/>
    </row>
    <row r="956" spans="2:4">
      <c r="B956" s="866"/>
      <c r="C956" s="881"/>
      <c r="D956" s="882"/>
    </row>
    <row r="957" spans="2:4">
      <c r="B957" s="866"/>
      <c r="C957" s="881"/>
      <c r="D957" s="883"/>
    </row>
    <row r="958" spans="2:4">
      <c r="B958" s="866"/>
    </row>
    <row r="959" spans="2:4">
      <c r="B959" s="866"/>
      <c r="C959" s="881"/>
      <c r="D959" s="882"/>
    </row>
    <row r="960" spans="2:4">
      <c r="B960" s="866"/>
      <c r="C960" s="881"/>
      <c r="D960" s="882"/>
    </row>
    <row r="961" spans="2:4">
      <c r="B961" s="866"/>
      <c r="C961" s="881"/>
      <c r="D961" s="882"/>
    </row>
    <row r="962" spans="2:4">
      <c r="B962" s="866"/>
      <c r="C962" s="881"/>
      <c r="D962" s="882"/>
    </row>
    <row r="963" spans="2:4">
      <c r="B963" s="866"/>
      <c r="C963" s="881"/>
      <c r="D963" s="882"/>
    </row>
    <row r="964" spans="2:4">
      <c r="B964" s="866"/>
      <c r="C964" s="881"/>
      <c r="D964" s="882"/>
    </row>
    <row r="965" spans="2:4">
      <c r="B965" s="866"/>
      <c r="C965" s="881"/>
      <c r="D965" s="882"/>
    </row>
    <row r="966" spans="2:4">
      <c r="B966" s="1020"/>
      <c r="C966" s="881"/>
      <c r="D966" s="882"/>
    </row>
    <row r="967" spans="2:4">
      <c r="B967" s="866"/>
      <c r="C967" s="881"/>
      <c r="D967" s="882"/>
    </row>
    <row r="968" spans="2:4">
      <c r="B968" s="866"/>
      <c r="C968" s="881"/>
      <c r="D968" s="882"/>
    </row>
    <row r="969" spans="2:4">
      <c r="B969" s="866"/>
      <c r="C969" s="881"/>
      <c r="D969" s="882"/>
    </row>
    <row r="970" spans="2:4">
      <c r="B970" s="866"/>
      <c r="C970" s="881"/>
      <c r="D970" s="882"/>
    </row>
    <row r="971" spans="2:4">
      <c r="B971" s="866"/>
      <c r="C971" s="881"/>
      <c r="D971" s="882"/>
    </row>
    <row r="972" spans="2:4">
      <c r="B972" s="866"/>
      <c r="C972" s="881"/>
      <c r="D972" s="882"/>
    </row>
    <row r="973" spans="2:4">
      <c r="B973" s="866"/>
      <c r="C973" s="881"/>
      <c r="D973" s="882"/>
    </row>
    <row r="974" spans="2:4">
      <c r="B974" s="866"/>
      <c r="C974" s="881"/>
      <c r="D974" s="882"/>
    </row>
    <row r="975" spans="2:4">
      <c r="B975" s="866"/>
      <c r="C975" s="881"/>
      <c r="D975" s="882"/>
    </row>
    <row r="976" spans="2:4">
      <c r="B976" s="866"/>
      <c r="C976" s="881"/>
      <c r="D976" s="882"/>
    </row>
    <row r="977" spans="2:4">
      <c r="B977" s="866"/>
      <c r="C977" s="881"/>
      <c r="D977" s="882"/>
    </row>
    <row r="978" spans="2:4">
      <c r="B978" s="866"/>
      <c r="C978" s="881"/>
      <c r="D978" s="882"/>
    </row>
    <row r="979" spans="2:4">
      <c r="B979" s="866"/>
      <c r="C979" s="881"/>
      <c r="D979" s="882"/>
    </row>
    <row r="980" spans="2:4">
      <c r="B980" s="866"/>
      <c r="C980" s="881"/>
      <c r="D980" s="883"/>
    </row>
    <row r="981" spans="2:4">
      <c r="B981" s="866"/>
    </row>
    <row r="982" spans="2:4">
      <c r="B982" s="866"/>
      <c r="C982" s="881"/>
      <c r="D982" s="882"/>
    </row>
    <row r="983" spans="2:4">
      <c r="B983" s="866"/>
      <c r="C983" s="881"/>
      <c r="D983" s="882"/>
    </row>
    <row r="984" spans="2:4">
      <c r="B984" s="866"/>
      <c r="C984" s="881"/>
      <c r="D984" s="882"/>
    </row>
    <row r="985" spans="2:4">
      <c r="B985" s="866"/>
      <c r="C985" s="881"/>
      <c r="D985" s="882"/>
    </row>
    <row r="986" spans="2:4">
      <c r="B986" s="866"/>
      <c r="C986" s="881"/>
      <c r="D986" s="882"/>
    </row>
    <row r="987" spans="2:4">
      <c r="B987" s="866"/>
      <c r="C987" s="881"/>
      <c r="D987" s="882"/>
    </row>
    <row r="988" spans="2:4">
      <c r="B988" s="866"/>
      <c r="C988" s="881"/>
      <c r="D988" s="882"/>
    </row>
    <row r="989" spans="2:4">
      <c r="B989" s="866"/>
      <c r="C989" s="881"/>
      <c r="D989" s="882"/>
    </row>
    <row r="990" spans="2:4">
      <c r="B990" s="1020"/>
      <c r="C990" s="881"/>
      <c r="D990" s="882"/>
    </row>
    <row r="991" spans="2:4">
      <c r="B991" s="866"/>
      <c r="C991" s="881"/>
      <c r="D991" s="882"/>
    </row>
    <row r="992" spans="2:4">
      <c r="B992" s="866"/>
      <c r="C992" s="881"/>
      <c r="D992" s="882"/>
    </row>
    <row r="993" spans="2:4">
      <c r="B993" s="866"/>
      <c r="C993" s="881"/>
      <c r="D993" s="882"/>
    </row>
    <row r="994" spans="2:4">
      <c r="B994" s="866"/>
      <c r="C994" s="881"/>
      <c r="D994" s="882"/>
    </row>
    <row r="995" spans="2:4">
      <c r="B995" s="866"/>
      <c r="C995" s="881"/>
      <c r="D995" s="882"/>
    </row>
    <row r="996" spans="2:4">
      <c r="B996" s="866"/>
      <c r="C996" s="881"/>
      <c r="D996" s="882"/>
    </row>
    <row r="997" spans="2:4">
      <c r="B997" s="866"/>
      <c r="C997" s="881"/>
      <c r="D997" s="882"/>
    </row>
    <row r="998" spans="2:4">
      <c r="B998" s="866"/>
      <c r="C998" s="881"/>
      <c r="D998" s="882"/>
    </row>
    <row r="999" spans="2:4">
      <c r="B999" s="866"/>
      <c r="C999" s="881"/>
      <c r="D999" s="882"/>
    </row>
    <row r="1000" spans="2:4">
      <c r="B1000" s="866"/>
      <c r="C1000" s="881"/>
      <c r="D1000" s="882"/>
    </row>
    <row r="1001" spans="2:4">
      <c r="B1001" s="866"/>
      <c r="C1001" s="881"/>
      <c r="D1001" s="882"/>
    </row>
    <row r="1002" spans="2:4">
      <c r="B1002" s="866"/>
      <c r="C1002" s="881"/>
      <c r="D1002" s="882"/>
    </row>
    <row r="1003" spans="2:4">
      <c r="B1003" s="866"/>
      <c r="C1003" s="881"/>
      <c r="D1003" s="882"/>
    </row>
    <row r="1004" spans="2:4">
      <c r="B1004" s="866"/>
      <c r="C1004" s="881"/>
      <c r="D1004" s="883"/>
    </row>
    <row r="1005" spans="2:4">
      <c r="B1005" s="866"/>
    </row>
    <row r="1006" spans="2:4">
      <c r="B1006" s="866"/>
      <c r="C1006" s="881"/>
      <c r="D1006" s="882"/>
    </row>
    <row r="1007" spans="2:4">
      <c r="B1007" s="866"/>
      <c r="C1007" s="881"/>
      <c r="D1007" s="882"/>
    </row>
    <row r="1008" spans="2:4">
      <c r="B1008" s="866"/>
      <c r="C1008" s="881"/>
      <c r="D1008" s="882"/>
    </row>
    <row r="1009" spans="2:4">
      <c r="B1009" s="866"/>
      <c r="C1009" s="881"/>
      <c r="D1009" s="882"/>
    </row>
    <row r="1010" spans="2:4">
      <c r="B1010" s="866"/>
      <c r="C1010" s="881"/>
      <c r="D1010" s="882"/>
    </row>
    <row r="1011" spans="2:4">
      <c r="B1011" s="866"/>
      <c r="C1011" s="881"/>
      <c r="D1011" s="882"/>
    </row>
    <row r="1012" spans="2:4">
      <c r="B1012" s="866"/>
      <c r="C1012" s="881"/>
      <c r="D1012" s="882"/>
    </row>
    <row r="1013" spans="2:4">
      <c r="B1013" s="1020"/>
      <c r="C1013" s="881"/>
      <c r="D1013" s="882"/>
    </row>
    <row r="1014" spans="2:4">
      <c r="B1014" s="866"/>
      <c r="C1014" s="881"/>
      <c r="D1014" s="882"/>
    </row>
    <row r="1015" spans="2:4">
      <c r="B1015" s="866"/>
      <c r="C1015" s="881"/>
      <c r="D1015" s="882"/>
    </row>
    <row r="1016" spans="2:4">
      <c r="B1016" s="866"/>
      <c r="C1016" s="881"/>
      <c r="D1016" s="882"/>
    </row>
    <row r="1017" spans="2:4">
      <c r="B1017" s="866"/>
      <c r="C1017" s="881"/>
      <c r="D1017" s="882"/>
    </row>
    <row r="1018" spans="2:4">
      <c r="B1018" s="866"/>
      <c r="C1018" s="881"/>
      <c r="D1018" s="882"/>
    </row>
    <row r="1019" spans="2:4">
      <c r="B1019" s="866"/>
      <c r="C1019" s="881"/>
      <c r="D1019" s="882"/>
    </row>
    <row r="1020" spans="2:4">
      <c r="B1020" s="866"/>
      <c r="C1020" s="881"/>
      <c r="D1020" s="882"/>
    </row>
    <row r="1021" spans="2:4">
      <c r="B1021" s="866"/>
      <c r="C1021" s="881"/>
      <c r="D1021" s="882"/>
    </row>
    <row r="1022" spans="2:4">
      <c r="B1022" s="866"/>
      <c r="C1022" s="881"/>
      <c r="D1022" s="882"/>
    </row>
    <row r="1023" spans="2:4">
      <c r="B1023" s="866"/>
      <c r="C1023" s="881"/>
      <c r="D1023" s="882"/>
    </row>
    <row r="1024" spans="2:4">
      <c r="B1024" s="866"/>
      <c r="C1024" s="881"/>
      <c r="D1024" s="882"/>
    </row>
    <row r="1025" spans="2:4">
      <c r="B1025" s="866"/>
      <c r="C1025" s="881"/>
      <c r="D1025" s="883"/>
    </row>
    <row r="1026" spans="2:4">
      <c r="B1026" s="866"/>
      <c r="C1026" s="881"/>
      <c r="D1026" s="883"/>
    </row>
    <row r="1027" spans="2:4">
      <c r="B1027" s="954"/>
      <c r="C1027" s="955"/>
      <c r="D1027" s="883"/>
    </row>
    <row r="1028" spans="2:4">
      <c r="B1028" s="954"/>
      <c r="C1028" s="955"/>
      <c r="D1028" s="883"/>
    </row>
    <row r="1029" spans="2:4">
      <c r="B1029" s="954"/>
      <c r="C1029" s="955"/>
      <c r="D1029" s="883"/>
    </row>
    <row r="1030" spans="2:4">
      <c r="B1030" s="954"/>
      <c r="C1030" s="955"/>
      <c r="D1030" s="883"/>
    </row>
    <row r="1031" spans="2:4">
      <c r="B1031" s="954"/>
      <c r="C1031" s="955"/>
      <c r="D1031" s="883"/>
    </row>
    <row r="1032" spans="2:4">
      <c r="B1032" s="954"/>
      <c r="C1032" s="955"/>
      <c r="D1032" s="883"/>
    </row>
    <row r="1033" spans="2:4">
      <c r="B1033" s="866"/>
      <c r="C1033" s="881"/>
      <c r="D1033" s="883"/>
    </row>
    <row r="1034" spans="2:4">
      <c r="B1034" s="866"/>
      <c r="C1034" s="881"/>
      <c r="D1034" s="883"/>
    </row>
    <row r="1035" spans="2:4">
      <c r="B1035" s="866"/>
      <c r="C1035" s="881"/>
      <c r="D1035" s="883"/>
    </row>
    <row r="1036" spans="2:4">
      <c r="B1036" s="866"/>
      <c r="C1036" s="881"/>
      <c r="D1036" s="883"/>
    </row>
    <row r="1037" spans="2:4">
      <c r="B1037" s="866"/>
      <c r="C1037" s="881"/>
      <c r="D1037" s="883"/>
    </row>
    <row r="1038" spans="2:4">
      <c r="B1038" s="866"/>
      <c r="C1038" s="881"/>
      <c r="D1038" s="883"/>
    </row>
    <row r="1039" spans="2:4">
      <c r="B1039" s="866"/>
      <c r="C1039" s="881"/>
      <c r="D1039" s="882"/>
    </row>
    <row r="1040" spans="2:4">
      <c r="B1040" s="866"/>
      <c r="C1040" s="881"/>
      <c r="D1040" s="883"/>
    </row>
    <row r="1041" spans="2:4">
      <c r="B1041" s="866"/>
      <c r="C1041" s="881"/>
      <c r="D1041" s="883"/>
    </row>
    <row r="1042" spans="2:4">
      <c r="B1042" s="866"/>
      <c r="C1042" s="881"/>
      <c r="D1042" s="883"/>
    </row>
    <row r="1043" spans="2:4">
      <c r="B1043" s="866"/>
      <c r="C1043" s="881"/>
      <c r="D1043" s="883"/>
    </row>
    <row r="1044" spans="2:4">
      <c r="B1044" s="866"/>
      <c r="C1044" s="881"/>
      <c r="D1044" s="883"/>
    </row>
    <row r="1045" spans="2:4">
      <c r="B1045" s="866"/>
      <c r="C1045" s="881"/>
      <c r="D1045" s="883"/>
    </row>
    <row r="1046" spans="2:4">
      <c r="B1046" s="866"/>
      <c r="C1046" s="881"/>
      <c r="D1046" s="882"/>
    </row>
    <row r="1047" spans="2:4">
      <c r="B1047" s="866"/>
      <c r="C1047" s="881"/>
      <c r="D1047" s="883"/>
    </row>
    <row r="1048" spans="2:4">
      <c r="B1048" s="866"/>
      <c r="C1048" s="881"/>
      <c r="D1048" s="883"/>
    </row>
    <row r="1049" spans="2:4">
      <c r="B1049" s="866"/>
      <c r="C1049" s="881"/>
      <c r="D1049" s="883"/>
    </row>
    <row r="1050" spans="2:4">
      <c r="B1050" s="866"/>
      <c r="C1050" s="881"/>
      <c r="D1050" s="883"/>
    </row>
    <row r="1051" spans="2:4">
      <c r="B1051" s="866"/>
      <c r="C1051" s="881"/>
      <c r="D1051" s="883"/>
    </row>
    <row r="1052" spans="2:4">
      <c r="B1052" s="954"/>
      <c r="C1052" s="955"/>
      <c r="D1052" s="883"/>
    </row>
    <row r="1053" spans="2:4">
      <c r="B1053" s="954"/>
      <c r="C1053" s="955"/>
      <c r="D1053" s="883"/>
    </row>
    <row r="1054" spans="2:4">
      <c r="B1054" s="954"/>
      <c r="C1054" s="955"/>
      <c r="D1054" s="883"/>
    </row>
    <row r="1055" spans="2:4">
      <c r="B1055" s="954"/>
      <c r="C1055" s="955"/>
      <c r="D1055" s="883"/>
    </row>
    <row r="1056" spans="2:4">
      <c r="B1056" s="954"/>
      <c r="C1056" s="955"/>
      <c r="D1056" s="883"/>
    </row>
    <row r="1057" spans="2:4">
      <c r="B1057" s="954"/>
      <c r="C1057" s="955"/>
      <c r="D1057" s="883"/>
    </row>
    <row r="1058" spans="2:4">
      <c r="B1058" s="866"/>
      <c r="C1058" s="881"/>
      <c r="D1058" s="883"/>
    </row>
    <row r="1059" spans="2:4">
      <c r="B1059" s="866"/>
      <c r="C1059" s="881"/>
      <c r="D1059" s="883"/>
    </row>
    <row r="1060" spans="2:4">
      <c r="B1060" s="866"/>
      <c r="C1060" s="881"/>
      <c r="D1060" s="883"/>
    </row>
    <row r="1061" spans="2:4">
      <c r="B1061" s="866"/>
      <c r="C1061" s="881"/>
      <c r="D1061" s="883"/>
    </row>
    <row r="1062" spans="2:4">
      <c r="B1062" s="866"/>
      <c r="C1062" s="881"/>
      <c r="D1062" s="883"/>
    </row>
    <row r="1063" spans="2:4">
      <c r="B1063" s="866"/>
      <c r="C1063" s="881"/>
      <c r="D1063" s="882"/>
    </row>
    <row r="1064" spans="2:4">
      <c r="B1064" s="866"/>
      <c r="C1064" s="881"/>
      <c r="D1064" s="883"/>
    </row>
    <row r="1065" spans="2:4">
      <c r="B1065" s="866"/>
      <c r="C1065" s="881"/>
      <c r="D1065" s="883"/>
    </row>
    <row r="1066" spans="2:4">
      <c r="B1066" s="866"/>
      <c r="C1066" s="881"/>
      <c r="D1066" s="883"/>
    </row>
    <row r="1067" spans="2:4">
      <c r="B1067" s="866"/>
      <c r="C1067" s="881"/>
      <c r="D1067" s="883"/>
    </row>
    <row r="1068" spans="2:4">
      <c r="B1068" s="866"/>
      <c r="C1068" s="881"/>
      <c r="D1068" s="883"/>
    </row>
    <row r="1069" spans="2:4">
      <c r="B1069" s="866"/>
      <c r="C1069" s="881"/>
      <c r="D1069" s="883"/>
    </row>
    <row r="1070" spans="2:4">
      <c r="B1070" s="866"/>
      <c r="C1070" s="881"/>
      <c r="D1070" s="882"/>
    </row>
    <row r="1071" spans="2:4">
      <c r="B1071" s="866"/>
      <c r="C1071" s="881"/>
      <c r="D1071" s="883"/>
    </row>
    <row r="1072" spans="2:4">
      <c r="B1072" s="866"/>
      <c r="C1072" s="881"/>
      <c r="D1072" s="883"/>
    </row>
    <row r="1073" spans="2:4">
      <c r="B1073" s="866"/>
      <c r="C1073" s="881"/>
      <c r="D1073" s="883"/>
    </row>
    <row r="1074" spans="2:4">
      <c r="B1074" s="866"/>
      <c r="C1074" s="881"/>
      <c r="D1074" s="883"/>
    </row>
    <row r="1075" spans="2:4">
      <c r="B1075" s="866"/>
      <c r="C1075" s="881"/>
      <c r="D1075" s="883"/>
    </row>
    <row r="1076" spans="2:4">
      <c r="B1076" s="954"/>
      <c r="C1076" s="955"/>
      <c r="D1076" s="883"/>
    </row>
    <row r="1077" spans="2:4">
      <c r="B1077" s="954"/>
      <c r="C1077" s="955"/>
      <c r="D1077" s="883"/>
    </row>
    <row r="1078" spans="2:4">
      <c r="B1078" s="954"/>
      <c r="C1078" s="955"/>
      <c r="D1078" s="883"/>
    </row>
    <row r="1079" spans="2:4">
      <c r="B1079" s="954"/>
      <c r="C1079" s="955"/>
      <c r="D1079" s="883"/>
    </row>
    <row r="1080" spans="2:4">
      <c r="B1080" s="954"/>
      <c r="C1080" s="955"/>
      <c r="D1080" s="883"/>
    </row>
    <row r="1081" spans="2:4">
      <c r="B1081" s="954"/>
      <c r="C1081" s="955"/>
      <c r="D1081" s="883"/>
    </row>
    <row r="1082" spans="2:4">
      <c r="B1082" s="866"/>
      <c r="C1082" s="881"/>
      <c r="D1082" s="883"/>
    </row>
    <row r="1083" spans="2:4">
      <c r="B1083" s="866"/>
      <c r="C1083" s="881"/>
      <c r="D1083" s="883"/>
    </row>
    <row r="1084" spans="2:4">
      <c r="B1084" s="866"/>
      <c r="C1084" s="881"/>
      <c r="D1084" s="883"/>
    </row>
    <row r="1085" spans="2:4">
      <c r="B1085" s="866"/>
      <c r="C1085" s="881"/>
      <c r="D1085" s="883"/>
    </row>
    <row r="1086" spans="2:4">
      <c r="B1086" s="866"/>
      <c r="C1086" s="881"/>
      <c r="D1086" s="883"/>
    </row>
    <row r="1087" spans="2:4">
      <c r="B1087" s="866"/>
      <c r="C1087" s="881"/>
      <c r="D1087" s="883"/>
    </row>
    <row r="1088" spans="2:4">
      <c r="B1088" s="866"/>
      <c r="C1088" s="881"/>
      <c r="D1088" s="883"/>
    </row>
    <row r="1089" spans="2:4">
      <c r="B1089" s="866"/>
      <c r="C1089" s="881"/>
      <c r="D1089" s="883"/>
    </row>
    <row r="1090" spans="2:4">
      <c r="B1090" s="866"/>
      <c r="C1090" s="881"/>
      <c r="D1090" s="883"/>
    </row>
    <row r="1091" spans="2:4">
      <c r="B1091" s="866"/>
      <c r="C1091" s="881"/>
      <c r="D1091" s="883"/>
    </row>
    <row r="1092" spans="2:4">
      <c r="B1092" s="866"/>
      <c r="C1092" s="881"/>
      <c r="D1092" s="883"/>
    </row>
    <row r="1093" spans="2:4">
      <c r="B1093" s="866"/>
      <c r="C1093" s="881"/>
      <c r="D1093" s="883"/>
    </row>
    <row r="1094" spans="2:4">
      <c r="B1094" s="866"/>
      <c r="C1094" s="881"/>
      <c r="D1094" s="883"/>
    </row>
    <row r="1095" spans="2:4">
      <c r="B1095" s="866"/>
      <c r="C1095" s="881"/>
      <c r="D1095" s="883"/>
    </row>
    <row r="1096" spans="2:4">
      <c r="B1096" s="866"/>
      <c r="C1096" s="881"/>
      <c r="D1096" s="882"/>
    </row>
    <row r="1097" spans="2:4">
      <c r="B1097" s="866"/>
      <c r="C1097" s="881"/>
      <c r="D1097" s="883"/>
    </row>
    <row r="1098" spans="2:4">
      <c r="B1098" s="866"/>
      <c r="C1098" s="881"/>
      <c r="D1098" s="883"/>
    </row>
    <row r="1099" spans="2:4">
      <c r="B1099" s="866"/>
      <c r="C1099" s="881"/>
      <c r="D1099" s="883"/>
    </row>
    <row r="1100" spans="2:4">
      <c r="B1100" s="866"/>
      <c r="C1100" s="881"/>
      <c r="D1100" s="883"/>
    </row>
    <row r="1101" spans="2:4">
      <c r="B1101" s="954"/>
      <c r="C1101" s="955"/>
      <c r="D1101" s="883"/>
    </row>
    <row r="1102" spans="2:4">
      <c r="B1102" s="954"/>
      <c r="C1102" s="955"/>
      <c r="D1102" s="883"/>
    </row>
    <row r="1103" spans="2:4">
      <c r="B1103" s="954"/>
      <c r="C1103" s="955"/>
      <c r="D1103" s="883"/>
    </row>
    <row r="1104" spans="2:4">
      <c r="B1104" s="954"/>
      <c r="C1104" s="955"/>
      <c r="D1104" s="883"/>
    </row>
    <row r="1105" spans="2:4">
      <c r="B1105" s="954"/>
      <c r="C1105" s="955"/>
      <c r="D1105" s="883"/>
    </row>
    <row r="1106" spans="2:4">
      <c r="B1106" s="954"/>
      <c r="C1106" s="955"/>
      <c r="D1106" s="883"/>
    </row>
    <row r="1107" spans="2:4">
      <c r="B1107" s="866"/>
      <c r="C1107" s="881"/>
      <c r="D1107" s="883"/>
    </row>
    <row r="1108" spans="2:4">
      <c r="B1108" s="866"/>
      <c r="C1108" s="881"/>
      <c r="D1108" s="883"/>
    </row>
    <row r="1109" spans="2:4">
      <c r="B1109" s="866"/>
      <c r="C1109" s="881"/>
      <c r="D1109" s="883"/>
    </row>
    <row r="1110" spans="2:4">
      <c r="B1110" s="866"/>
      <c r="C1110" s="881"/>
      <c r="D1110" s="883"/>
    </row>
    <row r="1111" spans="2:4">
      <c r="B1111" s="866"/>
      <c r="C1111" s="881"/>
      <c r="D1111" s="883"/>
    </row>
    <row r="1112" spans="2:4">
      <c r="B1112" s="866"/>
      <c r="C1112" s="881"/>
      <c r="D1112" s="882"/>
    </row>
    <row r="1113" spans="2:4">
      <c r="B1113" s="866"/>
      <c r="C1113" s="881"/>
      <c r="D1113" s="883"/>
    </row>
    <row r="1114" spans="2:4">
      <c r="B1114" s="866"/>
      <c r="C1114" s="881"/>
      <c r="D1114" s="883"/>
    </row>
    <row r="1115" spans="2:4">
      <c r="B1115" s="866"/>
      <c r="C1115" s="881"/>
      <c r="D1115" s="883"/>
    </row>
    <row r="1116" spans="2:4">
      <c r="B1116" s="866"/>
      <c r="C1116" s="881"/>
      <c r="D1116" s="883"/>
    </row>
    <row r="1117" spans="2:4">
      <c r="B1117" s="866"/>
      <c r="C1117" s="881"/>
      <c r="D1117" s="883"/>
    </row>
    <row r="1118" spans="2:4">
      <c r="B1118" s="866"/>
      <c r="C1118" s="881"/>
      <c r="D1118" s="883"/>
    </row>
    <row r="1119" spans="2:4">
      <c r="B1119" s="866"/>
      <c r="C1119" s="881"/>
      <c r="D1119" s="882"/>
    </row>
    <row r="1120" spans="2:4">
      <c r="B1120" s="866"/>
      <c r="C1120" s="881"/>
      <c r="D1120" s="883"/>
    </row>
    <row r="1121" spans="2:4">
      <c r="B1121" s="866"/>
      <c r="C1121" s="881"/>
      <c r="D1121" s="883"/>
    </row>
    <row r="1122" spans="2:4">
      <c r="B1122" s="866"/>
      <c r="C1122" s="881"/>
      <c r="D1122" s="883"/>
    </row>
    <row r="1123" spans="2:4">
      <c r="B1123" s="866"/>
      <c r="C1123" s="881"/>
      <c r="D1123" s="883"/>
    </row>
    <row r="1124" spans="2:4">
      <c r="B1124" s="866"/>
      <c r="C1124" s="881"/>
      <c r="D1124" s="883"/>
    </row>
    <row r="1125" spans="2:4">
      <c r="B1125" s="954"/>
      <c r="C1125" s="955"/>
      <c r="D1125" s="883"/>
    </row>
    <row r="1126" spans="2:4">
      <c r="B1126" s="954"/>
      <c r="C1126" s="955"/>
      <c r="D1126" s="883"/>
    </row>
    <row r="1127" spans="2:4">
      <c r="B1127" s="954"/>
      <c r="C1127" s="955"/>
      <c r="D1127" s="883"/>
    </row>
    <row r="1128" spans="2:4">
      <c r="B1128" s="954"/>
      <c r="C1128" s="955"/>
      <c r="D1128" s="883"/>
    </row>
    <row r="1129" spans="2:4">
      <c r="B1129" s="954"/>
      <c r="C1129" s="955"/>
      <c r="D1129" s="883"/>
    </row>
    <row r="1130" spans="2:4">
      <c r="B1130" s="954"/>
      <c r="C1130" s="955"/>
      <c r="D1130" s="883"/>
    </row>
    <row r="1131" spans="2:4">
      <c r="B1131" s="866"/>
      <c r="C1131" s="881"/>
      <c r="D1131" s="883"/>
    </row>
    <row r="1132" spans="2:4">
      <c r="B1132" s="866"/>
      <c r="C1132" s="881"/>
      <c r="D1132" s="883"/>
    </row>
    <row r="1133" spans="2:4">
      <c r="B1133" s="866"/>
      <c r="C1133" s="881"/>
      <c r="D1133" s="883"/>
    </row>
    <row r="1134" spans="2:4">
      <c r="B1134" s="866"/>
      <c r="C1134" s="881"/>
      <c r="D1134" s="883"/>
    </row>
    <row r="1135" spans="2:4">
      <c r="B1135" s="866"/>
      <c r="C1135" s="881"/>
      <c r="D1135" s="883"/>
    </row>
    <row r="1136" spans="2:4">
      <c r="B1136" s="866"/>
      <c r="C1136" s="881"/>
      <c r="D1136" s="883"/>
    </row>
    <row r="1137" spans="2:4">
      <c r="B1137" s="866"/>
      <c r="C1137" s="881"/>
      <c r="D1137" s="882"/>
    </row>
    <row r="1138" spans="2:4">
      <c r="B1138" s="866"/>
      <c r="C1138" s="881"/>
      <c r="D1138" s="883"/>
    </row>
    <row r="1139" spans="2:4">
      <c r="B1139" s="866"/>
      <c r="C1139" s="881"/>
      <c r="D1139" s="883"/>
    </row>
    <row r="1140" spans="2:4">
      <c r="B1140" s="866"/>
      <c r="C1140" s="881"/>
      <c r="D1140" s="883"/>
    </row>
    <row r="1141" spans="2:4">
      <c r="B1141" s="866"/>
      <c r="C1141" s="881"/>
      <c r="D1141" s="883"/>
    </row>
    <row r="1142" spans="2:4">
      <c r="B1142" s="866"/>
      <c r="C1142" s="881"/>
      <c r="D1142" s="883"/>
    </row>
    <row r="1143" spans="2:4">
      <c r="B1143" s="866"/>
      <c r="C1143" s="881"/>
      <c r="D1143" s="883"/>
    </row>
    <row r="1144" spans="2:4">
      <c r="B1144" s="866"/>
      <c r="C1144" s="881"/>
      <c r="D1144" s="883"/>
    </row>
    <row r="1145" spans="2:4">
      <c r="B1145" s="866"/>
      <c r="C1145" s="881"/>
      <c r="D1145" s="883"/>
    </row>
    <row r="1146" spans="2:4">
      <c r="B1146" s="866"/>
      <c r="C1146" s="881"/>
      <c r="D1146" s="882"/>
    </row>
    <row r="1147" spans="2:4">
      <c r="B1147" s="866"/>
      <c r="C1147" s="881"/>
      <c r="D1147" s="883"/>
    </row>
    <row r="1148" spans="2:4">
      <c r="B1148" s="866"/>
      <c r="C1148" s="881"/>
      <c r="D1148" s="883"/>
    </row>
    <row r="1149" spans="2:4">
      <c r="B1149" s="866"/>
      <c r="C1149" s="881"/>
      <c r="D1149" s="883"/>
    </row>
    <row r="1150" spans="2:4">
      <c r="B1150" s="866"/>
      <c r="C1150" s="881"/>
      <c r="D1150" s="883"/>
    </row>
    <row r="1151" spans="2:4">
      <c r="B1151" s="866"/>
      <c r="C1151" s="881"/>
      <c r="D1151" s="883"/>
    </row>
    <row r="1152" spans="2:4">
      <c r="B1152" s="954"/>
      <c r="C1152" s="955"/>
      <c r="D1152" s="883"/>
    </row>
    <row r="1153" spans="2:4">
      <c r="B1153" s="954"/>
      <c r="C1153" s="955"/>
      <c r="D1153" s="883"/>
    </row>
    <row r="1154" spans="2:4">
      <c r="B1154" s="954"/>
      <c r="C1154" s="955"/>
      <c r="D1154" s="883"/>
    </row>
    <row r="1155" spans="2:4">
      <c r="B1155" s="954"/>
      <c r="C1155" s="955"/>
      <c r="D1155" s="883"/>
    </row>
    <row r="1156" spans="2:4">
      <c r="B1156" s="954"/>
      <c r="C1156" s="955"/>
      <c r="D1156" s="883"/>
    </row>
    <row r="1157" spans="2:4">
      <c r="B1157" s="954"/>
      <c r="C1157" s="955"/>
      <c r="D1157" s="883"/>
    </row>
    <row r="1158" spans="2:4">
      <c r="B1158" s="866"/>
      <c r="C1158" s="881"/>
      <c r="D1158" s="883"/>
    </row>
    <row r="1159" spans="2:4">
      <c r="B1159" s="866"/>
      <c r="C1159" s="881"/>
      <c r="D1159" s="883"/>
    </row>
    <row r="1160" spans="2:4">
      <c r="B1160" s="866"/>
      <c r="C1160" s="881"/>
      <c r="D1160" s="883"/>
    </row>
    <row r="1161" spans="2:4">
      <c r="B1161" s="866"/>
      <c r="C1161" s="881"/>
      <c r="D1161" s="883"/>
    </row>
    <row r="1162" spans="2:4">
      <c r="B1162" s="866"/>
      <c r="C1162" s="881"/>
      <c r="D1162" s="883"/>
    </row>
    <row r="1163" spans="2:4">
      <c r="B1163" s="866"/>
      <c r="C1163" s="881"/>
      <c r="D1163" s="882"/>
    </row>
    <row r="1164" spans="2:4">
      <c r="B1164" s="866"/>
      <c r="C1164" s="881"/>
      <c r="D1164" s="883"/>
    </row>
    <row r="1165" spans="2:4">
      <c r="B1165" s="866"/>
      <c r="C1165" s="881"/>
      <c r="D1165" s="883"/>
    </row>
    <row r="1166" spans="2:4">
      <c r="B1166" s="866"/>
      <c r="C1166" s="881"/>
      <c r="D1166" s="883"/>
    </row>
    <row r="1167" spans="2:4">
      <c r="B1167" s="866"/>
      <c r="C1167" s="881"/>
      <c r="D1167" s="883"/>
    </row>
    <row r="1168" spans="2:4">
      <c r="B1168" s="866"/>
      <c r="C1168" s="881"/>
      <c r="D1168" s="883"/>
    </row>
    <row r="1169" spans="2:4">
      <c r="B1169" s="866"/>
      <c r="C1169" s="881"/>
      <c r="D1169" s="883"/>
    </row>
    <row r="1170" spans="2:4">
      <c r="B1170" s="866"/>
      <c r="C1170" s="881"/>
      <c r="D1170" s="883"/>
    </row>
    <row r="1171" spans="2:4">
      <c r="B1171" s="866"/>
      <c r="C1171" s="881"/>
      <c r="D1171" s="883"/>
    </row>
    <row r="1172" spans="2:4">
      <c r="B1172" s="866"/>
      <c r="C1172" s="881"/>
      <c r="D1172" s="882"/>
    </row>
    <row r="1173" spans="2:4">
      <c r="B1173" s="866"/>
      <c r="C1173" s="881"/>
      <c r="D1173" s="883"/>
    </row>
    <row r="1174" spans="2:4">
      <c r="B1174" s="866"/>
      <c r="C1174" s="881"/>
      <c r="D1174" s="883"/>
    </row>
    <row r="1175" spans="2:4">
      <c r="B1175" s="866"/>
      <c r="C1175" s="881"/>
      <c r="D1175" s="883"/>
    </row>
    <row r="1176" spans="2:4">
      <c r="B1176" s="866"/>
      <c r="C1176" s="881"/>
      <c r="D1176" s="883"/>
    </row>
    <row r="1177" spans="2:4">
      <c r="B1177" s="866"/>
      <c r="C1177" s="881"/>
      <c r="D1177" s="883"/>
    </row>
    <row r="1178" spans="2:4">
      <c r="B1178" s="954"/>
      <c r="C1178" s="955"/>
      <c r="D1178" s="883"/>
    </row>
    <row r="1179" spans="2:4">
      <c r="B1179" s="954"/>
      <c r="C1179" s="955"/>
      <c r="D1179" s="883"/>
    </row>
    <row r="1180" spans="2:4">
      <c r="B1180" s="954"/>
      <c r="C1180" s="955"/>
      <c r="D1180" s="883"/>
    </row>
    <row r="1181" spans="2:4">
      <c r="B1181" s="954"/>
      <c r="C1181" s="955"/>
      <c r="D1181" s="883"/>
    </row>
    <row r="1182" spans="2:4">
      <c r="B1182" s="954"/>
      <c r="C1182" s="955"/>
      <c r="D1182" s="883"/>
    </row>
    <row r="1183" spans="2:4">
      <c r="B1183" s="954"/>
      <c r="C1183" s="955"/>
      <c r="D1183" s="883"/>
    </row>
    <row r="1184" spans="2:4">
      <c r="B1184" s="866"/>
      <c r="C1184" s="881"/>
      <c r="D1184" s="883"/>
    </row>
    <row r="1185" spans="2:4">
      <c r="B1185" s="866"/>
      <c r="C1185" s="881"/>
      <c r="D1185" s="883"/>
    </row>
    <row r="1186" spans="2:4">
      <c r="B1186" s="866"/>
      <c r="C1186" s="881"/>
      <c r="D1186" s="883"/>
    </row>
    <row r="1187" spans="2:4">
      <c r="B1187" s="866"/>
      <c r="C1187" s="881"/>
      <c r="D1187" s="883"/>
    </row>
    <row r="1188" spans="2:4">
      <c r="B1188" s="866"/>
      <c r="C1188" s="881"/>
      <c r="D1188" s="882"/>
    </row>
    <row r="1189" spans="2:4">
      <c r="B1189" s="866"/>
      <c r="C1189" s="881"/>
      <c r="D1189" s="883"/>
    </row>
    <row r="1190" spans="2:4">
      <c r="B1190" s="866"/>
      <c r="C1190" s="881"/>
      <c r="D1190" s="883"/>
    </row>
    <row r="1191" spans="2:4">
      <c r="B1191" s="866"/>
      <c r="C1191" s="881"/>
      <c r="D1191" s="883"/>
    </row>
    <row r="1192" spans="2:4">
      <c r="B1192" s="866"/>
      <c r="C1192" s="881"/>
      <c r="D1192" s="883"/>
    </row>
    <row r="1193" spans="2:4">
      <c r="B1193" s="866"/>
      <c r="C1193" s="881"/>
      <c r="D1193" s="883"/>
    </row>
    <row r="1194" spans="2:4">
      <c r="B1194" s="866"/>
      <c r="C1194" s="881"/>
      <c r="D1194" s="883"/>
    </row>
    <row r="1195" spans="2:4">
      <c r="B1195" s="866"/>
      <c r="C1195" s="881"/>
      <c r="D1195" s="882"/>
    </row>
    <row r="1196" spans="2:4">
      <c r="B1196" s="866"/>
      <c r="C1196" s="881"/>
      <c r="D1196" s="883"/>
    </row>
    <row r="1197" spans="2:4">
      <c r="B1197" s="866"/>
      <c r="C1197" s="881"/>
      <c r="D1197" s="883"/>
    </row>
    <row r="1198" spans="2:4">
      <c r="B1198" s="866"/>
      <c r="C1198" s="881"/>
      <c r="D1198" s="883"/>
    </row>
    <row r="1199" spans="2:4">
      <c r="B1199" s="866"/>
      <c r="C1199" s="881"/>
      <c r="D1199" s="883"/>
    </row>
    <row r="1200" spans="2:4">
      <c r="B1200" s="866"/>
      <c r="C1200" s="881"/>
      <c r="D1200" s="883"/>
    </row>
    <row r="1201" spans="2:4">
      <c r="B1201" s="954"/>
      <c r="C1201" s="955"/>
      <c r="D1201" s="883"/>
    </row>
    <row r="1202" spans="2:4">
      <c r="B1202" s="954"/>
      <c r="C1202" s="955"/>
      <c r="D1202" s="883"/>
    </row>
    <row r="1203" spans="2:4">
      <c r="B1203" s="954"/>
      <c r="C1203" s="955"/>
      <c r="D1203" s="883"/>
    </row>
    <row r="1204" spans="2:4">
      <c r="B1204" s="954"/>
      <c r="C1204" s="955"/>
      <c r="D1204" s="883"/>
    </row>
    <row r="1205" spans="2:4">
      <c r="B1205" s="954"/>
      <c r="C1205" s="955"/>
      <c r="D1205" s="883"/>
    </row>
    <row r="1206" spans="2:4">
      <c r="B1206" s="954"/>
      <c r="C1206" s="955"/>
      <c r="D1206" s="883"/>
    </row>
    <row r="1207" spans="2:4">
      <c r="B1207" s="866"/>
      <c r="C1207" s="881"/>
      <c r="D1207" s="883"/>
    </row>
    <row r="1208" spans="2:4">
      <c r="B1208" s="866"/>
      <c r="C1208" s="881"/>
      <c r="D1208" s="883"/>
    </row>
    <row r="1209" spans="2:4">
      <c r="B1209" s="866"/>
      <c r="C1209" s="881"/>
      <c r="D1209" s="883"/>
    </row>
    <row r="1210" spans="2:4">
      <c r="B1210" s="866"/>
      <c r="C1210" s="881"/>
      <c r="D1210" s="883"/>
    </row>
    <row r="1211" spans="2:4">
      <c r="B1211" s="866"/>
      <c r="C1211" s="881"/>
      <c r="D1211" s="882"/>
    </row>
    <row r="1212" spans="2:4">
      <c r="B1212" s="866"/>
      <c r="C1212" s="881"/>
      <c r="D1212" s="883"/>
    </row>
    <row r="1213" spans="2:4">
      <c r="B1213" s="866"/>
      <c r="C1213" s="881"/>
      <c r="D1213" s="883"/>
    </row>
    <row r="1214" spans="2:4">
      <c r="B1214" s="866"/>
      <c r="C1214" s="881"/>
      <c r="D1214" s="883"/>
    </row>
    <row r="1215" spans="2:4">
      <c r="B1215" s="866"/>
      <c r="C1215" s="881"/>
      <c r="D1215" s="883"/>
    </row>
    <row r="1216" spans="2:4">
      <c r="B1216" s="866"/>
      <c r="C1216" s="881"/>
      <c r="D1216" s="883"/>
    </row>
    <row r="1217" spans="2:4">
      <c r="B1217" s="866"/>
      <c r="C1217" s="881"/>
      <c r="D1217" s="883"/>
    </row>
    <row r="1218" spans="2:4">
      <c r="B1218" s="866"/>
      <c r="C1218" s="881"/>
      <c r="D1218" s="882"/>
    </row>
    <row r="1219" spans="2:4">
      <c r="B1219" s="866"/>
      <c r="C1219" s="881"/>
      <c r="D1219" s="883"/>
    </row>
    <row r="1220" spans="2:4">
      <c r="B1220" s="866"/>
      <c r="C1220" s="881"/>
      <c r="D1220" s="883"/>
    </row>
    <row r="1221" spans="2:4">
      <c r="B1221" s="866"/>
      <c r="C1221" s="881"/>
      <c r="D1221" s="883"/>
    </row>
    <row r="1222" spans="2:4">
      <c r="B1222" s="866"/>
      <c r="C1222" s="881"/>
      <c r="D1222" s="883"/>
    </row>
    <row r="1223" spans="2:4">
      <c r="B1223" s="866"/>
      <c r="C1223" s="881"/>
      <c r="D1223" s="883"/>
    </row>
    <row r="1224" spans="2:4">
      <c r="B1224" s="954"/>
      <c r="C1224" s="955"/>
      <c r="D1224" s="883"/>
    </row>
    <row r="1225" spans="2:4">
      <c r="B1225" s="954"/>
      <c r="C1225" s="955"/>
      <c r="D1225" s="883"/>
    </row>
    <row r="1226" spans="2:4">
      <c r="B1226" s="954"/>
      <c r="C1226" s="955"/>
      <c r="D1226" s="883"/>
    </row>
    <row r="1227" spans="2:4">
      <c r="B1227" s="954"/>
      <c r="C1227" s="955"/>
      <c r="D1227" s="883"/>
    </row>
    <row r="1228" spans="2:4">
      <c r="B1228" s="954"/>
      <c r="C1228" s="955"/>
      <c r="D1228" s="883"/>
    </row>
    <row r="1229" spans="2:4">
      <c r="B1229" s="954"/>
      <c r="C1229" s="955"/>
      <c r="D1229" s="883"/>
    </row>
    <row r="1230" spans="2:4">
      <c r="B1230" s="866"/>
      <c r="C1230" s="881"/>
      <c r="D1230" s="883"/>
    </row>
    <row r="1231" spans="2:4">
      <c r="B1231" s="866"/>
      <c r="C1231" s="881"/>
      <c r="D1231" s="883"/>
    </row>
    <row r="1232" spans="2:4">
      <c r="B1232" s="866"/>
      <c r="C1232" s="881"/>
      <c r="D1232" s="883"/>
    </row>
    <row r="1233" spans="2:4">
      <c r="B1233" s="866"/>
      <c r="C1233" s="881"/>
      <c r="D1233" s="883"/>
    </row>
    <row r="1234" spans="2:4">
      <c r="B1234" s="866"/>
      <c r="C1234" s="881"/>
      <c r="D1234" s="882"/>
    </row>
    <row r="1235" spans="2:4">
      <c r="B1235" s="866"/>
      <c r="C1235" s="881"/>
      <c r="D1235" s="883"/>
    </row>
    <row r="1236" spans="2:4">
      <c r="B1236" s="866"/>
      <c r="C1236" s="881"/>
      <c r="D1236" s="883"/>
    </row>
    <row r="1237" spans="2:4">
      <c r="B1237" s="866"/>
      <c r="C1237" s="881"/>
      <c r="D1237" s="883"/>
    </row>
    <row r="1238" spans="2:4">
      <c r="B1238" s="866"/>
      <c r="C1238" s="881"/>
      <c r="D1238" s="883"/>
    </row>
    <row r="1239" spans="2:4">
      <c r="B1239" s="866"/>
      <c r="C1239" s="881"/>
      <c r="D1239" s="883"/>
    </row>
    <row r="1240" spans="2:4">
      <c r="B1240" s="866"/>
      <c r="C1240" s="881"/>
      <c r="D1240" s="883"/>
    </row>
    <row r="1241" spans="2:4">
      <c r="B1241" s="866"/>
      <c r="C1241" s="881"/>
      <c r="D1241" s="882"/>
    </row>
    <row r="1242" spans="2:4">
      <c r="B1242" s="866"/>
      <c r="C1242" s="881"/>
      <c r="D1242" s="883"/>
    </row>
    <row r="1243" spans="2:4">
      <c r="B1243" s="866"/>
      <c r="C1243" s="881"/>
      <c r="D1243" s="883"/>
    </row>
    <row r="1244" spans="2:4">
      <c r="B1244" s="866"/>
      <c r="C1244" s="881"/>
      <c r="D1244" s="883"/>
    </row>
    <row r="1245" spans="2:4">
      <c r="B1245" s="866"/>
      <c r="C1245" s="881"/>
      <c r="D1245" s="883"/>
    </row>
    <row r="1246" spans="2:4">
      <c r="B1246" s="866"/>
      <c r="C1246" s="881"/>
      <c r="D1246" s="883"/>
    </row>
    <row r="1247" spans="2:4">
      <c r="B1247" s="954"/>
      <c r="C1247" s="955"/>
      <c r="D1247" s="883"/>
    </row>
    <row r="1248" spans="2:4">
      <c r="B1248" s="954"/>
      <c r="C1248" s="955"/>
      <c r="D1248" s="883"/>
    </row>
    <row r="1249" spans="2:4">
      <c r="B1249" s="954"/>
      <c r="C1249" s="955"/>
      <c r="D1249" s="883"/>
    </row>
    <row r="1250" spans="2:4">
      <c r="B1250" s="954"/>
      <c r="C1250" s="955"/>
      <c r="D1250" s="883"/>
    </row>
    <row r="1251" spans="2:4">
      <c r="B1251" s="954"/>
      <c r="C1251" s="955"/>
      <c r="D1251" s="883"/>
    </row>
    <row r="1252" spans="2:4">
      <c r="B1252" s="954"/>
      <c r="C1252" s="955"/>
      <c r="D1252" s="883"/>
    </row>
    <row r="1253" spans="2:4">
      <c r="B1253" s="866"/>
      <c r="C1253" s="881"/>
      <c r="D1253" s="883"/>
    </row>
    <row r="1254" spans="2:4">
      <c r="B1254" s="866"/>
      <c r="C1254" s="881"/>
      <c r="D1254" s="883"/>
    </row>
    <row r="1255" spans="2:4">
      <c r="B1255" s="866"/>
      <c r="C1255" s="881"/>
      <c r="D1255" s="883"/>
    </row>
    <row r="1256" spans="2:4">
      <c r="B1256" s="866"/>
      <c r="C1256" s="881"/>
      <c r="D1256" s="883"/>
    </row>
    <row r="1257" spans="2:4">
      <c r="B1257" s="866"/>
      <c r="C1257" s="881"/>
      <c r="D1257" s="883"/>
    </row>
    <row r="1258" spans="2:4">
      <c r="B1258" s="866"/>
      <c r="C1258" s="881"/>
      <c r="D1258" s="883"/>
    </row>
    <row r="1259" spans="2:4">
      <c r="B1259" s="866"/>
      <c r="C1259" s="881"/>
      <c r="D1259" s="882"/>
    </row>
    <row r="1260" spans="2:4">
      <c r="B1260" s="866"/>
      <c r="C1260" s="881"/>
      <c r="D1260" s="883"/>
    </row>
    <row r="1261" spans="2:4">
      <c r="B1261" s="866"/>
      <c r="C1261" s="881"/>
      <c r="D1261" s="883"/>
    </row>
    <row r="1262" spans="2:4">
      <c r="B1262" s="866"/>
      <c r="C1262" s="881"/>
      <c r="D1262" s="883"/>
    </row>
    <row r="1263" spans="2:4">
      <c r="B1263" s="866"/>
      <c r="C1263" s="881"/>
      <c r="D1263" s="883"/>
    </row>
    <row r="1264" spans="2:4">
      <c r="B1264" s="866"/>
      <c r="C1264" s="881"/>
      <c r="D1264" s="883"/>
    </row>
    <row r="1265" spans="2:4">
      <c r="B1265" s="866"/>
      <c r="C1265" s="881"/>
      <c r="D1265" s="883"/>
    </row>
    <row r="1266" spans="2:4">
      <c r="B1266" s="866"/>
      <c r="C1266" s="881"/>
      <c r="D1266" s="883"/>
    </row>
    <row r="1267" spans="2:4">
      <c r="B1267" s="866"/>
      <c r="C1267" s="881"/>
      <c r="D1267" s="883"/>
    </row>
    <row r="1268" spans="2:4">
      <c r="B1268" s="866"/>
      <c r="C1268" s="881"/>
      <c r="D1268" s="882"/>
    </row>
    <row r="1269" spans="2:4">
      <c r="B1269" s="866"/>
      <c r="C1269" s="881"/>
      <c r="D1269" s="883"/>
    </row>
    <row r="1270" spans="2:4">
      <c r="B1270" s="866"/>
      <c r="C1270" s="881"/>
      <c r="D1270" s="883"/>
    </row>
    <row r="1271" spans="2:4">
      <c r="B1271" s="866"/>
      <c r="C1271" s="881"/>
      <c r="D1271" s="883"/>
    </row>
    <row r="1272" spans="2:4">
      <c r="B1272" s="866"/>
      <c r="C1272" s="881"/>
      <c r="D1272" s="883"/>
    </row>
    <row r="1273" spans="2:4">
      <c r="B1273" s="866"/>
      <c r="C1273" s="881"/>
      <c r="D1273" s="883"/>
    </row>
    <row r="1274" spans="2:4">
      <c r="B1274" s="954"/>
      <c r="C1274" s="955"/>
      <c r="D1274" s="883"/>
    </row>
    <row r="1275" spans="2:4">
      <c r="B1275" s="954"/>
      <c r="C1275" s="955"/>
      <c r="D1275" s="883"/>
    </row>
    <row r="1276" spans="2:4">
      <c r="B1276" s="954"/>
      <c r="C1276" s="955"/>
      <c r="D1276" s="883"/>
    </row>
    <row r="1277" spans="2:4">
      <c r="B1277" s="954"/>
      <c r="C1277" s="955"/>
      <c r="D1277" s="883"/>
    </row>
    <row r="1278" spans="2:4">
      <c r="B1278" s="954"/>
      <c r="C1278" s="955"/>
      <c r="D1278" s="883"/>
    </row>
    <row r="1279" spans="2:4">
      <c r="B1279" s="954"/>
      <c r="C1279" s="955"/>
      <c r="D1279" s="883"/>
    </row>
    <row r="1280" spans="2:4">
      <c r="B1280" s="866"/>
      <c r="C1280" s="881"/>
      <c r="D1280" s="883"/>
    </row>
    <row r="1281" spans="2:4">
      <c r="B1281" s="866"/>
      <c r="C1281" s="881"/>
      <c r="D1281" s="883"/>
    </row>
    <row r="1282" spans="2:4">
      <c r="B1282" s="866"/>
      <c r="C1282" s="881"/>
      <c r="D1282" s="883"/>
    </row>
    <row r="1283" spans="2:4">
      <c r="B1283" s="866"/>
      <c r="C1283" s="881"/>
      <c r="D1283" s="883"/>
    </row>
    <row r="1284" spans="2:4">
      <c r="B1284" s="866"/>
      <c r="C1284" s="881"/>
      <c r="D1284" s="883"/>
    </row>
    <row r="1285" spans="2:4">
      <c r="B1285" s="866"/>
      <c r="C1285" s="881"/>
      <c r="D1285" s="883"/>
    </row>
    <row r="1286" spans="2:4">
      <c r="B1286" s="866"/>
      <c r="C1286" s="881"/>
      <c r="D1286" s="882"/>
    </row>
    <row r="1287" spans="2:4">
      <c r="B1287" s="866"/>
      <c r="C1287" s="881"/>
      <c r="D1287" s="883"/>
    </row>
    <row r="1288" spans="2:4">
      <c r="B1288" s="866"/>
      <c r="C1288" s="881"/>
      <c r="D1288" s="883"/>
    </row>
    <row r="1289" spans="2:4">
      <c r="B1289" s="866"/>
      <c r="C1289" s="881"/>
      <c r="D1289" s="883"/>
    </row>
    <row r="1290" spans="2:4">
      <c r="B1290" s="866"/>
      <c r="C1290" s="881"/>
      <c r="D1290" s="883"/>
    </row>
    <row r="1291" spans="2:4">
      <c r="B1291" s="866"/>
      <c r="C1291" s="881"/>
      <c r="D1291" s="883"/>
    </row>
    <row r="1292" spans="2:4">
      <c r="B1292" s="866"/>
      <c r="C1292" s="881"/>
      <c r="D1292" s="883"/>
    </row>
    <row r="1293" spans="2:4">
      <c r="B1293" s="866"/>
      <c r="C1293" s="881"/>
      <c r="D1293" s="883"/>
    </row>
    <row r="1294" spans="2:4">
      <c r="B1294" s="866"/>
      <c r="C1294" s="881"/>
      <c r="D1294" s="883"/>
    </row>
    <row r="1295" spans="2:4">
      <c r="B1295" s="866"/>
      <c r="C1295" s="881"/>
      <c r="D1295" s="882"/>
    </row>
    <row r="1296" spans="2:4">
      <c r="B1296" s="866"/>
      <c r="C1296" s="881"/>
      <c r="D1296" s="883"/>
    </row>
    <row r="1297" spans="2:4">
      <c r="B1297" s="866"/>
      <c r="C1297" s="881"/>
      <c r="D1297" s="883"/>
    </row>
    <row r="1298" spans="2:4">
      <c r="B1298" s="866"/>
      <c r="C1298" s="881"/>
      <c r="D1298" s="883"/>
    </row>
    <row r="1299" spans="2:4">
      <c r="B1299" s="866"/>
      <c r="C1299" s="881"/>
      <c r="D1299" s="883"/>
    </row>
    <row r="1300" spans="2:4">
      <c r="B1300" s="866"/>
      <c r="C1300" s="881"/>
      <c r="D1300" s="883"/>
    </row>
    <row r="1301" spans="2:4">
      <c r="B1301" s="954"/>
      <c r="C1301" s="955"/>
      <c r="D1301" s="883"/>
    </row>
    <row r="1302" spans="2:4">
      <c r="B1302" s="954"/>
      <c r="C1302" s="955"/>
      <c r="D1302" s="883"/>
    </row>
    <row r="1303" spans="2:4">
      <c r="B1303" s="954"/>
      <c r="C1303" s="955"/>
      <c r="D1303" s="883"/>
    </row>
    <row r="1304" spans="2:4">
      <c r="B1304" s="954"/>
      <c r="C1304" s="955"/>
      <c r="D1304" s="883"/>
    </row>
    <row r="1305" spans="2:4">
      <c r="B1305" s="954"/>
      <c r="C1305" s="955"/>
      <c r="D1305" s="883"/>
    </row>
    <row r="1306" spans="2:4">
      <c r="B1306" s="954"/>
      <c r="C1306" s="955"/>
      <c r="D1306" s="883"/>
    </row>
    <row r="1307" spans="2:4">
      <c r="B1307" s="866"/>
      <c r="C1307" s="881"/>
      <c r="D1307" s="883"/>
    </row>
    <row r="1308" spans="2:4">
      <c r="B1308" s="866"/>
      <c r="C1308" s="881"/>
      <c r="D1308" s="883"/>
    </row>
    <row r="1309" spans="2:4">
      <c r="B1309" s="866"/>
      <c r="C1309" s="881"/>
      <c r="D1309" s="883"/>
    </row>
    <row r="1310" spans="2:4">
      <c r="B1310" s="866"/>
      <c r="C1310" s="881"/>
      <c r="D1310" s="883"/>
    </row>
    <row r="1311" spans="2:4">
      <c r="B1311" s="866"/>
      <c r="C1311" s="881"/>
      <c r="D1311" s="883"/>
    </row>
    <row r="1312" spans="2:4">
      <c r="B1312" s="866"/>
      <c r="C1312" s="881"/>
      <c r="D1312" s="883"/>
    </row>
    <row r="1313" spans="2:4">
      <c r="B1313" s="866"/>
      <c r="C1313" s="881"/>
      <c r="D1313" s="882"/>
    </row>
    <row r="1314" spans="2:4">
      <c r="B1314" s="866"/>
      <c r="C1314" s="881"/>
      <c r="D1314" s="883"/>
    </row>
    <row r="1315" spans="2:4">
      <c r="B1315" s="866"/>
      <c r="C1315" s="881"/>
      <c r="D1315" s="883"/>
    </row>
    <row r="1316" spans="2:4">
      <c r="B1316" s="866"/>
      <c r="C1316" s="881"/>
      <c r="D1316" s="883"/>
    </row>
    <row r="1317" spans="2:4">
      <c r="B1317" s="866"/>
      <c r="C1317" s="881"/>
      <c r="D1317" s="883"/>
    </row>
    <row r="1318" spans="2:4">
      <c r="B1318" s="866"/>
      <c r="C1318" s="881"/>
      <c r="D1318" s="883"/>
    </row>
    <row r="1319" spans="2:4">
      <c r="B1319" s="866"/>
      <c r="C1319" s="881"/>
      <c r="D1319" s="883"/>
    </row>
    <row r="1320" spans="2:4">
      <c r="B1320" s="866"/>
      <c r="C1320" s="881"/>
      <c r="D1320" s="883"/>
    </row>
    <row r="1321" spans="2:4">
      <c r="B1321" s="866"/>
      <c r="C1321" s="881"/>
      <c r="D1321" s="883"/>
    </row>
    <row r="1322" spans="2:4">
      <c r="B1322" s="866"/>
      <c r="C1322" s="881"/>
      <c r="D1322" s="882"/>
    </row>
    <row r="1323" spans="2:4">
      <c r="B1323" s="866"/>
      <c r="C1323" s="881"/>
      <c r="D1323" s="883"/>
    </row>
    <row r="1324" spans="2:4">
      <c r="B1324" s="866"/>
      <c r="C1324" s="881"/>
      <c r="D1324" s="883"/>
    </row>
    <row r="1325" spans="2:4">
      <c r="B1325" s="866"/>
      <c r="C1325" s="881"/>
      <c r="D1325" s="883"/>
    </row>
    <row r="1326" spans="2:4">
      <c r="B1326" s="866"/>
      <c r="C1326" s="881"/>
      <c r="D1326" s="883"/>
    </row>
    <row r="1327" spans="2:4">
      <c r="B1327" s="866"/>
      <c r="C1327" s="881"/>
      <c r="D1327" s="883"/>
    </row>
    <row r="1328" spans="2:4">
      <c r="B1328" s="954"/>
      <c r="C1328" s="955"/>
      <c r="D1328" s="883"/>
    </row>
    <row r="1329" spans="2:4">
      <c r="B1329" s="954"/>
      <c r="C1329" s="955"/>
      <c r="D1329" s="883"/>
    </row>
    <row r="1330" spans="2:4">
      <c r="B1330" s="954"/>
      <c r="C1330" s="955"/>
      <c r="D1330" s="883"/>
    </row>
    <row r="1331" spans="2:4">
      <c r="B1331" s="954"/>
      <c r="C1331" s="955"/>
      <c r="D1331" s="883"/>
    </row>
    <row r="1332" spans="2:4">
      <c r="B1332" s="954"/>
      <c r="C1332" s="955"/>
      <c r="D1332" s="883"/>
    </row>
    <row r="1333" spans="2:4">
      <c r="B1333" s="954"/>
      <c r="C1333" s="955"/>
      <c r="D1333" s="883"/>
    </row>
    <row r="1334" spans="2:4">
      <c r="B1334" s="866"/>
      <c r="C1334" s="881"/>
      <c r="D1334" s="883"/>
    </row>
    <row r="1335" spans="2:4">
      <c r="B1335" s="866"/>
      <c r="C1335" s="881"/>
      <c r="D1335" s="883"/>
    </row>
    <row r="1336" spans="2:4">
      <c r="B1336" s="866"/>
      <c r="C1336" s="881"/>
      <c r="D1336" s="883"/>
    </row>
    <row r="1337" spans="2:4">
      <c r="B1337" s="866"/>
      <c r="C1337" s="881"/>
      <c r="D1337" s="883"/>
    </row>
    <row r="1338" spans="2:4">
      <c r="B1338" s="866"/>
      <c r="C1338" s="881"/>
      <c r="D1338" s="883"/>
    </row>
    <row r="1339" spans="2:4">
      <c r="B1339" s="866"/>
      <c r="C1339" s="881"/>
      <c r="D1339" s="883"/>
    </row>
    <row r="1340" spans="2:4">
      <c r="B1340" s="866"/>
      <c r="C1340" s="881"/>
      <c r="D1340" s="883"/>
    </row>
    <row r="1341" spans="2:4">
      <c r="B1341" s="866"/>
      <c r="C1341" s="881"/>
      <c r="D1341" s="883"/>
    </row>
    <row r="1342" spans="2:4">
      <c r="B1342" s="866"/>
      <c r="C1342" s="881"/>
      <c r="D1342" s="883"/>
    </row>
    <row r="1343" spans="2:4">
      <c r="B1343" s="866"/>
      <c r="C1343" s="881"/>
      <c r="D1343" s="883"/>
    </row>
    <row r="1344" spans="2:4">
      <c r="B1344" s="866"/>
      <c r="C1344" s="881"/>
      <c r="D1344" s="882"/>
    </row>
    <row r="1345" spans="2:4">
      <c r="B1345" s="866"/>
      <c r="C1345" s="881"/>
      <c r="D1345" s="883"/>
    </row>
    <row r="1346" spans="2:4">
      <c r="B1346" s="866"/>
      <c r="C1346" s="881"/>
      <c r="D1346" s="883"/>
    </row>
    <row r="1347" spans="2:4">
      <c r="B1347" s="866"/>
      <c r="C1347" s="881"/>
      <c r="D1347" s="883"/>
    </row>
    <row r="1348" spans="2:4">
      <c r="B1348" s="866"/>
      <c r="C1348" s="881"/>
      <c r="D1348" s="883"/>
    </row>
    <row r="1349" spans="2:4">
      <c r="B1349" s="866"/>
      <c r="C1349" s="881"/>
      <c r="D1349" s="883"/>
    </row>
    <row r="1350" spans="2:4">
      <c r="B1350" s="866"/>
      <c r="C1350" s="881"/>
      <c r="D1350" s="883"/>
    </row>
    <row r="1351" spans="2:4">
      <c r="B1351" s="866"/>
      <c r="C1351" s="881"/>
      <c r="D1351" s="883"/>
    </row>
    <row r="1352" spans="2:4">
      <c r="B1352" s="866"/>
      <c r="C1352" s="881"/>
      <c r="D1352" s="883"/>
    </row>
    <row r="1353" spans="2:4">
      <c r="B1353" s="866"/>
      <c r="C1353" s="881"/>
      <c r="D1353" s="883"/>
    </row>
    <row r="1354" spans="2:4">
      <c r="B1354" s="866"/>
      <c r="C1354" s="881"/>
      <c r="D1354" s="883"/>
    </row>
    <row r="1355" spans="2:4">
      <c r="B1355" s="866"/>
      <c r="C1355" s="881"/>
      <c r="D1355" s="882"/>
    </row>
    <row r="1356" spans="2:4">
      <c r="B1356" s="866"/>
      <c r="C1356" s="881"/>
      <c r="D1356" s="883"/>
    </row>
    <row r="1357" spans="2:4">
      <c r="B1357" s="866"/>
      <c r="C1357" s="881"/>
      <c r="D1357" s="883"/>
    </row>
    <row r="1358" spans="2:4">
      <c r="B1358" s="866"/>
      <c r="C1358" s="881"/>
      <c r="D1358" s="883"/>
    </row>
    <row r="1359" spans="2:4">
      <c r="B1359" s="866"/>
      <c r="C1359" s="881"/>
      <c r="D1359" s="883"/>
    </row>
    <row r="1360" spans="2:4">
      <c r="B1360" s="866"/>
      <c r="C1360" s="881"/>
      <c r="D1360" s="883"/>
    </row>
    <row r="1361" spans="2:4">
      <c r="B1361" s="954"/>
      <c r="C1361" s="955"/>
      <c r="D1361" s="883"/>
    </row>
    <row r="1362" spans="2:4">
      <c r="B1362" s="954"/>
      <c r="C1362" s="955"/>
      <c r="D1362" s="883"/>
    </row>
    <row r="1363" spans="2:4">
      <c r="B1363" s="954"/>
      <c r="C1363" s="955"/>
      <c r="D1363" s="883"/>
    </row>
    <row r="1364" spans="2:4">
      <c r="B1364" s="954"/>
      <c r="C1364" s="955"/>
      <c r="D1364" s="883"/>
    </row>
    <row r="1365" spans="2:4">
      <c r="B1365" s="954"/>
      <c r="C1365" s="955"/>
      <c r="D1365" s="883"/>
    </row>
    <row r="1366" spans="2:4">
      <c r="B1366" s="954"/>
      <c r="C1366" s="955"/>
      <c r="D1366" s="883"/>
    </row>
    <row r="1367" spans="2:4">
      <c r="B1367" s="866"/>
      <c r="C1367" s="881"/>
      <c r="D1367" s="883"/>
    </row>
    <row r="1368" spans="2:4">
      <c r="B1368" s="866"/>
      <c r="C1368" s="881"/>
      <c r="D1368" s="883"/>
    </row>
    <row r="1369" spans="2:4">
      <c r="B1369" s="866"/>
      <c r="C1369" s="881"/>
      <c r="D1369" s="883"/>
    </row>
    <row r="1370" spans="2:4">
      <c r="B1370" s="866"/>
      <c r="C1370" s="881"/>
      <c r="D1370" s="883"/>
    </row>
    <row r="1371" spans="2:4">
      <c r="B1371" s="866"/>
      <c r="C1371" s="881"/>
      <c r="D1371" s="883"/>
    </row>
    <row r="1372" spans="2:4">
      <c r="B1372" s="866"/>
      <c r="C1372" s="881"/>
      <c r="D1372" s="883"/>
    </row>
    <row r="1373" spans="2:4">
      <c r="B1373" s="866"/>
      <c r="C1373" s="881"/>
      <c r="D1373" s="883"/>
    </row>
    <row r="1374" spans="2:4">
      <c r="B1374" s="866"/>
      <c r="C1374" s="881"/>
      <c r="D1374" s="883"/>
    </row>
    <row r="1375" spans="2:4">
      <c r="B1375" s="866"/>
      <c r="C1375" s="881"/>
      <c r="D1375" s="882"/>
    </row>
    <row r="1376" spans="2:4">
      <c r="B1376" s="866"/>
      <c r="C1376" s="881"/>
      <c r="D1376" s="883"/>
    </row>
    <row r="1377" spans="2:4">
      <c r="B1377" s="866"/>
      <c r="C1377" s="881"/>
      <c r="D1377" s="883"/>
    </row>
    <row r="1378" spans="2:4">
      <c r="B1378" s="866"/>
      <c r="C1378" s="881"/>
      <c r="D1378" s="883"/>
    </row>
    <row r="1379" spans="2:4">
      <c r="B1379" s="866"/>
      <c r="C1379" s="881"/>
      <c r="D1379" s="883"/>
    </row>
    <row r="1380" spans="2:4">
      <c r="B1380" s="866"/>
      <c r="C1380" s="881"/>
      <c r="D1380" s="883"/>
    </row>
    <row r="1381" spans="2:4">
      <c r="B1381" s="866"/>
      <c r="C1381" s="881"/>
      <c r="D1381" s="883"/>
    </row>
    <row r="1382" spans="2:4">
      <c r="B1382" s="866"/>
      <c r="C1382" s="881"/>
      <c r="D1382" s="883"/>
    </row>
    <row r="1383" spans="2:4">
      <c r="B1383" s="866"/>
      <c r="C1383" s="881"/>
      <c r="D1383" s="883"/>
    </row>
    <row r="1384" spans="2:4">
      <c r="B1384" s="866"/>
      <c r="C1384" s="881"/>
      <c r="D1384" s="883"/>
    </row>
    <row r="1385" spans="2:4">
      <c r="B1385" s="866"/>
      <c r="C1385" s="881"/>
      <c r="D1385" s="882"/>
    </row>
    <row r="1386" spans="2:4">
      <c r="B1386" s="866"/>
      <c r="C1386" s="881"/>
      <c r="D1386" s="883"/>
    </row>
    <row r="1387" spans="2:4">
      <c r="B1387" s="866"/>
      <c r="C1387" s="881"/>
      <c r="D1387" s="883"/>
    </row>
    <row r="1388" spans="2:4">
      <c r="B1388" s="866"/>
      <c r="C1388" s="881"/>
      <c r="D1388" s="883"/>
    </row>
    <row r="1389" spans="2:4">
      <c r="B1389" s="866"/>
      <c r="C1389" s="881"/>
      <c r="D1389" s="883"/>
    </row>
    <row r="1390" spans="2:4">
      <c r="B1390" s="866"/>
      <c r="C1390" s="881"/>
      <c r="D1390" s="883"/>
    </row>
    <row r="1391" spans="2:4">
      <c r="B1391" s="954"/>
      <c r="C1391" s="955"/>
      <c r="D1391" s="883"/>
    </row>
    <row r="1392" spans="2:4">
      <c r="B1392" s="954"/>
      <c r="C1392" s="955"/>
      <c r="D1392" s="883"/>
    </row>
    <row r="1393" spans="2:4">
      <c r="B1393" s="954"/>
      <c r="C1393" s="955"/>
      <c r="D1393" s="883"/>
    </row>
    <row r="1394" spans="2:4">
      <c r="B1394" s="954"/>
      <c r="C1394" s="955"/>
      <c r="D1394" s="883"/>
    </row>
    <row r="1395" spans="2:4">
      <c r="B1395" s="954"/>
      <c r="C1395" s="955"/>
      <c r="D1395" s="883"/>
    </row>
    <row r="1396" spans="2:4">
      <c r="B1396" s="954"/>
      <c r="C1396" s="955"/>
      <c r="D1396" s="883"/>
    </row>
    <row r="1397" spans="2:4">
      <c r="B1397" s="866"/>
      <c r="C1397" s="881"/>
      <c r="D1397" s="883"/>
    </row>
    <row r="1398" spans="2:4">
      <c r="B1398" s="866"/>
      <c r="C1398" s="881"/>
      <c r="D1398" s="883"/>
    </row>
    <row r="1399" spans="2:4">
      <c r="B1399" s="866"/>
      <c r="C1399" s="881"/>
      <c r="D1399" s="883"/>
    </row>
    <row r="1400" spans="2:4">
      <c r="B1400" s="866"/>
      <c r="C1400" s="881"/>
      <c r="D1400" s="883"/>
    </row>
    <row r="1401" spans="2:4">
      <c r="B1401" s="866"/>
      <c r="C1401" s="881"/>
      <c r="D1401" s="883"/>
    </row>
    <row r="1402" spans="2:4">
      <c r="B1402" s="866"/>
      <c r="C1402" s="881"/>
      <c r="D1402" s="883"/>
    </row>
    <row r="1403" spans="2:4">
      <c r="B1403" s="866"/>
      <c r="C1403" s="881"/>
      <c r="D1403" s="883"/>
    </row>
    <row r="1404" spans="2:4">
      <c r="B1404" s="866"/>
      <c r="C1404" s="881"/>
      <c r="D1404" s="883"/>
    </row>
    <row r="1405" spans="2:4">
      <c r="B1405" s="866"/>
      <c r="C1405" s="881"/>
      <c r="D1405" s="882"/>
    </row>
    <row r="1406" spans="2:4">
      <c r="B1406" s="866"/>
      <c r="C1406" s="881"/>
      <c r="D1406" s="883"/>
    </row>
    <row r="1407" spans="2:4">
      <c r="B1407" s="866"/>
      <c r="C1407" s="881"/>
      <c r="D1407" s="883"/>
    </row>
    <row r="1408" spans="2:4">
      <c r="B1408" s="866"/>
      <c r="C1408" s="881"/>
      <c r="D1408" s="883"/>
    </row>
    <row r="1409" spans="2:4">
      <c r="B1409" s="866"/>
      <c r="C1409" s="881"/>
      <c r="D1409" s="883"/>
    </row>
    <row r="1410" spans="2:4">
      <c r="B1410" s="866"/>
      <c r="C1410" s="881"/>
      <c r="D1410" s="883"/>
    </row>
    <row r="1411" spans="2:4">
      <c r="B1411" s="866"/>
      <c r="C1411" s="881"/>
      <c r="D1411" s="883"/>
    </row>
    <row r="1412" spans="2:4">
      <c r="B1412" s="866"/>
      <c r="C1412" s="881"/>
      <c r="D1412" s="883"/>
    </row>
    <row r="1413" spans="2:4">
      <c r="B1413" s="866"/>
      <c r="C1413" s="881"/>
      <c r="D1413" s="883"/>
    </row>
    <row r="1414" spans="2:4">
      <c r="B1414" s="866"/>
      <c r="C1414" s="881"/>
      <c r="D1414" s="882"/>
    </row>
    <row r="1415" spans="2:4">
      <c r="B1415" s="866"/>
      <c r="C1415" s="881"/>
      <c r="D1415" s="883"/>
    </row>
    <row r="1416" spans="2:4">
      <c r="B1416" s="866"/>
      <c r="C1416" s="881"/>
      <c r="D1416" s="883"/>
    </row>
    <row r="1417" spans="2:4">
      <c r="B1417" s="866"/>
      <c r="C1417" s="881"/>
      <c r="D1417" s="883"/>
    </row>
    <row r="1418" spans="2:4">
      <c r="B1418" s="866"/>
      <c r="C1418" s="881"/>
      <c r="D1418" s="883"/>
    </row>
    <row r="1419" spans="2:4">
      <c r="B1419" s="866"/>
      <c r="C1419" s="881"/>
      <c r="D1419" s="883"/>
    </row>
    <row r="1420" spans="2:4">
      <c r="B1420" s="954"/>
      <c r="C1420" s="955"/>
      <c r="D1420" s="883"/>
    </row>
    <row r="1421" spans="2:4">
      <c r="B1421" s="954"/>
      <c r="C1421" s="955"/>
      <c r="D1421" s="883"/>
    </row>
    <row r="1422" spans="2:4">
      <c r="B1422" s="954"/>
      <c r="C1422" s="955"/>
      <c r="D1422" s="883"/>
    </row>
    <row r="1423" spans="2:4">
      <c r="B1423" s="954"/>
      <c r="C1423" s="955"/>
      <c r="D1423" s="883"/>
    </row>
    <row r="1424" spans="2:4">
      <c r="B1424" s="954"/>
      <c r="C1424" s="955"/>
      <c r="D1424" s="883"/>
    </row>
    <row r="1425" spans="2:4">
      <c r="B1425" s="954"/>
      <c r="C1425" s="955"/>
      <c r="D1425" s="883"/>
    </row>
    <row r="1426" spans="2:4">
      <c r="B1426" s="866"/>
      <c r="C1426" s="881"/>
      <c r="D1426" s="883"/>
    </row>
    <row r="1427" spans="2:4">
      <c r="B1427" s="866"/>
      <c r="C1427" s="881"/>
      <c r="D1427" s="883"/>
    </row>
    <row r="1428" spans="2:4">
      <c r="B1428" s="866"/>
      <c r="C1428" s="881"/>
      <c r="D1428" s="883"/>
    </row>
    <row r="1429" spans="2:4">
      <c r="B1429" s="866"/>
      <c r="C1429" s="881"/>
      <c r="D1429" s="883"/>
    </row>
    <row r="1430" spans="2:4">
      <c r="B1430" s="866"/>
      <c r="C1430" s="881"/>
      <c r="D1430" s="883"/>
    </row>
    <row r="1431" spans="2:4">
      <c r="B1431" s="866"/>
      <c r="C1431" s="881"/>
      <c r="D1431" s="883"/>
    </row>
    <row r="1432" spans="2:4">
      <c r="B1432" s="866"/>
      <c r="C1432" s="881"/>
      <c r="D1432" s="883"/>
    </row>
    <row r="1433" spans="2:4">
      <c r="B1433" s="866"/>
      <c r="C1433" s="881"/>
      <c r="D1433" s="883"/>
    </row>
    <row r="1434" spans="2:4">
      <c r="B1434" s="866"/>
      <c r="C1434" s="881"/>
      <c r="D1434" s="882"/>
    </row>
    <row r="1435" spans="2:4">
      <c r="B1435" s="866"/>
      <c r="C1435" s="881"/>
      <c r="D1435" s="883"/>
    </row>
    <row r="1436" spans="2:4">
      <c r="B1436" s="866"/>
      <c r="C1436" s="881"/>
      <c r="D1436" s="883"/>
    </row>
    <row r="1437" spans="2:4">
      <c r="B1437" s="866"/>
      <c r="C1437" s="881"/>
      <c r="D1437" s="883"/>
    </row>
    <row r="1438" spans="2:4">
      <c r="B1438" s="866"/>
      <c r="C1438" s="881"/>
      <c r="D1438" s="883"/>
    </row>
    <row r="1439" spans="2:4">
      <c r="B1439" s="866"/>
      <c r="C1439" s="881"/>
      <c r="D1439" s="883"/>
    </row>
    <row r="1440" spans="2:4">
      <c r="B1440" s="866"/>
      <c r="C1440" s="881"/>
      <c r="D1440" s="883"/>
    </row>
    <row r="1441" spans="2:4">
      <c r="B1441" s="866"/>
      <c r="C1441" s="881"/>
      <c r="D1441" s="883"/>
    </row>
    <row r="1442" spans="2:4">
      <c r="B1442" s="866"/>
      <c r="C1442" s="881"/>
      <c r="D1442" s="883"/>
    </row>
    <row r="1443" spans="2:4">
      <c r="B1443" s="866"/>
      <c r="C1443" s="881"/>
      <c r="D1443" s="882"/>
    </row>
    <row r="1444" spans="2:4">
      <c r="B1444" s="866"/>
      <c r="C1444" s="881"/>
      <c r="D1444" s="883"/>
    </row>
    <row r="1445" spans="2:4">
      <c r="B1445" s="866"/>
      <c r="C1445" s="881"/>
      <c r="D1445" s="883"/>
    </row>
    <row r="1446" spans="2:4">
      <c r="B1446" s="866"/>
      <c r="C1446" s="881"/>
      <c r="D1446" s="883"/>
    </row>
    <row r="1447" spans="2:4">
      <c r="B1447" s="866"/>
      <c r="C1447" s="881"/>
      <c r="D1447" s="883"/>
    </row>
    <row r="1448" spans="2:4">
      <c r="B1448" s="866"/>
      <c r="C1448" s="881"/>
      <c r="D1448" s="883"/>
    </row>
    <row r="1449" spans="2:4">
      <c r="B1449" s="954"/>
      <c r="C1449" s="955"/>
      <c r="D1449" s="883"/>
    </row>
    <row r="1450" spans="2:4">
      <c r="B1450" s="954"/>
      <c r="C1450" s="955"/>
      <c r="D1450" s="883"/>
    </row>
    <row r="1451" spans="2:4">
      <c r="B1451" s="954"/>
      <c r="C1451" s="955"/>
      <c r="D1451" s="883"/>
    </row>
    <row r="1452" spans="2:4">
      <c r="B1452" s="954"/>
      <c r="C1452" s="955"/>
      <c r="D1452" s="883"/>
    </row>
    <row r="1453" spans="2:4">
      <c r="B1453" s="954"/>
      <c r="C1453" s="955"/>
      <c r="D1453" s="883"/>
    </row>
    <row r="1454" spans="2:4">
      <c r="B1454" s="954"/>
      <c r="C1454" s="955"/>
      <c r="D1454" s="883"/>
    </row>
    <row r="1455" spans="2:4">
      <c r="B1455" s="866"/>
      <c r="C1455" s="881"/>
      <c r="D1455" s="883"/>
    </row>
    <row r="1456" spans="2:4">
      <c r="B1456" s="866"/>
      <c r="C1456" s="881"/>
      <c r="D1456" s="883"/>
    </row>
    <row r="1457" spans="2:4">
      <c r="B1457" s="866"/>
      <c r="C1457" s="881"/>
      <c r="D1457" s="883"/>
    </row>
    <row r="1458" spans="2:4">
      <c r="B1458" s="866"/>
      <c r="C1458" s="881"/>
      <c r="D1458" s="883"/>
    </row>
    <row r="1459" spans="2:4">
      <c r="B1459" s="866"/>
      <c r="C1459" s="881"/>
      <c r="D1459" s="883"/>
    </row>
    <row r="1460" spans="2:4">
      <c r="B1460" s="866"/>
      <c r="C1460" s="881"/>
      <c r="D1460" s="883"/>
    </row>
    <row r="1461" spans="2:4">
      <c r="B1461" s="866"/>
      <c r="C1461" s="881"/>
      <c r="D1461" s="883"/>
    </row>
    <row r="1462" spans="2:4">
      <c r="B1462" s="866"/>
      <c r="C1462" s="881"/>
      <c r="D1462" s="883"/>
    </row>
    <row r="1463" spans="2:4">
      <c r="B1463" s="866"/>
      <c r="C1463" s="881"/>
      <c r="D1463" s="883"/>
    </row>
    <row r="1464" spans="2:4">
      <c r="B1464" s="866"/>
      <c r="C1464" s="881"/>
      <c r="D1464" s="882"/>
    </row>
    <row r="1465" spans="2:4">
      <c r="B1465" s="866"/>
      <c r="C1465" s="881"/>
      <c r="D1465" s="883"/>
    </row>
    <row r="1466" spans="2:4">
      <c r="B1466" s="866"/>
      <c r="C1466" s="881"/>
      <c r="D1466" s="883"/>
    </row>
    <row r="1467" spans="2:4">
      <c r="B1467" s="866"/>
      <c r="C1467" s="881"/>
      <c r="D1467" s="883"/>
    </row>
    <row r="1468" spans="2:4">
      <c r="B1468" s="866"/>
      <c r="C1468" s="881"/>
      <c r="D1468" s="883"/>
    </row>
    <row r="1469" spans="2:4">
      <c r="B1469" s="866"/>
      <c r="C1469" s="881"/>
      <c r="D1469" s="883"/>
    </row>
    <row r="1470" spans="2:4">
      <c r="B1470" s="866"/>
      <c r="C1470" s="881"/>
      <c r="D1470" s="883"/>
    </row>
    <row r="1471" spans="2:4">
      <c r="B1471" s="866"/>
      <c r="C1471" s="881"/>
      <c r="D1471" s="883"/>
    </row>
    <row r="1472" spans="2:4">
      <c r="B1472" s="866"/>
      <c r="C1472" s="881"/>
      <c r="D1472" s="883"/>
    </row>
    <row r="1473" spans="2:4">
      <c r="B1473" s="866"/>
      <c r="C1473" s="881"/>
      <c r="D1473" s="883"/>
    </row>
    <row r="1474" spans="2:4">
      <c r="B1474" s="866"/>
      <c r="C1474" s="881"/>
      <c r="D1474" s="883"/>
    </row>
    <row r="1475" spans="2:4">
      <c r="B1475" s="866"/>
      <c r="C1475" s="881"/>
      <c r="D1475" s="882"/>
    </row>
    <row r="1476" spans="2:4">
      <c r="B1476" s="866"/>
      <c r="C1476" s="881"/>
      <c r="D1476" s="883"/>
    </row>
    <row r="1477" spans="2:4">
      <c r="B1477" s="866"/>
      <c r="C1477" s="881"/>
      <c r="D1477" s="883"/>
    </row>
    <row r="1478" spans="2:4">
      <c r="B1478" s="866"/>
      <c r="C1478" s="881"/>
      <c r="D1478" s="883"/>
    </row>
    <row r="1479" spans="2:4">
      <c r="B1479" s="866"/>
      <c r="C1479" s="881"/>
      <c r="D1479" s="883"/>
    </row>
    <row r="1480" spans="2:4">
      <c r="B1480" s="866"/>
      <c r="C1480" s="881"/>
      <c r="D1480" s="883"/>
    </row>
    <row r="1481" spans="2:4">
      <c r="B1481" s="954"/>
      <c r="C1481" s="955"/>
      <c r="D1481" s="883"/>
    </row>
    <row r="1482" spans="2:4">
      <c r="B1482" s="954"/>
      <c r="C1482" s="955"/>
      <c r="D1482" s="883"/>
    </row>
    <row r="1483" spans="2:4">
      <c r="B1483" s="954"/>
      <c r="C1483" s="955"/>
      <c r="D1483" s="883"/>
    </row>
    <row r="1484" spans="2:4">
      <c r="B1484" s="954"/>
      <c r="C1484" s="955"/>
      <c r="D1484" s="883"/>
    </row>
    <row r="1485" spans="2:4">
      <c r="B1485" s="954"/>
      <c r="C1485" s="955"/>
      <c r="D1485" s="883"/>
    </row>
    <row r="1486" spans="2:4">
      <c r="B1486" s="954"/>
      <c r="C1486" s="955"/>
      <c r="D1486" s="883"/>
    </row>
    <row r="1487" spans="2:4">
      <c r="B1487" s="866"/>
      <c r="C1487" s="881"/>
      <c r="D1487" s="883"/>
    </row>
    <row r="1488" spans="2:4">
      <c r="B1488" s="866"/>
      <c r="C1488" s="881"/>
      <c r="D1488" s="883"/>
    </row>
    <row r="1489" spans="2:4">
      <c r="B1489" s="866"/>
      <c r="C1489" s="881"/>
      <c r="D1489" s="883"/>
    </row>
    <row r="1490" spans="2:4">
      <c r="B1490" s="866"/>
      <c r="C1490" s="881"/>
      <c r="D1490" s="883"/>
    </row>
    <row r="1491" spans="2:4">
      <c r="B1491" s="866"/>
      <c r="C1491" s="881"/>
      <c r="D1491" s="883"/>
    </row>
    <row r="1492" spans="2:4">
      <c r="B1492" s="866"/>
      <c r="C1492" s="881"/>
      <c r="D1492" s="883"/>
    </row>
    <row r="1493" spans="2:4">
      <c r="B1493" s="866"/>
      <c r="C1493" s="881"/>
      <c r="D1493" s="883"/>
    </row>
    <row r="1494" spans="2:4">
      <c r="B1494" s="866"/>
      <c r="C1494" s="881"/>
      <c r="D1494" s="883"/>
    </row>
    <row r="1495" spans="2:4">
      <c r="B1495" s="866"/>
      <c r="C1495" s="881"/>
      <c r="D1495" s="883"/>
    </row>
    <row r="1496" spans="2:4">
      <c r="B1496" s="866"/>
      <c r="C1496" s="881"/>
      <c r="D1496" s="883"/>
    </row>
    <row r="1497" spans="2:4">
      <c r="B1497" s="866"/>
      <c r="C1497" s="881"/>
      <c r="D1497" s="882"/>
    </row>
    <row r="1498" spans="2:4">
      <c r="B1498" s="866"/>
      <c r="C1498" s="881"/>
      <c r="D1498" s="883"/>
    </row>
    <row r="1499" spans="2:4">
      <c r="B1499" s="866"/>
      <c r="C1499" s="881"/>
      <c r="D1499" s="883"/>
    </row>
    <row r="1500" spans="2:4">
      <c r="B1500" s="866"/>
      <c r="C1500" s="881"/>
      <c r="D1500" s="883"/>
    </row>
    <row r="1501" spans="2:4">
      <c r="B1501" s="866"/>
      <c r="C1501" s="881"/>
      <c r="D1501" s="883"/>
    </row>
    <row r="1502" spans="2:4">
      <c r="B1502" s="866"/>
      <c r="C1502" s="881"/>
      <c r="D1502" s="883"/>
    </row>
    <row r="1503" spans="2:4">
      <c r="B1503" s="866"/>
      <c r="C1503" s="881"/>
      <c r="D1503" s="883"/>
    </row>
    <row r="1504" spans="2:4">
      <c r="B1504" s="866"/>
      <c r="C1504" s="881"/>
      <c r="D1504" s="883"/>
    </row>
    <row r="1505" spans="2:4">
      <c r="B1505" s="866"/>
      <c r="C1505" s="881"/>
      <c r="D1505" s="883"/>
    </row>
    <row r="1506" spans="2:4">
      <c r="B1506" s="866"/>
      <c r="C1506" s="881"/>
      <c r="D1506" s="883"/>
    </row>
    <row r="1507" spans="2:4">
      <c r="B1507" s="866"/>
      <c r="C1507" s="881"/>
      <c r="D1507" s="883"/>
    </row>
    <row r="1508" spans="2:4">
      <c r="B1508" s="866"/>
      <c r="C1508" s="881"/>
      <c r="D1508" s="883"/>
    </row>
    <row r="1509" spans="2:4">
      <c r="B1509" s="866"/>
      <c r="C1509" s="881"/>
      <c r="D1509" s="883"/>
    </row>
    <row r="1510" spans="2:4">
      <c r="B1510" s="866"/>
      <c r="C1510" s="881"/>
      <c r="D1510" s="883"/>
    </row>
    <row r="1511" spans="2:4">
      <c r="B1511" s="866"/>
      <c r="C1511" s="881"/>
      <c r="D1511" s="882"/>
    </row>
    <row r="1512" spans="2:4">
      <c r="B1512" s="866"/>
      <c r="C1512" s="881"/>
      <c r="D1512" s="883"/>
    </row>
    <row r="1513" spans="2:4">
      <c r="B1513" s="866"/>
      <c r="C1513" s="881"/>
      <c r="D1513" s="883"/>
    </row>
    <row r="1514" spans="2:4">
      <c r="B1514" s="866"/>
      <c r="C1514" s="881"/>
      <c r="D1514" s="883"/>
    </row>
    <row r="1515" spans="2:4">
      <c r="B1515" s="866"/>
      <c r="C1515" s="881"/>
      <c r="D1515" s="883"/>
    </row>
    <row r="1516" spans="2:4">
      <c r="B1516" s="866"/>
      <c r="C1516" s="881"/>
      <c r="D1516" s="883"/>
    </row>
    <row r="1517" spans="2:4">
      <c r="B1517" s="954"/>
      <c r="C1517" s="955"/>
      <c r="D1517" s="883"/>
    </row>
    <row r="1518" spans="2:4">
      <c r="B1518" s="954"/>
      <c r="C1518" s="955"/>
      <c r="D1518" s="883"/>
    </row>
    <row r="1519" spans="2:4">
      <c r="B1519" s="954"/>
      <c r="C1519" s="955"/>
      <c r="D1519" s="883"/>
    </row>
    <row r="1520" spans="2:4">
      <c r="B1520" s="954"/>
      <c r="C1520" s="955"/>
      <c r="D1520" s="883"/>
    </row>
    <row r="1521" spans="2:4">
      <c r="B1521" s="954"/>
      <c r="C1521" s="955"/>
      <c r="D1521" s="883"/>
    </row>
    <row r="1522" spans="2:4">
      <c r="B1522" s="954"/>
      <c r="C1522" s="955"/>
      <c r="D1522" s="883"/>
    </row>
    <row r="1523" spans="2:4">
      <c r="B1523" s="866"/>
      <c r="C1523" s="881"/>
      <c r="D1523" s="883"/>
    </row>
    <row r="1524" spans="2:4">
      <c r="B1524" s="866"/>
      <c r="C1524" s="881"/>
      <c r="D1524" s="883"/>
    </row>
    <row r="1525" spans="2:4">
      <c r="B1525" s="866"/>
      <c r="C1525" s="881"/>
      <c r="D1525" s="883"/>
    </row>
    <row r="1526" spans="2:4">
      <c r="B1526" s="866"/>
      <c r="C1526" s="881"/>
      <c r="D1526" s="883"/>
    </row>
    <row r="1527" spans="2:4">
      <c r="B1527" s="866"/>
      <c r="C1527" s="881"/>
      <c r="D1527" s="883"/>
    </row>
    <row r="1528" spans="2:4">
      <c r="B1528" s="866"/>
      <c r="C1528" s="881"/>
      <c r="D1528" s="882"/>
    </row>
    <row r="1529" spans="2:4">
      <c r="B1529" s="866"/>
      <c r="C1529" s="881"/>
      <c r="D1529" s="883"/>
    </row>
    <row r="1530" spans="2:4">
      <c r="B1530" s="866"/>
      <c r="C1530" s="881"/>
      <c r="D1530" s="883"/>
    </row>
    <row r="1531" spans="2:4">
      <c r="B1531" s="866"/>
      <c r="C1531" s="881"/>
      <c r="D1531" s="883"/>
    </row>
    <row r="1532" spans="2:4">
      <c r="B1532" s="866"/>
      <c r="C1532" s="881"/>
      <c r="D1532" s="883"/>
    </row>
    <row r="1533" spans="2:4">
      <c r="B1533" s="866"/>
      <c r="C1533" s="881"/>
      <c r="D1533" s="883"/>
    </row>
    <row r="1534" spans="2:4">
      <c r="B1534" s="866"/>
      <c r="C1534" s="881"/>
      <c r="D1534" s="883"/>
    </row>
    <row r="1535" spans="2:4">
      <c r="B1535" s="866"/>
      <c r="C1535" s="881"/>
      <c r="D1535" s="883"/>
    </row>
    <row r="1536" spans="2:4">
      <c r="B1536" s="866"/>
      <c r="C1536" s="881"/>
      <c r="D1536" s="883"/>
    </row>
    <row r="1537" spans="2:4">
      <c r="B1537" s="866"/>
      <c r="C1537" s="881"/>
      <c r="D1537" s="882"/>
    </row>
    <row r="1538" spans="2:4">
      <c r="B1538" s="866"/>
      <c r="C1538" s="881"/>
      <c r="D1538" s="883"/>
    </row>
    <row r="1539" spans="2:4">
      <c r="B1539" s="866"/>
      <c r="C1539" s="881"/>
      <c r="D1539" s="883"/>
    </row>
    <row r="1540" spans="2:4">
      <c r="B1540" s="866"/>
      <c r="C1540" s="881"/>
      <c r="D1540" s="883"/>
    </row>
    <row r="1541" spans="2:4">
      <c r="B1541" s="866"/>
      <c r="C1541" s="881"/>
      <c r="D1541" s="883"/>
    </row>
    <row r="1542" spans="2:4">
      <c r="B1542" s="866"/>
      <c r="C1542" s="881"/>
      <c r="D1542" s="883"/>
    </row>
    <row r="1543" spans="2:4">
      <c r="B1543" s="954"/>
      <c r="C1543" s="955"/>
      <c r="D1543" s="883"/>
    </row>
    <row r="1544" spans="2:4">
      <c r="B1544" s="954"/>
      <c r="C1544" s="955"/>
      <c r="D1544" s="883"/>
    </row>
    <row r="1545" spans="2:4">
      <c r="B1545" s="954"/>
      <c r="C1545" s="955"/>
      <c r="D1545" s="883"/>
    </row>
    <row r="1546" spans="2:4">
      <c r="B1546" s="954"/>
      <c r="C1546" s="955"/>
      <c r="D1546" s="883"/>
    </row>
    <row r="1547" spans="2:4">
      <c r="B1547" s="954"/>
      <c r="C1547" s="955"/>
      <c r="D1547" s="883"/>
    </row>
    <row r="1548" spans="2:4">
      <c r="B1548" s="954"/>
      <c r="C1548" s="955"/>
      <c r="D1548" s="883"/>
    </row>
    <row r="1549" spans="2:4">
      <c r="B1549" s="866"/>
      <c r="C1549" s="881"/>
      <c r="D1549" s="883"/>
    </row>
    <row r="1550" spans="2:4">
      <c r="B1550" s="866"/>
      <c r="C1550" s="881"/>
      <c r="D1550" s="883"/>
    </row>
    <row r="1551" spans="2:4">
      <c r="B1551" s="866"/>
      <c r="C1551" s="881"/>
      <c r="D1551" s="883"/>
    </row>
    <row r="1552" spans="2:4">
      <c r="B1552" s="866"/>
      <c r="C1552" s="881"/>
      <c r="D1552" s="883"/>
    </row>
    <row r="1553" spans="2:4">
      <c r="B1553" s="866"/>
      <c r="C1553" s="881"/>
      <c r="D1553" s="883"/>
    </row>
    <row r="1554" spans="2:4">
      <c r="B1554" s="866"/>
      <c r="C1554" s="881"/>
      <c r="D1554" s="883"/>
    </row>
    <row r="1555" spans="2:4">
      <c r="B1555" s="866"/>
      <c r="C1555" s="881"/>
      <c r="D1555" s="882"/>
    </row>
    <row r="1556" spans="2:4">
      <c r="B1556" s="866"/>
      <c r="C1556" s="881"/>
      <c r="D1556" s="883"/>
    </row>
    <row r="1557" spans="2:4">
      <c r="B1557" s="866"/>
      <c r="C1557" s="881"/>
      <c r="D1557" s="883"/>
    </row>
    <row r="1558" spans="2:4">
      <c r="B1558" s="866"/>
      <c r="C1558" s="881"/>
      <c r="D1558" s="883"/>
    </row>
    <row r="1559" spans="2:4">
      <c r="B1559" s="866"/>
      <c r="C1559" s="881"/>
      <c r="D1559" s="883"/>
    </row>
    <row r="1560" spans="2:4">
      <c r="B1560" s="866"/>
      <c r="C1560" s="881"/>
      <c r="D1560" s="883"/>
    </row>
    <row r="1561" spans="2:4">
      <c r="B1561" s="866"/>
      <c r="C1561" s="881"/>
      <c r="D1561" s="883"/>
    </row>
    <row r="1562" spans="2:4">
      <c r="B1562" s="866"/>
      <c r="C1562" s="881"/>
      <c r="D1562" s="883"/>
    </row>
    <row r="1563" spans="2:4">
      <c r="B1563" s="866"/>
      <c r="C1563" s="881"/>
      <c r="D1563" s="883"/>
    </row>
    <row r="1564" spans="2:4">
      <c r="B1564" s="866"/>
      <c r="C1564" s="881"/>
      <c r="D1564" s="883"/>
    </row>
    <row r="1565" spans="2:4">
      <c r="B1565" s="866"/>
      <c r="C1565" s="881"/>
      <c r="D1565" s="882"/>
    </row>
    <row r="1566" spans="2:4">
      <c r="B1566" s="866"/>
      <c r="C1566" s="881"/>
      <c r="D1566" s="883"/>
    </row>
    <row r="1567" spans="2:4">
      <c r="B1567" s="866"/>
      <c r="C1567" s="881"/>
      <c r="D1567" s="883"/>
    </row>
    <row r="1568" spans="2:4">
      <c r="B1568" s="866"/>
      <c r="C1568" s="881"/>
      <c r="D1568" s="883"/>
    </row>
    <row r="1569" spans="2:4">
      <c r="B1569" s="866"/>
      <c r="C1569" s="881"/>
      <c r="D1569" s="883"/>
    </row>
    <row r="1570" spans="2:4">
      <c r="B1570" s="866"/>
      <c r="C1570" s="881"/>
      <c r="D1570" s="883"/>
    </row>
    <row r="1571" spans="2:4">
      <c r="B1571" s="954"/>
      <c r="C1571" s="955"/>
      <c r="D1571" s="883"/>
    </row>
    <row r="1572" spans="2:4">
      <c r="B1572" s="954"/>
      <c r="C1572" s="955"/>
      <c r="D1572" s="883"/>
    </row>
    <row r="1573" spans="2:4">
      <c r="B1573" s="954"/>
      <c r="C1573" s="955"/>
      <c r="D1573" s="883"/>
    </row>
    <row r="1574" spans="2:4">
      <c r="B1574" s="954"/>
      <c r="C1574" s="955"/>
      <c r="D1574" s="883"/>
    </row>
    <row r="1575" spans="2:4">
      <c r="B1575" s="954"/>
      <c r="C1575" s="955"/>
      <c r="D1575" s="883"/>
    </row>
    <row r="1576" spans="2:4">
      <c r="B1576" s="954"/>
      <c r="C1576" s="955"/>
      <c r="D1576" s="883"/>
    </row>
    <row r="1577" spans="2:4">
      <c r="B1577" s="866"/>
      <c r="C1577" s="881"/>
      <c r="D1577" s="883"/>
    </row>
    <row r="1578" spans="2:4">
      <c r="B1578" s="866"/>
      <c r="C1578" s="881"/>
      <c r="D1578" s="883"/>
    </row>
    <row r="1579" spans="2:4">
      <c r="B1579" s="866"/>
      <c r="C1579" s="881"/>
      <c r="D1579" s="883"/>
    </row>
    <row r="1580" spans="2:4">
      <c r="B1580" s="866"/>
      <c r="C1580" s="881"/>
      <c r="D1580" s="883"/>
    </row>
    <row r="1581" spans="2:4">
      <c r="B1581" s="866"/>
      <c r="C1581" s="881"/>
      <c r="D1581" s="883"/>
    </row>
    <row r="1582" spans="2:4">
      <c r="B1582" s="866"/>
      <c r="C1582" s="881"/>
      <c r="D1582" s="883"/>
    </row>
    <row r="1583" spans="2:4">
      <c r="B1583" s="866"/>
      <c r="C1583" s="881"/>
      <c r="D1583" s="882"/>
    </row>
    <row r="1584" spans="2:4">
      <c r="B1584" s="866"/>
      <c r="C1584" s="881"/>
      <c r="D1584" s="883"/>
    </row>
    <row r="1585" spans="2:4">
      <c r="B1585" s="866"/>
      <c r="C1585" s="881"/>
      <c r="D1585" s="883"/>
    </row>
    <row r="1586" spans="2:4">
      <c r="B1586" s="866"/>
      <c r="C1586" s="881"/>
      <c r="D1586" s="883"/>
    </row>
    <row r="1587" spans="2:4">
      <c r="B1587" s="866"/>
      <c r="C1587" s="881"/>
      <c r="D1587" s="883"/>
    </row>
    <row r="1588" spans="2:4">
      <c r="B1588" s="866"/>
      <c r="C1588" s="881"/>
      <c r="D1588" s="883"/>
    </row>
    <row r="1589" spans="2:4">
      <c r="B1589" s="866"/>
      <c r="C1589" s="881"/>
      <c r="D1589" s="883"/>
    </row>
    <row r="1590" spans="2:4">
      <c r="B1590" s="866"/>
      <c r="C1590" s="881"/>
      <c r="D1590" s="883"/>
    </row>
    <row r="1591" spans="2:4">
      <c r="B1591" s="866"/>
      <c r="C1591" s="881"/>
      <c r="D1591" s="883"/>
    </row>
    <row r="1592" spans="2:4">
      <c r="B1592" s="866"/>
      <c r="C1592" s="881"/>
      <c r="D1592" s="883"/>
    </row>
    <row r="1593" spans="2:4">
      <c r="B1593" s="866"/>
      <c r="C1593" s="881"/>
      <c r="D1593" s="882"/>
    </row>
    <row r="1594" spans="2:4">
      <c r="B1594" s="866"/>
      <c r="C1594" s="881"/>
      <c r="D1594" s="883"/>
    </row>
    <row r="1595" spans="2:4">
      <c r="B1595" s="866"/>
      <c r="C1595" s="881"/>
      <c r="D1595" s="883"/>
    </row>
    <row r="1596" spans="2:4">
      <c r="B1596" s="866"/>
      <c r="C1596" s="881"/>
      <c r="D1596" s="883"/>
    </row>
    <row r="1597" spans="2:4">
      <c r="B1597" s="866"/>
      <c r="C1597" s="881"/>
      <c r="D1597" s="883"/>
    </row>
    <row r="1598" spans="2:4">
      <c r="B1598" s="866"/>
      <c r="C1598" s="881"/>
      <c r="D1598" s="883"/>
    </row>
    <row r="1599" spans="2:4">
      <c r="B1599" s="954"/>
      <c r="C1599" s="955"/>
      <c r="D1599" s="883"/>
    </row>
    <row r="1600" spans="2:4">
      <c r="B1600" s="954"/>
      <c r="C1600" s="955"/>
      <c r="D1600" s="883"/>
    </row>
    <row r="1601" spans="2:4">
      <c r="B1601" s="954"/>
      <c r="C1601" s="955"/>
      <c r="D1601" s="883"/>
    </row>
    <row r="1602" spans="2:4">
      <c r="B1602" s="954"/>
      <c r="C1602" s="955"/>
      <c r="D1602" s="883"/>
    </row>
    <row r="1603" spans="2:4">
      <c r="B1603" s="954"/>
      <c r="C1603" s="955"/>
      <c r="D1603" s="883"/>
    </row>
    <row r="1604" spans="2:4">
      <c r="B1604" s="954"/>
      <c r="C1604" s="955"/>
      <c r="D1604" s="883"/>
    </row>
    <row r="1605" spans="2:4">
      <c r="B1605" s="866"/>
      <c r="C1605" s="881"/>
      <c r="D1605" s="883"/>
    </row>
    <row r="1606" spans="2:4">
      <c r="B1606" s="866"/>
      <c r="C1606" s="881"/>
      <c r="D1606" s="883"/>
    </row>
    <row r="1607" spans="2:4">
      <c r="B1607" s="866"/>
      <c r="C1607" s="881"/>
      <c r="D1607" s="883"/>
    </row>
    <row r="1608" spans="2:4">
      <c r="B1608" s="866"/>
      <c r="C1608" s="881"/>
      <c r="D1608" s="883"/>
    </row>
    <row r="1609" spans="2:4">
      <c r="B1609" s="866"/>
      <c r="C1609" s="881"/>
      <c r="D1609" s="882"/>
    </row>
    <row r="1610" spans="2:4">
      <c r="B1610" s="866"/>
      <c r="C1610" s="881"/>
      <c r="D1610" s="883"/>
    </row>
    <row r="1611" spans="2:4">
      <c r="B1611" s="866"/>
      <c r="C1611" s="881"/>
      <c r="D1611" s="883"/>
    </row>
    <row r="1612" spans="2:4">
      <c r="B1612" s="866"/>
      <c r="C1612" s="881"/>
      <c r="D1612" s="883"/>
    </row>
    <row r="1613" spans="2:4">
      <c r="B1613" s="866"/>
      <c r="C1613" s="881"/>
      <c r="D1613" s="883"/>
    </row>
    <row r="1614" spans="2:4">
      <c r="B1614" s="866"/>
      <c r="C1614" s="881"/>
      <c r="D1614" s="883"/>
    </row>
    <row r="1615" spans="2:4">
      <c r="B1615" s="866"/>
      <c r="C1615" s="881"/>
      <c r="D1615" s="883"/>
    </row>
    <row r="1616" spans="2:4">
      <c r="B1616" s="866"/>
      <c r="C1616" s="881"/>
      <c r="D1616" s="883"/>
    </row>
    <row r="1617" spans="2:4">
      <c r="B1617" s="866"/>
      <c r="C1617" s="881"/>
      <c r="D1617" s="883"/>
    </row>
    <row r="1618" spans="2:4">
      <c r="B1618" s="866"/>
      <c r="C1618" s="881"/>
      <c r="D1618" s="883"/>
    </row>
    <row r="1619" spans="2:4">
      <c r="B1619" s="866"/>
      <c r="C1619" s="881"/>
      <c r="D1619" s="883"/>
    </row>
    <row r="1620" spans="2:4">
      <c r="B1620" s="866"/>
      <c r="C1620" s="881"/>
      <c r="D1620" s="883"/>
    </row>
    <row r="1621" spans="2:4">
      <c r="B1621" s="866"/>
      <c r="C1621" s="881"/>
      <c r="D1621" s="882"/>
    </row>
    <row r="1622" spans="2:4">
      <c r="B1622" s="866"/>
      <c r="C1622" s="881"/>
      <c r="D1622" s="883"/>
    </row>
    <row r="1623" spans="2:4">
      <c r="B1623" s="866"/>
      <c r="C1623" s="881"/>
      <c r="D1623" s="883"/>
    </row>
    <row r="1624" spans="2:4">
      <c r="B1624" s="866"/>
      <c r="C1624" s="881"/>
      <c r="D1624" s="883"/>
    </row>
    <row r="1625" spans="2:4">
      <c r="B1625" s="866"/>
      <c r="C1625" s="881"/>
      <c r="D1625" s="883"/>
    </row>
    <row r="1626" spans="2:4">
      <c r="B1626" s="866"/>
      <c r="C1626" s="881"/>
      <c r="D1626" s="883"/>
    </row>
    <row r="1627" spans="2:4">
      <c r="B1627" s="954"/>
      <c r="C1627" s="955"/>
      <c r="D1627" s="883"/>
    </row>
    <row r="1628" spans="2:4">
      <c r="B1628" s="954"/>
      <c r="C1628" s="955"/>
      <c r="D1628" s="883"/>
    </row>
    <row r="1629" spans="2:4">
      <c r="B1629" s="954"/>
      <c r="C1629" s="955"/>
      <c r="D1629" s="883"/>
    </row>
    <row r="1630" spans="2:4">
      <c r="B1630" s="954"/>
      <c r="C1630" s="955"/>
      <c r="D1630" s="883"/>
    </row>
    <row r="1631" spans="2:4">
      <c r="B1631" s="954"/>
      <c r="C1631" s="955"/>
      <c r="D1631" s="883"/>
    </row>
    <row r="1632" spans="2:4">
      <c r="B1632" s="954"/>
      <c r="C1632" s="955"/>
      <c r="D1632" s="883"/>
    </row>
    <row r="1633" spans="2:4">
      <c r="B1633" s="866"/>
      <c r="C1633" s="881"/>
      <c r="D1633" s="883"/>
    </row>
    <row r="1634" spans="2:4">
      <c r="B1634" s="866"/>
      <c r="C1634" s="881"/>
      <c r="D1634" s="883"/>
    </row>
    <row r="1635" spans="2:4">
      <c r="B1635" s="866"/>
      <c r="C1635" s="881"/>
      <c r="D1635" s="883"/>
    </row>
    <row r="1636" spans="2:4">
      <c r="B1636" s="866"/>
      <c r="C1636" s="881"/>
      <c r="D1636" s="883"/>
    </row>
    <row r="1637" spans="2:4">
      <c r="B1637" s="866"/>
      <c r="C1637" s="881"/>
      <c r="D1637" s="883"/>
    </row>
    <row r="1638" spans="2:4">
      <c r="B1638" s="866"/>
      <c r="C1638" s="881"/>
      <c r="D1638" s="883"/>
    </row>
    <row r="1639" spans="2:4">
      <c r="B1639" s="866"/>
      <c r="C1639" s="881"/>
      <c r="D1639" s="883"/>
    </row>
    <row r="1640" spans="2:4">
      <c r="B1640" s="866"/>
      <c r="C1640" s="881"/>
      <c r="D1640" s="883"/>
    </row>
    <row r="1641" spans="2:4">
      <c r="B1641" s="866"/>
      <c r="C1641" s="881"/>
      <c r="D1641" s="883"/>
    </row>
    <row r="1642" spans="2:4">
      <c r="B1642" s="866"/>
      <c r="C1642" s="881"/>
      <c r="D1642" s="883"/>
    </row>
    <row r="1643" spans="2:4">
      <c r="B1643" s="866"/>
      <c r="C1643" s="881"/>
      <c r="D1643" s="883"/>
    </row>
    <row r="1644" spans="2:4">
      <c r="B1644" s="866"/>
      <c r="C1644" s="881"/>
      <c r="D1644" s="883"/>
    </row>
    <row r="1645" spans="2:4">
      <c r="B1645" s="866"/>
      <c r="C1645" s="881"/>
      <c r="D1645" s="883"/>
    </row>
    <row r="1646" spans="2:4">
      <c r="B1646" s="866"/>
      <c r="C1646" s="881"/>
      <c r="D1646" s="883"/>
    </row>
    <row r="1647" spans="2:4">
      <c r="B1647" s="954"/>
      <c r="C1647" s="955"/>
      <c r="D1647" s="883"/>
    </row>
    <row r="1648" spans="2:4">
      <c r="B1648" s="954"/>
      <c r="C1648" s="955"/>
      <c r="D1648" s="883"/>
    </row>
    <row r="1649" spans="2:4">
      <c r="B1649" s="954"/>
      <c r="C1649" s="955"/>
      <c r="D1649" s="883"/>
    </row>
    <row r="1650" spans="2:4">
      <c r="B1650" s="954"/>
      <c r="C1650" s="955"/>
      <c r="D1650" s="883"/>
    </row>
    <row r="1651" spans="2:4">
      <c r="B1651" s="954"/>
      <c r="C1651" s="955"/>
      <c r="D1651" s="883"/>
    </row>
    <row r="1652" spans="2:4">
      <c r="B1652" s="954"/>
      <c r="C1652" s="955"/>
      <c r="D1652" s="883"/>
    </row>
    <row r="1653" spans="2:4">
      <c r="B1653" s="866"/>
      <c r="C1653" s="881"/>
      <c r="D1653" s="883"/>
    </row>
    <row r="1654" spans="2:4">
      <c r="B1654" s="866"/>
      <c r="C1654" s="881"/>
      <c r="D1654" s="883"/>
    </row>
    <row r="1655" spans="2:4">
      <c r="B1655" s="866"/>
      <c r="C1655" s="881"/>
      <c r="D1655" s="883"/>
    </row>
    <row r="1656" spans="2:4">
      <c r="B1656" s="866"/>
      <c r="C1656" s="881"/>
      <c r="D1656" s="883"/>
    </row>
    <row r="1657" spans="2:4">
      <c r="B1657" s="866"/>
      <c r="C1657" s="881"/>
      <c r="D1657" s="883"/>
    </row>
    <row r="1658" spans="2:4">
      <c r="B1658" s="866"/>
      <c r="C1658" s="881"/>
      <c r="D1658" s="883"/>
    </row>
    <row r="1659" spans="2:4">
      <c r="B1659" s="866"/>
      <c r="C1659" s="881"/>
      <c r="D1659" s="883"/>
    </row>
    <row r="1660" spans="2:4">
      <c r="B1660" s="866"/>
      <c r="C1660" s="881"/>
      <c r="D1660" s="883"/>
    </row>
    <row r="1661" spans="2:4">
      <c r="B1661" s="866"/>
      <c r="C1661" s="881"/>
      <c r="D1661" s="883"/>
    </row>
    <row r="1662" spans="2:4">
      <c r="B1662" s="866"/>
      <c r="C1662" s="881"/>
      <c r="D1662" s="883"/>
    </row>
    <row r="1663" spans="2:4">
      <c r="B1663" s="866"/>
      <c r="C1663" s="881"/>
      <c r="D1663" s="883"/>
    </row>
    <row r="1664" spans="2:4">
      <c r="B1664" s="866"/>
      <c r="C1664" s="881"/>
      <c r="D1664" s="883"/>
    </row>
    <row r="1665" spans="2:4">
      <c r="B1665" s="866"/>
      <c r="C1665" s="881"/>
      <c r="D1665" s="883"/>
    </row>
    <row r="1666" spans="2:4">
      <c r="B1666" s="866"/>
      <c r="C1666" s="881"/>
      <c r="D1666" s="883"/>
    </row>
    <row r="1667" spans="2:4">
      <c r="B1667" s="866"/>
      <c r="C1667" s="881"/>
      <c r="D1667" s="883"/>
    </row>
    <row r="1668" spans="2:4">
      <c r="B1668" s="954"/>
      <c r="C1668" s="955"/>
      <c r="D1668" s="883"/>
    </row>
    <row r="1669" spans="2:4">
      <c r="B1669" s="954"/>
      <c r="C1669" s="955"/>
      <c r="D1669" s="883"/>
    </row>
    <row r="1670" spans="2:4">
      <c r="B1670" s="954"/>
      <c r="C1670" s="955"/>
      <c r="D1670" s="883"/>
    </row>
    <row r="1671" spans="2:4">
      <c r="B1671" s="954"/>
      <c r="C1671" s="955"/>
      <c r="D1671" s="883"/>
    </row>
    <row r="1672" spans="2:4">
      <c r="B1672" s="954"/>
      <c r="C1672" s="955"/>
      <c r="D1672" s="883"/>
    </row>
    <row r="1673" spans="2:4">
      <c r="B1673" s="954"/>
      <c r="C1673" s="955"/>
      <c r="D1673" s="883"/>
    </row>
    <row r="1674" spans="2:4">
      <c r="B1674" s="866"/>
      <c r="C1674" s="881"/>
      <c r="D1674" s="883"/>
    </row>
    <row r="1675" spans="2:4">
      <c r="B1675" s="866"/>
      <c r="C1675" s="881"/>
      <c r="D1675" s="883"/>
    </row>
    <row r="1676" spans="2:4">
      <c r="B1676" s="866"/>
      <c r="C1676" s="881"/>
      <c r="D1676" s="883"/>
    </row>
    <row r="1677" spans="2:4">
      <c r="B1677" s="866"/>
      <c r="C1677" s="881"/>
      <c r="D1677" s="883"/>
    </row>
    <row r="1678" spans="2:4">
      <c r="B1678" s="866"/>
      <c r="C1678" s="881"/>
      <c r="D1678" s="883"/>
    </row>
    <row r="1679" spans="2:4">
      <c r="B1679" s="866"/>
      <c r="C1679" s="881"/>
      <c r="D1679" s="883"/>
    </row>
    <row r="1680" spans="2:4">
      <c r="B1680" s="866"/>
      <c r="C1680" s="881"/>
      <c r="D1680" s="883"/>
    </row>
    <row r="1681" spans="2:4">
      <c r="B1681" s="866"/>
      <c r="C1681" s="881"/>
      <c r="D1681" s="883"/>
    </row>
    <row r="1682" spans="2:4">
      <c r="B1682" s="866"/>
      <c r="C1682" s="881"/>
      <c r="D1682" s="883"/>
    </row>
    <row r="1683" spans="2:4">
      <c r="B1683" s="866"/>
      <c r="C1683" s="881"/>
      <c r="D1683" s="883"/>
    </row>
    <row r="1684" spans="2:4">
      <c r="B1684" s="866"/>
      <c r="C1684" s="881"/>
      <c r="D1684" s="883"/>
    </row>
    <row r="1685" spans="2:4">
      <c r="B1685" s="866"/>
      <c r="C1685" s="881"/>
      <c r="D1685" s="883"/>
    </row>
    <row r="1686" spans="2:4">
      <c r="B1686" s="866"/>
      <c r="C1686" s="881"/>
      <c r="D1686" s="883"/>
    </row>
    <row r="1687" spans="2:4">
      <c r="B1687" s="866"/>
      <c r="C1687" s="881"/>
      <c r="D1687" s="883"/>
    </row>
    <row r="1688" spans="2:4">
      <c r="B1688" s="954"/>
      <c r="C1688" s="955"/>
      <c r="D1688" s="883"/>
    </row>
    <row r="1689" spans="2:4">
      <c r="B1689" s="954"/>
      <c r="C1689" s="955"/>
      <c r="D1689" s="883"/>
    </row>
    <row r="1690" spans="2:4">
      <c r="B1690" s="954"/>
      <c r="C1690" s="955"/>
      <c r="D1690" s="883"/>
    </row>
    <row r="1691" spans="2:4">
      <c r="B1691" s="954"/>
      <c r="C1691" s="955"/>
      <c r="D1691" s="883"/>
    </row>
    <row r="1692" spans="2:4">
      <c r="B1692" s="954"/>
      <c r="C1692" s="955"/>
      <c r="D1692" s="883"/>
    </row>
    <row r="1693" spans="2:4">
      <c r="B1693" s="954"/>
      <c r="C1693" s="955"/>
      <c r="D1693" s="883"/>
    </row>
    <row r="1694" spans="2:4">
      <c r="B1694" s="866"/>
      <c r="C1694" s="881"/>
      <c r="D1694" s="883"/>
    </row>
    <row r="1695" spans="2:4">
      <c r="B1695" s="866"/>
      <c r="C1695" s="881"/>
      <c r="D1695" s="883"/>
    </row>
    <row r="1696" spans="2:4">
      <c r="B1696" s="866"/>
      <c r="C1696" s="881"/>
      <c r="D1696" s="883"/>
    </row>
    <row r="1697" spans="2:4">
      <c r="B1697" s="866"/>
      <c r="C1697" s="881"/>
      <c r="D1697" s="883"/>
    </row>
    <row r="1698" spans="2:4">
      <c r="B1698" s="866"/>
      <c r="C1698" s="881"/>
      <c r="D1698" s="883"/>
    </row>
    <row r="1699" spans="2:4">
      <c r="B1699" s="866"/>
      <c r="C1699" s="881"/>
      <c r="D1699" s="883"/>
    </row>
    <row r="1700" spans="2:4">
      <c r="B1700" s="866"/>
      <c r="C1700" s="881"/>
      <c r="D1700" s="883"/>
    </row>
    <row r="1701" spans="2:4">
      <c r="B1701" s="866"/>
      <c r="C1701" s="881"/>
      <c r="D1701" s="883"/>
    </row>
    <row r="1702" spans="2:4">
      <c r="B1702" s="866"/>
      <c r="C1702" s="881"/>
      <c r="D1702" s="883"/>
    </row>
    <row r="1703" spans="2:4">
      <c r="B1703" s="866"/>
      <c r="C1703" s="881"/>
      <c r="D1703" s="883"/>
    </row>
    <row r="1704" spans="2:4">
      <c r="B1704" s="866"/>
      <c r="C1704" s="881"/>
      <c r="D1704" s="883"/>
    </row>
    <row r="1705" spans="2:4">
      <c r="B1705" s="866"/>
      <c r="C1705" s="881"/>
      <c r="D1705" s="883"/>
    </row>
    <row r="1706" spans="2:4">
      <c r="B1706" s="866"/>
      <c r="C1706" s="881"/>
      <c r="D1706" s="883"/>
    </row>
    <row r="1707" spans="2:4">
      <c r="B1707" s="954"/>
      <c r="C1707" s="955"/>
      <c r="D1707" s="883"/>
    </row>
    <row r="1708" spans="2:4">
      <c r="B1708" s="954"/>
      <c r="C1708" s="955"/>
      <c r="D1708" s="883"/>
    </row>
    <row r="1709" spans="2:4">
      <c r="B1709" s="954"/>
      <c r="C1709" s="955"/>
      <c r="D1709" s="883"/>
    </row>
    <row r="1710" spans="2:4">
      <c r="B1710" s="954"/>
      <c r="C1710" s="955"/>
      <c r="D1710" s="883"/>
    </row>
    <row r="1711" spans="2:4">
      <c r="B1711" s="954"/>
      <c r="C1711" s="955"/>
      <c r="D1711" s="883"/>
    </row>
    <row r="1712" spans="2:4">
      <c r="B1712" s="954"/>
      <c r="C1712" s="955"/>
      <c r="D1712" s="883"/>
    </row>
    <row r="1713" spans="2:4">
      <c r="B1713" s="866"/>
      <c r="C1713" s="881"/>
      <c r="D1713" s="883"/>
    </row>
    <row r="1714" spans="2:4">
      <c r="B1714" s="866"/>
      <c r="C1714" s="881"/>
      <c r="D1714" s="883"/>
    </row>
    <row r="1715" spans="2:4">
      <c r="B1715" s="866"/>
      <c r="C1715" s="881"/>
      <c r="D1715" s="883"/>
    </row>
    <row r="1716" spans="2:4">
      <c r="B1716" s="866"/>
      <c r="C1716" s="881"/>
      <c r="D1716" s="883"/>
    </row>
    <row r="1717" spans="2:4">
      <c r="B1717" s="866"/>
      <c r="C1717" s="881"/>
      <c r="D1717" s="883"/>
    </row>
    <row r="1718" spans="2:4">
      <c r="B1718" s="866"/>
      <c r="C1718" s="881"/>
      <c r="D1718" s="883"/>
    </row>
    <row r="1719" spans="2:4">
      <c r="B1719" s="866"/>
      <c r="C1719" s="881"/>
      <c r="D1719" s="883"/>
    </row>
    <row r="1720" spans="2:4">
      <c r="B1720" s="866"/>
      <c r="C1720" s="881"/>
      <c r="D1720" s="883"/>
    </row>
    <row r="1721" spans="2:4">
      <c r="B1721" s="866"/>
      <c r="C1721" s="881"/>
      <c r="D1721" s="883"/>
    </row>
    <row r="1722" spans="2:4">
      <c r="B1722" s="866"/>
      <c r="C1722" s="881"/>
      <c r="D1722" s="883"/>
    </row>
    <row r="1723" spans="2:4">
      <c r="B1723" s="866"/>
      <c r="C1723" s="881"/>
      <c r="D1723" s="883"/>
    </row>
    <row r="1724" spans="2:4">
      <c r="B1724" s="866"/>
      <c r="C1724" s="881"/>
      <c r="D1724" s="883"/>
    </row>
    <row r="1725" spans="2:4">
      <c r="B1725" s="866"/>
      <c r="C1725" s="881"/>
      <c r="D1725" s="883"/>
    </row>
    <row r="1726" spans="2:4">
      <c r="B1726" s="866"/>
      <c r="C1726" s="881"/>
      <c r="D1726" s="883"/>
    </row>
    <row r="1727" spans="2:4">
      <c r="B1727" s="954"/>
      <c r="C1727" s="955"/>
      <c r="D1727" s="883"/>
    </row>
    <row r="1728" spans="2:4">
      <c r="B1728" s="954"/>
      <c r="C1728" s="955"/>
      <c r="D1728" s="883"/>
    </row>
    <row r="1729" spans="2:4">
      <c r="B1729" s="954"/>
      <c r="C1729" s="955"/>
      <c r="D1729" s="883"/>
    </row>
    <row r="1730" spans="2:4">
      <c r="B1730" s="954"/>
      <c r="C1730" s="955"/>
      <c r="D1730" s="883"/>
    </row>
    <row r="1731" spans="2:4">
      <c r="B1731" s="954"/>
      <c r="C1731" s="955"/>
      <c r="D1731" s="883"/>
    </row>
    <row r="1732" spans="2:4">
      <c r="B1732" s="954"/>
      <c r="C1732" s="955"/>
      <c r="D1732" s="883"/>
    </row>
    <row r="1733" spans="2:4">
      <c r="B1733" s="866"/>
      <c r="C1733" s="881"/>
      <c r="D1733" s="883"/>
    </row>
    <row r="1734" spans="2:4">
      <c r="B1734" s="866"/>
      <c r="C1734" s="881"/>
      <c r="D1734" s="883"/>
    </row>
    <row r="1735" spans="2:4">
      <c r="B1735" s="866"/>
      <c r="C1735" s="881"/>
      <c r="D1735" s="883"/>
    </row>
    <row r="1736" spans="2:4">
      <c r="B1736" s="866"/>
      <c r="C1736" s="881"/>
      <c r="D1736" s="883"/>
    </row>
    <row r="1737" spans="2:4">
      <c r="B1737" s="866"/>
      <c r="C1737" s="881"/>
      <c r="D1737" s="882"/>
    </row>
    <row r="1738" spans="2:4">
      <c r="B1738" s="866"/>
      <c r="C1738" s="881"/>
      <c r="D1738" s="883"/>
    </row>
    <row r="1739" spans="2:4">
      <c r="B1739" s="866"/>
      <c r="C1739" s="881"/>
      <c r="D1739" s="883"/>
    </row>
    <row r="1740" spans="2:4">
      <c r="B1740" s="866"/>
      <c r="C1740" s="881"/>
      <c r="D1740" s="883"/>
    </row>
    <row r="1741" spans="2:4">
      <c r="B1741" s="866"/>
      <c r="C1741" s="881"/>
      <c r="D1741" s="883"/>
    </row>
    <row r="1742" spans="2:4">
      <c r="B1742" s="866"/>
      <c r="C1742" s="881"/>
      <c r="D1742" s="883"/>
    </row>
    <row r="1743" spans="2:4">
      <c r="B1743" s="866"/>
      <c r="C1743" s="881"/>
      <c r="D1743" s="883"/>
    </row>
    <row r="1744" spans="2:4">
      <c r="B1744" s="866"/>
      <c r="C1744" s="881"/>
      <c r="D1744" s="882"/>
    </row>
    <row r="1745" spans="2:4">
      <c r="B1745" s="866"/>
      <c r="C1745" s="881"/>
      <c r="D1745" s="883"/>
    </row>
    <row r="1746" spans="2:4">
      <c r="B1746" s="866"/>
      <c r="C1746" s="881"/>
      <c r="D1746" s="883"/>
    </row>
    <row r="1747" spans="2:4">
      <c r="B1747" s="866"/>
      <c r="C1747" s="881"/>
      <c r="D1747" s="883"/>
    </row>
    <row r="1748" spans="2:4">
      <c r="B1748" s="866"/>
      <c r="C1748" s="881"/>
      <c r="D1748" s="883"/>
    </row>
    <row r="1749" spans="2:4">
      <c r="B1749" s="866"/>
      <c r="C1749" s="881"/>
      <c r="D1749" s="883"/>
    </row>
    <row r="1750" spans="2:4">
      <c r="B1750" s="954"/>
      <c r="C1750" s="955"/>
      <c r="D1750" s="883"/>
    </row>
    <row r="1751" spans="2:4">
      <c r="B1751" s="954"/>
      <c r="C1751" s="955"/>
      <c r="D1751" s="883"/>
    </row>
    <row r="1752" spans="2:4">
      <c r="B1752" s="954"/>
      <c r="C1752" s="955"/>
      <c r="D1752" s="883"/>
    </row>
    <row r="1753" spans="2:4">
      <c r="B1753" s="954"/>
      <c r="C1753" s="955"/>
      <c r="D1753" s="883"/>
    </row>
    <row r="1754" spans="2:4">
      <c r="B1754" s="954"/>
      <c r="C1754" s="955"/>
      <c r="D1754" s="883"/>
    </row>
    <row r="1755" spans="2:4">
      <c r="B1755" s="954"/>
      <c r="C1755" s="955"/>
      <c r="D1755" s="883"/>
    </row>
    <row r="1756" spans="2:4">
      <c r="B1756" s="866"/>
      <c r="C1756" s="881"/>
      <c r="D1756" s="883"/>
    </row>
    <row r="1757" spans="2:4">
      <c r="B1757" s="866"/>
      <c r="C1757" s="881"/>
      <c r="D1757" s="883"/>
    </row>
    <row r="1758" spans="2:4">
      <c r="B1758" s="866"/>
      <c r="C1758" s="881"/>
      <c r="D1758" s="883"/>
    </row>
    <row r="1759" spans="2:4">
      <c r="B1759" s="866"/>
      <c r="C1759" s="881"/>
      <c r="D1759" s="883"/>
    </row>
    <row r="1760" spans="2:4">
      <c r="B1760" s="866"/>
      <c r="C1760" s="881"/>
      <c r="D1760" s="883"/>
    </row>
    <row r="1761" spans="2:4">
      <c r="B1761" s="866"/>
      <c r="C1761" s="881"/>
      <c r="D1761" s="883"/>
    </row>
    <row r="1762" spans="2:4">
      <c r="B1762" s="866"/>
      <c r="C1762" s="881"/>
      <c r="D1762" s="883"/>
    </row>
    <row r="1763" spans="2:4">
      <c r="B1763" s="866"/>
      <c r="C1763" s="881"/>
      <c r="D1763" s="883"/>
    </row>
    <row r="1764" spans="2:4">
      <c r="B1764" s="866"/>
      <c r="C1764" s="881"/>
      <c r="D1764" s="883"/>
    </row>
    <row r="1765" spans="2:4">
      <c r="B1765" s="866"/>
      <c r="C1765" s="881"/>
      <c r="D1765" s="883"/>
    </row>
    <row r="1766" spans="2:4">
      <c r="B1766" s="866"/>
      <c r="C1766" s="881"/>
      <c r="D1766" s="883"/>
    </row>
    <row r="1767" spans="2:4">
      <c r="B1767" s="866"/>
      <c r="C1767" s="881"/>
      <c r="D1767" s="883"/>
    </row>
    <row r="1768" spans="2:4">
      <c r="B1768" s="866"/>
      <c r="C1768" s="881"/>
      <c r="D1768" s="882"/>
    </row>
    <row r="1769" spans="2:4">
      <c r="B1769" s="866"/>
      <c r="C1769" s="881"/>
      <c r="D1769" s="883"/>
    </row>
    <row r="1770" spans="2:4">
      <c r="B1770" s="866"/>
      <c r="C1770" s="881"/>
      <c r="D1770" s="883"/>
    </row>
    <row r="1771" spans="2:4">
      <c r="B1771" s="866"/>
      <c r="C1771" s="881"/>
      <c r="D1771" s="883"/>
    </row>
    <row r="1772" spans="2:4">
      <c r="B1772" s="866"/>
      <c r="C1772" s="881"/>
      <c r="D1772" s="883"/>
    </row>
    <row r="1773" spans="2:4">
      <c r="B1773" s="866"/>
      <c r="C1773" s="881"/>
      <c r="D1773" s="883"/>
    </row>
    <row r="1774" spans="2:4">
      <c r="B1774" s="954"/>
      <c r="C1774" s="955"/>
      <c r="D1774" s="883"/>
    </row>
    <row r="1775" spans="2:4">
      <c r="B1775" s="954"/>
      <c r="C1775" s="955"/>
      <c r="D1775" s="883"/>
    </row>
    <row r="1776" spans="2:4">
      <c r="B1776" s="954"/>
      <c r="C1776" s="955"/>
      <c r="D1776" s="883"/>
    </row>
    <row r="1777" spans="2:4">
      <c r="B1777" s="954"/>
      <c r="C1777" s="955"/>
      <c r="D1777" s="883"/>
    </row>
    <row r="1778" spans="2:4">
      <c r="B1778" s="954"/>
      <c r="C1778" s="955"/>
      <c r="D1778" s="883"/>
    </row>
    <row r="1779" spans="2:4">
      <c r="B1779" s="954"/>
      <c r="C1779" s="955"/>
      <c r="D1779" s="883"/>
    </row>
    <row r="1780" spans="2:4">
      <c r="B1780" s="866"/>
      <c r="C1780" s="881"/>
      <c r="D1780" s="883"/>
    </row>
    <row r="1781" spans="2:4">
      <c r="B1781" s="866"/>
      <c r="C1781" s="881"/>
      <c r="D1781" s="883"/>
    </row>
    <row r="1782" spans="2:4">
      <c r="B1782" s="866"/>
      <c r="C1782" s="881"/>
      <c r="D1782" s="883"/>
    </row>
    <row r="1783" spans="2:4">
      <c r="B1783" s="866"/>
      <c r="C1783" s="881"/>
      <c r="D1783" s="883"/>
    </row>
    <row r="1784" spans="2:4">
      <c r="B1784" s="866"/>
      <c r="C1784" s="881"/>
      <c r="D1784" s="883"/>
    </row>
    <row r="1785" spans="2:4">
      <c r="B1785" s="866"/>
      <c r="C1785" s="881"/>
      <c r="D1785" s="883"/>
    </row>
    <row r="1786" spans="2:4">
      <c r="B1786" s="866"/>
      <c r="C1786" s="881"/>
      <c r="D1786" s="883"/>
    </row>
    <row r="1787" spans="2:4">
      <c r="B1787" s="866"/>
      <c r="C1787" s="881"/>
      <c r="D1787" s="883"/>
    </row>
    <row r="1788" spans="2:4">
      <c r="B1788" s="866"/>
      <c r="C1788" s="881"/>
      <c r="D1788" s="883"/>
    </row>
    <row r="1789" spans="2:4">
      <c r="B1789" s="866"/>
      <c r="C1789" s="881"/>
      <c r="D1789" s="883"/>
    </row>
    <row r="1790" spans="2:4">
      <c r="B1790" s="866"/>
      <c r="C1790" s="881"/>
      <c r="D1790" s="883"/>
    </row>
    <row r="1791" spans="2:4">
      <c r="B1791" s="866"/>
      <c r="C1791" s="881"/>
      <c r="D1791" s="883"/>
    </row>
    <row r="1792" spans="2:4">
      <c r="B1792" s="866"/>
      <c r="C1792" s="881"/>
      <c r="D1792" s="882"/>
    </row>
    <row r="1793" spans="2:4">
      <c r="B1793" s="866"/>
      <c r="C1793" s="881"/>
      <c r="D1793" s="883"/>
    </row>
    <row r="1794" spans="2:4">
      <c r="B1794" s="866"/>
      <c r="C1794" s="881"/>
      <c r="D1794" s="883"/>
    </row>
    <row r="1795" spans="2:4">
      <c r="B1795" s="866"/>
      <c r="C1795" s="881"/>
      <c r="D1795" s="883"/>
    </row>
    <row r="1796" spans="2:4">
      <c r="B1796" s="866"/>
      <c r="C1796" s="881"/>
      <c r="D1796" s="883"/>
    </row>
    <row r="1797" spans="2:4">
      <c r="B1797" s="866"/>
      <c r="C1797" s="881"/>
      <c r="D1797" s="883"/>
    </row>
    <row r="1798" spans="2:4">
      <c r="B1798" s="954"/>
      <c r="C1798" s="955"/>
      <c r="D1798" s="883"/>
    </row>
    <row r="1799" spans="2:4">
      <c r="B1799" s="954"/>
      <c r="C1799" s="955"/>
      <c r="D1799" s="883"/>
    </row>
    <row r="1800" spans="2:4">
      <c r="B1800" s="954"/>
      <c r="C1800" s="955"/>
      <c r="D1800" s="883"/>
    </row>
    <row r="1801" spans="2:4">
      <c r="B1801" s="954"/>
      <c r="C1801" s="955"/>
      <c r="D1801" s="883"/>
    </row>
    <row r="1802" spans="2:4">
      <c r="B1802" s="954"/>
      <c r="C1802" s="955"/>
      <c r="D1802" s="883"/>
    </row>
    <row r="1803" spans="2:4">
      <c r="B1803" s="954"/>
      <c r="C1803" s="955"/>
      <c r="D1803" s="883"/>
    </row>
    <row r="1804" spans="2:4">
      <c r="B1804" s="866"/>
      <c r="C1804" s="881"/>
      <c r="D1804" s="883"/>
    </row>
    <row r="1805" spans="2:4">
      <c r="B1805" s="866"/>
      <c r="C1805" s="881"/>
      <c r="D1805" s="883"/>
    </row>
    <row r="1806" spans="2:4">
      <c r="B1806" s="866"/>
      <c r="C1806" s="881"/>
      <c r="D1806" s="883"/>
    </row>
    <row r="1807" spans="2:4">
      <c r="B1807" s="866"/>
      <c r="C1807" s="881"/>
      <c r="D1807" s="883"/>
    </row>
    <row r="1808" spans="2:4">
      <c r="B1808" s="866"/>
      <c r="C1808" s="881"/>
      <c r="D1808" s="883"/>
    </row>
    <row r="1809" spans="2:4">
      <c r="B1809" s="866"/>
      <c r="C1809" s="881"/>
      <c r="D1809" s="883"/>
    </row>
    <row r="1810" spans="2:4">
      <c r="B1810" s="866"/>
      <c r="C1810" s="881"/>
      <c r="D1810" s="883"/>
    </row>
    <row r="1811" spans="2:4">
      <c r="B1811" s="866"/>
      <c r="C1811" s="881"/>
      <c r="D1811" s="883"/>
    </row>
    <row r="1812" spans="2:4">
      <c r="B1812" s="866"/>
      <c r="C1812" s="881"/>
      <c r="D1812" s="883"/>
    </row>
    <row r="1813" spans="2:4">
      <c r="B1813" s="866"/>
      <c r="C1813" s="881"/>
      <c r="D1813" s="883"/>
    </row>
    <row r="1814" spans="2:4">
      <c r="B1814" s="866"/>
      <c r="C1814" s="881"/>
      <c r="D1814" s="883"/>
    </row>
    <row r="1815" spans="2:4">
      <c r="B1815" s="866"/>
      <c r="C1815" s="881"/>
      <c r="D1815" s="883"/>
    </row>
    <row r="1816" spans="2:4">
      <c r="B1816" s="866"/>
      <c r="C1816" s="881"/>
      <c r="D1816" s="883"/>
    </row>
    <row r="1817" spans="2:4">
      <c r="B1817" s="866"/>
      <c r="C1817" s="881"/>
      <c r="D1817" s="882"/>
    </row>
    <row r="1818" spans="2:4">
      <c r="B1818" s="866"/>
      <c r="C1818" s="881"/>
      <c r="D1818" s="883"/>
    </row>
    <row r="1819" spans="2:4">
      <c r="B1819" s="866"/>
      <c r="C1819" s="881"/>
      <c r="D1819" s="883"/>
    </row>
    <row r="1820" spans="2:4">
      <c r="B1820" s="866"/>
      <c r="C1820" s="881"/>
      <c r="D1820" s="883"/>
    </row>
    <row r="1821" spans="2:4">
      <c r="B1821" s="866"/>
      <c r="C1821" s="881"/>
      <c r="D1821" s="883"/>
    </row>
    <row r="1822" spans="2:4">
      <c r="B1822" s="866"/>
      <c r="C1822" s="881"/>
      <c r="D1822" s="883"/>
    </row>
    <row r="1823" spans="2:4">
      <c r="B1823" s="954"/>
      <c r="C1823" s="955"/>
      <c r="D1823" s="883"/>
    </row>
    <row r="1824" spans="2:4">
      <c r="B1824" s="954"/>
      <c r="C1824" s="955"/>
      <c r="D1824" s="883"/>
    </row>
    <row r="1825" spans="2:4">
      <c r="B1825" s="954"/>
      <c r="C1825" s="955"/>
      <c r="D1825" s="883"/>
    </row>
    <row r="1826" spans="2:4">
      <c r="B1826" s="954"/>
      <c r="C1826" s="955"/>
      <c r="D1826" s="883"/>
    </row>
    <row r="1827" spans="2:4">
      <c r="B1827" s="954"/>
      <c r="C1827" s="955"/>
      <c r="D1827" s="883"/>
    </row>
    <row r="1828" spans="2:4">
      <c r="B1828" s="954"/>
      <c r="C1828" s="955"/>
      <c r="D1828" s="883"/>
    </row>
    <row r="1829" spans="2:4">
      <c r="B1829" s="866"/>
      <c r="C1829" s="881"/>
      <c r="D1829" s="883"/>
    </row>
    <row r="1830" spans="2:4">
      <c r="B1830" s="866"/>
      <c r="C1830" s="881"/>
      <c r="D1830" s="883"/>
    </row>
    <row r="1831" spans="2:4">
      <c r="B1831" s="866"/>
      <c r="C1831" s="881"/>
      <c r="D1831" s="883"/>
    </row>
    <row r="1832" spans="2:4">
      <c r="B1832" s="866"/>
      <c r="C1832" s="881"/>
      <c r="D1832" s="883"/>
    </row>
    <row r="1833" spans="2:4">
      <c r="B1833" s="866"/>
      <c r="C1833" s="881"/>
      <c r="D1833" s="883"/>
    </row>
    <row r="1834" spans="2:4">
      <c r="B1834" s="866"/>
      <c r="C1834" s="881"/>
      <c r="D1834" s="883"/>
    </row>
    <row r="1835" spans="2:4">
      <c r="B1835" s="866"/>
      <c r="C1835" s="881"/>
      <c r="D1835" s="883"/>
    </row>
    <row r="1836" spans="2:4">
      <c r="B1836" s="866"/>
      <c r="C1836" s="881"/>
      <c r="D1836" s="883"/>
    </row>
    <row r="1837" spans="2:4">
      <c r="B1837" s="866"/>
      <c r="C1837" s="881"/>
      <c r="D1837" s="882"/>
    </row>
    <row r="1838" spans="2:4">
      <c r="B1838" s="866"/>
      <c r="C1838" s="881"/>
      <c r="D1838" s="883"/>
    </row>
    <row r="1839" spans="2:4">
      <c r="B1839" s="866"/>
      <c r="C1839" s="881"/>
      <c r="D1839" s="883"/>
    </row>
    <row r="1840" spans="2:4">
      <c r="B1840" s="866"/>
      <c r="C1840" s="881"/>
      <c r="D1840" s="883"/>
    </row>
    <row r="1841" spans="2:4">
      <c r="B1841" s="866"/>
      <c r="C1841" s="881"/>
      <c r="D1841" s="883"/>
    </row>
    <row r="1842" spans="2:4">
      <c r="B1842" s="866"/>
      <c r="C1842" s="881"/>
      <c r="D1842" s="883"/>
    </row>
    <row r="1843" spans="2:4">
      <c r="B1843" s="866"/>
      <c r="C1843" s="881"/>
      <c r="D1843" s="883"/>
    </row>
    <row r="1844" spans="2:4">
      <c r="B1844" s="866"/>
      <c r="C1844" s="881"/>
      <c r="D1844" s="883"/>
    </row>
    <row r="1845" spans="2:4">
      <c r="B1845" s="866"/>
      <c r="C1845" s="881"/>
      <c r="D1845" s="883"/>
    </row>
    <row r="1846" spans="2:4">
      <c r="B1846" s="866"/>
      <c r="C1846" s="881"/>
      <c r="D1846" s="883"/>
    </row>
    <row r="1847" spans="2:4">
      <c r="B1847" s="866"/>
      <c r="C1847" s="881"/>
      <c r="D1847" s="882"/>
    </row>
    <row r="1848" spans="2:4">
      <c r="B1848" s="866"/>
      <c r="C1848" s="881"/>
      <c r="D1848" s="883"/>
    </row>
    <row r="1849" spans="2:4">
      <c r="B1849" s="866"/>
      <c r="C1849" s="881"/>
      <c r="D1849" s="883"/>
    </row>
    <row r="1850" spans="2:4">
      <c r="B1850" s="866"/>
      <c r="C1850" s="881"/>
      <c r="D1850" s="883"/>
    </row>
    <row r="1851" spans="2:4">
      <c r="B1851" s="866"/>
      <c r="C1851" s="881"/>
      <c r="D1851" s="883"/>
    </row>
    <row r="1852" spans="2:4">
      <c r="B1852" s="866"/>
      <c r="C1852" s="881"/>
      <c r="D1852" s="883"/>
    </row>
    <row r="1853" spans="2:4">
      <c r="B1853" s="954"/>
      <c r="C1853" s="955"/>
      <c r="D1853" s="883"/>
    </row>
    <row r="1854" spans="2:4">
      <c r="B1854" s="954"/>
      <c r="C1854" s="955"/>
      <c r="D1854" s="883"/>
    </row>
    <row r="1855" spans="2:4">
      <c r="B1855" s="954"/>
      <c r="C1855" s="955"/>
      <c r="D1855" s="883"/>
    </row>
    <row r="1856" spans="2:4">
      <c r="B1856" s="954"/>
      <c r="C1856" s="955"/>
      <c r="D1856" s="883"/>
    </row>
    <row r="1857" spans="2:4">
      <c r="B1857" s="954"/>
      <c r="C1857" s="955"/>
      <c r="D1857" s="883"/>
    </row>
    <row r="1858" spans="2:4">
      <c r="B1858" s="954"/>
      <c r="C1858" s="955"/>
      <c r="D1858" s="883"/>
    </row>
    <row r="1859" spans="2:4">
      <c r="B1859" s="866"/>
      <c r="C1859" s="881"/>
      <c r="D1859" s="883"/>
    </row>
    <row r="1860" spans="2:4">
      <c r="B1860" s="866"/>
      <c r="C1860" s="881"/>
      <c r="D1860" s="883"/>
    </row>
    <row r="1861" spans="2:4">
      <c r="B1861" s="866"/>
      <c r="C1861" s="881"/>
      <c r="D1861" s="883"/>
    </row>
    <row r="1862" spans="2:4">
      <c r="B1862" s="866"/>
      <c r="C1862" s="881"/>
      <c r="D1862" s="883"/>
    </row>
    <row r="1863" spans="2:4">
      <c r="B1863" s="866"/>
      <c r="C1863" s="881"/>
      <c r="D1863" s="883"/>
    </row>
    <row r="1864" spans="2:4">
      <c r="B1864" s="866"/>
      <c r="C1864" s="881"/>
      <c r="D1864" s="882"/>
    </row>
    <row r="1865" spans="2:4">
      <c r="B1865" s="866"/>
      <c r="C1865" s="881"/>
      <c r="D1865" s="883"/>
    </row>
    <row r="1866" spans="2:4">
      <c r="B1866" s="866"/>
      <c r="C1866" s="881"/>
      <c r="D1866" s="883"/>
    </row>
    <row r="1867" spans="2:4">
      <c r="B1867" s="866"/>
      <c r="C1867" s="881"/>
      <c r="D1867" s="883"/>
    </row>
    <row r="1868" spans="2:4">
      <c r="B1868" s="866"/>
      <c r="C1868" s="881"/>
      <c r="D1868" s="883"/>
    </row>
    <row r="1869" spans="2:4">
      <c r="B1869" s="866"/>
      <c r="C1869" s="881"/>
      <c r="D1869" s="883"/>
    </row>
    <row r="1870" spans="2:4">
      <c r="B1870" s="866"/>
      <c r="C1870" s="881"/>
      <c r="D1870" s="883"/>
    </row>
    <row r="1871" spans="2:4">
      <c r="B1871" s="866"/>
      <c r="C1871" s="881"/>
      <c r="D1871" s="883"/>
    </row>
    <row r="1872" spans="2:4">
      <c r="B1872" s="866"/>
      <c r="C1872" s="881"/>
      <c r="D1872" s="882"/>
    </row>
    <row r="1873" spans="2:4">
      <c r="B1873" s="866"/>
      <c r="C1873" s="881"/>
      <c r="D1873" s="883"/>
    </row>
    <row r="1874" spans="2:4">
      <c r="B1874" s="866"/>
      <c r="C1874" s="881"/>
      <c r="D1874" s="883"/>
    </row>
    <row r="1875" spans="2:4">
      <c r="B1875" s="866"/>
      <c r="C1875" s="881"/>
      <c r="D1875" s="883"/>
    </row>
    <row r="1876" spans="2:4">
      <c r="B1876" s="866"/>
      <c r="C1876" s="881"/>
      <c r="D1876" s="883"/>
    </row>
    <row r="1877" spans="2:4">
      <c r="B1877" s="866"/>
      <c r="C1877" s="881"/>
      <c r="D1877" s="883"/>
    </row>
    <row r="1878" spans="2:4">
      <c r="B1878" s="954"/>
      <c r="C1878" s="955"/>
      <c r="D1878" s="883"/>
    </row>
    <row r="1879" spans="2:4">
      <c r="B1879" s="954"/>
      <c r="C1879" s="955"/>
      <c r="D1879" s="883"/>
    </row>
    <row r="1880" spans="2:4">
      <c r="B1880" s="954"/>
      <c r="C1880" s="955"/>
      <c r="D1880" s="883"/>
    </row>
    <row r="1881" spans="2:4">
      <c r="B1881" s="954"/>
      <c r="C1881" s="955"/>
      <c r="D1881" s="883"/>
    </row>
    <row r="1882" spans="2:4">
      <c r="B1882" s="954"/>
      <c r="C1882" s="955"/>
      <c r="D1882" s="883"/>
    </row>
    <row r="1883" spans="2:4">
      <c r="B1883" s="954"/>
      <c r="C1883" s="955"/>
      <c r="D1883" s="883"/>
    </row>
    <row r="1884" spans="2:4">
      <c r="B1884" s="866"/>
      <c r="C1884" s="881"/>
      <c r="D1884" s="883"/>
    </row>
    <row r="1885" spans="2:4">
      <c r="B1885" s="866"/>
      <c r="C1885" s="881"/>
      <c r="D1885" s="883"/>
    </row>
    <row r="1886" spans="2:4">
      <c r="B1886" s="866"/>
      <c r="C1886" s="881"/>
      <c r="D1886" s="883"/>
    </row>
    <row r="1887" spans="2:4">
      <c r="B1887" s="866"/>
      <c r="C1887" s="881"/>
      <c r="D1887" s="883"/>
    </row>
    <row r="1888" spans="2:4">
      <c r="B1888" s="866"/>
      <c r="C1888" s="881"/>
      <c r="D1888" s="883"/>
    </row>
    <row r="1889" spans="2:4">
      <c r="B1889" s="866"/>
      <c r="C1889" s="881"/>
      <c r="D1889" s="883"/>
    </row>
    <row r="1890" spans="2:4">
      <c r="B1890" s="866"/>
      <c r="C1890" s="881"/>
      <c r="D1890" s="883"/>
    </row>
    <row r="1891" spans="2:4">
      <c r="B1891" s="866"/>
      <c r="C1891" s="881"/>
      <c r="D1891" s="882"/>
    </row>
    <row r="1892" spans="2:4">
      <c r="B1892" s="866"/>
      <c r="C1892" s="881"/>
      <c r="D1892" s="883"/>
    </row>
    <row r="1893" spans="2:4">
      <c r="B1893" s="866"/>
      <c r="C1893" s="881"/>
      <c r="D1893" s="883"/>
    </row>
    <row r="1894" spans="2:4">
      <c r="B1894" s="866"/>
      <c r="C1894" s="881"/>
      <c r="D1894" s="883"/>
    </row>
    <row r="1895" spans="2:4">
      <c r="B1895" s="866"/>
      <c r="C1895" s="881"/>
      <c r="D1895" s="883"/>
    </row>
    <row r="1896" spans="2:4">
      <c r="B1896" s="866"/>
      <c r="C1896" s="881"/>
      <c r="D1896" s="883"/>
    </row>
    <row r="1897" spans="2:4">
      <c r="B1897" s="866"/>
      <c r="C1897" s="881"/>
      <c r="D1897" s="883"/>
    </row>
    <row r="1898" spans="2:4">
      <c r="B1898" s="866"/>
      <c r="C1898" s="881"/>
      <c r="D1898" s="883"/>
    </row>
    <row r="1899" spans="2:4">
      <c r="B1899" s="866"/>
      <c r="C1899" s="881"/>
      <c r="D1899" s="883"/>
    </row>
    <row r="1900" spans="2:4">
      <c r="B1900" s="866"/>
      <c r="C1900" s="881"/>
      <c r="D1900" s="883"/>
    </row>
    <row r="1901" spans="2:4">
      <c r="B1901" s="866"/>
      <c r="C1901" s="881"/>
      <c r="D1901" s="882"/>
    </row>
    <row r="1902" spans="2:4">
      <c r="B1902" s="866"/>
      <c r="C1902" s="881"/>
      <c r="D1902" s="883"/>
    </row>
    <row r="1903" spans="2:4">
      <c r="B1903" s="866"/>
      <c r="C1903" s="881"/>
      <c r="D1903" s="883"/>
    </row>
    <row r="1904" spans="2:4">
      <c r="B1904" s="866"/>
      <c r="C1904" s="881"/>
      <c r="D1904" s="883"/>
    </row>
    <row r="1905" spans="2:4">
      <c r="B1905" s="866"/>
      <c r="C1905" s="881"/>
      <c r="D1905" s="883"/>
    </row>
    <row r="1906" spans="2:4">
      <c r="B1906" s="866"/>
      <c r="C1906" s="881"/>
      <c r="D1906" s="883"/>
    </row>
    <row r="1907" spans="2:4">
      <c r="B1907" s="954"/>
      <c r="C1907" s="955"/>
      <c r="D1907" s="883"/>
    </row>
    <row r="1908" spans="2:4">
      <c r="B1908" s="954"/>
      <c r="C1908" s="955"/>
      <c r="D1908" s="883"/>
    </row>
    <row r="1909" spans="2:4">
      <c r="B1909" s="954"/>
      <c r="C1909" s="955"/>
      <c r="D1909" s="883"/>
    </row>
    <row r="1910" spans="2:4">
      <c r="B1910" s="954"/>
      <c r="C1910" s="955"/>
      <c r="D1910" s="883"/>
    </row>
    <row r="1911" spans="2:4">
      <c r="B1911" s="954"/>
      <c r="C1911" s="955"/>
      <c r="D1911" s="883"/>
    </row>
    <row r="1912" spans="2:4">
      <c r="B1912" s="954"/>
      <c r="C1912" s="955"/>
      <c r="D1912" s="883"/>
    </row>
    <row r="1913" spans="2:4">
      <c r="B1913" s="866"/>
      <c r="C1913" s="881"/>
      <c r="D1913" s="883"/>
    </row>
    <row r="1914" spans="2:4">
      <c r="B1914" s="866"/>
      <c r="C1914" s="881"/>
      <c r="D1914" s="883"/>
    </row>
    <row r="1915" spans="2:4">
      <c r="B1915" s="866"/>
      <c r="C1915" s="881"/>
      <c r="D1915" s="883"/>
    </row>
    <row r="1916" spans="2:4">
      <c r="B1916" s="866"/>
      <c r="C1916" s="881"/>
      <c r="D1916" s="883"/>
    </row>
    <row r="1917" spans="2:4">
      <c r="B1917" s="866"/>
      <c r="C1917" s="881"/>
      <c r="D1917" s="883"/>
    </row>
    <row r="1918" spans="2:4">
      <c r="B1918" s="866"/>
      <c r="C1918" s="881"/>
      <c r="D1918" s="883"/>
    </row>
    <row r="1919" spans="2:4">
      <c r="B1919" s="866"/>
      <c r="C1919" s="881"/>
      <c r="D1919" s="883"/>
    </row>
    <row r="1920" spans="2:4">
      <c r="B1920" s="866"/>
      <c r="C1920" s="881"/>
      <c r="D1920" s="883"/>
    </row>
    <row r="1921" spans="2:4">
      <c r="B1921" s="866"/>
      <c r="C1921" s="881"/>
      <c r="D1921" s="882"/>
    </row>
    <row r="1922" spans="2:4">
      <c r="B1922" s="866"/>
      <c r="C1922" s="881"/>
      <c r="D1922" s="883"/>
    </row>
    <row r="1923" spans="2:4">
      <c r="B1923" s="866"/>
      <c r="C1923" s="881"/>
      <c r="D1923" s="883"/>
    </row>
    <row r="1924" spans="2:4">
      <c r="B1924" s="866"/>
      <c r="C1924" s="881"/>
      <c r="D1924" s="883"/>
    </row>
    <row r="1925" spans="2:4">
      <c r="B1925" s="866"/>
      <c r="C1925" s="881"/>
      <c r="D1925" s="883"/>
    </row>
    <row r="1926" spans="2:4">
      <c r="B1926" s="866"/>
      <c r="C1926" s="881"/>
      <c r="D1926" s="883"/>
    </row>
    <row r="1927" spans="2:4">
      <c r="B1927" s="866"/>
      <c r="C1927" s="881"/>
      <c r="D1927" s="883"/>
    </row>
    <row r="1928" spans="2:4">
      <c r="B1928" s="866"/>
      <c r="C1928" s="881"/>
      <c r="D1928" s="883"/>
    </row>
    <row r="1929" spans="2:4">
      <c r="B1929" s="866"/>
      <c r="C1929" s="881"/>
      <c r="D1929" s="883"/>
    </row>
    <row r="1930" spans="2:4">
      <c r="B1930" s="866"/>
      <c r="C1930" s="881"/>
      <c r="D1930" s="883"/>
    </row>
    <row r="1931" spans="2:4">
      <c r="B1931" s="866"/>
      <c r="C1931" s="881"/>
      <c r="D1931" s="882"/>
    </row>
    <row r="1932" spans="2:4">
      <c r="B1932" s="866"/>
      <c r="C1932" s="881"/>
      <c r="D1932" s="883"/>
    </row>
    <row r="1933" spans="2:4">
      <c r="B1933" s="866"/>
      <c r="C1933" s="881"/>
      <c r="D1933" s="883"/>
    </row>
    <row r="1934" spans="2:4">
      <c r="B1934" s="866"/>
      <c r="C1934" s="881"/>
      <c r="D1934" s="883"/>
    </row>
    <row r="1935" spans="2:4">
      <c r="B1935" s="866"/>
      <c r="C1935" s="881"/>
      <c r="D1935" s="883"/>
    </row>
    <row r="1936" spans="2:4">
      <c r="B1936" s="866"/>
      <c r="C1936" s="881"/>
      <c r="D1936" s="883"/>
    </row>
    <row r="1937" spans="2:4">
      <c r="B1937" s="954"/>
      <c r="C1937" s="955"/>
      <c r="D1937" s="883"/>
    </row>
    <row r="1938" spans="2:4">
      <c r="B1938" s="954"/>
      <c r="C1938" s="955"/>
      <c r="D1938" s="883"/>
    </row>
    <row r="1939" spans="2:4">
      <c r="B1939" s="954"/>
      <c r="C1939" s="955"/>
      <c r="D1939" s="883"/>
    </row>
    <row r="1940" spans="2:4">
      <c r="B1940" s="954"/>
      <c r="C1940" s="955"/>
      <c r="D1940" s="883"/>
    </row>
    <row r="1941" spans="2:4">
      <c r="B1941" s="954"/>
      <c r="C1941" s="955"/>
      <c r="D1941" s="883"/>
    </row>
    <row r="1942" spans="2:4">
      <c r="B1942" s="954"/>
      <c r="C1942" s="955"/>
      <c r="D1942" s="883"/>
    </row>
    <row r="1943" spans="2:4">
      <c r="B1943" s="866"/>
      <c r="C1943" s="881"/>
      <c r="D1943" s="883"/>
    </row>
    <row r="1944" spans="2:4">
      <c r="B1944" s="866"/>
      <c r="C1944" s="881"/>
      <c r="D1944" s="883"/>
    </row>
    <row r="1945" spans="2:4">
      <c r="B1945" s="866"/>
      <c r="C1945" s="881"/>
      <c r="D1945" s="883"/>
    </row>
    <row r="1946" spans="2:4">
      <c r="B1946" s="866"/>
      <c r="C1946" s="881"/>
      <c r="D1946" s="883"/>
    </row>
    <row r="1947" spans="2:4">
      <c r="B1947" s="866"/>
      <c r="C1947" s="881"/>
      <c r="D1947" s="883"/>
    </row>
    <row r="1948" spans="2:4">
      <c r="B1948" s="866"/>
      <c r="C1948" s="881"/>
      <c r="D1948" s="882"/>
    </row>
    <row r="1949" spans="2:4">
      <c r="B1949" s="866"/>
      <c r="C1949" s="881"/>
      <c r="D1949" s="883"/>
    </row>
    <row r="1950" spans="2:4">
      <c r="B1950" s="866"/>
      <c r="C1950" s="881"/>
      <c r="D1950" s="883"/>
    </row>
    <row r="1951" spans="2:4">
      <c r="B1951" s="866"/>
      <c r="C1951" s="881"/>
      <c r="D1951" s="883"/>
    </row>
    <row r="1952" spans="2:4">
      <c r="B1952" s="866"/>
      <c r="C1952" s="881"/>
      <c r="D1952" s="883"/>
    </row>
    <row r="1953" spans="2:4">
      <c r="B1953" s="866"/>
      <c r="C1953" s="881"/>
      <c r="D1953" s="883"/>
    </row>
    <row r="1954" spans="2:4">
      <c r="B1954" s="866"/>
      <c r="C1954" s="881"/>
      <c r="D1954" s="883"/>
    </row>
    <row r="1955" spans="2:4">
      <c r="B1955" s="866"/>
      <c r="C1955" s="881"/>
      <c r="D1955" s="883"/>
    </row>
    <row r="1956" spans="2:4">
      <c r="B1956" s="866"/>
      <c r="C1956" s="881"/>
      <c r="D1956" s="883"/>
    </row>
    <row r="1957" spans="2:4">
      <c r="B1957" s="866"/>
      <c r="C1957" s="881"/>
      <c r="D1957" s="882"/>
    </row>
    <row r="1958" spans="2:4">
      <c r="B1958" s="866"/>
      <c r="C1958" s="881"/>
      <c r="D1958" s="883"/>
    </row>
    <row r="1959" spans="2:4">
      <c r="B1959" s="866"/>
      <c r="C1959" s="881"/>
      <c r="D1959" s="883"/>
    </row>
    <row r="1960" spans="2:4">
      <c r="B1960" s="866"/>
      <c r="C1960" s="881"/>
      <c r="D1960" s="883"/>
    </row>
    <row r="1961" spans="2:4">
      <c r="B1961" s="866"/>
      <c r="C1961" s="881"/>
      <c r="D1961" s="883"/>
    </row>
    <row r="1962" spans="2:4">
      <c r="B1962" s="866"/>
      <c r="C1962" s="881"/>
      <c r="D1962" s="883"/>
    </row>
    <row r="1963" spans="2:4">
      <c r="B1963" s="954"/>
      <c r="C1963" s="955"/>
      <c r="D1963" s="883"/>
    </row>
    <row r="1964" spans="2:4">
      <c r="B1964" s="954"/>
      <c r="C1964" s="955"/>
      <c r="D1964" s="883"/>
    </row>
    <row r="1965" spans="2:4">
      <c r="B1965" s="954"/>
      <c r="C1965" s="955"/>
      <c r="D1965" s="883"/>
    </row>
    <row r="1966" spans="2:4">
      <c r="B1966" s="954"/>
      <c r="C1966" s="955"/>
      <c r="D1966" s="883"/>
    </row>
    <row r="1967" spans="2:4">
      <c r="B1967" s="954"/>
      <c r="C1967" s="955"/>
      <c r="D1967" s="883"/>
    </row>
    <row r="1968" spans="2:4">
      <c r="B1968" s="954"/>
      <c r="C1968" s="955"/>
      <c r="D1968" s="883"/>
    </row>
    <row r="1969" spans="2:4">
      <c r="B1969" s="866"/>
      <c r="C1969" s="881"/>
      <c r="D1969" s="883"/>
    </row>
    <row r="1970" spans="2:4">
      <c r="B1970" s="866"/>
      <c r="C1970" s="881"/>
      <c r="D1970" s="883"/>
    </row>
    <row r="1971" spans="2:4">
      <c r="B1971" s="866"/>
      <c r="C1971" s="881"/>
      <c r="D1971" s="883"/>
    </row>
    <row r="1972" spans="2:4">
      <c r="B1972" s="866"/>
      <c r="C1972" s="881"/>
      <c r="D1972" s="883"/>
    </row>
    <row r="1973" spans="2:4">
      <c r="B1973" s="866"/>
      <c r="C1973" s="881"/>
      <c r="D1973" s="883"/>
    </row>
    <row r="1974" spans="2:4">
      <c r="B1974" s="866"/>
      <c r="C1974" s="881"/>
      <c r="D1974" s="883"/>
    </row>
    <row r="1975" spans="2:4">
      <c r="B1975" s="866"/>
      <c r="C1975" s="881"/>
      <c r="D1975" s="883"/>
    </row>
    <row r="1976" spans="2:4">
      <c r="B1976" s="866"/>
      <c r="C1976" s="881"/>
      <c r="D1976" s="883"/>
    </row>
    <row r="1977" spans="2:4">
      <c r="B1977" s="866"/>
      <c r="C1977" s="881"/>
      <c r="D1977" s="882"/>
    </row>
    <row r="1978" spans="2:4">
      <c r="B1978" s="866"/>
      <c r="C1978" s="881"/>
      <c r="D1978" s="883"/>
    </row>
    <row r="1979" spans="2:4">
      <c r="B1979" s="866"/>
      <c r="C1979" s="881"/>
      <c r="D1979" s="883"/>
    </row>
    <row r="1980" spans="2:4">
      <c r="B1980" s="866"/>
      <c r="C1980" s="881"/>
      <c r="D1980" s="883"/>
    </row>
    <row r="1981" spans="2:4">
      <c r="B1981" s="866"/>
      <c r="C1981" s="881"/>
      <c r="D1981" s="883"/>
    </row>
    <row r="1982" spans="2:4">
      <c r="B1982" s="866"/>
      <c r="C1982" s="881"/>
      <c r="D1982" s="883"/>
    </row>
    <row r="1983" spans="2:4">
      <c r="B1983" s="866"/>
      <c r="C1983" s="881"/>
      <c r="D1983" s="883"/>
    </row>
    <row r="1984" spans="2:4">
      <c r="B1984" s="866"/>
      <c r="C1984" s="881"/>
      <c r="D1984" s="883"/>
    </row>
    <row r="1985" spans="2:4">
      <c r="B1985" s="866"/>
      <c r="C1985" s="881"/>
      <c r="D1985" s="883"/>
    </row>
    <row r="1986" spans="2:4">
      <c r="B1986" s="866"/>
      <c r="C1986" s="881"/>
      <c r="D1986" s="883"/>
    </row>
    <row r="1987" spans="2:4">
      <c r="B1987" s="866"/>
      <c r="C1987" s="881"/>
      <c r="D1987" s="883"/>
    </row>
    <row r="1988" spans="2:4">
      <c r="B1988" s="866"/>
      <c r="C1988" s="881"/>
      <c r="D1988" s="883"/>
    </row>
    <row r="1989" spans="2:4">
      <c r="B1989" s="866"/>
      <c r="C1989" s="881"/>
      <c r="D1989" s="882"/>
    </row>
    <row r="1990" spans="2:4">
      <c r="B1990" s="866"/>
      <c r="C1990" s="881"/>
      <c r="D1990" s="883"/>
    </row>
    <row r="1991" spans="2:4">
      <c r="B1991" s="866"/>
      <c r="C1991" s="881"/>
      <c r="D1991" s="883"/>
    </row>
    <row r="1992" spans="2:4">
      <c r="B1992" s="866"/>
      <c r="C1992" s="881"/>
      <c r="D1992" s="883"/>
    </row>
    <row r="1993" spans="2:4">
      <c r="B1993" s="866"/>
      <c r="C1993" s="881"/>
      <c r="D1993" s="883"/>
    </row>
    <row r="1994" spans="2:4">
      <c r="B1994" s="866"/>
      <c r="C1994" s="881"/>
      <c r="D1994" s="883"/>
    </row>
    <row r="1995" spans="2:4">
      <c r="B1995" s="954"/>
      <c r="C1995" s="955"/>
      <c r="D1995" s="883"/>
    </row>
    <row r="1996" spans="2:4">
      <c r="B1996" s="954"/>
      <c r="C1996" s="955"/>
      <c r="D1996" s="883"/>
    </row>
    <row r="1997" spans="2:4">
      <c r="B1997" s="954"/>
      <c r="C1997" s="955"/>
      <c r="D1997" s="883"/>
    </row>
    <row r="1998" spans="2:4">
      <c r="B1998" s="954"/>
      <c r="C1998" s="955"/>
      <c r="D1998" s="883"/>
    </row>
    <row r="1999" spans="2:4">
      <c r="B1999" s="954"/>
      <c r="C1999" s="955"/>
      <c r="D1999" s="883"/>
    </row>
    <row r="2000" spans="2:4">
      <c r="B2000" s="954"/>
      <c r="C2000" s="955"/>
      <c r="D2000" s="883"/>
    </row>
    <row r="2001" spans="2:4">
      <c r="B2001" s="866"/>
      <c r="C2001" s="881"/>
      <c r="D2001" s="883"/>
    </row>
    <row r="2002" spans="2:4">
      <c r="B2002" s="866"/>
      <c r="C2002" s="881"/>
      <c r="D2002" s="883"/>
    </row>
    <row r="2003" spans="2:4">
      <c r="B2003" s="866"/>
      <c r="C2003" s="881"/>
      <c r="D2003" s="883"/>
    </row>
    <row r="2004" spans="2:4">
      <c r="B2004" s="866"/>
      <c r="C2004" s="881"/>
      <c r="D2004" s="883"/>
    </row>
    <row r="2005" spans="2:4">
      <c r="B2005" s="866"/>
      <c r="C2005" s="881"/>
      <c r="D2005" s="883"/>
    </row>
    <row r="2006" spans="2:4">
      <c r="B2006" s="866"/>
      <c r="C2006" s="881"/>
      <c r="D2006" s="882"/>
    </row>
    <row r="2007" spans="2:4">
      <c r="B2007" s="866"/>
      <c r="C2007" s="881"/>
      <c r="D2007" s="883"/>
    </row>
    <row r="2008" spans="2:4">
      <c r="B2008" s="866"/>
      <c r="C2008" s="881"/>
      <c r="D2008" s="883"/>
    </row>
    <row r="2009" spans="2:4">
      <c r="B2009" s="866"/>
      <c r="C2009" s="881"/>
      <c r="D2009" s="883"/>
    </row>
    <row r="2010" spans="2:4">
      <c r="B2010" s="866"/>
      <c r="C2010" s="881"/>
      <c r="D2010" s="883"/>
    </row>
    <row r="2011" spans="2:4">
      <c r="B2011" s="866"/>
      <c r="C2011" s="881"/>
      <c r="D2011" s="883"/>
    </row>
    <row r="2012" spans="2:4">
      <c r="B2012" s="866"/>
      <c r="C2012" s="881"/>
      <c r="D2012" s="883"/>
    </row>
    <row r="2013" spans="2:4">
      <c r="B2013" s="866"/>
      <c r="C2013" s="881"/>
      <c r="D2013" s="883"/>
    </row>
    <row r="2014" spans="2:4">
      <c r="B2014" s="866"/>
      <c r="C2014" s="881"/>
      <c r="D2014" s="883"/>
    </row>
    <row r="2015" spans="2:4">
      <c r="B2015" s="866"/>
      <c r="C2015" s="881"/>
      <c r="D2015" s="883"/>
    </row>
    <row r="2016" spans="2:4">
      <c r="B2016" s="866"/>
      <c r="C2016" s="881"/>
      <c r="D2016" s="882"/>
    </row>
    <row r="2017" spans="2:4">
      <c r="B2017" s="866"/>
      <c r="C2017" s="881"/>
      <c r="D2017" s="883"/>
    </row>
    <row r="2018" spans="2:4">
      <c r="B2018" s="866"/>
      <c r="C2018" s="881"/>
      <c r="D2018" s="883"/>
    </row>
    <row r="2019" spans="2:4">
      <c r="B2019" s="866"/>
      <c r="C2019" s="881"/>
      <c r="D2019" s="883"/>
    </row>
    <row r="2020" spans="2:4">
      <c r="B2020" s="866"/>
      <c r="C2020" s="881"/>
      <c r="D2020" s="883"/>
    </row>
    <row r="2021" spans="2:4">
      <c r="B2021" s="954"/>
      <c r="C2021" s="955"/>
      <c r="D2021" s="883"/>
    </row>
    <row r="2022" spans="2:4">
      <c r="B2022" s="954"/>
      <c r="C2022" s="955"/>
      <c r="D2022" s="883"/>
    </row>
    <row r="2023" spans="2:4">
      <c r="B2023" s="954"/>
      <c r="C2023" s="955"/>
      <c r="D2023" s="883"/>
    </row>
    <row r="2024" spans="2:4">
      <c r="B2024" s="954"/>
      <c r="C2024" s="955"/>
      <c r="D2024" s="883"/>
    </row>
    <row r="2025" spans="2:4">
      <c r="B2025" s="954"/>
      <c r="C2025" s="955"/>
      <c r="D2025" s="883"/>
    </row>
    <row r="2026" spans="2:4">
      <c r="B2026" s="954"/>
      <c r="C2026" s="955"/>
      <c r="D2026" s="883"/>
    </row>
    <row r="2027" spans="2:4">
      <c r="B2027" s="866"/>
      <c r="C2027" s="881"/>
      <c r="D2027" s="883"/>
    </row>
    <row r="2028" spans="2:4">
      <c r="B2028" s="866"/>
      <c r="C2028" s="881"/>
      <c r="D2028" s="883"/>
    </row>
    <row r="2029" spans="2:4">
      <c r="B2029" s="866"/>
      <c r="C2029" s="881"/>
      <c r="D2029" s="883"/>
    </row>
    <row r="2030" spans="2:4">
      <c r="B2030" s="866"/>
      <c r="C2030" s="881"/>
      <c r="D2030" s="883"/>
    </row>
    <row r="2031" spans="2:4">
      <c r="B2031" s="866"/>
      <c r="C2031" s="881"/>
      <c r="D2031" s="883"/>
    </row>
    <row r="2032" spans="2:4">
      <c r="B2032" s="866"/>
      <c r="C2032" s="881"/>
      <c r="D2032" s="883"/>
    </row>
    <row r="2033" spans="2:4">
      <c r="B2033" s="866"/>
      <c r="C2033" s="881"/>
      <c r="D2033" s="883"/>
    </row>
    <row r="2034" spans="2:4">
      <c r="B2034" s="866"/>
      <c r="C2034" s="881"/>
      <c r="D2034" s="882"/>
    </row>
    <row r="2035" spans="2:4">
      <c r="B2035" s="866"/>
      <c r="C2035" s="881"/>
      <c r="D2035" s="883"/>
    </row>
    <row r="2036" spans="2:4">
      <c r="B2036" s="866"/>
      <c r="C2036" s="881"/>
      <c r="D2036" s="883"/>
    </row>
    <row r="2037" spans="2:4">
      <c r="B2037" s="866"/>
      <c r="C2037" s="881"/>
      <c r="D2037" s="883"/>
    </row>
    <row r="2038" spans="2:4">
      <c r="B2038" s="866"/>
      <c r="C2038" s="881"/>
      <c r="D2038" s="883"/>
    </row>
    <row r="2039" spans="2:4">
      <c r="B2039" s="866"/>
      <c r="C2039" s="881"/>
      <c r="D2039" s="883"/>
    </row>
    <row r="2040" spans="2:4">
      <c r="B2040" s="866"/>
      <c r="C2040" s="881"/>
      <c r="D2040" s="883"/>
    </row>
    <row r="2041" spans="2:4">
      <c r="B2041" s="866"/>
      <c r="C2041" s="881"/>
      <c r="D2041" s="883"/>
    </row>
    <row r="2042" spans="2:4">
      <c r="B2042" s="866"/>
      <c r="C2042" s="881"/>
      <c r="D2042" s="883"/>
    </row>
    <row r="2043" spans="2:4">
      <c r="B2043" s="866"/>
      <c r="C2043" s="881"/>
      <c r="D2043" s="883"/>
    </row>
    <row r="2044" spans="2:4">
      <c r="B2044" s="866"/>
      <c r="C2044" s="881"/>
      <c r="D2044" s="883"/>
    </row>
    <row r="2045" spans="2:4">
      <c r="B2045" s="866"/>
      <c r="C2045" s="881"/>
      <c r="D2045" s="882"/>
    </row>
    <row r="2046" spans="2:4">
      <c r="B2046" s="866"/>
      <c r="C2046" s="881"/>
      <c r="D2046" s="883"/>
    </row>
    <row r="2047" spans="2:4">
      <c r="B2047" s="866"/>
      <c r="C2047" s="881"/>
      <c r="D2047" s="883"/>
    </row>
    <row r="2048" spans="2:4">
      <c r="B2048" s="866"/>
      <c r="C2048" s="881"/>
      <c r="D2048" s="883"/>
    </row>
    <row r="2049" spans="2:4">
      <c r="B2049" s="866"/>
      <c r="C2049" s="881"/>
      <c r="D2049" s="883"/>
    </row>
    <row r="2050" spans="2:4">
      <c r="B2050" s="866"/>
      <c r="C2050" s="881"/>
      <c r="D2050" s="883"/>
    </row>
    <row r="2051" spans="2:4">
      <c r="B2051" s="954"/>
      <c r="C2051" s="955"/>
      <c r="D2051" s="883"/>
    </row>
    <row r="2052" spans="2:4">
      <c r="B2052" s="954"/>
      <c r="C2052" s="955"/>
      <c r="D2052" s="883"/>
    </row>
    <row r="2053" spans="2:4">
      <c r="B2053" s="954"/>
      <c r="C2053" s="955"/>
      <c r="D2053" s="883"/>
    </row>
    <row r="2054" spans="2:4">
      <c r="B2054" s="954"/>
      <c r="C2054" s="955"/>
      <c r="D2054" s="883"/>
    </row>
    <row r="2055" spans="2:4">
      <c r="B2055" s="954"/>
      <c r="C2055" s="955"/>
      <c r="D2055" s="883"/>
    </row>
    <row r="2056" spans="2:4">
      <c r="B2056" s="954"/>
      <c r="C2056" s="955"/>
      <c r="D2056" s="883"/>
    </row>
    <row r="2057" spans="2:4">
      <c r="B2057" s="866"/>
      <c r="C2057" s="881"/>
      <c r="D2057" s="883"/>
    </row>
    <row r="2058" spans="2:4">
      <c r="B2058" s="866"/>
      <c r="C2058" s="881"/>
      <c r="D2058" s="883"/>
    </row>
    <row r="2059" spans="2:4">
      <c r="B2059" s="866"/>
      <c r="C2059" s="881"/>
      <c r="D2059" s="883"/>
    </row>
    <row r="2060" spans="2:4">
      <c r="B2060" s="866"/>
      <c r="C2060" s="881"/>
      <c r="D2060" s="883"/>
    </row>
    <row r="2061" spans="2:4">
      <c r="B2061" s="866"/>
      <c r="C2061" s="881"/>
      <c r="D2061" s="883"/>
    </row>
    <row r="2062" spans="2:4">
      <c r="B2062" s="866"/>
      <c r="C2062" s="881"/>
      <c r="D2062" s="882"/>
    </row>
    <row r="2063" spans="2:4">
      <c r="B2063" s="866"/>
      <c r="C2063" s="881"/>
      <c r="D2063" s="883"/>
    </row>
    <row r="2064" spans="2:4">
      <c r="B2064" s="866"/>
      <c r="C2064" s="881"/>
      <c r="D2064" s="883"/>
    </row>
    <row r="2065" spans="2:4">
      <c r="B2065" s="866"/>
      <c r="C2065" s="881"/>
      <c r="D2065" s="883"/>
    </row>
    <row r="2066" spans="2:4">
      <c r="B2066" s="866"/>
      <c r="C2066" s="881"/>
      <c r="D2066" s="883"/>
    </row>
    <row r="2067" spans="2:4">
      <c r="B2067" s="866"/>
      <c r="C2067" s="881"/>
      <c r="D2067" s="883"/>
    </row>
    <row r="2068" spans="2:4">
      <c r="B2068" s="866"/>
      <c r="C2068" s="881"/>
      <c r="D2068" s="883"/>
    </row>
    <row r="2069" spans="2:4">
      <c r="B2069" s="866"/>
      <c r="C2069" s="881"/>
      <c r="D2069" s="883"/>
    </row>
    <row r="2070" spans="2:4">
      <c r="B2070" s="866"/>
      <c r="C2070" s="881"/>
      <c r="D2070" s="882"/>
    </row>
    <row r="2071" spans="2:4">
      <c r="B2071" s="866"/>
      <c r="C2071" s="881"/>
      <c r="D2071" s="883"/>
    </row>
    <row r="2072" spans="2:4">
      <c r="B2072" s="866"/>
      <c r="C2072" s="881"/>
      <c r="D2072" s="883"/>
    </row>
    <row r="2073" spans="2:4">
      <c r="B2073" s="866"/>
      <c r="C2073" s="881"/>
      <c r="D2073" s="883"/>
    </row>
    <row r="2074" spans="2:4">
      <c r="B2074" s="866"/>
      <c r="C2074" s="881"/>
      <c r="D2074" s="883"/>
    </row>
    <row r="2075" spans="2:4">
      <c r="B2075" s="866"/>
      <c r="C2075" s="881"/>
      <c r="D2075" s="883"/>
    </row>
    <row r="2076" spans="2:4">
      <c r="B2076" s="954"/>
      <c r="C2076" s="955"/>
      <c r="D2076" s="883"/>
    </row>
    <row r="2077" spans="2:4">
      <c r="B2077" s="954"/>
      <c r="C2077" s="955"/>
      <c r="D2077" s="883"/>
    </row>
    <row r="2078" spans="2:4">
      <c r="B2078" s="954"/>
      <c r="C2078" s="955"/>
      <c r="D2078" s="883"/>
    </row>
    <row r="2079" spans="2:4">
      <c r="B2079" s="954"/>
      <c r="C2079" s="955"/>
      <c r="D2079" s="883"/>
    </row>
    <row r="2080" spans="2:4">
      <c r="B2080" s="954"/>
      <c r="C2080" s="955"/>
      <c r="D2080" s="883"/>
    </row>
    <row r="2081" spans="2:4">
      <c r="B2081" s="954"/>
      <c r="C2081" s="955"/>
      <c r="D2081" s="883"/>
    </row>
    <row r="2082" spans="2:4">
      <c r="B2082" s="866"/>
      <c r="C2082" s="881"/>
      <c r="D2082" s="883"/>
    </row>
    <row r="2083" spans="2:4">
      <c r="B2083" s="866"/>
      <c r="C2083" s="881"/>
      <c r="D2083" s="883"/>
    </row>
    <row r="2084" spans="2:4">
      <c r="B2084" s="866"/>
      <c r="C2084" s="881"/>
      <c r="D2084" s="883"/>
    </row>
    <row r="2085" spans="2:4">
      <c r="B2085" s="866"/>
      <c r="C2085" s="881"/>
      <c r="D2085" s="883"/>
    </row>
    <row r="2086" spans="2:4">
      <c r="B2086" s="866"/>
      <c r="C2086" s="881"/>
      <c r="D2086" s="882"/>
    </row>
    <row r="2087" spans="2:4">
      <c r="B2087" s="866"/>
      <c r="C2087" s="881"/>
      <c r="D2087" s="883"/>
    </row>
    <row r="2088" spans="2:4">
      <c r="B2088" s="866"/>
      <c r="C2088" s="881"/>
      <c r="D2088" s="883"/>
    </row>
    <row r="2089" spans="2:4">
      <c r="B2089" s="866"/>
      <c r="C2089" s="881"/>
      <c r="D2089" s="883"/>
    </row>
    <row r="2090" spans="2:4">
      <c r="B2090" s="866"/>
      <c r="C2090" s="881"/>
      <c r="D2090" s="883"/>
    </row>
    <row r="2091" spans="2:4">
      <c r="B2091" s="866"/>
      <c r="C2091" s="881"/>
      <c r="D2091" s="883"/>
    </row>
    <row r="2092" spans="2:4">
      <c r="B2092" s="866"/>
      <c r="C2092" s="881"/>
      <c r="D2092" s="883"/>
    </row>
    <row r="2093" spans="2:4">
      <c r="B2093" s="866"/>
      <c r="C2093" s="881"/>
      <c r="D2093" s="883"/>
    </row>
    <row r="2094" spans="2:4">
      <c r="B2094" s="866"/>
      <c r="C2094" s="881"/>
      <c r="D2094" s="883"/>
    </row>
    <row r="2095" spans="2:4">
      <c r="B2095" s="866"/>
      <c r="C2095" s="881"/>
      <c r="D2095" s="883"/>
    </row>
    <row r="2096" spans="2:4">
      <c r="B2096" s="866"/>
      <c r="C2096" s="881"/>
      <c r="D2096" s="883"/>
    </row>
    <row r="2097" spans="2:4">
      <c r="B2097" s="866"/>
      <c r="C2097" s="881"/>
      <c r="D2097" s="883"/>
    </row>
    <row r="2098" spans="2:4">
      <c r="B2098" s="866"/>
      <c r="C2098" s="881"/>
      <c r="D2098" s="883"/>
    </row>
    <row r="2099" spans="2:4">
      <c r="B2099" s="866"/>
      <c r="C2099" s="881"/>
      <c r="D2099" s="883"/>
    </row>
    <row r="2100" spans="2:4">
      <c r="B2100" s="866"/>
      <c r="C2100" s="881"/>
      <c r="D2100" s="883"/>
    </row>
    <row r="2101" spans="2:4">
      <c r="B2101" s="866"/>
      <c r="C2101" s="881"/>
      <c r="D2101" s="882"/>
    </row>
    <row r="2102" spans="2:4">
      <c r="B2102" s="866"/>
      <c r="C2102" s="881"/>
      <c r="D2102" s="883"/>
    </row>
    <row r="2103" spans="2:4">
      <c r="B2103" s="866"/>
      <c r="C2103" s="881"/>
      <c r="D2103" s="883"/>
    </row>
    <row r="2104" spans="2:4">
      <c r="B2104" s="866"/>
      <c r="C2104" s="881"/>
      <c r="D2104" s="883"/>
    </row>
    <row r="2105" spans="2:4">
      <c r="B2105" s="866"/>
      <c r="C2105" s="881"/>
      <c r="D2105" s="883"/>
    </row>
    <row r="2106" spans="2:4">
      <c r="B2106" s="866"/>
      <c r="C2106" s="881"/>
      <c r="D2106" s="883"/>
    </row>
    <row r="2107" spans="2:4">
      <c r="B2107" s="954"/>
      <c r="C2107" s="955"/>
      <c r="D2107" s="883"/>
    </row>
    <row r="2108" spans="2:4">
      <c r="B2108" s="954"/>
      <c r="C2108" s="955"/>
      <c r="D2108" s="883"/>
    </row>
    <row r="2109" spans="2:4">
      <c r="B2109" s="954"/>
      <c r="C2109" s="955"/>
      <c r="D2109" s="883"/>
    </row>
    <row r="2110" spans="2:4">
      <c r="B2110" s="954"/>
      <c r="C2110" s="955"/>
      <c r="D2110" s="883"/>
    </row>
    <row r="2111" spans="2:4">
      <c r="B2111" s="954"/>
      <c r="C2111" s="955"/>
      <c r="D2111" s="883"/>
    </row>
    <row r="2112" spans="2:4">
      <c r="B2112" s="954"/>
      <c r="C2112" s="955"/>
      <c r="D2112" s="883"/>
    </row>
    <row r="2113" spans="2:4">
      <c r="B2113" s="866"/>
      <c r="C2113" s="881"/>
      <c r="D2113" s="883"/>
    </row>
    <row r="2114" spans="2:4">
      <c r="B2114" s="866"/>
      <c r="C2114" s="881"/>
      <c r="D2114" s="883"/>
    </row>
    <row r="2115" spans="2:4">
      <c r="B2115" s="866"/>
      <c r="C2115" s="881"/>
      <c r="D2115" s="883"/>
    </row>
    <row r="2116" spans="2:4">
      <c r="B2116" s="866"/>
      <c r="C2116" s="881"/>
      <c r="D2116" s="883"/>
    </row>
    <row r="2117" spans="2:4">
      <c r="B2117" s="866"/>
      <c r="C2117" s="881"/>
      <c r="D2117" s="882"/>
    </row>
    <row r="2118" spans="2:4">
      <c r="B2118" s="866"/>
      <c r="C2118" s="881"/>
      <c r="D2118" s="883"/>
    </row>
    <row r="2119" spans="2:4">
      <c r="B2119" s="866"/>
      <c r="C2119" s="881"/>
      <c r="D2119" s="883"/>
    </row>
    <row r="2120" spans="2:4">
      <c r="B2120" s="866"/>
      <c r="C2120" s="881"/>
      <c r="D2120" s="883"/>
    </row>
    <row r="2121" spans="2:4">
      <c r="B2121" s="866"/>
      <c r="C2121" s="881"/>
      <c r="D2121" s="883"/>
    </row>
    <row r="2122" spans="2:4">
      <c r="B2122" s="866"/>
      <c r="C2122" s="881"/>
      <c r="D2122" s="883"/>
    </row>
    <row r="2123" spans="2:4">
      <c r="B2123" s="866"/>
      <c r="C2123" s="881"/>
      <c r="D2123" s="883"/>
    </row>
    <row r="2124" spans="2:4">
      <c r="B2124" s="866"/>
      <c r="C2124" s="881"/>
      <c r="D2124" s="883"/>
    </row>
    <row r="2125" spans="2:4">
      <c r="B2125" s="866"/>
      <c r="C2125" s="881"/>
      <c r="D2125" s="883"/>
    </row>
    <row r="2126" spans="2:4">
      <c r="B2126" s="866"/>
      <c r="C2126" s="881"/>
      <c r="D2126" s="883"/>
    </row>
    <row r="2127" spans="2:4">
      <c r="B2127" s="866"/>
      <c r="C2127" s="881"/>
      <c r="D2127" s="883"/>
    </row>
    <row r="2128" spans="2:4">
      <c r="B2128" s="866"/>
      <c r="C2128" s="881"/>
      <c r="D2128" s="883"/>
    </row>
    <row r="2129" spans="2:4">
      <c r="B2129" s="866"/>
      <c r="C2129" s="881"/>
      <c r="D2129" s="883"/>
    </row>
    <row r="2130" spans="2:4">
      <c r="B2130" s="866"/>
      <c r="C2130" s="881"/>
      <c r="D2130" s="882"/>
    </row>
    <row r="2131" spans="2:4">
      <c r="B2131" s="866"/>
      <c r="C2131" s="881"/>
      <c r="D2131" s="883"/>
    </row>
    <row r="2132" spans="2:4">
      <c r="B2132" s="866"/>
      <c r="C2132" s="881"/>
      <c r="D2132" s="883"/>
    </row>
    <row r="2133" spans="2:4">
      <c r="B2133" s="866"/>
      <c r="C2133" s="881"/>
      <c r="D2133" s="883"/>
    </row>
    <row r="2134" spans="2:4">
      <c r="B2134" s="866"/>
      <c r="C2134" s="881"/>
      <c r="D2134" s="883"/>
    </row>
    <row r="2135" spans="2:4">
      <c r="B2135" s="866"/>
      <c r="C2135" s="881"/>
      <c r="D2135" s="883"/>
    </row>
    <row r="2136" spans="2:4">
      <c r="B2136" s="954"/>
      <c r="C2136" s="955"/>
      <c r="D2136" s="883"/>
    </row>
    <row r="2137" spans="2:4">
      <c r="B2137" s="954"/>
      <c r="C2137" s="955"/>
      <c r="D2137" s="883"/>
    </row>
    <row r="2138" spans="2:4">
      <c r="B2138" s="954"/>
      <c r="C2138" s="955"/>
      <c r="D2138" s="883"/>
    </row>
    <row r="2139" spans="2:4">
      <c r="B2139" s="954"/>
      <c r="C2139" s="955"/>
      <c r="D2139" s="883"/>
    </row>
    <row r="2140" spans="2:4">
      <c r="B2140" s="954"/>
      <c r="C2140" s="955"/>
      <c r="D2140" s="883"/>
    </row>
    <row r="2141" spans="2:4">
      <c r="B2141" s="954"/>
      <c r="C2141" s="955"/>
      <c r="D2141" s="883"/>
    </row>
    <row r="2142" spans="2:4">
      <c r="B2142" s="866"/>
      <c r="C2142" s="881"/>
      <c r="D2142" s="883"/>
    </row>
    <row r="2143" spans="2:4">
      <c r="B2143" s="866"/>
      <c r="C2143" s="881"/>
      <c r="D2143" s="883"/>
    </row>
    <row r="2144" spans="2:4">
      <c r="B2144" s="866"/>
      <c r="C2144" s="881"/>
      <c r="D2144" s="883"/>
    </row>
    <row r="2145" spans="2:4">
      <c r="B2145" s="866"/>
      <c r="C2145" s="881"/>
      <c r="D2145" s="883"/>
    </row>
    <row r="2146" spans="2:4">
      <c r="B2146" s="866"/>
      <c r="C2146" s="881"/>
      <c r="D2146" s="883"/>
    </row>
    <row r="2147" spans="2:4">
      <c r="B2147" s="866"/>
      <c r="C2147" s="881"/>
      <c r="D2147" s="883"/>
    </row>
    <row r="2148" spans="2:4">
      <c r="B2148" s="866"/>
      <c r="C2148" s="881"/>
      <c r="D2148" s="882"/>
    </row>
    <row r="2149" spans="2:4">
      <c r="B2149" s="866"/>
      <c r="C2149" s="881"/>
      <c r="D2149" s="883"/>
    </row>
    <row r="2150" spans="2:4">
      <c r="B2150" s="866"/>
      <c r="C2150" s="881"/>
      <c r="D2150" s="883"/>
    </row>
    <row r="2151" spans="2:4">
      <c r="B2151" s="866"/>
      <c r="C2151" s="881"/>
      <c r="D2151" s="883"/>
    </row>
    <row r="2152" spans="2:4">
      <c r="B2152" s="866"/>
      <c r="C2152" s="881"/>
      <c r="D2152" s="883"/>
    </row>
    <row r="2153" spans="2:4">
      <c r="B2153" s="866"/>
      <c r="C2153" s="881"/>
      <c r="D2153" s="883"/>
    </row>
    <row r="2154" spans="2:4">
      <c r="B2154" s="866"/>
      <c r="C2154" s="881"/>
      <c r="D2154" s="883"/>
    </row>
    <row r="2155" spans="2:4">
      <c r="B2155" s="866"/>
      <c r="C2155" s="881"/>
      <c r="D2155" s="883"/>
    </row>
    <row r="2156" spans="2:4">
      <c r="B2156" s="866"/>
      <c r="C2156" s="881"/>
      <c r="D2156" s="883"/>
    </row>
    <row r="2157" spans="2:4">
      <c r="B2157" s="866"/>
      <c r="C2157" s="881"/>
      <c r="D2157" s="883"/>
    </row>
    <row r="2158" spans="2:4">
      <c r="B2158" s="866"/>
      <c r="C2158" s="881"/>
      <c r="D2158" s="882"/>
    </row>
    <row r="2159" spans="2:4">
      <c r="B2159" s="866"/>
      <c r="C2159" s="881"/>
      <c r="D2159" s="883"/>
    </row>
    <row r="2160" spans="2:4">
      <c r="B2160" s="866"/>
      <c r="C2160" s="881"/>
      <c r="D2160" s="883"/>
    </row>
    <row r="2161" spans="2:4">
      <c r="B2161" s="866"/>
      <c r="C2161" s="881"/>
      <c r="D2161" s="883"/>
    </row>
    <row r="2162" spans="2:4">
      <c r="B2162" s="866"/>
      <c r="C2162" s="881"/>
      <c r="D2162" s="883"/>
    </row>
    <row r="2163" spans="2:4">
      <c r="B2163" s="866"/>
      <c r="C2163" s="881"/>
      <c r="D2163" s="883"/>
    </row>
    <row r="2164" spans="2:4">
      <c r="B2164" s="954"/>
      <c r="C2164" s="955"/>
      <c r="D2164" s="883"/>
    </row>
    <row r="2165" spans="2:4">
      <c r="B2165" s="954"/>
      <c r="C2165" s="955"/>
      <c r="D2165" s="883"/>
    </row>
    <row r="2166" spans="2:4">
      <c r="B2166" s="954"/>
      <c r="C2166" s="955"/>
      <c r="D2166" s="883"/>
    </row>
    <row r="2167" spans="2:4">
      <c r="B2167" s="954"/>
      <c r="C2167" s="955"/>
      <c r="D2167" s="883"/>
    </row>
    <row r="2168" spans="2:4">
      <c r="B2168" s="954"/>
      <c r="C2168" s="955"/>
      <c r="D2168" s="883"/>
    </row>
    <row r="2169" spans="2:4">
      <c r="B2169" s="954"/>
      <c r="C2169" s="955"/>
      <c r="D2169" s="883"/>
    </row>
    <row r="2170" spans="2:4">
      <c r="B2170" s="866"/>
      <c r="C2170" s="881"/>
      <c r="D2170" s="883"/>
    </row>
    <row r="2171" spans="2:4">
      <c r="B2171" s="866"/>
      <c r="C2171" s="881"/>
      <c r="D2171" s="883"/>
    </row>
    <row r="2172" spans="2:4">
      <c r="B2172" s="866"/>
      <c r="C2172" s="881"/>
      <c r="D2172" s="883"/>
    </row>
    <row r="2173" spans="2:4">
      <c r="B2173" s="866"/>
      <c r="C2173" s="881"/>
      <c r="D2173" s="883"/>
    </row>
    <row r="2174" spans="2:4">
      <c r="B2174" s="866"/>
      <c r="C2174" s="881"/>
      <c r="D2174" s="883"/>
    </row>
    <row r="2175" spans="2:4">
      <c r="B2175" s="866"/>
      <c r="C2175" s="881"/>
      <c r="D2175" s="883"/>
    </row>
    <row r="2176" spans="2:4">
      <c r="B2176" s="866"/>
      <c r="C2176" s="881"/>
      <c r="D2176" s="883"/>
    </row>
    <row r="2177" spans="2:4">
      <c r="B2177" s="866"/>
      <c r="C2177" s="881"/>
      <c r="D2177" s="882"/>
    </row>
    <row r="2178" spans="2:4">
      <c r="B2178" s="866"/>
      <c r="C2178" s="881"/>
      <c r="D2178" s="883"/>
    </row>
    <row r="2179" spans="2:4">
      <c r="B2179" s="866"/>
      <c r="C2179" s="881"/>
      <c r="D2179" s="883"/>
    </row>
    <row r="2180" spans="2:4">
      <c r="B2180" s="866"/>
      <c r="C2180" s="881"/>
      <c r="D2180" s="883"/>
    </row>
    <row r="2181" spans="2:4">
      <c r="B2181" s="866"/>
      <c r="C2181" s="881"/>
      <c r="D2181" s="883"/>
    </row>
    <row r="2182" spans="2:4">
      <c r="B2182" s="866"/>
      <c r="C2182" s="881"/>
      <c r="D2182" s="883"/>
    </row>
    <row r="2183" spans="2:4">
      <c r="B2183" s="866"/>
      <c r="C2183" s="881"/>
      <c r="D2183" s="883"/>
    </row>
    <row r="2184" spans="2:4">
      <c r="B2184" s="866"/>
      <c r="C2184" s="881"/>
      <c r="D2184" s="883"/>
    </row>
    <row r="2185" spans="2:4">
      <c r="B2185" s="866"/>
      <c r="C2185" s="881"/>
      <c r="D2185" s="883"/>
    </row>
    <row r="2186" spans="2:4">
      <c r="B2186" s="866"/>
      <c r="C2186" s="881"/>
      <c r="D2186" s="883"/>
    </row>
    <row r="2187" spans="2:4">
      <c r="B2187" s="866"/>
      <c r="C2187" s="881"/>
      <c r="D2187" s="882"/>
    </row>
    <row r="2188" spans="2:4">
      <c r="B2188" s="866"/>
      <c r="C2188" s="881"/>
      <c r="D2188" s="883"/>
    </row>
    <row r="2189" spans="2:4">
      <c r="B2189" s="866"/>
      <c r="C2189" s="881"/>
      <c r="D2189" s="883"/>
    </row>
    <row r="2190" spans="2:4">
      <c r="B2190" s="866"/>
      <c r="C2190" s="881"/>
      <c r="D2190" s="883"/>
    </row>
    <row r="2191" spans="2:4">
      <c r="B2191" s="866"/>
      <c r="C2191" s="881"/>
      <c r="D2191" s="883"/>
    </row>
    <row r="2192" spans="2:4">
      <c r="B2192" s="866"/>
      <c r="C2192" s="881"/>
      <c r="D2192" s="883"/>
    </row>
    <row r="2193" spans="2:4">
      <c r="B2193" s="954"/>
      <c r="C2193" s="955"/>
      <c r="D2193" s="883"/>
    </row>
    <row r="2194" spans="2:4">
      <c r="B2194" s="954"/>
      <c r="C2194" s="955"/>
      <c r="D2194" s="883"/>
    </row>
    <row r="2195" spans="2:4">
      <c r="B2195" s="954"/>
      <c r="C2195" s="955"/>
      <c r="D2195" s="883"/>
    </row>
    <row r="2196" spans="2:4">
      <c r="B2196" s="954"/>
      <c r="C2196" s="955"/>
      <c r="D2196" s="883"/>
    </row>
    <row r="2197" spans="2:4">
      <c r="B2197" s="954"/>
      <c r="C2197" s="955"/>
      <c r="D2197" s="883"/>
    </row>
    <row r="2198" spans="2:4">
      <c r="B2198" s="954"/>
      <c r="C2198" s="955"/>
      <c r="D2198" s="883"/>
    </row>
    <row r="2199" spans="2:4">
      <c r="B2199" s="866"/>
      <c r="C2199" s="881"/>
      <c r="D2199" s="883"/>
    </row>
    <row r="2200" spans="2:4">
      <c r="B2200" s="866"/>
      <c r="C2200" s="881"/>
      <c r="D2200" s="883"/>
    </row>
    <row r="2201" spans="2:4">
      <c r="B2201" s="866"/>
      <c r="C2201" s="881"/>
      <c r="D2201" s="883"/>
    </row>
    <row r="2202" spans="2:4">
      <c r="B2202" s="866"/>
      <c r="C2202" s="881"/>
      <c r="D2202" s="883"/>
    </row>
    <row r="2203" spans="2:4">
      <c r="B2203" s="866"/>
      <c r="C2203" s="881"/>
      <c r="D2203" s="883"/>
    </row>
    <row r="2204" spans="2:4">
      <c r="B2204" s="866"/>
      <c r="C2204" s="881"/>
      <c r="D2204" s="883"/>
    </row>
    <row r="2205" spans="2:4">
      <c r="B2205" s="866"/>
      <c r="C2205" s="881"/>
      <c r="D2205" s="883"/>
    </row>
    <row r="2206" spans="2:4">
      <c r="B2206" s="866"/>
      <c r="C2206" s="881"/>
      <c r="D2206" s="882"/>
    </row>
    <row r="2207" spans="2:4">
      <c r="B2207" s="866"/>
      <c r="C2207" s="881"/>
      <c r="D2207" s="883"/>
    </row>
    <row r="2208" spans="2:4">
      <c r="B2208" s="866"/>
      <c r="C2208" s="881"/>
      <c r="D2208" s="883"/>
    </row>
    <row r="2209" spans="2:4">
      <c r="B2209" s="866"/>
      <c r="C2209" s="881"/>
      <c r="D2209" s="883"/>
    </row>
    <row r="2210" spans="2:4">
      <c r="B2210" s="866"/>
      <c r="C2210" s="881"/>
      <c r="D2210" s="883"/>
    </row>
    <row r="2211" spans="2:4">
      <c r="B2211" s="866"/>
      <c r="C2211" s="881"/>
      <c r="D2211" s="883"/>
    </row>
    <row r="2212" spans="2:4">
      <c r="B2212" s="866"/>
      <c r="C2212" s="881"/>
      <c r="D2212" s="883"/>
    </row>
    <row r="2213" spans="2:4">
      <c r="B2213" s="866"/>
      <c r="C2213" s="881"/>
      <c r="D2213" s="883"/>
    </row>
    <row r="2214" spans="2:4">
      <c r="B2214" s="866"/>
      <c r="C2214" s="881"/>
      <c r="D2214" s="883"/>
    </row>
    <row r="2215" spans="2:4">
      <c r="B2215" s="866"/>
      <c r="C2215" s="881"/>
      <c r="D2215" s="883"/>
    </row>
    <row r="2216" spans="2:4">
      <c r="B2216" s="866"/>
      <c r="C2216" s="881"/>
      <c r="D2216" s="882"/>
    </row>
    <row r="2217" spans="2:4">
      <c r="B2217" s="866"/>
      <c r="C2217" s="881"/>
      <c r="D2217" s="883"/>
    </row>
    <row r="2218" spans="2:4">
      <c r="B2218" s="866"/>
      <c r="C2218" s="881"/>
      <c r="D2218" s="883"/>
    </row>
    <row r="2219" spans="2:4">
      <c r="B2219" s="866"/>
      <c r="C2219" s="881"/>
      <c r="D2219" s="883"/>
    </row>
    <row r="2220" spans="2:4">
      <c r="B2220" s="866"/>
      <c r="C2220" s="881"/>
      <c r="D2220" s="883"/>
    </row>
    <row r="2221" spans="2:4">
      <c r="B2221" s="866"/>
      <c r="C2221" s="881"/>
      <c r="D2221" s="883"/>
    </row>
    <row r="2222" spans="2:4">
      <c r="B2222" s="954"/>
      <c r="C2222" s="955"/>
      <c r="D2222" s="883"/>
    </row>
    <row r="2223" spans="2:4">
      <c r="B2223" s="954"/>
      <c r="C2223" s="955"/>
      <c r="D2223" s="883"/>
    </row>
    <row r="2224" spans="2:4">
      <c r="B2224" s="954"/>
      <c r="C2224" s="955"/>
      <c r="D2224" s="883"/>
    </row>
    <row r="2225" spans="2:4">
      <c r="B2225" s="954"/>
      <c r="C2225" s="955"/>
      <c r="D2225" s="883"/>
    </row>
    <row r="2226" spans="2:4">
      <c r="B2226" s="954"/>
      <c r="C2226" s="955"/>
      <c r="D2226" s="883"/>
    </row>
    <row r="2227" spans="2:4">
      <c r="B2227" s="954"/>
      <c r="C2227" s="955"/>
      <c r="D2227" s="883"/>
    </row>
    <row r="2228" spans="2:4">
      <c r="B2228" s="866"/>
      <c r="C2228" s="881"/>
      <c r="D2228" s="883"/>
    </row>
    <row r="2229" spans="2:4">
      <c r="B2229" s="866"/>
      <c r="C2229" s="881"/>
      <c r="D2229" s="883"/>
    </row>
    <row r="2230" spans="2:4">
      <c r="B2230" s="866"/>
      <c r="C2230" s="881"/>
      <c r="D2230" s="883"/>
    </row>
    <row r="2231" spans="2:4">
      <c r="B2231" s="866"/>
      <c r="C2231" s="881"/>
      <c r="D2231" s="883"/>
    </row>
    <row r="2232" spans="2:4">
      <c r="B2232" s="866"/>
      <c r="C2232" s="881"/>
      <c r="D2232" s="883"/>
    </row>
    <row r="2233" spans="2:4">
      <c r="B2233" s="866"/>
      <c r="C2233" s="881"/>
      <c r="D2233" s="883"/>
    </row>
    <row r="2234" spans="2:4">
      <c r="B2234" s="866"/>
      <c r="C2234" s="881"/>
      <c r="D2234" s="883"/>
    </row>
    <row r="2235" spans="2:4">
      <c r="B2235" s="866"/>
      <c r="C2235" s="881"/>
      <c r="D2235" s="882"/>
    </row>
    <row r="2236" spans="2:4">
      <c r="B2236" s="866"/>
      <c r="C2236" s="881"/>
      <c r="D2236" s="883"/>
    </row>
    <row r="2237" spans="2:4">
      <c r="B2237" s="866"/>
      <c r="C2237" s="881"/>
      <c r="D2237" s="883"/>
    </row>
    <row r="2238" spans="2:4">
      <c r="B2238" s="866"/>
      <c r="C2238" s="881"/>
      <c r="D2238" s="883"/>
    </row>
    <row r="2239" spans="2:4">
      <c r="B2239" s="866"/>
      <c r="C2239" s="881"/>
      <c r="D2239" s="883"/>
    </row>
    <row r="2240" spans="2:4">
      <c r="B2240" s="866"/>
      <c r="C2240" s="881"/>
      <c r="D2240" s="883"/>
    </row>
    <row r="2241" spans="2:4">
      <c r="B2241" s="866"/>
      <c r="C2241" s="881"/>
      <c r="D2241" s="883"/>
    </row>
    <row r="2242" spans="2:4">
      <c r="B2242" s="866"/>
      <c r="C2242" s="881"/>
      <c r="D2242" s="882"/>
    </row>
    <row r="2243" spans="2:4">
      <c r="B2243" s="866"/>
      <c r="C2243" s="881"/>
      <c r="D2243" s="883"/>
    </row>
    <row r="2244" spans="2:4">
      <c r="B2244" s="866"/>
      <c r="C2244" s="881"/>
      <c r="D2244" s="883"/>
    </row>
    <row r="2245" spans="2:4">
      <c r="B2245" s="866"/>
      <c r="C2245" s="881"/>
      <c r="D2245" s="883"/>
    </row>
    <row r="2246" spans="2:4">
      <c r="B2246" s="866"/>
      <c r="C2246" s="881"/>
      <c r="D2246" s="883"/>
    </row>
    <row r="2247" spans="2:4">
      <c r="B2247" s="866"/>
      <c r="C2247" s="881"/>
      <c r="D2247" s="883"/>
    </row>
    <row r="2248" spans="2:4">
      <c r="B2248" s="954"/>
      <c r="C2248" s="955"/>
      <c r="D2248" s="883"/>
    </row>
    <row r="2249" spans="2:4">
      <c r="B2249" s="954"/>
      <c r="C2249" s="955"/>
      <c r="D2249" s="883"/>
    </row>
    <row r="2250" spans="2:4">
      <c r="B2250" s="954"/>
      <c r="C2250" s="955"/>
      <c r="D2250" s="883"/>
    </row>
    <row r="2251" spans="2:4">
      <c r="B2251" s="954"/>
      <c r="C2251" s="955"/>
      <c r="D2251" s="883"/>
    </row>
    <row r="2252" spans="2:4">
      <c r="B2252" s="954"/>
      <c r="C2252" s="955"/>
      <c r="D2252" s="883"/>
    </row>
    <row r="2253" spans="2:4">
      <c r="B2253" s="954"/>
      <c r="C2253" s="955"/>
      <c r="D2253" s="883"/>
    </row>
    <row r="2254" spans="2:4">
      <c r="B2254" s="866"/>
      <c r="C2254" s="881"/>
      <c r="D2254" s="883"/>
    </row>
    <row r="2255" spans="2:4">
      <c r="B2255" s="866"/>
      <c r="C2255" s="881"/>
      <c r="D2255" s="883"/>
    </row>
    <row r="2256" spans="2:4">
      <c r="B2256" s="866"/>
      <c r="C2256" s="881"/>
      <c r="D2256" s="883"/>
    </row>
    <row r="2257" spans="2:4">
      <c r="B2257" s="866"/>
      <c r="C2257" s="881"/>
      <c r="D2257" s="883"/>
    </row>
    <row r="2258" spans="2:4">
      <c r="B2258" s="866"/>
      <c r="C2258" s="881"/>
      <c r="D2258" s="883"/>
    </row>
    <row r="2259" spans="2:4">
      <c r="B2259" s="866"/>
      <c r="C2259" s="881"/>
      <c r="D2259" s="883"/>
    </row>
    <row r="2260" spans="2:4">
      <c r="B2260" s="866"/>
      <c r="C2260" s="881"/>
      <c r="D2260" s="883"/>
    </row>
    <row r="2261" spans="2:4">
      <c r="B2261" s="866"/>
      <c r="C2261" s="881"/>
      <c r="D2261" s="883"/>
    </row>
    <row r="2262" spans="2:4">
      <c r="B2262" s="866"/>
      <c r="C2262" s="881"/>
      <c r="D2262" s="883"/>
    </row>
    <row r="2263" spans="2:4">
      <c r="B2263" s="866"/>
      <c r="C2263" s="881"/>
      <c r="D2263" s="883"/>
    </row>
    <row r="2264" spans="2:4">
      <c r="B2264" s="866"/>
      <c r="C2264" s="881"/>
      <c r="D2264" s="883"/>
    </row>
    <row r="2265" spans="2:4">
      <c r="B2265" s="866"/>
      <c r="C2265" s="881"/>
      <c r="D2265" s="883"/>
    </row>
    <row r="2266" spans="2:4">
      <c r="B2266" s="954"/>
      <c r="C2266" s="955"/>
      <c r="D2266" s="883"/>
    </row>
    <row r="2267" spans="2:4">
      <c r="B2267" s="954"/>
      <c r="C2267" s="955"/>
      <c r="D2267" s="883"/>
    </row>
    <row r="2268" spans="2:4">
      <c r="B2268" s="954"/>
      <c r="C2268" s="955"/>
      <c r="D2268" s="883"/>
    </row>
    <row r="2269" spans="2:4">
      <c r="B2269" s="954"/>
      <c r="C2269" s="955"/>
      <c r="D2269" s="883"/>
    </row>
    <row r="2270" spans="2:4">
      <c r="B2270" s="954"/>
      <c r="C2270" s="955"/>
      <c r="D2270" s="883"/>
    </row>
    <row r="2271" spans="2:4">
      <c r="B2271" s="954"/>
      <c r="C2271" s="955"/>
      <c r="D2271" s="883"/>
    </row>
    <row r="2272" spans="2:4">
      <c r="B2272" s="866"/>
      <c r="C2272" s="881"/>
      <c r="D2272" s="883"/>
    </row>
    <row r="2273" spans="2:4">
      <c r="B2273" s="866"/>
      <c r="C2273" s="881"/>
      <c r="D2273" s="883"/>
    </row>
    <row r="2274" spans="2:4">
      <c r="B2274" s="866"/>
      <c r="C2274" s="881"/>
      <c r="D2274" s="883"/>
    </row>
    <row r="2275" spans="2:4">
      <c r="B2275" s="866"/>
      <c r="C2275" s="881"/>
      <c r="D2275" s="883"/>
    </row>
    <row r="2276" spans="2:4">
      <c r="B2276" s="866"/>
      <c r="C2276" s="881"/>
      <c r="D2276" s="883"/>
    </row>
    <row r="2277" spans="2:4">
      <c r="B2277" s="866"/>
      <c r="C2277" s="881"/>
      <c r="D2277" s="883"/>
    </row>
    <row r="2278" spans="2:4">
      <c r="B2278" s="866"/>
      <c r="C2278" s="881"/>
      <c r="D2278" s="883"/>
    </row>
    <row r="2279" spans="2:4">
      <c r="B2279" s="866"/>
      <c r="C2279" s="881"/>
      <c r="D2279" s="883"/>
    </row>
    <row r="2280" spans="2:4">
      <c r="B2280" s="866"/>
      <c r="C2280" s="881"/>
      <c r="D2280" s="883"/>
    </row>
    <row r="2281" spans="2:4">
      <c r="B2281" s="866"/>
      <c r="C2281" s="881"/>
      <c r="D2281" s="883"/>
    </row>
    <row r="2282" spans="2:4">
      <c r="B2282" s="866"/>
      <c r="C2282" s="881"/>
      <c r="D2282" s="883"/>
    </row>
    <row r="2283" spans="2:4">
      <c r="B2283" s="866"/>
      <c r="C2283" s="881"/>
      <c r="D2283" s="883"/>
    </row>
    <row r="2284" spans="2:4">
      <c r="B2284" s="866"/>
      <c r="C2284" s="881"/>
      <c r="D2284" s="883"/>
    </row>
    <row r="2285" spans="2:4">
      <c r="B2285" s="866"/>
      <c r="C2285" s="881"/>
      <c r="D2285" s="883"/>
    </row>
    <row r="2286" spans="2:4">
      <c r="B2286" s="866"/>
      <c r="C2286" s="881"/>
      <c r="D2286" s="883"/>
    </row>
    <row r="2287" spans="2:4">
      <c r="B2287" s="866"/>
      <c r="C2287" s="881"/>
      <c r="D2287" s="883"/>
    </row>
    <row r="2288" spans="2:4">
      <c r="B2288" s="954"/>
      <c r="C2288" s="955"/>
      <c r="D2288" s="883"/>
    </row>
    <row r="2289" spans="2:4">
      <c r="B2289" s="954"/>
      <c r="C2289" s="955"/>
      <c r="D2289" s="883"/>
    </row>
    <row r="2290" spans="2:4">
      <c r="B2290" s="954"/>
      <c r="C2290" s="955"/>
      <c r="D2290" s="883"/>
    </row>
    <row r="2291" spans="2:4">
      <c r="B2291" s="954"/>
      <c r="C2291" s="955"/>
      <c r="D2291" s="883"/>
    </row>
    <row r="2292" spans="2:4">
      <c r="B2292" s="954"/>
      <c r="C2292" s="955"/>
      <c r="D2292" s="883"/>
    </row>
    <row r="2293" spans="2:4">
      <c r="B2293" s="954"/>
      <c r="C2293" s="955"/>
      <c r="D2293" s="883"/>
    </row>
    <row r="2294" spans="2:4">
      <c r="B2294" s="866"/>
      <c r="C2294" s="881"/>
      <c r="D2294" s="883"/>
    </row>
    <row r="2295" spans="2:4">
      <c r="B2295" s="866"/>
      <c r="C2295" s="881"/>
      <c r="D2295" s="883"/>
    </row>
    <row r="2296" spans="2:4">
      <c r="B2296" s="866"/>
      <c r="C2296" s="881"/>
      <c r="D2296" s="883"/>
    </row>
    <row r="2297" spans="2:4">
      <c r="B2297" s="866"/>
      <c r="C2297" s="881"/>
      <c r="D2297" s="883"/>
    </row>
    <row r="2298" spans="2:4">
      <c r="B2298" s="866"/>
      <c r="C2298" s="881"/>
      <c r="D2298" s="883"/>
    </row>
    <row r="2299" spans="2:4">
      <c r="B2299" s="866"/>
      <c r="C2299" s="881"/>
      <c r="D2299" s="883"/>
    </row>
    <row r="2300" spans="2:4">
      <c r="B2300" s="866"/>
      <c r="C2300" s="881"/>
      <c r="D2300" s="883"/>
    </row>
    <row r="2301" spans="2:4">
      <c r="B2301" s="866"/>
      <c r="C2301" s="881"/>
      <c r="D2301" s="883"/>
    </row>
    <row r="2302" spans="2:4">
      <c r="B2302" s="866"/>
      <c r="C2302" s="881"/>
      <c r="D2302" s="883"/>
    </row>
    <row r="2303" spans="2:4">
      <c r="B2303" s="866"/>
      <c r="C2303" s="881"/>
      <c r="D2303" s="883"/>
    </row>
    <row r="2304" spans="2:4">
      <c r="B2304" s="866"/>
      <c r="C2304" s="881"/>
      <c r="D2304" s="883"/>
    </row>
    <row r="2305" spans="2:4">
      <c r="B2305" s="866"/>
      <c r="C2305" s="881"/>
      <c r="D2305" s="883"/>
    </row>
    <row r="2306" spans="2:4">
      <c r="B2306" s="866"/>
      <c r="C2306" s="881"/>
      <c r="D2306" s="883"/>
    </row>
    <row r="2307" spans="2:4">
      <c r="B2307" s="866"/>
      <c r="C2307" s="881"/>
      <c r="D2307" s="883"/>
    </row>
    <row r="2308" spans="2:4">
      <c r="B2308" s="954"/>
      <c r="C2308" s="955"/>
      <c r="D2308" s="883"/>
    </row>
    <row r="2309" spans="2:4">
      <c r="B2309" s="954"/>
      <c r="C2309" s="955"/>
      <c r="D2309" s="883"/>
    </row>
    <row r="2310" spans="2:4">
      <c r="B2310" s="954"/>
      <c r="C2310" s="955"/>
      <c r="D2310" s="883"/>
    </row>
    <row r="2311" spans="2:4">
      <c r="B2311" s="954"/>
      <c r="C2311" s="955"/>
      <c r="D2311" s="883"/>
    </row>
    <row r="2312" spans="2:4">
      <c r="B2312" s="954"/>
      <c r="C2312" s="955"/>
      <c r="D2312" s="883"/>
    </row>
    <row r="2313" spans="2:4">
      <c r="B2313" s="954"/>
      <c r="C2313" s="955"/>
      <c r="D2313" s="883"/>
    </row>
    <row r="2314" spans="2:4">
      <c r="B2314" s="866"/>
      <c r="C2314" s="881"/>
      <c r="D2314" s="883"/>
    </row>
    <row r="2315" spans="2:4">
      <c r="B2315" s="866"/>
      <c r="C2315" s="881"/>
      <c r="D2315" s="883"/>
    </row>
    <row r="2316" spans="2:4">
      <c r="B2316" s="866"/>
      <c r="C2316" s="881"/>
      <c r="D2316" s="883"/>
    </row>
    <row r="2317" spans="2:4">
      <c r="B2317" s="866"/>
      <c r="C2317" s="881"/>
      <c r="D2317" s="883"/>
    </row>
    <row r="2318" spans="2:4">
      <c r="B2318" s="866"/>
      <c r="C2318" s="881"/>
      <c r="D2318" s="883"/>
    </row>
    <row r="2319" spans="2:4">
      <c r="B2319" s="866"/>
      <c r="C2319" s="881"/>
      <c r="D2319" s="883"/>
    </row>
    <row r="2320" spans="2:4">
      <c r="B2320" s="866"/>
      <c r="C2320" s="881"/>
      <c r="D2320" s="883"/>
    </row>
    <row r="2321" spans="2:4">
      <c r="B2321" s="866"/>
      <c r="C2321" s="881"/>
      <c r="D2321" s="883"/>
    </row>
    <row r="2322" spans="2:4">
      <c r="B2322" s="866"/>
      <c r="C2322" s="881"/>
      <c r="D2322" s="883"/>
    </row>
    <row r="2323" spans="2:4">
      <c r="B2323" s="866"/>
      <c r="C2323" s="881"/>
      <c r="D2323" s="883"/>
    </row>
    <row r="2324" spans="2:4">
      <c r="B2324" s="866"/>
      <c r="C2324" s="881"/>
      <c r="D2324" s="883"/>
    </row>
    <row r="2325" spans="2:4">
      <c r="B2325" s="866"/>
      <c r="C2325" s="881"/>
      <c r="D2325" s="883"/>
    </row>
    <row r="2326" spans="2:4">
      <c r="B2326" s="866"/>
      <c r="C2326" s="881"/>
      <c r="D2326" s="883"/>
    </row>
    <row r="2327" spans="2:4">
      <c r="B2327" s="866"/>
      <c r="C2327" s="881"/>
      <c r="D2327" s="883"/>
    </row>
    <row r="2328" spans="2:4">
      <c r="B2328" s="866"/>
      <c r="C2328" s="881"/>
      <c r="D2328" s="883"/>
    </row>
    <row r="2329" spans="2:4">
      <c r="B2329" s="954"/>
      <c r="C2329" s="955"/>
      <c r="D2329" s="883"/>
    </row>
    <row r="2330" spans="2:4">
      <c r="B2330" s="954"/>
      <c r="C2330" s="955"/>
      <c r="D2330" s="883"/>
    </row>
    <row r="2331" spans="2:4">
      <c r="B2331" s="954"/>
      <c r="C2331" s="955"/>
      <c r="D2331" s="883"/>
    </row>
    <row r="2332" spans="2:4">
      <c r="B2332" s="954"/>
      <c r="C2332" s="955"/>
      <c r="D2332" s="883"/>
    </row>
    <row r="2333" spans="2:4">
      <c r="B2333" s="954"/>
      <c r="C2333" s="955"/>
      <c r="D2333" s="883"/>
    </row>
    <row r="2334" spans="2:4">
      <c r="B2334" s="954"/>
      <c r="C2334" s="955"/>
      <c r="D2334" s="883"/>
    </row>
    <row r="2335" spans="2:4">
      <c r="B2335" s="866"/>
      <c r="C2335" s="881"/>
      <c r="D2335" s="883"/>
    </row>
    <row r="2336" spans="2:4">
      <c r="B2336" s="866"/>
      <c r="C2336" s="881"/>
      <c r="D2336" s="883"/>
    </row>
    <row r="2337" spans="2:4">
      <c r="B2337" s="866"/>
      <c r="C2337" s="881"/>
      <c r="D2337" s="883"/>
    </row>
    <row r="2338" spans="2:4">
      <c r="B2338" s="866"/>
      <c r="C2338" s="881"/>
      <c r="D2338" s="883"/>
    </row>
    <row r="2339" spans="2:4">
      <c r="B2339" s="866"/>
      <c r="C2339" s="881"/>
      <c r="D2339" s="883"/>
    </row>
    <row r="2340" spans="2:4">
      <c r="B2340" s="866"/>
      <c r="C2340" s="881"/>
      <c r="D2340" s="883"/>
    </row>
    <row r="2341" spans="2:4">
      <c r="B2341" s="866"/>
      <c r="C2341" s="881"/>
      <c r="D2341" s="883"/>
    </row>
    <row r="2342" spans="2:4">
      <c r="B2342" s="866"/>
      <c r="C2342" s="881"/>
      <c r="D2342" s="883"/>
    </row>
    <row r="2343" spans="2:4">
      <c r="B2343" s="866"/>
      <c r="C2343" s="881"/>
      <c r="D2343" s="883"/>
    </row>
    <row r="2344" spans="2:4">
      <c r="B2344" s="866"/>
      <c r="C2344" s="881"/>
      <c r="D2344" s="883"/>
    </row>
    <row r="2345" spans="2:4">
      <c r="B2345" s="866"/>
      <c r="C2345" s="881"/>
      <c r="D2345" s="883"/>
    </row>
    <row r="2346" spans="2:4">
      <c r="B2346" s="866"/>
      <c r="C2346" s="881"/>
      <c r="D2346" s="883"/>
    </row>
    <row r="2347" spans="2:4">
      <c r="B2347" s="866"/>
      <c r="C2347" s="881"/>
      <c r="D2347" s="883"/>
    </row>
    <row r="2348" spans="2:4">
      <c r="B2348" s="866"/>
      <c r="C2348" s="881"/>
      <c r="D2348" s="883"/>
    </row>
    <row r="2349" spans="2:4">
      <c r="B2349" s="954"/>
      <c r="C2349" s="955"/>
      <c r="D2349" s="883"/>
    </row>
    <row r="2350" spans="2:4">
      <c r="B2350" s="954"/>
      <c r="C2350" s="955"/>
      <c r="D2350" s="883"/>
    </row>
    <row r="2351" spans="2:4">
      <c r="B2351" s="954"/>
      <c r="C2351" s="955"/>
      <c r="D2351" s="883"/>
    </row>
    <row r="2352" spans="2:4">
      <c r="B2352" s="954"/>
      <c r="C2352" s="955"/>
      <c r="D2352" s="883"/>
    </row>
    <row r="2353" spans="2:4">
      <c r="B2353" s="954"/>
      <c r="C2353" s="955"/>
      <c r="D2353" s="883"/>
    </row>
    <row r="2354" spans="2:4">
      <c r="B2354" s="954"/>
      <c r="C2354" s="955"/>
      <c r="D2354" s="883"/>
    </row>
    <row r="2355" spans="2:4">
      <c r="B2355" s="866"/>
      <c r="C2355" s="881"/>
      <c r="D2355" s="883"/>
    </row>
    <row r="2356" spans="2:4">
      <c r="B2356" s="866"/>
      <c r="C2356" s="881"/>
      <c r="D2356" s="883"/>
    </row>
    <row r="2357" spans="2:4">
      <c r="B2357" s="866"/>
      <c r="C2357" s="881"/>
      <c r="D2357" s="883"/>
    </row>
    <row r="2358" spans="2:4">
      <c r="B2358" s="866"/>
      <c r="C2358" s="881"/>
      <c r="D2358" s="883"/>
    </row>
    <row r="2359" spans="2:4">
      <c r="B2359" s="866"/>
      <c r="C2359" s="881"/>
      <c r="D2359" s="883"/>
    </row>
    <row r="2360" spans="2:4">
      <c r="B2360" s="866"/>
      <c r="C2360" s="881"/>
      <c r="D2360" s="883"/>
    </row>
    <row r="2361" spans="2:4">
      <c r="B2361" s="866"/>
      <c r="C2361" s="881"/>
      <c r="D2361" s="883"/>
    </row>
    <row r="2362" spans="2:4">
      <c r="B2362" s="866"/>
      <c r="C2362" s="881"/>
      <c r="D2362" s="883"/>
    </row>
    <row r="2363" spans="2:4">
      <c r="B2363" s="866"/>
      <c r="C2363" s="881"/>
      <c r="D2363" s="883"/>
    </row>
    <row r="2364" spans="2:4">
      <c r="B2364" s="866"/>
      <c r="C2364" s="881"/>
      <c r="D2364" s="883"/>
    </row>
    <row r="2365" spans="2:4">
      <c r="B2365" s="866"/>
      <c r="C2365" s="881"/>
      <c r="D2365" s="883"/>
    </row>
    <row r="2366" spans="2:4">
      <c r="B2366" s="866"/>
      <c r="C2366" s="881"/>
      <c r="D2366" s="883"/>
    </row>
    <row r="2367" spans="2:4">
      <c r="B2367" s="866"/>
      <c r="C2367" s="881"/>
      <c r="D2367" s="883"/>
    </row>
    <row r="2368" spans="2:4">
      <c r="B2368" s="866"/>
      <c r="C2368" s="881"/>
      <c r="D2368" s="883"/>
    </row>
    <row r="2369" spans="2:4">
      <c r="B2369" s="866"/>
      <c r="C2369" s="881"/>
      <c r="D2369" s="883"/>
    </row>
    <row r="2370" spans="2:4">
      <c r="B2370" s="954"/>
      <c r="C2370" s="955"/>
      <c r="D2370" s="883"/>
    </row>
    <row r="2371" spans="2:4">
      <c r="B2371" s="954"/>
      <c r="C2371" s="955"/>
      <c r="D2371" s="883"/>
    </row>
    <row r="2372" spans="2:4">
      <c r="B2372" s="954"/>
      <c r="C2372" s="955"/>
      <c r="D2372" s="883"/>
    </row>
    <row r="2373" spans="2:4">
      <c r="B2373" s="954"/>
      <c r="C2373" s="955"/>
      <c r="D2373" s="883"/>
    </row>
    <row r="2374" spans="2:4">
      <c r="B2374" s="954"/>
      <c r="C2374" s="955"/>
      <c r="D2374" s="883"/>
    </row>
    <row r="2375" spans="2:4">
      <c r="B2375" s="954"/>
      <c r="C2375" s="955"/>
      <c r="D2375" s="883"/>
    </row>
    <row r="2376" spans="2:4">
      <c r="B2376" s="866"/>
      <c r="C2376" s="881"/>
      <c r="D2376" s="883"/>
    </row>
    <row r="2377" spans="2:4">
      <c r="B2377" s="866"/>
      <c r="C2377" s="881"/>
      <c r="D2377" s="883"/>
    </row>
    <row r="2378" spans="2:4">
      <c r="B2378" s="866"/>
      <c r="C2378" s="881"/>
      <c r="D2378" s="883"/>
    </row>
    <row r="2379" spans="2:4">
      <c r="B2379" s="866"/>
      <c r="C2379" s="881"/>
      <c r="D2379" s="883"/>
    </row>
    <row r="2380" spans="2:4">
      <c r="B2380" s="866"/>
      <c r="C2380" s="881"/>
      <c r="D2380" s="883"/>
    </row>
    <row r="2381" spans="2:4">
      <c r="B2381" s="866"/>
      <c r="C2381" s="881"/>
      <c r="D2381" s="883"/>
    </row>
    <row r="2382" spans="2:4">
      <c r="B2382" s="866"/>
      <c r="C2382" s="881"/>
      <c r="D2382" s="883"/>
    </row>
    <row r="2383" spans="2:4">
      <c r="B2383" s="866"/>
      <c r="C2383" s="881"/>
      <c r="D2383" s="883"/>
    </row>
    <row r="2384" spans="2:4">
      <c r="B2384" s="866"/>
      <c r="C2384" s="881"/>
      <c r="D2384" s="883"/>
    </row>
    <row r="2385" spans="2:4">
      <c r="B2385" s="866"/>
      <c r="C2385" s="881"/>
      <c r="D2385" s="883"/>
    </row>
    <row r="2386" spans="2:4">
      <c r="B2386" s="866"/>
      <c r="C2386" s="881"/>
      <c r="D2386" s="883"/>
    </row>
    <row r="2387" spans="2:4">
      <c r="B2387" s="866"/>
      <c r="C2387" s="881"/>
      <c r="D2387" s="883"/>
    </row>
    <row r="2388" spans="2:4">
      <c r="B2388" s="866"/>
      <c r="C2388" s="881"/>
      <c r="D2388" s="883"/>
    </row>
    <row r="2389" spans="2:4">
      <c r="B2389" s="866"/>
      <c r="C2389" s="881"/>
      <c r="D2389" s="883"/>
    </row>
    <row r="2390" spans="2:4">
      <c r="B2390" s="866"/>
      <c r="C2390" s="881"/>
      <c r="D2390" s="883"/>
    </row>
    <row r="2391" spans="2:4">
      <c r="B2391" s="954"/>
      <c r="C2391" s="955"/>
      <c r="D2391" s="883"/>
    </row>
    <row r="2392" spans="2:4">
      <c r="B2392" s="954"/>
      <c r="C2392" s="955"/>
      <c r="D2392" s="883"/>
    </row>
    <row r="2393" spans="2:4">
      <c r="B2393" s="954"/>
      <c r="C2393" s="955"/>
      <c r="D2393" s="883"/>
    </row>
    <row r="2394" spans="2:4">
      <c r="B2394" s="954"/>
      <c r="C2394" s="955"/>
      <c r="D2394" s="883"/>
    </row>
    <row r="2395" spans="2:4">
      <c r="B2395" s="954"/>
      <c r="C2395" s="955"/>
      <c r="D2395" s="883"/>
    </row>
    <row r="2396" spans="2:4">
      <c r="B2396" s="954"/>
      <c r="C2396" s="955"/>
      <c r="D2396" s="883"/>
    </row>
    <row r="2397" spans="2:4">
      <c r="B2397" s="866"/>
      <c r="C2397" s="881"/>
      <c r="D2397" s="883"/>
    </row>
    <row r="2398" spans="2:4">
      <c r="B2398" s="866"/>
      <c r="C2398" s="881"/>
      <c r="D2398" s="883"/>
    </row>
    <row r="2399" spans="2:4">
      <c r="B2399" s="866"/>
      <c r="C2399" s="881"/>
      <c r="D2399" s="883"/>
    </row>
    <row r="2400" spans="2:4">
      <c r="B2400" s="866"/>
      <c r="C2400" s="881"/>
      <c r="D2400" s="883"/>
    </row>
    <row r="2401" spans="2:4">
      <c r="B2401" s="866"/>
      <c r="C2401" s="881"/>
      <c r="D2401" s="883"/>
    </row>
    <row r="2402" spans="2:4">
      <c r="B2402" s="866"/>
      <c r="C2402" s="881"/>
      <c r="D2402" s="883"/>
    </row>
    <row r="2403" spans="2:4">
      <c r="B2403" s="866"/>
      <c r="C2403" s="881"/>
      <c r="D2403" s="883"/>
    </row>
    <row r="2404" spans="2:4">
      <c r="B2404" s="866"/>
      <c r="C2404" s="881"/>
      <c r="D2404" s="883"/>
    </row>
    <row r="2405" spans="2:4">
      <c r="B2405" s="866"/>
      <c r="C2405" s="881"/>
      <c r="D2405" s="883"/>
    </row>
    <row r="2406" spans="2:4">
      <c r="B2406" s="866"/>
      <c r="C2406" s="881"/>
      <c r="D2406" s="883"/>
    </row>
    <row r="2407" spans="2:4">
      <c r="B2407" s="866"/>
      <c r="C2407" s="881"/>
      <c r="D2407" s="883"/>
    </row>
    <row r="2408" spans="2:4">
      <c r="B2408" s="866"/>
      <c r="C2408" s="881"/>
      <c r="D2408" s="883"/>
    </row>
    <row r="2409" spans="2:4">
      <c r="B2409" s="866"/>
      <c r="C2409" s="881"/>
      <c r="D2409" s="883"/>
    </row>
    <row r="2410" spans="2:4">
      <c r="B2410" s="866"/>
      <c r="C2410" s="881"/>
      <c r="D2410" s="883"/>
    </row>
    <row r="2411" spans="2:4">
      <c r="B2411" s="866"/>
      <c r="C2411" s="881"/>
      <c r="D2411" s="883"/>
    </row>
    <row r="2412" spans="2:4">
      <c r="B2412" s="866"/>
      <c r="C2412" s="881"/>
      <c r="D2412" s="883"/>
    </row>
    <row r="2413" spans="2:4">
      <c r="B2413" s="866"/>
      <c r="C2413" s="881"/>
      <c r="D2413" s="883"/>
    </row>
    <row r="2414" spans="2:4">
      <c r="B2414" s="866"/>
      <c r="C2414" s="881"/>
      <c r="D2414" s="883"/>
    </row>
    <row r="2415" spans="2:4">
      <c r="B2415" s="866"/>
      <c r="C2415" s="881"/>
      <c r="D2415" s="883"/>
    </row>
    <row r="2416" spans="2:4">
      <c r="B2416" s="866"/>
      <c r="C2416" s="881"/>
      <c r="D2416" s="883"/>
    </row>
    <row r="2417" spans="2:4">
      <c r="B2417" s="866"/>
      <c r="C2417" s="881"/>
      <c r="D2417" s="883"/>
    </row>
    <row r="2418" spans="2:4">
      <c r="B2418" s="866"/>
      <c r="C2418" s="881"/>
      <c r="D2418" s="883"/>
    </row>
    <row r="2419" spans="2:4">
      <c r="B2419" s="866"/>
      <c r="C2419" s="881"/>
      <c r="D2419" s="883"/>
    </row>
    <row r="2420" spans="2:4">
      <c r="B2420" s="866"/>
      <c r="C2420" s="881"/>
      <c r="D2420" s="883"/>
    </row>
    <row r="2421" spans="2:4">
      <c r="B2421" s="866"/>
      <c r="C2421" s="881"/>
      <c r="D2421" s="883"/>
    </row>
    <row r="2422" spans="2:4">
      <c r="B2422" s="866"/>
      <c r="C2422" s="881"/>
      <c r="D2422" s="883"/>
    </row>
    <row r="2423" spans="2:4">
      <c r="B2423" s="866"/>
      <c r="C2423" s="881"/>
      <c r="D2423" s="883"/>
    </row>
    <row r="2424" spans="2:4">
      <c r="B2424" s="866"/>
      <c r="C2424" s="881"/>
      <c r="D2424" s="883"/>
    </row>
    <row r="2425" spans="2:4">
      <c r="B2425" s="866"/>
      <c r="C2425" s="881"/>
      <c r="D2425" s="883"/>
    </row>
    <row r="2426" spans="2:4">
      <c r="B2426" s="866"/>
      <c r="C2426" s="881"/>
      <c r="D2426" s="883"/>
    </row>
    <row r="2427" spans="2:4">
      <c r="B2427" s="866"/>
      <c r="C2427" s="881"/>
      <c r="D2427" s="883"/>
    </row>
    <row r="2428" spans="2:4">
      <c r="B2428" s="866"/>
      <c r="C2428" s="881"/>
      <c r="D2428" s="883"/>
    </row>
    <row r="2429" spans="2:4">
      <c r="B2429" s="866"/>
      <c r="C2429" s="881"/>
      <c r="D2429" s="883"/>
    </row>
    <row r="2430" spans="2:4">
      <c r="B2430" s="866"/>
      <c r="C2430" s="881"/>
      <c r="D2430" s="883"/>
    </row>
    <row r="2431" spans="2:4">
      <c r="B2431" s="866"/>
      <c r="C2431" s="881"/>
      <c r="D2431" s="883"/>
    </row>
    <row r="2432" spans="2:4">
      <c r="B2432" s="866"/>
      <c r="C2432" s="881"/>
      <c r="D2432" s="883"/>
    </row>
    <row r="2433" spans="2:4">
      <c r="B2433" s="866"/>
      <c r="C2433" s="881"/>
      <c r="D2433" s="883"/>
    </row>
    <row r="2434" spans="2:4">
      <c r="B2434" s="866"/>
      <c r="C2434" s="881"/>
      <c r="D2434" s="883"/>
    </row>
    <row r="2435" spans="2:4">
      <c r="B2435" s="866"/>
      <c r="C2435" s="881"/>
      <c r="D2435" s="883"/>
    </row>
    <row r="2436" spans="2:4">
      <c r="B2436" s="866"/>
      <c r="C2436" s="881"/>
      <c r="D2436" s="883"/>
    </row>
    <row r="2437" spans="2:4">
      <c r="B2437" s="866"/>
      <c r="C2437" s="881"/>
      <c r="D2437" s="883"/>
    </row>
    <row r="2438" spans="2:4">
      <c r="B2438" s="866"/>
      <c r="C2438" s="881"/>
      <c r="D2438" s="883"/>
    </row>
    <row r="2439" spans="2:4">
      <c r="B2439" s="866"/>
      <c r="C2439" s="881"/>
      <c r="D2439" s="883"/>
    </row>
    <row r="2440" spans="2:4">
      <c r="B2440" s="866"/>
      <c r="C2440" s="881"/>
      <c r="D2440" s="883"/>
    </row>
    <row r="2441" spans="2:4">
      <c r="B2441" s="866"/>
      <c r="C2441" s="881"/>
      <c r="D2441" s="883"/>
    </row>
    <row r="2442" spans="2:4">
      <c r="B2442" s="866"/>
      <c r="C2442" s="881"/>
      <c r="D2442" s="883"/>
    </row>
    <row r="2443" spans="2:4">
      <c r="B2443" s="866"/>
      <c r="C2443" s="881"/>
      <c r="D2443" s="883"/>
    </row>
    <row r="2444" spans="2:4">
      <c r="B2444" s="866"/>
      <c r="C2444" s="881"/>
      <c r="D2444" s="883"/>
    </row>
    <row r="2445" spans="2:4">
      <c r="B2445" s="866"/>
      <c r="C2445" s="881"/>
      <c r="D2445" s="883"/>
    </row>
    <row r="2446" spans="2:4">
      <c r="B2446" s="866"/>
      <c r="C2446" s="881"/>
      <c r="D2446" s="883"/>
    </row>
    <row r="2447" spans="2:4">
      <c r="B2447" s="866"/>
      <c r="C2447" s="881"/>
      <c r="D2447" s="883"/>
    </row>
    <row r="2448" spans="2:4">
      <c r="B2448" s="866"/>
      <c r="C2448" s="881"/>
      <c r="D2448" s="883"/>
    </row>
    <row r="2449" spans="2:4">
      <c r="B2449" s="866"/>
      <c r="C2449" s="881"/>
      <c r="D2449" s="883"/>
    </row>
    <row r="2450" spans="2:4">
      <c r="B2450" s="866"/>
      <c r="C2450" s="881"/>
      <c r="D2450" s="883"/>
    </row>
    <row r="2451" spans="2:4">
      <c r="B2451" s="866"/>
      <c r="C2451" s="881"/>
      <c r="D2451" s="883"/>
    </row>
    <row r="2452" spans="2:4">
      <c r="B2452" s="866"/>
      <c r="C2452" s="881"/>
      <c r="D2452" s="883"/>
    </row>
    <row r="2453" spans="2:4">
      <c r="B2453" s="866"/>
      <c r="C2453" s="881"/>
      <c r="D2453" s="883"/>
    </row>
    <row r="2454" spans="2:4">
      <c r="B2454" s="866"/>
      <c r="C2454" s="881"/>
      <c r="D2454" s="883"/>
    </row>
    <row r="2455" spans="2:4">
      <c r="B2455" s="866"/>
      <c r="C2455" s="881"/>
      <c r="D2455" s="883"/>
    </row>
    <row r="2456" spans="2:4">
      <c r="B2456" s="866"/>
      <c r="C2456" s="881"/>
      <c r="D2456" s="883"/>
    </row>
    <row r="2457" spans="2:4">
      <c r="B2457" s="866"/>
      <c r="C2457" s="881"/>
      <c r="D2457" s="883"/>
    </row>
    <row r="2458" spans="2:4">
      <c r="B2458" s="866"/>
      <c r="C2458" s="881"/>
      <c r="D2458" s="883"/>
    </row>
    <row r="2459" spans="2:4">
      <c r="B2459" s="866"/>
      <c r="C2459" s="881"/>
      <c r="D2459" s="883"/>
    </row>
    <row r="2460" spans="2:4">
      <c r="B2460" s="866"/>
      <c r="C2460" s="881"/>
      <c r="D2460" s="883"/>
    </row>
    <row r="2461" spans="2:4">
      <c r="B2461" s="866"/>
      <c r="C2461" s="881"/>
      <c r="D2461" s="883"/>
    </row>
    <row r="2462" spans="2:4">
      <c r="B2462" s="866"/>
      <c r="C2462" s="881"/>
      <c r="D2462" s="883"/>
    </row>
    <row r="2463" spans="2:4">
      <c r="B2463" s="866"/>
      <c r="C2463" s="881"/>
      <c r="D2463" s="883"/>
    </row>
    <row r="2464" spans="2:4">
      <c r="B2464" s="866"/>
      <c r="C2464" s="881"/>
      <c r="D2464" s="883"/>
    </row>
    <row r="2465" spans="2:4">
      <c r="B2465" s="866"/>
      <c r="C2465" s="881"/>
      <c r="D2465" s="883"/>
    </row>
    <row r="2466" spans="2:4">
      <c r="B2466" s="866"/>
      <c r="C2466" s="881"/>
      <c r="D2466" s="883"/>
    </row>
    <row r="2467" spans="2:4">
      <c r="B2467" s="866"/>
      <c r="C2467" s="881"/>
      <c r="D2467" s="883"/>
    </row>
    <row r="2468" spans="2:4">
      <c r="B2468" s="866"/>
      <c r="C2468" s="881"/>
      <c r="D2468" s="883"/>
    </row>
    <row r="2469" spans="2:4">
      <c r="B2469" s="866"/>
      <c r="C2469" s="881"/>
      <c r="D2469" s="883"/>
    </row>
    <row r="2470" spans="2:4">
      <c r="B2470" s="866"/>
      <c r="C2470" s="881"/>
      <c r="D2470" s="883"/>
    </row>
    <row r="2471" spans="2:4">
      <c r="B2471" s="866"/>
      <c r="C2471" s="881"/>
      <c r="D2471" s="883"/>
    </row>
    <row r="2472" spans="2:4">
      <c r="B2472" s="866"/>
      <c r="C2472" s="881"/>
      <c r="D2472" s="883"/>
    </row>
    <row r="2473" spans="2:4">
      <c r="B2473" s="866"/>
      <c r="C2473" s="881"/>
      <c r="D2473" s="883"/>
    </row>
    <row r="2474" spans="2:4">
      <c r="B2474" s="866"/>
      <c r="C2474" s="881"/>
      <c r="D2474" s="883"/>
    </row>
    <row r="2475" spans="2:4">
      <c r="B2475" s="866"/>
      <c r="C2475" s="881"/>
      <c r="D2475" s="883"/>
    </row>
    <row r="2476" spans="2:4">
      <c r="B2476" s="866"/>
      <c r="C2476" s="881"/>
      <c r="D2476" s="883"/>
    </row>
    <row r="2477" spans="2:4">
      <c r="B2477" s="866"/>
      <c r="C2477" s="881"/>
      <c r="D2477" s="883"/>
    </row>
    <row r="2478" spans="2:4">
      <c r="B2478" s="866"/>
      <c r="C2478" s="881"/>
      <c r="D2478" s="883"/>
    </row>
    <row r="2479" spans="2:4">
      <c r="B2479" s="866"/>
      <c r="C2479" s="881"/>
      <c r="D2479" s="883"/>
    </row>
    <row r="2480" spans="2:4">
      <c r="B2480" s="866"/>
      <c r="C2480" s="881"/>
      <c r="D2480" s="883"/>
    </row>
    <row r="2481" spans="2:4">
      <c r="B2481" s="866"/>
      <c r="C2481" s="881"/>
      <c r="D2481" s="883"/>
    </row>
    <row r="2482" spans="2:4">
      <c r="B2482" s="866"/>
      <c r="C2482" s="881"/>
      <c r="D2482" s="883"/>
    </row>
    <row r="2483" spans="2:4">
      <c r="B2483" s="954"/>
      <c r="C2483" s="955"/>
      <c r="D2483" s="883"/>
    </row>
    <row r="2484" spans="2:4">
      <c r="B2484" s="954"/>
      <c r="C2484" s="955"/>
      <c r="D2484" s="883"/>
    </row>
    <row r="2485" spans="2:4">
      <c r="B2485" s="954"/>
      <c r="C2485" s="955"/>
      <c r="D2485" s="883"/>
    </row>
    <row r="2486" spans="2:4">
      <c r="B2486" s="954"/>
      <c r="C2486" s="955"/>
      <c r="D2486" s="883"/>
    </row>
    <row r="2487" spans="2:4">
      <c r="B2487" s="954"/>
      <c r="C2487" s="955"/>
      <c r="D2487" s="883"/>
    </row>
    <row r="2488" spans="2:4">
      <c r="B2488" s="954"/>
      <c r="C2488" s="955"/>
      <c r="D2488" s="883"/>
    </row>
    <row r="2489" spans="2:4">
      <c r="B2489" s="866"/>
      <c r="C2489" s="881"/>
      <c r="D2489" s="883"/>
    </row>
    <row r="2490" spans="2:4">
      <c r="B2490" s="866"/>
      <c r="C2490" s="881"/>
      <c r="D2490" s="883"/>
    </row>
    <row r="2491" spans="2:4">
      <c r="B2491" s="866"/>
      <c r="C2491" s="881"/>
      <c r="D2491" s="883"/>
    </row>
    <row r="2492" spans="2:4">
      <c r="B2492" s="866"/>
      <c r="C2492" s="881"/>
      <c r="D2492" s="883"/>
    </row>
    <row r="2493" spans="2:4">
      <c r="B2493" s="866"/>
      <c r="C2493" s="881"/>
      <c r="D2493" s="883"/>
    </row>
    <row r="2494" spans="2:4">
      <c r="B2494" s="866"/>
      <c r="C2494" s="881"/>
      <c r="D2494" s="883"/>
    </row>
    <row r="2495" spans="2:4">
      <c r="B2495" s="866"/>
      <c r="C2495" s="881"/>
      <c r="D2495" s="883"/>
    </row>
    <row r="2496" spans="2:4">
      <c r="B2496" s="866"/>
      <c r="C2496" s="881"/>
      <c r="D2496" s="883"/>
    </row>
    <row r="2497" spans="2:4">
      <c r="B2497" s="866"/>
      <c r="C2497" s="881"/>
      <c r="D2497" s="883"/>
    </row>
    <row r="2498" spans="2:4">
      <c r="B2498" s="866"/>
      <c r="C2498" s="881"/>
      <c r="D2498" s="883"/>
    </row>
    <row r="2499" spans="2:4">
      <c r="B2499" s="866"/>
      <c r="C2499" s="881"/>
      <c r="D2499" s="883"/>
    </row>
    <row r="2500" spans="2:4">
      <c r="B2500" s="866"/>
      <c r="C2500" s="881"/>
      <c r="D2500" s="883"/>
    </row>
    <row r="2501" spans="2:4">
      <c r="B2501" s="866"/>
      <c r="C2501" s="881"/>
      <c r="D2501" s="883"/>
    </row>
    <row r="2502" spans="2:4">
      <c r="B2502" s="866"/>
      <c r="C2502" s="881"/>
      <c r="D2502" s="883"/>
    </row>
    <row r="2503" spans="2:4">
      <c r="B2503" s="866"/>
      <c r="C2503" s="881"/>
      <c r="D2503" s="883"/>
    </row>
    <row r="2504" spans="2:4">
      <c r="B2504" s="866"/>
      <c r="C2504" s="881"/>
      <c r="D2504" s="883"/>
    </row>
    <row r="2505" spans="2:4">
      <c r="B2505" s="866"/>
      <c r="C2505" s="881"/>
      <c r="D2505" s="883"/>
    </row>
    <row r="2506" spans="2:4">
      <c r="B2506" s="866"/>
      <c r="C2506" s="881"/>
      <c r="D2506" s="883"/>
    </row>
    <row r="2507" spans="2:4">
      <c r="B2507" s="866"/>
      <c r="C2507" s="881"/>
      <c r="D2507" s="883"/>
    </row>
    <row r="2508" spans="2:4">
      <c r="B2508" s="866"/>
      <c r="C2508" s="881"/>
      <c r="D2508" s="883"/>
    </row>
    <row r="2509" spans="2:4">
      <c r="B2509" s="866"/>
      <c r="C2509" s="881"/>
      <c r="D2509" s="883"/>
    </row>
    <row r="2510" spans="2:4">
      <c r="B2510" s="866"/>
      <c r="C2510" s="881"/>
      <c r="D2510" s="883"/>
    </row>
    <row r="2511" spans="2:4">
      <c r="B2511" s="866"/>
      <c r="C2511" s="881"/>
      <c r="D2511" s="883"/>
    </row>
    <row r="2512" spans="2:4">
      <c r="B2512" s="866"/>
      <c r="C2512" s="881"/>
      <c r="D2512" s="883"/>
    </row>
    <row r="2513" spans="2:4">
      <c r="B2513" s="866"/>
      <c r="C2513" s="881"/>
      <c r="D2513" s="883"/>
    </row>
    <row r="2514" spans="2:4">
      <c r="B2514" s="866"/>
      <c r="C2514" s="881"/>
      <c r="D2514" s="883"/>
    </row>
    <row r="2515" spans="2:4">
      <c r="B2515" s="866"/>
      <c r="C2515" s="881"/>
      <c r="D2515" s="883"/>
    </row>
    <row r="2516" spans="2:4">
      <c r="B2516" s="866"/>
      <c r="C2516" s="881"/>
      <c r="D2516" s="883"/>
    </row>
    <row r="2517" spans="2:4">
      <c r="B2517" s="866"/>
      <c r="C2517" s="881"/>
      <c r="D2517" s="883"/>
    </row>
    <row r="2518" spans="2:4">
      <c r="B2518" s="866"/>
      <c r="C2518" s="881"/>
      <c r="D2518" s="883"/>
    </row>
    <row r="2519" spans="2:4">
      <c r="B2519" s="866"/>
      <c r="C2519" s="881"/>
      <c r="D2519" s="883"/>
    </row>
    <row r="2520" spans="2:4">
      <c r="B2520" s="866"/>
      <c r="C2520" s="881"/>
      <c r="D2520" s="883"/>
    </row>
    <row r="2521" spans="2:4">
      <c r="B2521" s="866"/>
      <c r="C2521" s="881"/>
      <c r="D2521" s="883"/>
    </row>
    <row r="2522" spans="2:4">
      <c r="B2522" s="866"/>
      <c r="C2522" s="881"/>
      <c r="D2522" s="883"/>
    </row>
    <row r="2523" spans="2:4">
      <c r="B2523" s="866"/>
      <c r="C2523" s="881"/>
      <c r="D2523" s="883"/>
    </row>
    <row r="2524" spans="2:4">
      <c r="B2524" s="866"/>
      <c r="C2524" s="881"/>
      <c r="D2524" s="883"/>
    </row>
    <row r="2525" spans="2:4">
      <c r="B2525" s="866"/>
      <c r="C2525" s="881"/>
      <c r="D2525" s="883"/>
    </row>
    <row r="2526" spans="2:4">
      <c r="B2526" s="866"/>
      <c r="C2526" s="881"/>
      <c r="D2526" s="883"/>
    </row>
    <row r="2527" spans="2:4">
      <c r="B2527" s="866"/>
      <c r="C2527" s="881"/>
      <c r="D2527" s="883"/>
    </row>
    <row r="2528" spans="2:4">
      <c r="B2528" s="866"/>
      <c r="C2528" s="881"/>
      <c r="D2528" s="883"/>
    </row>
    <row r="2529" spans="2:4">
      <c r="B2529" s="866"/>
      <c r="C2529" s="881"/>
      <c r="D2529" s="883"/>
    </row>
    <row r="2530" spans="2:4">
      <c r="B2530" s="866"/>
      <c r="C2530" s="881"/>
      <c r="D2530" s="883"/>
    </row>
    <row r="2531" spans="2:4">
      <c r="B2531" s="866"/>
      <c r="C2531" s="881"/>
      <c r="D2531" s="883"/>
    </row>
    <row r="2532" spans="2:4">
      <c r="B2532" s="866"/>
      <c r="C2532" s="881"/>
      <c r="D2532" s="883"/>
    </row>
    <row r="2533" spans="2:4">
      <c r="B2533" s="866"/>
      <c r="C2533" s="881"/>
      <c r="D2533" s="883"/>
    </row>
    <row r="2534" spans="2:4">
      <c r="B2534" s="866"/>
      <c r="C2534" s="881"/>
      <c r="D2534" s="883"/>
    </row>
    <row r="2535" spans="2:4">
      <c r="B2535" s="866"/>
      <c r="C2535" s="881"/>
      <c r="D2535" s="883"/>
    </row>
    <row r="2536" spans="2:4">
      <c r="B2536" s="866"/>
      <c r="C2536" s="881"/>
      <c r="D2536" s="883"/>
    </row>
    <row r="2537" spans="2:4">
      <c r="B2537" s="866"/>
      <c r="C2537" s="881"/>
      <c r="D2537" s="883"/>
    </row>
    <row r="2538" spans="2:4">
      <c r="B2538" s="866"/>
      <c r="C2538" s="881"/>
      <c r="D2538" s="883"/>
    </row>
    <row r="2539" spans="2:4">
      <c r="B2539" s="866"/>
      <c r="C2539" s="881"/>
      <c r="D2539" s="883"/>
    </row>
    <row r="2540" spans="2:4">
      <c r="B2540" s="866"/>
      <c r="C2540" s="881"/>
      <c r="D2540" s="883"/>
    </row>
    <row r="2541" spans="2:4">
      <c r="B2541" s="866"/>
      <c r="C2541" s="881"/>
      <c r="D2541" s="883"/>
    </row>
    <row r="2542" spans="2:4">
      <c r="B2542" s="866"/>
      <c r="C2542" s="881"/>
      <c r="D2542" s="883"/>
    </row>
    <row r="2543" spans="2:4">
      <c r="B2543" s="866"/>
      <c r="C2543" s="881"/>
      <c r="D2543" s="883"/>
    </row>
    <row r="2544" spans="2:4">
      <c r="B2544" s="866"/>
      <c r="C2544" s="881"/>
      <c r="D2544" s="883"/>
    </row>
    <row r="2545" spans="2:4">
      <c r="B2545" s="866"/>
      <c r="C2545" s="881"/>
      <c r="D2545" s="883"/>
    </row>
    <row r="2546" spans="2:4">
      <c r="B2546" s="866"/>
      <c r="C2546" s="881"/>
      <c r="D2546" s="883"/>
    </row>
    <row r="2547" spans="2:4">
      <c r="B2547" s="866"/>
      <c r="C2547" s="881"/>
      <c r="D2547" s="883"/>
    </row>
    <row r="2548" spans="2:4">
      <c r="B2548" s="866"/>
      <c r="C2548" s="881"/>
      <c r="D2548" s="883"/>
    </row>
    <row r="2549" spans="2:4">
      <c r="B2549" s="866"/>
      <c r="C2549" s="881"/>
      <c r="D2549" s="883"/>
    </row>
    <row r="2550" spans="2:4">
      <c r="B2550" s="866"/>
      <c r="C2550" s="881"/>
      <c r="D2550" s="883"/>
    </row>
    <row r="2551" spans="2:4">
      <c r="B2551" s="866"/>
      <c r="C2551" s="881"/>
      <c r="D2551" s="883"/>
    </row>
    <row r="2552" spans="2:4">
      <c r="B2552" s="866"/>
      <c r="C2552" s="881"/>
      <c r="D2552" s="883"/>
    </row>
    <row r="2553" spans="2:4">
      <c r="B2553" s="866"/>
      <c r="C2553" s="881"/>
      <c r="D2553" s="883"/>
    </row>
    <row r="2554" spans="2:4">
      <c r="B2554" s="866"/>
      <c r="C2554" s="881"/>
      <c r="D2554" s="883"/>
    </row>
    <row r="2555" spans="2:4">
      <c r="B2555" s="866"/>
      <c r="C2555" s="881"/>
      <c r="D2555" s="883"/>
    </row>
    <row r="2556" spans="2:4">
      <c r="B2556" s="866"/>
      <c r="C2556" s="881"/>
      <c r="D2556" s="883"/>
    </row>
    <row r="2557" spans="2:4">
      <c r="B2557" s="866"/>
      <c r="C2557" s="881"/>
      <c r="D2557" s="883"/>
    </row>
    <row r="2558" spans="2:4">
      <c r="B2558" s="954"/>
      <c r="C2558" s="955"/>
      <c r="D2558" s="883"/>
    </row>
    <row r="2559" spans="2:4">
      <c r="B2559" s="954"/>
      <c r="C2559" s="955"/>
      <c r="D2559" s="883"/>
    </row>
    <row r="2560" spans="2:4">
      <c r="B2560" s="954"/>
      <c r="C2560" s="955"/>
      <c r="D2560" s="883"/>
    </row>
    <row r="2561" spans="2:4">
      <c r="B2561" s="954"/>
      <c r="C2561" s="955"/>
      <c r="D2561" s="883"/>
    </row>
    <row r="2562" spans="2:4">
      <c r="B2562" s="954"/>
      <c r="C2562" s="955"/>
      <c r="D2562" s="883"/>
    </row>
    <row r="2563" spans="2:4">
      <c r="B2563" s="954"/>
      <c r="C2563" s="955"/>
      <c r="D2563" s="883"/>
    </row>
    <row r="2564" spans="2:4">
      <c r="B2564" s="866"/>
      <c r="C2564" s="881"/>
      <c r="D2564" s="883"/>
    </row>
    <row r="2565" spans="2:4">
      <c r="B2565" s="866"/>
      <c r="C2565" s="881"/>
      <c r="D2565" s="883"/>
    </row>
    <row r="2566" spans="2:4">
      <c r="B2566" s="866"/>
      <c r="C2566" s="881"/>
      <c r="D2566" s="883"/>
    </row>
    <row r="2567" spans="2:4">
      <c r="B2567" s="866"/>
      <c r="C2567" s="881"/>
      <c r="D2567" s="883"/>
    </row>
    <row r="2568" spans="2:4">
      <c r="B2568" s="866"/>
      <c r="C2568" s="881"/>
      <c r="D2568" s="883"/>
    </row>
    <row r="2569" spans="2:4">
      <c r="B2569" s="866"/>
      <c r="C2569" s="881"/>
      <c r="D2569" s="883"/>
    </row>
    <row r="2570" spans="2:4">
      <c r="B2570" s="866"/>
      <c r="C2570" s="881"/>
      <c r="D2570" s="883"/>
    </row>
    <row r="2571" spans="2:4">
      <c r="B2571" s="866"/>
      <c r="C2571" s="881"/>
      <c r="D2571" s="883"/>
    </row>
    <row r="2572" spans="2:4">
      <c r="B2572" s="866"/>
      <c r="C2572" s="881"/>
      <c r="D2572" s="883"/>
    </row>
    <row r="2573" spans="2:4">
      <c r="B2573" s="866"/>
      <c r="C2573" s="881"/>
      <c r="D2573" s="883"/>
    </row>
    <row r="2574" spans="2:4">
      <c r="B2574" s="866"/>
      <c r="C2574" s="881"/>
      <c r="D2574" s="883"/>
    </row>
    <row r="2575" spans="2:4">
      <c r="B2575" s="866"/>
      <c r="C2575" s="881"/>
      <c r="D2575" s="883"/>
    </row>
    <row r="2576" spans="2:4">
      <c r="B2576" s="866"/>
      <c r="C2576" s="881"/>
      <c r="D2576" s="883"/>
    </row>
    <row r="2577" spans="2:4">
      <c r="B2577" s="866"/>
      <c r="C2577" s="881"/>
      <c r="D2577" s="883"/>
    </row>
    <row r="2578" spans="2:4">
      <c r="B2578" s="866"/>
      <c r="C2578" s="881"/>
      <c r="D2578" s="883"/>
    </row>
    <row r="2579" spans="2:4">
      <c r="B2579" s="866"/>
      <c r="C2579" s="881"/>
      <c r="D2579" s="883"/>
    </row>
    <row r="2580" spans="2:4">
      <c r="B2580" s="866"/>
      <c r="C2580" s="881"/>
      <c r="D2580" s="883"/>
    </row>
    <row r="2581" spans="2:4">
      <c r="B2581" s="866"/>
      <c r="C2581" s="881"/>
      <c r="D2581" s="883"/>
    </row>
    <row r="2582" spans="2:4">
      <c r="B2582" s="866"/>
      <c r="C2582" s="881"/>
      <c r="D2582" s="883"/>
    </row>
    <row r="2583" spans="2:4">
      <c r="B2583" s="866"/>
      <c r="C2583" s="881"/>
      <c r="D2583" s="883"/>
    </row>
    <row r="2584" spans="2:4">
      <c r="B2584" s="866"/>
      <c r="C2584" s="881"/>
      <c r="D2584" s="883"/>
    </row>
    <row r="2585" spans="2:4">
      <c r="B2585" s="866"/>
      <c r="C2585" s="881"/>
      <c r="D2585" s="883"/>
    </row>
    <row r="2586" spans="2:4">
      <c r="B2586" s="866"/>
      <c r="C2586" s="881"/>
      <c r="D2586" s="883"/>
    </row>
    <row r="2587" spans="2:4">
      <c r="B2587" s="866"/>
      <c r="C2587" s="881"/>
      <c r="D2587" s="883"/>
    </row>
    <row r="2588" spans="2:4">
      <c r="B2588" s="866"/>
      <c r="C2588" s="881"/>
      <c r="D2588" s="883"/>
    </row>
    <row r="2589" spans="2:4">
      <c r="B2589" s="866"/>
      <c r="C2589" s="881"/>
      <c r="D2589" s="883"/>
    </row>
    <row r="2590" spans="2:4">
      <c r="B2590" s="866"/>
      <c r="C2590" s="881"/>
      <c r="D2590" s="883"/>
    </row>
    <row r="2591" spans="2:4">
      <c r="B2591" s="866"/>
      <c r="C2591" s="881"/>
      <c r="D2591" s="883"/>
    </row>
    <row r="2592" spans="2:4">
      <c r="B2592" s="866"/>
      <c r="C2592" s="881"/>
      <c r="D2592" s="883"/>
    </row>
    <row r="2593" spans="2:4">
      <c r="B2593" s="866"/>
      <c r="C2593" s="881"/>
      <c r="D2593" s="883"/>
    </row>
    <row r="2594" spans="2:4">
      <c r="B2594" s="866"/>
      <c r="C2594" s="881"/>
      <c r="D2594" s="883"/>
    </row>
    <row r="2595" spans="2:4">
      <c r="B2595" s="866"/>
      <c r="C2595" s="881"/>
      <c r="D2595" s="883"/>
    </row>
    <row r="2596" spans="2:4">
      <c r="B2596" s="866"/>
      <c r="C2596" s="881"/>
      <c r="D2596" s="883"/>
    </row>
    <row r="2597" spans="2:4">
      <c r="B2597" s="866"/>
      <c r="C2597" s="881"/>
      <c r="D2597" s="883"/>
    </row>
    <row r="2598" spans="2:4">
      <c r="B2598" s="866"/>
      <c r="C2598" s="881"/>
      <c r="D2598" s="883"/>
    </row>
    <row r="2599" spans="2:4">
      <c r="B2599" s="866"/>
      <c r="C2599" s="881"/>
      <c r="D2599" s="883"/>
    </row>
    <row r="2600" spans="2:4">
      <c r="B2600" s="866"/>
      <c r="C2600" s="881"/>
      <c r="D2600" s="883"/>
    </row>
    <row r="2601" spans="2:4">
      <c r="B2601" s="866"/>
      <c r="C2601" s="881"/>
      <c r="D2601" s="883"/>
    </row>
    <row r="2602" spans="2:4">
      <c r="B2602" s="866"/>
      <c r="C2602" s="881"/>
      <c r="D2602" s="883"/>
    </row>
    <row r="2603" spans="2:4">
      <c r="B2603" s="866"/>
      <c r="C2603" s="881"/>
      <c r="D2603" s="883"/>
    </row>
    <row r="2604" spans="2:4">
      <c r="B2604" s="866"/>
      <c r="C2604" s="881"/>
      <c r="D2604" s="883"/>
    </row>
    <row r="2605" spans="2:4">
      <c r="B2605" s="866"/>
      <c r="C2605" s="881"/>
      <c r="D2605" s="883"/>
    </row>
    <row r="2606" spans="2:4">
      <c r="B2606" s="866"/>
      <c r="C2606" s="881"/>
      <c r="D2606" s="883"/>
    </row>
    <row r="2607" spans="2:4">
      <c r="B2607" s="866"/>
      <c r="C2607" s="881"/>
      <c r="D2607" s="883"/>
    </row>
    <row r="2608" spans="2:4">
      <c r="B2608" s="866"/>
      <c r="C2608" s="881"/>
      <c r="D2608" s="883"/>
    </row>
    <row r="2609" spans="2:4">
      <c r="B2609" s="866"/>
      <c r="C2609" s="881"/>
      <c r="D2609" s="883"/>
    </row>
    <row r="2610" spans="2:4">
      <c r="B2610" s="866"/>
      <c r="C2610" s="881"/>
      <c r="D2610" s="883"/>
    </row>
    <row r="2611" spans="2:4">
      <c r="B2611" s="866"/>
      <c r="C2611" s="881"/>
      <c r="D2611" s="883"/>
    </row>
    <row r="2612" spans="2:4">
      <c r="B2612" s="866"/>
      <c r="C2612" s="881"/>
      <c r="D2612" s="883"/>
    </row>
    <row r="2613" spans="2:4">
      <c r="B2613" s="866"/>
      <c r="C2613" s="881"/>
      <c r="D2613" s="883"/>
    </row>
    <row r="2614" spans="2:4">
      <c r="B2614" s="866"/>
      <c r="C2614" s="881"/>
      <c r="D2614" s="883"/>
    </row>
    <row r="2615" spans="2:4">
      <c r="B2615" s="866"/>
      <c r="C2615" s="881"/>
      <c r="D2615" s="883"/>
    </row>
    <row r="2616" spans="2:4">
      <c r="B2616" s="866"/>
      <c r="C2616" s="881"/>
      <c r="D2616" s="883"/>
    </row>
    <row r="2617" spans="2:4">
      <c r="B2617" s="866"/>
      <c r="C2617" s="881"/>
      <c r="D2617" s="883"/>
    </row>
    <row r="2618" spans="2:4">
      <c r="B2618" s="866"/>
      <c r="C2618" s="881"/>
      <c r="D2618" s="883"/>
    </row>
    <row r="2619" spans="2:4">
      <c r="B2619" s="866"/>
      <c r="C2619" s="881"/>
      <c r="D2619" s="883"/>
    </row>
    <row r="2620" spans="2:4">
      <c r="B2620" s="866"/>
      <c r="C2620" s="881"/>
      <c r="D2620" s="883"/>
    </row>
    <row r="2621" spans="2:4">
      <c r="B2621" s="866"/>
      <c r="C2621" s="881"/>
      <c r="D2621" s="883"/>
    </row>
    <row r="2622" spans="2:4">
      <c r="B2622" s="866"/>
      <c r="C2622" s="881"/>
      <c r="D2622" s="883"/>
    </row>
    <row r="2623" spans="2:4">
      <c r="B2623" s="866"/>
      <c r="C2623" s="881"/>
      <c r="D2623" s="883"/>
    </row>
    <row r="2624" spans="2:4">
      <c r="B2624" s="866"/>
      <c r="C2624" s="881"/>
      <c r="D2624" s="883"/>
    </row>
    <row r="2625" spans="2:4">
      <c r="B2625" s="866"/>
      <c r="C2625" s="881"/>
      <c r="D2625" s="883"/>
    </row>
    <row r="2626" spans="2:4">
      <c r="B2626" s="866"/>
      <c r="C2626" s="881"/>
      <c r="D2626" s="883"/>
    </row>
    <row r="2627" spans="2:4">
      <c r="B2627" s="866"/>
      <c r="C2627" s="881"/>
      <c r="D2627" s="883"/>
    </row>
    <row r="2628" spans="2:4">
      <c r="B2628" s="866"/>
      <c r="C2628" s="881"/>
      <c r="D2628" s="883"/>
    </row>
    <row r="2629" spans="2:4">
      <c r="B2629" s="866"/>
      <c r="C2629" s="881"/>
      <c r="D2629" s="883"/>
    </row>
    <row r="2630" spans="2:4">
      <c r="B2630" s="866"/>
      <c r="C2630" s="881"/>
      <c r="D2630" s="883"/>
    </row>
    <row r="2631" spans="2:4">
      <c r="B2631" s="866"/>
      <c r="C2631" s="881"/>
      <c r="D2631" s="883"/>
    </row>
    <row r="2632" spans="2:4">
      <c r="B2632" s="866"/>
      <c r="C2632" s="881"/>
      <c r="D2632" s="883"/>
    </row>
    <row r="2633" spans="2:4">
      <c r="B2633" s="866"/>
      <c r="C2633" s="881"/>
      <c r="D2633" s="883"/>
    </row>
    <row r="2634" spans="2:4">
      <c r="B2634" s="866"/>
      <c r="C2634" s="881"/>
      <c r="D2634" s="883"/>
    </row>
    <row r="2635" spans="2:4">
      <c r="B2635" s="866"/>
      <c r="C2635" s="881"/>
      <c r="D2635" s="883"/>
    </row>
    <row r="2636" spans="2:4">
      <c r="B2636" s="866"/>
      <c r="C2636" s="881"/>
      <c r="D2636" s="883"/>
    </row>
    <row r="2637" spans="2:4">
      <c r="B2637" s="866"/>
      <c r="C2637" s="881"/>
      <c r="D2637" s="883"/>
    </row>
    <row r="2638" spans="2:4">
      <c r="B2638" s="866"/>
      <c r="C2638" s="881"/>
      <c r="D2638" s="883"/>
    </row>
    <row r="2639" spans="2:4">
      <c r="B2639" s="866"/>
      <c r="C2639" s="881"/>
      <c r="D2639" s="883"/>
    </row>
    <row r="2640" spans="2:4">
      <c r="B2640" s="866"/>
      <c r="C2640" s="881"/>
      <c r="D2640" s="883"/>
    </row>
    <row r="2641" spans="2:4">
      <c r="B2641" s="866"/>
      <c r="C2641" s="881"/>
      <c r="D2641" s="883"/>
    </row>
    <row r="2642" spans="2:4">
      <c r="B2642" s="866"/>
      <c r="C2642" s="881"/>
      <c r="D2642" s="883"/>
    </row>
    <row r="2643" spans="2:4">
      <c r="B2643" s="866"/>
      <c r="C2643" s="881"/>
      <c r="D2643" s="883"/>
    </row>
    <row r="2644" spans="2:4">
      <c r="B2644" s="866"/>
      <c r="C2644" s="881"/>
      <c r="D2644" s="883"/>
    </row>
    <row r="2645" spans="2:4">
      <c r="B2645" s="866"/>
      <c r="C2645" s="881"/>
      <c r="D2645" s="883"/>
    </row>
    <row r="2646" spans="2:4">
      <c r="B2646" s="866"/>
      <c r="C2646" s="881"/>
      <c r="D2646" s="883"/>
    </row>
    <row r="2647" spans="2:4">
      <c r="B2647" s="866"/>
      <c r="C2647" s="881"/>
      <c r="D2647" s="883"/>
    </row>
    <row r="2648" spans="2:4">
      <c r="B2648" s="866"/>
      <c r="C2648" s="881"/>
      <c r="D2648" s="883"/>
    </row>
    <row r="2649" spans="2:4">
      <c r="B2649" s="866"/>
      <c r="C2649" s="881"/>
      <c r="D2649" s="883"/>
    </row>
    <row r="2650" spans="2:4">
      <c r="B2650" s="954"/>
      <c r="C2650" s="955"/>
      <c r="D2650" s="883"/>
    </row>
    <row r="2651" spans="2:4">
      <c r="B2651" s="954"/>
      <c r="C2651" s="955"/>
      <c r="D2651" s="883"/>
    </row>
    <row r="2652" spans="2:4">
      <c r="B2652" s="954"/>
      <c r="C2652" s="955"/>
      <c r="D2652" s="883"/>
    </row>
    <row r="2653" spans="2:4">
      <c r="B2653" s="954"/>
      <c r="C2653" s="955"/>
      <c r="D2653" s="883"/>
    </row>
    <row r="2654" spans="2:4">
      <c r="B2654" s="954"/>
      <c r="C2654" s="955"/>
      <c r="D2654" s="883"/>
    </row>
    <row r="2655" spans="2:4">
      <c r="B2655" s="954"/>
      <c r="C2655" s="955"/>
      <c r="D2655" s="883"/>
    </row>
    <row r="2656" spans="2:4">
      <c r="B2656" s="866"/>
      <c r="C2656" s="881"/>
      <c r="D2656" s="883"/>
    </row>
    <row r="2657" spans="2:4">
      <c r="B2657" s="866"/>
      <c r="C2657" s="881"/>
      <c r="D2657" s="883"/>
    </row>
    <row r="2658" spans="2:4">
      <c r="B2658" s="866"/>
      <c r="C2658" s="881"/>
      <c r="D2658" s="883"/>
    </row>
    <row r="2659" spans="2:4">
      <c r="B2659" s="866"/>
      <c r="C2659" s="881"/>
      <c r="D2659" s="883"/>
    </row>
    <row r="2660" spans="2:4">
      <c r="B2660" s="866"/>
      <c r="C2660" s="881"/>
      <c r="D2660" s="883"/>
    </row>
    <row r="2661" spans="2:4">
      <c r="B2661" s="866"/>
      <c r="C2661" s="881"/>
      <c r="D2661" s="883"/>
    </row>
    <row r="2662" spans="2:4">
      <c r="B2662" s="866"/>
      <c r="C2662" s="881"/>
      <c r="D2662" s="883"/>
    </row>
    <row r="2663" spans="2:4">
      <c r="B2663" s="866"/>
      <c r="C2663" s="881"/>
      <c r="D2663" s="883"/>
    </row>
    <row r="2664" spans="2:4">
      <c r="B2664" s="866"/>
      <c r="C2664" s="881"/>
      <c r="D2664" s="883"/>
    </row>
    <row r="2665" spans="2:4">
      <c r="B2665" s="866"/>
      <c r="C2665" s="881"/>
      <c r="D2665" s="883"/>
    </row>
    <row r="2666" spans="2:4">
      <c r="B2666" s="866"/>
      <c r="C2666" s="881"/>
      <c r="D2666" s="883"/>
    </row>
    <row r="2667" spans="2:4">
      <c r="B2667" s="866"/>
      <c r="C2667" s="881"/>
      <c r="D2667" s="883"/>
    </row>
    <row r="2668" spans="2:4">
      <c r="B2668" s="866"/>
      <c r="C2668" s="881"/>
      <c r="D2668" s="883"/>
    </row>
    <row r="2669" spans="2:4">
      <c r="B2669" s="866"/>
      <c r="C2669" s="881"/>
      <c r="D2669" s="883"/>
    </row>
    <row r="2670" spans="2:4">
      <c r="B2670" s="866"/>
      <c r="C2670" s="881"/>
      <c r="D2670" s="883"/>
    </row>
    <row r="2671" spans="2:4">
      <c r="B2671" s="866"/>
      <c r="C2671" s="881"/>
      <c r="D2671" s="883"/>
    </row>
    <row r="2672" spans="2:4">
      <c r="B2672" s="866"/>
      <c r="C2672" s="881"/>
      <c r="D2672" s="883"/>
    </row>
    <row r="2673" spans="2:4">
      <c r="B2673" s="866"/>
      <c r="C2673" s="881"/>
      <c r="D2673" s="883"/>
    </row>
    <row r="2674" spans="2:4">
      <c r="B2674" s="866"/>
      <c r="C2674" s="881"/>
      <c r="D2674" s="883"/>
    </row>
    <row r="2675" spans="2:4">
      <c r="B2675" s="866"/>
      <c r="C2675" s="881"/>
      <c r="D2675" s="883"/>
    </row>
    <row r="2676" spans="2:4">
      <c r="B2676" s="866"/>
      <c r="C2676" s="881"/>
      <c r="D2676" s="883"/>
    </row>
    <row r="2677" spans="2:4">
      <c r="B2677" s="866"/>
      <c r="C2677" s="881"/>
      <c r="D2677" s="883"/>
    </row>
    <row r="2678" spans="2:4">
      <c r="B2678" s="866"/>
      <c r="C2678" s="881"/>
      <c r="D2678" s="883"/>
    </row>
    <row r="2679" spans="2:4">
      <c r="B2679" s="866"/>
      <c r="C2679" s="881"/>
      <c r="D2679" s="883"/>
    </row>
    <row r="2680" spans="2:4">
      <c r="B2680" s="866"/>
      <c r="C2680" s="881"/>
      <c r="D2680" s="883"/>
    </row>
    <row r="2681" spans="2:4">
      <c r="B2681" s="866"/>
      <c r="C2681" s="881"/>
      <c r="D2681" s="883"/>
    </row>
    <row r="2682" spans="2:4">
      <c r="B2682" s="866"/>
      <c r="C2682" s="881"/>
      <c r="D2682" s="883"/>
    </row>
    <row r="2683" spans="2:4">
      <c r="B2683" s="866"/>
      <c r="C2683" s="881"/>
      <c r="D2683" s="883"/>
    </row>
    <row r="2684" spans="2:4">
      <c r="B2684" s="866"/>
      <c r="C2684" s="881"/>
      <c r="D2684" s="883"/>
    </row>
    <row r="2685" spans="2:4">
      <c r="B2685" s="866"/>
      <c r="C2685" s="881"/>
      <c r="D2685" s="883"/>
    </row>
    <row r="2686" spans="2:4">
      <c r="B2686" s="866"/>
      <c r="C2686" s="881"/>
      <c r="D2686" s="883"/>
    </row>
    <row r="2687" spans="2:4">
      <c r="B2687" s="866"/>
      <c r="C2687" s="881"/>
      <c r="D2687" s="883"/>
    </row>
    <row r="2688" spans="2:4">
      <c r="B2688" s="866"/>
      <c r="C2688" s="881"/>
      <c r="D2688" s="883"/>
    </row>
    <row r="2689" spans="2:4">
      <c r="B2689" s="866"/>
      <c r="C2689" s="881"/>
      <c r="D2689" s="883"/>
    </row>
    <row r="2690" spans="2:4">
      <c r="B2690" s="866"/>
      <c r="C2690" s="881"/>
      <c r="D2690" s="883"/>
    </row>
    <row r="2691" spans="2:4">
      <c r="B2691" s="866"/>
      <c r="C2691" s="881"/>
      <c r="D2691" s="883"/>
    </row>
    <row r="2692" spans="2:4">
      <c r="B2692" s="866"/>
      <c r="C2692" s="881"/>
      <c r="D2692" s="883"/>
    </row>
    <row r="2693" spans="2:4">
      <c r="B2693" s="866"/>
      <c r="C2693" s="881"/>
      <c r="D2693" s="883"/>
    </row>
    <row r="2694" spans="2:4">
      <c r="B2694" s="866"/>
      <c r="C2694" s="881"/>
      <c r="D2694" s="883"/>
    </row>
    <row r="2695" spans="2:4">
      <c r="B2695" s="866"/>
      <c r="C2695" s="881"/>
      <c r="D2695" s="883"/>
    </row>
    <row r="2696" spans="2:4">
      <c r="B2696" s="866"/>
      <c r="C2696" s="881"/>
      <c r="D2696" s="883"/>
    </row>
    <row r="2697" spans="2:4">
      <c r="B2697" s="866"/>
      <c r="C2697" s="881"/>
      <c r="D2697" s="883"/>
    </row>
    <row r="2698" spans="2:4">
      <c r="B2698" s="866"/>
      <c r="C2698" s="881"/>
      <c r="D2698" s="883"/>
    </row>
    <row r="2699" spans="2:4">
      <c r="B2699" s="866"/>
      <c r="C2699" s="881"/>
      <c r="D2699" s="883"/>
    </row>
    <row r="2700" spans="2:4">
      <c r="B2700" s="866"/>
      <c r="C2700" s="881"/>
      <c r="D2700" s="883"/>
    </row>
    <row r="2701" spans="2:4">
      <c r="B2701" s="866"/>
      <c r="C2701" s="881"/>
      <c r="D2701" s="883"/>
    </row>
    <row r="2702" spans="2:4">
      <c r="B2702" s="866"/>
      <c r="C2702" s="881"/>
      <c r="D2702" s="883"/>
    </row>
    <row r="2703" spans="2:4">
      <c r="B2703" s="866"/>
      <c r="C2703" s="881"/>
      <c r="D2703" s="883"/>
    </row>
    <row r="2704" spans="2:4">
      <c r="B2704" s="866"/>
      <c r="C2704" s="881"/>
      <c r="D2704" s="883"/>
    </row>
    <row r="2705" spans="2:4">
      <c r="B2705" s="866"/>
      <c r="C2705" s="881"/>
      <c r="D2705" s="883"/>
    </row>
    <row r="2706" spans="2:4">
      <c r="B2706" s="866"/>
      <c r="C2706" s="881"/>
      <c r="D2706" s="883"/>
    </row>
    <row r="2707" spans="2:4">
      <c r="B2707" s="866"/>
      <c r="C2707" s="881"/>
      <c r="D2707" s="883"/>
    </row>
    <row r="2708" spans="2:4">
      <c r="B2708" s="866"/>
      <c r="C2708" s="881"/>
      <c r="D2708" s="883"/>
    </row>
    <row r="2709" spans="2:4">
      <c r="B2709" s="866"/>
      <c r="C2709" s="881"/>
      <c r="D2709" s="883"/>
    </row>
    <row r="2710" spans="2:4">
      <c r="B2710" s="866"/>
      <c r="C2710" s="881"/>
      <c r="D2710" s="883"/>
    </row>
    <row r="2711" spans="2:4">
      <c r="B2711" s="866"/>
      <c r="C2711" s="881"/>
      <c r="D2711" s="883"/>
    </row>
    <row r="2712" spans="2:4">
      <c r="B2712" s="866"/>
      <c r="C2712" s="881"/>
      <c r="D2712" s="883"/>
    </row>
    <row r="2713" spans="2:4">
      <c r="B2713" s="866"/>
      <c r="C2713" s="881"/>
      <c r="D2713" s="883"/>
    </row>
    <row r="2714" spans="2:4">
      <c r="B2714" s="866"/>
      <c r="C2714" s="881"/>
      <c r="D2714" s="883"/>
    </row>
    <row r="2715" spans="2:4">
      <c r="B2715" s="866"/>
      <c r="C2715" s="881"/>
      <c r="D2715" s="883"/>
    </row>
    <row r="2716" spans="2:4">
      <c r="B2716" s="866"/>
      <c r="C2716" s="881"/>
      <c r="D2716" s="883"/>
    </row>
    <row r="2717" spans="2:4">
      <c r="B2717" s="866"/>
      <c r="C2717" s="881"/>
      <c r="D2717" s="883"/>
    </row>
    <row r="2718" spans="2:4">
      <c r="B2718" s="866"/>
      <c r="C2718" s="881"/>
      <c r="D2718" s="883"/>
    </row>
    <row r="2719" spans="2:4">
      <c r="B2719" s="866"/>
      <c r="C2719" s="881"/>
      <c r="D2719" s="883"/>
    </row>
    <row r="2720" spans="2:4">
      <c r="B2720" s="866"/>
      <c r="C2720" s="881"/>
      <c r="D2720" s="883"/>
    </row>
    <row r="2721" spans="2:4">
      <c r="B2721" s="954"/>
      <c r="C2721" s="955"/>
      <c r="D2721" s="883"/>
    </row>
    <row r="2722" spans="2:4">
      <c r="B2722" s="954"/>
      <c r="C2722" s="955"/>
      <c r="D2722" s="883"/>
    </row>
    <row r="2723" spans="2:4">
      <c r="B2723" s="954"/>
      <c r="C2723" s="955"/>
      <c r="D2723" s="883"/>
    </row>
    <row r="2724" spans="2:4">
      <c r="B2724" s="954"/>
      <c r="C2724" s="955"/>
      <c r="D2724" s="883"/>
    </row>
    <row r="2725" spans="2:4">
      <c r="B2725" s="954"/>
      <c r="C2725" s="955"/>
      <c r="D2725" s="883"/>
    </row>
    <row r="2726" spans="2:4">
      <c r="B2726" s="954"/>
      <c r="C2726" s="955"/>
      <c r="D2726" s="883"/>
    </row>
    <row r="2727" spans="2:4">
      <c r="B2727" s="866"/>
      <c r="C2727" s="881"/>
      <c r="D2727" s="883"/>
    </row>
    <row r="2728" spans="2:4">
      <c r="B2728" s="866"/>
      <c r="C2728" s="881"/>
      <c r="D2728" s="883"/>
    </row>
    <row r="2729" spans="2:4">
      <c r="B2729" s="866"/>
      <c r="C2729" s="881"/>
      <c r="D2729" s="883"/>
    </row>
    <row r="2730" spans="2:4">
      <c r="B2730" s="866"/>
      <c r="C2730" s="881"/>
      <c r="D2730" s="883"/>
    </row>
    <row r="2731" spans="2:4">
      <c r="B2731" s="866"/>
      <c r="C2731" s="881"/>
      <c r="D2731" s="883"/>
    </row>
    <row r="2732" spans="2:4">
      <c r="B2732" s="866"/>
      <c r="C2732" s="881"/>
      <c r="D2732" s="883"/>
    </row>
    <row r="2733" spans="2:4">
      <c r="B2733" s="866"/>
      <c r="C2733" s="881"/>
      <c r="D2733" s="883"/>
    </row>
    <row r="2734" spans="2:4">
      <c r="B2734" s="866"/>
      <c r="C2734" s="881"/>
      <c r="D2734" s="883"/>
    </row>
    <row r="2735" spans="2:4">
      <c r="B2735" s="866"/>
      <c r="C2735" s="881"/>
      <c r="D2735" s="883"/>
    </row>
    <row r="2736" spans="2:4">
      <c r="B2736" s="866"/>
      <c r="C2736" s="881"/>
      <c r="D2736" s="883"/>
    </row>
    <row r="2737" spans="2:4">
      <c r="B2737" s="866"/>
      <c r="C2737" s="881"/>
      <c r="D2737" s="883"/>
    </row>
    <row r="2738" spans="2:4">
      <c r="B2738" s="866"/>
      <c r="C2738" s="881"/>
      <c r="D2738" s="883"/>
    </row>
    <row r="2739" spans="2:4">
      <c r="B2739" s="866"/>
      <c r="C2739" s="881"/>
      <c r="D2739" s="883"/>
    </row>
    <row r="2740" spans="2:4">
      <c r="B2740" s="866"/>
      <c r="C2740" s="881"/>
      <c r="D2740" s="883"/>
    </row>
    <row r="2741" spans="2:4">
      <c r="B2741" s="866"/>
      <c r="C2741" s="881"/>
      <c r="D2741" s="883"/>
    </row>
    <row r="2742" spans="2:4">
      <c r="B2742" s="866"/>
      <c r="C2742" s="881"/>
      <c r="D2742" s="883"/>
    </row>
    <row r="2743" spans="2:4">
      <c r="B2743" s="866"/>
      <c r="C2743" s="881"/>
      <c r="D2743" s="883"/>
    </row>
    <row r="2744" spans="2:4">
      <c r="B2744" s="866"/>
      <c r="C2744" s="881"/>
      <c r="D2744" s="883"/>
    </row>
    <row r="2745" spans="2:4">
      <c r="B2745" s="866"/>
      <c r="C2745" s="881"/>
      <c r="D2745" s="883"/>
    </row>
    <row r="2746" spans="2:4">
      <c r="B2746" s="866"/>
      <c r="C2746" s="881"/>
      <c r="D2746" s="883"/>
    </row>
    <row r="2747" spans="2:4">
      <c r="B2747" s="866"/>
      <c r="C2747" s="881"/>
      <c r="D2747" s="883"/>
    </row>
    <row r="2748" spans="2:4">
      <c r="B2748" s="866"/>
      <c r="C2748" s="881"/>
      <c r="D2748" s="883"/>
    </row>
    <row r="2749" spans="2:4">
      <c r="B2749" s="866"/>
      <c r="C2749" s="881"/>
      <c r="D2749" s="883"/>
    </row>
    <row r="2750" spans="2:4">
      <c r="B2750" s="866"/>
      <c r="C2750" s="881"/>
      <c r="D2750" s="883"/>
    </row>
    <row r="2751" spans="2:4">
      <c r="B2751" s="866"/>
      <c r="C2751" s="881"/>
      <c r="D2751" s="883"/>
    </row>
    <row r="2752" spans="2:4">
      <c r="B2752" s="866"/>
      <c r="C2752" s="881"/>
      <c r="D2752" s="883"/>
    </row>
    <row r="2753" spans="2:4">
      <c r="B2753" s="866"/>
      <c r="C2753" s="881"/>
      <c r="D2753" s="883"/>
    </row>
    <row r="2754" spans="2:4">
      <c r="B2754" s="866"/>
      <c r="C2754" s="881"/>
      <c r="D2754" s="883"/>
    </row>
    <row r="2755" spans="2:4">
      <c r="B2755" s="866"/>
      <c r="C2755" s="881"/>
      <c r="D2755" s="883"/>
    </row>
    <row r="2756" spans="2:4">
      <c r="B2756" s="866"/>
      <c r="C2756" s="881"/>
      <c r="D2756" s="883"/>
    </row>
    <row r="2757" spans="2:4">
      <c r="B2757" s="866"/>
      <c r="C2757" s="881"/>
      <c r="D2757" s="883"/>
    </row>
    <row r="2758" spans="2:4">
      <c r="B2758" s="866"/>
      <c r="C2758" s="881"/>
      <c r="D2758" s="883"/>
    </row>
    <row r="2759" spans="2:4">
      <c r="B2759" s="866"/>
      <c r="C2759" s="881"/>
      <c r="D2759" s="883"/>
    </row>
    <row r="2760" spans="2:4">
      <c r="B2760" s="866"/>
      <c r="C2760" s="881"/>
      <c r="D2760" s="883"/>
    </row>
    <row r="2761" spans="2:4">
      <c r="B2761" s="866"/>
      <c r="C2761" s="881"/>
      <c r="D2761" s="883"/>
    </row>
    <row r="2762" spans="2:4">
      <c r="B2762" s="866"/>
      <c r="C2762" s="881"/>
      <c r="D2762" s="883"/>
    </row>
    <row r="2763" spans="2:4">
      <c r="B2763" s="866"/>
      <c r="C2763" s="881"/>
      <c r="D2763" s="883"/>
    </row>
    <row r="2764" spans="2:4">
      <c r="B2764" s="866"/>
      <c r="C2764" s="881"/>
      <c r="D2764" s="883"/>
    </row>
    <row r="2765" spans="2:4">
      <c r="B2765" s="866"/>
      <c r="C2765" s="881"/>
      <c r="D2765" s="883"/>
    </row>
    <row r="2766" spans="2:4">
      <c r="B2766" s="866"/>
      <c r="C2766" s="881"/>
      <c r="D2766" s="883"/>
    </row>
    <row r="2767" spans="2:4">
      <c r="B2767" s="866"/>
      <c r="C2767" s="881"/>
      <c r="D2767" s="883"/>
    </row>
    <row r="2768" spans="2:4">
      <c r="B2768" s="866"/>
      <c r="C2768" s="881"/>
      <c r="D2768" s="883"/>
    </row>
    <row r="2769" spans="2:4">
      <c r="B2769" s="866"/>
      <c r="C2769" s="881"/>
      <c r="D2769" s="883"/>
    </row>
    <row r="2770" spans="2:4">
      <c r="B2770" s="866"/>
      <c r="C2770" s="881"/>
      <c r="D2770" s="883"/>
    </row>
    <row r="2771" spans="2:4">
      <c r="B2771" s="866"/>
      <c r="C2771" s="881"/>
      <c r="D2771" s="883"/>
    </row>
    <row r="2772" spans="2:4">
      <c r="B2772" s="866"/>
      <c r="C2772" s="881"/>
      <c r="D2772" s="883"/>
    </row>
    <row r="2773" spans="2:4">
      <c r="B2773" s="866"/>
      <c r="C2773" s="881"/>
      <c r="D2773" s="883"/>
    </row>
    <row r="2774" spans="2:4">
      <c r="B2774" s="866"/>
      <c r="C2774" s="881"/>
      <c r="D2774" s="883"/>
    </row>
    <row r="2775" spans="2:4">
      <c r="B2775" s="866"/>
      <c r="C2775" s="881"/>
      <c r="D2775" s="883"/>
    </row>
    <row r="2776" spans="2:4">
      <c r="B2776" s="866"/>
      <c r="C2776" s="881"/>
      <c r="D2776" s="883"/>
    </row>
    <row r="2777" spans="2:4">
      <c r="B2777" s="866"/>
      <c r="C2777" s="881"/>
      <c r="D2777" s="883"/>
    </row>
    <row r="2778" spans="2:4">
      <c r="B2778" s="866"/>
      <c r="C2778" s="881"/>
      <c r="D2778" s="883"/>
    </row>
    <row r="2779" spans="2:4">
      <c r="B2779" s="866"/>
      <c r="C2779" s="881"/>
      <c r="D2779" s="883"/>
    </row>
    <row r="2780" spans="2:4">
      <c r="B2780" s="866"/>
      <c r="C2780" s="881"/>
      <c r="D2780" s="883"/>
    </row>
    <row r="2781" spans="2:4">
      <c r="B2781" s="866"/>
      <c r="C2781" s="881"/>
      <c r="D2781" s="883"/>
    </row>
    <row r="2782" spans="2:4">
      <c r="B2782" s="866"/>
      <c r="C2782" s="881"/>
      <c r="D2782" s="883"/>
    </row>
    <row r="2783" spans="2:4">
      <c r="B2783" s="866"/>
      <c r="C2783" s="881"/>
      <c r="D2783" s="883"/>
    </row>
    <row r="2784" spans="2:4">
      <c r="B2784" s="866"/>
      <c r="C2784" s="881"/>
      <c r="D2784" s="883"/>
    </row>
    <row r="2785" spans="2:4">
      <c r="B2785" s="866"/>
      <c r="C2785" s="881"/>
      <c r="D2785" s="883"/>
    </row>
    <row r="2786" spans="2:4">
      <c r="B2786" s="866"/>
      <c r="C2786" s="881"/>
      <c r="D2786" s="883"/>
    </row>
    <row r="2787" spans="2:4">
      <c r="B2787" s="866"/>
      <c r="C2787" s="881"/>
      <c r="D2787" s="883"/>
    </row>
    <row r="2788" spans="2:4">
      <c r="B2788" s="866"/>
      <c r="C2788" s="881"/>
      <c r="D2788" s="883"/>
    </row>
    <row r="2789" spans="2:4">
      <c r="B2789" s="866"/>
      <c r="C2789" s="881"/>
      <c r="D2789" s="883"/>
    </row>
    <row r="2790" spans="2:4">
      <c r="B2790" s="866"/>
      <c r="C2790" s="881"/>
      <c r="D2790" s="883"/>
    </row>
    <row r="2791" spans="2:4">
      <c r="B2791" s="866"/>
      <c r="C2791" s="881"/>
      <c r="D2791" s="883"/>
    </row>
    <row r="2792" spans="2:4">
      <c r="B2792" s="954"/>
      <c r="C2792" s="955"/>
      <c r="D2792" s="883"/>
    </row>
    <row r="2793" spans="2:4">
      <c r="B2793" s="954"/>
      <c r="C2793" s="955"/>
      <c r="D2793" s="883"/>
    </row>
    <row r="2794" spans="2:4">
      <c r="B2794" s="954"/>
      <c r="C2794" s="955"/>
      <c r="D2794" s="883"/>
    </row>
    <row r="2795" spans="2:4">
      <c r="B2795" s="954"/>
      <c r="C2795" s="955"/>
      <c r="D2795" s="883"/>
    </row>
    <row r="2796" spans="2:4">
      <c r="B2796" s="954"/>
      <c r="C2796" s="955"/>
      <c r="D2796" s="883"/>
    </row>
    <row r="2797" spans="2:4">
      <c r="B2797" s="954"/>
      <c r="C2797" s="955"/>
      <c r="D2797" s="883"/>
    </row>
    <row r="2798" spans="2:4">
      <c r="B2798" s="866"/>
      <c r="C2798" s="881"/>
      <c r="D2798" s="883"/>
    </row>
    <row r="2799" spans="2:4">
      <c r="B2799" s="866"/>
      <c r="C2799" s="881"/>
      <c r="D2799" s="883"/>
    </row>
    <row r="2800" spans="2:4">
      <c r="B2800" s="866"/>
      <c r="C2800" s="881"/>
      <c r="D2800" s="883"/>
    </row>
    <row r="2801" spans="2:4">
      <c r="B2801" s="866"/>
      <c r="C2801" s="881"/>
      <c r="D2801" s="883"/>
    </row>
    <row r="2802" spans="2:4">
      <c r="B2802" s="866"/>
      <c r="C2802" s="881"/>
      <c r="D2802" s="883"/>
    </row>
    <row r="2803" spans="2:4">
      <c r="B2803" s="866"/>
      <c r="C2803" s="881"/>
      <c r="D2803" s="883"/>
    </row>
    <row r="2804" spans="2:4">
      <c r="B2804" s="866"/>
      <c r="C2804" s="881"/>
      <c r="D2804" s="883"/>
    </row>
    <row r="2805" spans="2:4">
      <c r="B2805" s="866"/>
      <c r="C2805" s="881"/>
      <c r="D2805" s="883"/>
    </row>
    <row r="2806" spans="2:4">
      <c r="B2806" s="866"/>
      <c r="C2806" s="881"/>
      <c r="D2806" s="883"/>
    </row>
    <row r="2807" spans="2:4">
      <c r="B2807" s="866"/>
      <c r="C2807" s="881"/>
      <c r="D2807" s="883"/>
    </row>
    <row r="2808" spans="2:4">
      <c r="B2808" s="866"/>
      <c r="C2808" s="881"/>
      <c r="D2808" s="883"/>
    </row>
    <row r="2809" spans="2:4">
      <c r="B2809" s="866"/>
      <c r="C2809" s="881"/>
      <c r="D2809" s="883"/>
    </row>
    <row r="2810" spans="2:4">
      <c r="B2810" s="866"/>
      <c r="C2810" s="881"/>
      <c r="D2810" s="883"/>
    </row>
    <row r="2811" spans="2:4">
      <c r="B2811" s="866"/>
      <c r="C2811" s="881"/>
      <c r="D2811" s="883"/>
    </row>
    <row r="2812" spans="2:4">
      <c r="B2812" s="866"/>
      <c r="C2812" s="881"/>
      <c r="D2812" s="883"/>
    </row>
    <row r="2813" spans="2:4">
      <c r="B2813" s="866"/>
      <c r="C2813" s="881"/>
      <c r="D2813" s="883"/>
    </row>
    <row r="2814" spans="2:4">
      <c r="B2814" s="866"/>
      <c r="C2814" s="881"/>
      <c r="D2814" s="883"/>
    </row>
    <row r="2815" spans="2:4">
      <c r="B2815" s="866"/>
      <c r="C2815" s="881"/>
      <c r="D2815" s="883"/>
    </row>
    <row r="2816" spans="2:4">
      <c r="B2816" s="866"/>
      <c r="C2816" s="881"/>
      <c r="D2816" s="883"/>
    </row>
    <row r="2817" spans="2:4">
      <c r="B2817" s="866"/>
      <c r="C2817" s="881"/>
      <c r="D2817" s="883"/>
    </row>
    <row r="2818" spans="2:4">
      <c r="B2818" s="866"/>
      <c r="C2818" s="881"/>
      <c r="D2818" s="883"/>
    </row>
    <row r="2819" spans="2:4">
      <c r="B2819" s="866"/>
      <c r="C2819" s="881"/>
      <c r="D2819" s="883"/>
    </row>
    <row r="2820" spans="2:4">
      <c r="B2820" s="866"/>
      <c r="C2820" s="881"/>
      <c r="D2820" s="883"/>
    </row>
    <row r="2821" spans="2:4">
      <c r="B2821" s="866"/>
      <c r="C2821" s="881"/>
      <c r="D2821" s="883"/>
    </row>
    <row r="2822" spans="2:4">
      <c r="B2822" s="866"/>
      <c r="C2822" s="881"/>
      <c r="D2822" s="883"/>
    </row>
    <row r="2823" spans="2:4">
      <c r="B2823" s="866"/>
      <c r="C2823" s="881"/>
      <c r="D2823" s="883"/>
    </row>
    <row r="2824" spans="2:4">
      <c r="B2824" s="866"/>
      <c r="C2824" s="881"/>
      <c r="D2824" s="883"/>
    </row>
    <row r="2825" spans="2:4">
      <c r="B2825" s="866"/>
      <c r="C2825" s="881"/>
      <c r="D2825" s="883"/>
    </row>
    <row r="2826" spans="2:4">
      <c r="B2826" s="866"/>
      <c r="C2826" s="881"/>
      <c r="D2826" s="883"/>
    </row>
    <row r="2827" spans="2:4">
      <c r="B2827" s="866"/>
      <c r="C2827" s="881"/>
      <c r="D2827" s="883"/>
    </row>
    <row r="2828" spans="2:4">
      <c r="B2828" s="866"/>
      <c r="C2828" s="881"/>
      <c r="D2828" s="883"/>
    </row>
    <row r="2829" spans="2:4">
      <c r="B2829" s="866"/>
      <c r="C2829" s="881"/>
      <c r="D2829" s="883"/>
    </row>
    <row r="2830" spans="2:4">
      <c r="B2830" s="866"/>
      <c r="C2830" s="881"/>
      <c r="D2830" s="883"/>
    </row>
    <row r="2832" spans="2:4">
      <c r="B2832" s="866"/>
      <c r="C2832" s="881"/>
      <c r="D2832" s="883"/>
    </row>
    <row r="2833" spans="2:4">
      <c r="B2833" s="954"/>
      <c r="C2833" s="881"/>
      <c r="D2833" s="883"/>
    </row>
    <row r="2834" spans="2:4">
      <c r="B2834" s="954"/>
      <c r="C2834" s="881"/>
      <c r="D2834" s="883"/>
    </row>
    <row r="2835" spans="2:4">
      <c r="B2835" s="954"/>
      <c r="C2835" s="881"/>
      <c r="D2835" s="883"/>
    </row>
    <row r="2836" spans="2:4">
      <c r="B2836" s="954"/>
      <c r="C2836" s="881"/>
      <c r="D2836" s="883"/>
    </row>
    <row r="2837" spans="2:4">
      <c r="B2837" s="954"/>
      <c r="C2837" s="881"/>
      <c r="D2837" s="883"/>
    </row>
    <row r="2838" spans="2:4">
      <c r="B2838" s="954"/>
      <c r="C2838" s="881"/>
      <c r="D2838" s="883"/>
    </row>
    <row r="2839" spans="2:4">
      <c r="B2839" s="866"/>
      <c r="C2839" s="881"/>
      <c r="D2839" s="883"/>
    </row>
    <row r="2840" spans="2:4">
      <c r="B2840" s="866"/>
      <c r="C2840" s="881"/>
      <c r="D2840" s="883"/>
    </row>
    <row r="2841" spans="2:4">
      <c r="B2841" s="866"/>
      <c r="C2841" s="881"/>
      <c r="D2841" s="883"/>
    </row>
    <row r="2842" spans="2:4">
      <c r="B2842" s="866"/>
      <c r="C2842" s="881"/>
      <c r="D2842" s="883"/>
    </row>
    <row r="2843" spans="2:4">
      <c r="B2843" s="866"/>
      <c r="C2843" s="881"/>
      <c r="D2843" s="883"/>
    </row>
    <row r="2844" spans="2:4">
      <c r="B2844" s="866"/>
      <c r="C2844" s="881"/>
      <c r="D2844" s="883"/>
    </row>
    <row r="2845" spans="2:4">
      <c r="B2845" s="866"/>
      <c r="C2845" s="881"/>
      <c r="D2845" s="883"/>
    </row>
    <row r="2846" spans="2:4">
      <c r="B2846" s="866"/>
      <c r="C2846" s="881"/>
      <c r="D2846" s="883"/>
    </row>
    <row r="2847" spans="2:4">
      <c r="B2847" s="866"/>
      <c r="C2847" s="881"/>
      <c r="D2847" s="883"/>
    </row>
    <row r="2848" spans="2:4">
      <c r="B2848" s="866"/>
      <c r="C2848" s="881"/>
      <c r="D2848" s="883"/>
    </row>
    <row r="2849" spans="2:4">
      <c r="B2849" s="866"/>
      <c r="C2849" s="881"/>
      <c r="D2849" s="883"/>
    </row>
    <row r="2850" spans="2:4">
      <c r="B2850" s="866"/>
      <c r="C2850" s="881"/>
      <c r="D2850" s="883"/>
    </row>
    <row r="2851" spans="2:4">
      <c r="B2851" s="866"/>
      <c r="C2851" s="881"/>
      <c r="D2851" s="883"/>
    </row>
    <row r="2852" spans="2:4">
      <c r="B2852" s="866"/>
      <c r="C2852" s="881"/>
      <c r="D2852" s="883"/>
    </row>
    <row r="2853" spans="2:4">
      <c r="B2853" s="866"/>
      <c r="C2853" s="881"/>
      <c r="D2853" s="883"/>
    </row>
    <row r="2854" spans="2:4">
      <c r="B2854" s="866"/>
      <c r="C2854" s="881"/>
      <c r="D2854" s="883"/>
    </row>
    <row r="2855" spans="2:4">
      <c r="B2855" s="866"/>
      <c r="C2855" s="881"/>
      <c r="D2855" s="883"/>
    </row>
    <row r="2856" spans="2:4">
      <c r="B2856" s="866"/>
      <c r="C2856" s="881"/>
      <c r="D2856" s="883"/>
    </row>
    <row r="2857" spans="2:4">
      <c r="B2857" s="866"/>
      <c r="C2857" s="881"/>
      <c r="D2857" s="883"/>
    </row>
    <row r="2858" spans="2:4">
      <c r="B2858" s="866"/>
      <c r="C2858" s="881"/>
      <c r="D2858" s="883"/>
    </row>
    <row r="2859" spans="2:4">
      <c r="B2859" s="866"/>
      <c r="C2859" s="881"/>
      <c r="D2859" s="883"/>
    </row>
    <row r="2860" spans="2:4">
      <c r="B2860" s="866"/>
      <c r="C2860" s="881"/>
      <c r="D2860" s="883"/>
    </row>
    <row r="2861" spans="2:4">
      <c r="B2861" s="866"/>
      <c r="C2861" s="881"/>
      <c r="D2861" s="883"/>
    </row>
    <row r="2862" spans="2:4">
      <c r="B2862" s="866"/>
      <c r="C2862" s="881"/>
      <c r="D2862" s="883"/>
    </row>
    <row r="2863" spans="2:4">
      <c r="B2863" s="866"/>
      <c r="C2863" s="881"/>
      <c r="D2863" s="883"/>
    </row>
    <row r="2864" spans="2:4">
      <c r="B2864" s="866"/>
      <c r="C2864" s="881"/>
      <c r="D2864" s="883"/>
    </row>
    <row r="2865" spans="2:4">
      <c r="B2865" s="866"/>
      <c r="C2865" s="881"/>
      <c r="D2865" s="883"/>
    </row>
    <row r="2866" spans="2:4">
      <c r="B2866" s="866"/>
      <c r="C2866" s="881"/>
      <c r="D2866" s="883"/>
    </row>
    <row r="2867" spans="2:4">
      <c r="B2867" s="866"/>
      <c r="C2867" s="881"/>
      <c r="D2867" s="883"/>
    </row>
    <row r="2868" spans="2:4">
      <c r="B2868" s="866"/>
      <c r="C2868" s="881"/>
      <c r="D2868" s="883"/>
    </row>
    <row r="2869" spans="2:4">
      <c r="B2869" s="866"/>
      <c r="C2869" s="881"/>
      <c r="D2869" s="883"/>
    </row>
    <row r="2870" spans="2:4">
      <c r="B2870" s="866"/>
      <c r="C2870" s="881"/>
      <c r="D2870" s="883"/>
    </row>
    <row r="2871" spans="2:4">
      <c r="B2871" s="866"/>
      <c r="C2871" s="881"/>
      <c r="D2871" s="883"/>
    </row>
    <row r="2872" spans="2:4">
      <c r="B2872" s="866"/>
      <c r="C2872" s="881"/>
      <c r="D2872" s="883"/>
    </row>
    <row r="2873" spans="2:4">
      <c r="B2873" s="866"/>
      <c r="C2873" s="881"/>
      <c r="D2873" s="883"/>
    </row>
    <row r="2874" spans="2:4">
      <c r="B2874" s="866"/>
      <c r="C2874" s="881"/>
      <c r="D2874" s="883"/>
    </row>
    <row r="2875" spans="2:4">
      <c r="B2875" s="866"/>
      <c r="C2875" s="881"/>
      <c r="D2875" s="883"/>
    </row>
    <row r="2876" spans="2:4">
      <c r="B2876" s="866"/>
      <c r="C2876" s="881"/>
      <c r="D2876" s="883"/>
    </row>
    <row r="2877" spans="2:4">
      <c r="B2877" s="866"/>
      <c r="C2877" s="881"/>
      <c r="D2877" s="883"/>
    </row>
    <row r="2878" spans="2:4">
      <c r="B2878" s="866"/>
      <c r="C2878" s="881"/>
      <c r="D2878" s="883"/>
    </row>
    <row r="2879" spans="2:4">
      <c r="B2879" s="866"/>
      <c r="C2879" s="881"/>
      <c r="D2879" s="883"/>
    </row>
    <row r="2880" spans="2:4">
      <c r="B2880" s="866"/>
      <c r="C2880" s="881"/>
      <c r="D2880" s="883"/>
    </row>
    <row r="2881" spans="2:4">
      <c r="B2881" s="866"/>
      <c r="C2881" s="881"/>
      <c r="D2881" s="883"/>
    </row>
    <row r="2882" spans="2:4">
      <c r="B2882" s="866"/>
      <c r="C2882" s="881"/>
      <c r="D2882" s="883"/>
    </row>
    <row r="2883" spans="2:4">
      <c r="B2883" s="866"/>
      <c r="C2883" s="881"/>
      <c r="D2883" s="883"/>
    </row>
    <row r="2884" spans="2:4">
      <c r="B2884" s="866"/>
      <c r="C2884" s="881"/>
      <c r="D2884" s="883"/>
    </row>
    <row r="2885" spans="2:4">
      <c r="B2885" s="866"/>
      <c r="C2885" s="881"/>
      <c r="D2885" s="883"/>
    </row>
    <row r="2886" spans="2:4">
      <c r="B2886" s="866"/>
      <c r="C2886" s="881"/>
      <c r="D2886" s="883"/>
    </row>
    <row r="2887" spans="2:4">
      <c r="B2887" s="866"/>
      <c r="C2887" s="881"/>
      <c r="D2887" s="883"/>
    </row>
    <row r="2888" spans="2:4">
      <c r="B2888" s="866"/>
      <c r="C2888" s="881"/>
      <c r="D2888" s="883"/>
    </row>
    <row r="2889" spans="2:4">
      <c r="B2889" s="866"/>
      <c r="C2889" s="881"/>
      <c r="D2889" s="883"/>
    </row>
    <row r="2890" spans="2:4">
      <c r="B2890" s="866"/>
      <c r="C2890" s="881"/>
      <c r="D2890" s="883"/>
    </row>
    <row r="2891" spans="2:4">
      <c r="B2891" s="866"/>
      <c r="C2891" s="881"/>
      <c r="D2891" s="883"/>
    </row>
    <row r="2892" spans="2:4">
      <c r="B2892" s="866"/>
      <c r="C2892" s="881"/>
      <c r="D2892" s="883"/>
    </row>
    <row r="2893" spans="2:4">
      <c r="B2893" s="866"/>
      <c r="C2893" s="881"/>
      <c r="D2893" s="883"/>
    </row>
    <row r="2894" spans="2:4">
      <c r="B2894" s="866"/>
      <c r="C2894" s="881"/>
      <c r="D2894" s="883"/>
    </row>
    <row r="2895" spans="2:4">
      <c r="B2895" s="866"/>
      <c r="C2895" s="881"/>
      <c r="D2895" s="883"/>
    </row>
    <row r="2896" spans="2:4">
      <c r="B2896" s="866"/>
      <c r="C2896" s="881"/>
      <c r="D2896" s="883"/>
    </row>
    <row r="2897" spans="2:4">
      <c r="B2897" s="866"/>
      <c r="C2897" s="881"/>
      <c r="D2897" s="883"/>
    </row>
    <row r="2898" spans="2:4">
      <c r="B2898" s="866"/>
      <c r="C2898" s="881"/>
      <c r="D2898" s="883"/>
    </row>
    <row r="2899" spans="2:4">
      <c r="B2899" s="866"/>
      <c r="C2899" s="881"/>
      <c r="D2899" s="883"/>
    </row>
    <row r="2900" spans="2:4">
      <c r="B2900" s="866"/>
      <c r="C2900" s="881"/>
      <c r="D2900" s="883"/>
    </row>
    <row r="2901" spans="2:4">
      <c r="B2901" s="866"/>
      <c r="C2901" s="881"/>
      <c r="D2901" s="883"/>
    </row>
    <row r="2902" spans="2:4">
      <c r="B2902" s="866"/>
      <c r="C2902" s="881"/>
      <c r="D2902" s="883"/>
    </row>
    <row r="2903" spans="2:4">
      <c r="B2903" s="866"/>
      <c r="C2903" s="881"/>
      <c r="D2903" s="883"/>
    </row>
    <row r="2904" spans="2:4">
      <c r="B2904" s="866"/>
      <c r="C2904" s="881"/>
      <c r="D2904" s="883"/>
    </row>
    <row r="2905" spans="2:4">
      <c r="B2905" s="866"/>
      <c r="C2905" s="881"/>
      <c r="D2905" s="883"/>
    </row>
    <row r="2906" spans="2:4">
      <c r="B2906" s="866"/>
      <c r="C2906" s="881"/>
      <c r="D2906" s="883"/>
    </row>
    <row r="2907" spans="2:4">
      <c r="B2907" s="866"/>
      <c r="C2907" s="881"/>
      <c r="D2907" s="883"/>
    </row>
    <row r="2908" spans="2:4">
      <c r="B2908" s="866"/>
      <c r="C2908" s="881"/>
      <c r="D2908" s="883"/>
    </row>
    <row r="2909" spans="2:4">
      <c r="B2909" s="866"/>
      <c r="C2909" s="881"/>
      <c r="D2909" s="883"/>
    </row>
    <row r="2910" spans="2:4">
      <c r="B2910" s="866"/>
      <c r="C2910" s="881"/>
      <c r="D2910" s="883"/>
    </row>
    <row r="2911" spans="2:4">
      <c r="B2911" s="866"/>
      <c r="C2911" s="881"/>
      <c r="D2911" s="883"/>
    </row>
    <row r="2912" spans="2:4">
      <c r="B2912" s="866"/>
      <c r="C2912" s="881"/>
      <c r="D2912" s="1322"/>
    </row>
    <row r="2913" spans="2:4">
      <c r="B2913" s="866"/>
      <c r="C2913" s="881"/>
      <c r="D2913" s="1322"/>
    </row>
    <row r="2914" spans="2:4">
      <c r="B2914" s="866"/>
      <c r="C2914" s="881"/>
      <c r="D2914" s="883"/>
    </row>
    <row r="2915" spans="2:4">
      <c r="B2915" s="866"/>
      <c r="C2915" s="881"/>
      <c r="D2915" s="883"/>
    </row>
    <row r="2916" spans="2:4">
      <c r="B2916" s="866"/>
      <c r="C2916" s="881"/>
      <c r="D2916" s="883"/>
    </row>
    <row r="2917" spans="2:4">
      <c r="B2917" s="866"/>
      <c r="C2917" s="881"/>
      <c r="D2917" s="883"/>
    </row>
    <row r="2918" spans="2:4">
      <c r="B2918" s="954"/>
      <c r="C2918" s="881"/>
      <c r="D2918" s="883"/>
    </row>
    <row r="2919" spans="2:4">
      <c r="B2919" s="954"/>
      <c r="C2919" s="881"/>
      <c r="D2919" s="883"/>
    </row>
    <row r="2920" spans="2:4">
      <c r="B2920" s="954"/>
      <c r="C2920" s="881"/>
      <c r="D2920" s="883"/>
    </row>
    <row r="2921" spans="2:4">
      <c r="B2921" s="954"/>
      <c r="C2921" s="881"/>
      <c r="D2921" s="883"/>
    </row>
    <row r="2922" spans="2:4">
      <c r="B2922" s="954"/>
      <c r="C2922" s="881"/>
      <c r="D2922" s="883"/>
    </row>
    <row r="2923" spans="2:4">
      <c r="B2923" s="954"/>
      <c r="C2923" s="881"/>
      <c r="D2923" s="883"/>
    </row>
    <row r="2924" spans="2:4">
      <c r="B2924" s="866"/>
      <c r="C2924" s="881"/>
      <c r="D2924" s="883"/>
    </row>
    <row r="2925" spans="2:4">
      <c r="B2925" s="866"/>
      <c r="C2925" s="881"/>
      <c r="D2925" s="883"/>
    </row>
    <row r="2926" spans="2:4">
      <c r="B2926" s="866"/>
      <c r="C2926" s="881"/>
      <c r="D2926" s="883"/>
    </row>
    <row r="2927" spans="2:4">
      <c r="B2927" s="866"/>
      <c r="C2927" s="881"/>
      <c r="D2927" s="883"/>
    </row>
    <row r="2928" spans="2:4">
      <c r="B2928" s="866"/>
      <c r="C2928" s="881"/>
      <c r="D2928" s="883"/>
    </row>
    <row r="2929" spans="2:4">
      <c r="B2929" s="866"/>
      <c r="C2929" s="881"/>
      <c r="D2929" s="883"/>
    </row>
    <row r="2930" spans="2:4">
      <c r="B2930" s="866"/>
      <c r="C2930" s="881"/>
      <c r="D2930" s="883"/>
    </row>
    <row r="2931" spans="2:4">
      <c r="B2931" s="866"/>
      <c r="C2931" s="881"/>
      <c r="D2931" s="883"/>
    </row>
    <row r="2932" spans="2:4">
      <c r="B2932" s="866"/>
      <c r="C2932" s="881"/>
      <c r="D2932" s="883"/>
    </row>
    <row r="2933" spans="2:4">
      <c r="B2933" s="866"/>
      <c r="C2933" s="881"/>
      <c r="D2933" s="883"/>
    </row>
    <row r="2934" spans="2:4">
      <c r="B2934" s="866"/>
      <c r="C2934" s="881"/>
      <c r="D2934" s="883"/>
    </row>
    <row r="2935" spans="2:4">
      <c r="B2935" s="866"/>
      <c r="C2935" s="881"/>
      <c r="D2935" s="883"/>
    </row>
    <row r="2936" spans="2:4">
      <c r="B2936" s="866"/>
      <c r="C2936" s="881"/>
      <c r="D2936" s="883"/>
    </row>
    <row r="2937" spans="2:4">
      <c r="B2937" s="866"/>
      <c r="C2937" s="881"/>
      <c r="D2937" s="883"/>
    </row>
    <row r="2938" spans="2:4">
      <c r="B2938" s="866"/>
      <c r="C2938" s="881"/>
      <c r="D2938" s="883"/>
    </row>
    <row r="2939" spans="2:4">
      <c r="B2939" s="866"/>
      <c r="C2939" s="881"/>
      <c r="D2939" s="883"/>
    </row>
    <row r="2940" spans="2:4">
      <c r="B2940" s="866"/>
      <c r="C2940" s="881"/>
      <c r="D2940" s="883"/>
    </row>
    <row r="2941" spans="2:4">
      <c r="B2941" s="866"/>
      <c r="C2941" s="881"/>
      <c r="D2941" s="883"/>
    </row>
    <row r="2942" spans="2:4">
      <c r="B2942" s="866"/>
      <c r="C2942" s="881"/>
      <c r="D2942" s="883"/>
    </row>
    <row r="2943" spans="2:4">
      <c r="B2943" s="866"/>
      <c r="C2943" s="881"/>
      <c r="D2943" s="883"/>
    </row>
    <row r="2944" spans="2:4">
      <c r="B2944" s="866"/>
      <c r="C2944" s="881"/>
      <c r="D2944" s="883"/>
    </row>
    <row r="2945" spans="2:4">
      <c r="B2945" s="866"/>
      <c r="C2945" s="881"/>
      <c r="D2945" s="883"/>
    </row>
    <row r="2946" spans="2:4">
      <c r="B2946" s="866"/>
      <c r="C2946" s="881"/>
      <c r="D2946" s="883"/>
    </row>
    <row r="2947" spans="2:4">
      <c r="B2947" s="866"/>
      <c r="C2947" s="881"/>
      <c r="D2947" s="883"/>
    </row>
    <row r="2948" spans="2:4">
      <c r="B2948" s="866"/>
      <c r="C2948" s="881"/>
      <c r="D2948" s="883"/>
    </row>
    <row r="2949" spans="2:4">
      <c r="B2949" s="866"/>
      <c r="C2949" s="881"/>
      <c r="D2949" s="883"/>
    </row>
    <row r="2950" spans="2:4">
      <c r="B2950" s="866"/>
      <c r="C2950" s="881"/>
      <c r="D2950" s="883"/>
    </row>
    <row r="2951" spans="2:4">
      <c r="B2951" s="866"/>
      <c r="C2951" s="881"/>
      <c r="D2951" s="883"/>
    </row>
    <row r="2952" spans="2:4">
      <c r="B2952" s="866"/>
      <c r="C2952" s="881"/>
      <c r="D2952" s="883"/>
    </row>
    <row r="2953" spans="2:4">
      <c r="B2953" s="866"/>
      <c r="C2953" s="881"/>
      <c r="D2953" s="883"/>
    </row>
    <row r="2954" spans="2:4">
      <c r="B2954" s="866"/>
      <c r="C2954" s="881"/>
      <c r="D2954" s="883"/>
    </row>
    <row r="2955" spans="2:4">
      <c r="B2955" s="866"/>
      <c r="C2955" s="881"/>
      <c r="D2955" s="883"/>
    </row>
    <row r="2956" spans="2:4">
      <c r="B2956" s="866"/>
      <c r="C2956" s="881"/>
      <c r="D2956" s="883"/>
    </row>
    <row r="2957" spans="2:4">
      <c r="B2957" s="866"/>
      <c r="C2957" s="881"/>
      <c r="D2957" s="883"/>
    </row>
    <row r="2958" spans="2:4">
      <c r="B2958" s="866"/>
      <c r="C2958" s="881"/>
      <c r="D2958" s="883"/>
    </row>
    <row r="2959" spans="2:4">
      <c r="B2959" s="866"/>
      <c r="C2959" s="881"/>
      <c r="D2959" s="883"/>
    </row>
    <row r="2960" spans="2:4">
      <c r="B2960" s="866"/>
      <c r="C2960" s="881"/>
      <c r="D2960" s="883"/>
    </row>
    <row r="2961" spans="2:4">
      <c r="B2961" s="866"/>
      <c r="C2961" s="881"/>
      <c r="D2961" s="883"/>
    </row>
    <row r="2962" spans="2:4">
      <c r="B2962" s="866"/>
      <c r="C2962" s="881"/>
      <c r="D2962" s="883"/>
    </row>
    <row r="2963" spans="2:4">
      <c r="B2963" s="866"/>
      <c r="C2963" s="881"/>
      <c r="D2963" s="883"/>
    </row>
    <row r="2964" spans="2:4">
      <c r="B2964" s="866"/>
      <c r="C2964" s="881"/>
      <c r="D2964" s="883"/>
    </row>
    <row r="2965" spans="2:4">
      <c r="B2965" s="866"/>
      <c r="C2965" s="881"/>
      <c r="D2965" s="883"/>
    </row>
    <row r="2966" spans="2:4">
      <c r="B2966" s="866"/>
      <c r="C2966" s="881"/>
      <c r="D2966" s="883"/>
    </row>
    <row r="2967" spans="2:4">
      <c r="B2967" s="866"/>
      <c r="C2967" s="881"/>
      <c r="D2967" s="883"/>
    </row>
    <row r="2968" spans="2:4">
      <c r="B2968" s="866"/>
      <c r="C2968" s="881"/>
      <c r="D2968" s="883"/>
    </row>
    <row r="2969" spans="2:4">
      <c r="B2969" s="866"/>
      <c r="C2969" s="881"/>
      <c r="D2969" s="883"/>
    </row>
    <row r="2970" spans="2:4">
      <c r="B2970" s="866"/>
      <c r="C2970" s="881"/>
      <c r="D2970" s="883"/>
    </row>
    <row r="2971" spans="2:4">
      <c r="B2971" s="866"/>
      <c r="C2971" s="881"/>
      <c r="D2971" s="883"/>
    </row>
    <row r="2972" spans="2:4">
      <c r="B2972" s="866"/>
      <c r="C2972" s="881"/>
      <c r="D2972" s="883"/>
    </row>
    <row r="2973" spans="2:4">
      <c r="B2973" s="866"/>
      <c r="C2973" s="881"/>
      <c r="D2973" s="883"/>
    </row>
    <row r="2974" spans="2:4">
      <c r="B2974" s="866"/>
      <c r="C2974" s="881"/>
      <c r="D2974" s="883"/>
    </row>
    <row r="2975" spans="2:4">
      <c r="B2975" s="866"/>
      <c r="C2975" s="881"/>
      <c r="D2975" s="883"/>
    </row>
    <row r="2976" spans="2:4">
      <c r="B2976" s="866"/>
      <c r="C2976" s="881"/>
      <c r="D2976" s="883"/>
    </row>
    <row r="2977" spans="2:4">
      <c r="B2977" s="866"/>
      <c r="C2977" s="881"/>
      <c r="D2977" s="883"/>
    </row>
    <row r="2978" spans="2:4">
      <c r="B2978" s="866"/>
      <c r="C2978" s="881"/>
      <c r="D2978" s="883"/>
    </row>
    <row r="2979" spans="2:4">
      <c r="B2979" s="866"/>
      <c r="C2979" s="881"/>
      <c r="D2979" s="883"/>
    </row>
    <row r="2980" spans="2:4">
      <c r="B2980" s="866"/>
      <c r="C2980" s="881"/>
      <c r="D2980" s="883"/>
    </row>
    <row r="2981" spans="2:4">
      <c r="B2981" s="866"/>
      <c r="C2981" s="881"/>
      <c r="D2981" s="883"/>
    </row>
    <row r="2982" spans="2:4">
      <c r="B2982" s="866"/>
      <c r="C2982" s="881"/>
      <c r="D2982" s="883"/>
    </row>
    <row r="2983" spans="2:4">
      <c r="B2983" s="866"/>
      <c r="C2983" s="881"/>
      <c r="D2983" s="883"/>
    </row>
    <row r="2984" spans="2:4">
      <c r="B2984" s="866"/>
      <c r="C2984" s="881"/>
      <c r="D2984" s="883"/>
    </row>
    <row r="2985" spans="2:4">
      <c r="B2985" s="866"/>
      <c r="C2985" s="881"/>
      <c r="D2985" s="883"/>
    </row>
    <row r="2986" spans="2:4">
      <c r="B2986" s="866"/>
      <c r="C2986" s="881"/>
      <c r="D2986" s="883"/>
    </row>
    <row r="2987" spans="2:4">
      <c r="B2987" s="866"/>
      <c r="C2987" s="881"/>
      <c r="D2987" s="883"/>
    </row>
    <row r="2988" spans="2:4">
      <c r="B2988" s="866"/>
      <c r="C2988" s="881"/>
      <c r="D2988" s="883"/>
    </row>
    <row r="2989" spans="2:4">
      <c r="B2989" s="866"/>
      <c r="C2989" s="881"/>
      <c r="D2989" s="883"/>
    </row>
    <row r="2990" spans="2:4">
      <c r="B2990" s="866"/>
      <c r="C2990" s="881"/>
      <c r="D2990" s="883"/>
    </row>
    <row r="2991" spans="2:4">
      <c r="B2991" s="866"/>
      <c r="C2991" s="881"/>
      <c r="D2991" s="883"/>
    </row>
    <row r="2992" spans="2:4">
      <c r="B2992" s="866"/>
      <c r="C2992" s="881"/>
      <c r="D2992" s="883"/>
    </row>
    <row r="2993" spans="2:4">
      <c r="B2993" s="954"/>
      <c r="C2993" s="881"/>
      <c r="D2993" s="883"/>
    </row>
    <row r="2994" spans="2:4">
      <c r="B2994" s="954"/>
      <c r="C2994" s="881"/>
      <c r="D2994" s="883"/>
    </row>
    <row r="2995" spans="2:4">
      <c r="B2995" s="954"/>
      <c r="C2995" s="881"/>
      <c r="D2995" s="883"/>
    </row>
    <row r="2996" spans="2:4">
      <c r="B2996" s="954"/>
      <c r="C2996" s="881"/>
      <c r="D2996" s="883"/>
    </row>
    <row r="2997" spans="2:4">
      <c r="B2997" s="954"/>
      <c r="C2997" s="881"/>
      <c r="D2997" s="883"/>
    </row>
    <row r="2998" spans="2:4">
      <c r="B2998" s="954"/>
      <c r="C2998" s="881"/>
      <c r="D2998" s="883"/>
    </row>
    <row r="2999" spans="2:4">
      <c r="B2999" s="866"/>
      <c r="C2999" s="881"/>
      <c r="D2999" s="883"/>
    </row>
    <row r="3000" spans="2:4">
      <c r="B3000" s="866"/>
      <c r="C3000" s="881"/>
      <c r="D3000" s="883"/>
    </row>
    <row r="3001" spans="2:4">
      <c r="B3001" s="866"/>
      <c r="C3001" s="881"/>
      <c r="D3001" s="883"/>
    </row>
    <row r="3002" spans="2:4">
      <c r="B3002" s="866"/>
      <c r="C3002" s="881"/>
      <c r="D3002" s="883"/>
    </row>
    <row r="3003" spans="2:4">
      <c r="B3003" s="866"/>
      <c r="C3003" s="881"/>
      <c r="D3003" s="883"/>
    </row>
    <row r="3004" spans="2:4">
      <c r="B3004" s="866"/>
      <c r="C3004" s="881"/>
      <c r="D3004" s="883"/>
    </row>
    <row r="3005" spans="2:4">
      <c r="B3005" s="866"/>
      <c r="C3005" s="881"/>
      <c r="D3005" s="883"/>
    </row>
    <row r="3006" spans="2:4">
      <c r="B3006" s="866"/>
      <c r="C3006" s="881"/>
      <c r="D3006" s="883"/>
    </row>
    <row r="3007" spans="2:4">
      <c r="B3007" s="866"/>
      <c r="C3007" s="881"/>
      <c r="D3007" s="883"/>
    </row>
    <row r="3008" spans="2:4">
      <c r="B3008" s="866"/>
      <c r="C3008" s="881"/>
      <c r="D3008" s="883"/>
    </row>
    <row r="3009" spans="2:4">
      <c r="B3009" s="866"/>
      <c r="C3009" s="881"/>
      <c r="D3009" s="883"/>
    </row>
    <row r="3010" spans="2:4">
      <c r="B3010" s="866"/>
      <c r="C3010" s="881"/>
      <c r="D3010" s="883"/>
    </row>
    <row r="3011" spans="2:4">
      <c r="B3011" s="866"/>
      <c r="C3011" s="881"/>
      <c r="D3011" s="883"/>
    </row>
    <row r="3012" spans="2:4">
      <c r="B3012" s="866"/>
      <c r="C3012" s="881"/>
      <c r="D3012" s="883"/>
    </row>
    <row r="3013" spans="2:4">
      <c r="B3013" s="866"/>
      <c r="C3013" s="881"/>
      <c r="D3013" s="883"/>
    </row>
    <row r="3014" spans="2:4">
      <c r="B3014" s="866"/>
      <c r="C3014" s="881"/>
      <c r="D3014" s="883"/>
    </row>
    <row r="3015" spans="2:4">
      <c r="B3015" s="866"/>
      <c r="C3015" s="881"/>
      <c r="D3015" s="883"/>
    </row>
    <row r="3016" spans="2:4">
      <c r="B3016" s="866"/>
      <c r="C3016" s="881"/>
      <c r="D3016" s="883"/>
    </row>
    <row r="3017" spans="2:4">
      <c r="B3017" s="866"/>
      <c r="C3017" s="881"/>
      <c r="D3017" s="883"/>
    </row>
    <row r="3018" spans="2:4">
      <c r="B3018" s="866"/>
      <c r="C3018" s="881"/>
      <c r="D3018" s="883"/>
    </row>
    <row r="3019" spans="2:4">
      <c r="B3019" s="866"/>
      <c r="C3019" s="881"/>
      <c r="D3019" s="883"/>
    </row>
    <row r="3020" spans="2:4">
      <c r="B3020" s="866"/>
      <c r="C3020" s="881"/>
      <c r="D3020" s="883"/>
    </row>
    <row r="3021" spans="2:4">
      <c r="B3021" s="866"/>
      <c r="C3021" s="881"/>
      <c r="D3021" s="883"/>
    </row>
    <row r="3022" spans="2:4">
      <c r="B3022" s="866"/>
      <c r="C3022" s="881"/>
      <c r="D3022" s="883"/>
    </row>
    <row r="3023" spans="2:4">
      <c r="B3023" s="866"/>
      <c r="C3023" s="881"/>
      <c r="D3023" s="883"/>
    </row>
    <row r="3024" spans="2:4">
      <c r="B3024" s="866"/>
      <c r="C3024" s="881"/>
      <c r="D3024" s="883"/>
    </row>
    <row r="3025" spans="2:4">
      <c r="B3025" s="866"/>
      <c r="C3025" s="881"/>
      <c r="D3025" s="883"/>
    </row>
    <row r="3026" spans="2:4">
      <c r="B3026" s="866"/>
      <c r="C3026" s="881"/>
      <c r="D3026" s="883"/>
    </row>
    <row r="3027" spans="2:4">
      <c r="B3027" s="866"/>
      <c r="C3027" s="881"/>
      <c r="D3027" s="883"/>
    </row>
    <row r="3028" spans="2:4">
      <c r="B3028" s="866"/>
      <c r="C3028" s="881"/>
      <c r="D3028" s="883"/>
    </row>
    <row r="3029" spans="2:4">
      <c r="B3029" s="866"/>
      <c r="C3029" s="881"/>
      <c r="D3029" s="883"/>
    </row>
    <row r="3030" spans="2:4">
      <c r="B3030" s="866"/>
      <c r="C3030" s="881"/>
      <c r="D3030" s="883"/>
    </row>
    <row r="3031" spans="2:4">
      <c r="B3031" s="866"/>
      <c r="C3031" s="881"/>
      <c r="D3031" s="883"/>
    </row>
    <row r="3032" spans="2:4">
      <c r="B3032" s="866"/>
      <c r="C3032" s="881"/>
      <c r="D3032" s="883"/>
    </row>
    <row r="3033" spans="2:4">
      <c r="B3033" s="866"/>
      <c r="C3033" s="881"/>
      <c r="D3033" s="883"/>
    </row>
    <row r="3034" spans="2:4">
      <c r="B3034" s="866"/>
      <c r="C3034" s="881"/>
      <c r="D3034" s="883"/>
    </row>
    <row r="3035" spans="2:4">
      <c r="B3035" s="866"/>
      <c r="C3035" s="881"/>
      <c r="D3035" s="883"/>
    </row>
    <row r="3036" spans="2:4">
      <c r="B3036" s="866"/>
      <c r="C3036" s="881"/>
      <c r="D3036" s="883"/>
    </row>
    <row r="3037" spans="2:4">
      <c r="B3037" s="866"/>
      <c r="C3037" s="881"/>
      <c r="D3037" s="883"/>
    </row>
    <row r="3038" spans="2:4">
      <c r="B3038" s="866"/>
      <c r="C3038" s="881"/>
      <c r="D3038" s="883"/>
    </row>
    <row r="3039" spans="2:4">
      <c r="B3039" s="866"/>
      <c r="C3039" s="881"/>
      <c r="D3039" s="883"/>
    </row>
    <row r="3040" spans="2:4">
      <c r="B3040" s="866"/>
      <c r="C3040" s="881"/>
      <c r="D3040" s="883"/>
    </row>
    <row r="3041" spans="2:4">
      <c r="B3041" s="866"/>
      <c r="C3041" s="881"/>
      <c r="D3041" s="883"/>
    </row>
    <row r="3042" spans="2:4">
      <c r="B3042" s="866"/>
      <c r="C3042" s="881"/>
      <c r="D3042" s="883"/>
    </row>
    <row r="3043" spans="2:4">
      <c r="B3043" s="866"/>
      <c r="C3043" s="881"/>
      <c r="D3043" s="883"/>
    </row>
    <row r="3044" spans="2:4">
      <c r="B3044" s="866"/>
      <c r="C3044" s="881"/>
      <c r="D3044" s="883"/>
    </row>
    <row r="3045" spans="2:4">
      <c r="B3045" s="866"/>
      <c r="C3045" s="881"/>
      <c r="D3045" s="883"/>
    </row>
    <row r="3046" spans="2:4">
      <c r="B3046" s="866"/>
      <c r="C3046" s="881"/>
      <c r="D3046" s="883"/>
    </row>
    <row r="3047" spans="2:4">
      <c r="B3047" s="866"/>
      <c r="C3047" s="881"/>
      <c r="D3047" s="883"/>
    </row>
    <row r="3048" spans="2:4">
      <c r="B3048" s="866"/>
      <c r="C3048" s="881"/>
      <c r="D3048" s="883"/>
    </row>
    <row r="3049" spans="2:4">
      <c r="B3049" s="866"/>
      <c r="C3049" s="881"/>
      <c r="D3049" s="883"/>
    </row>
    <row r="3050" spans="2:4">
      <c r="B3050" s="866"/>
      <c r="C3050" s="881"/>
      <c r="D3050" s="883"/>
    </row>
    <row r="3051" spans="2:4">
      <c r="B3051" s="866"/>
      <c r="C3051" s="881"/>
      <c r="D3051" s="883"/>
    </row>
    <row r="3052" spans="2:4">
      <c r="B3052" s="866"/>
      <c r="C3052" s="881"/>
      <c r="D3052" s="883"/>
    </row>
    <row r="3053" spans="2:4">
      <c r="B3053" s="866"/>
      <c r="C3053" s="881"/>
      <c r="D3053" s="883"/>
    </row>
    <row r="3054" spans="2:4">
      <c r="B3054" s="866"/>
      <c r="C3054" s="881"/>
      <c r="D3054" s="883"/>
    </row>
    <row r="3055" spans="2:4">
      <c r="B3055" s="866"/>
      <c r="C3055" s="881"/>
      <c r="D3055" s="883"/>
    </row>
    <row r="3056" spans="2:4">
      <c r="B3056" s="866"/>
      <c r="C3056" s="881"/>
      <c r="D3056" s="883"/>
    </row>
    <row r="3057" spans="2:4">
      <c r="B3057" s="866"/>
      <c r="C3057" s="881"/>
      <c r="D3057" s="883"/>
    </row>
    <row r="3058" spans="2:4">
      <c r="B3058" s="866"/>
      <c r="C3058" s="881"/>
      <c r="D3058" s="883"/>
    </row>
    <row r="3059" spans="2:4">
      <c r="B3059" s="866"/>
      <c r="C3059" s="881"/>
      <c r="D3059" s="883"/>
    </row>
    <row r="3060" spans="2:4">
      <c r="B3060" s="866"/>
      <c r="C3060" s="881"/>
      <c r="D3060" s="883"/>
    </row>
    <row r="3061" spans="2:4">
      <c r="B3061" s="866"/>
      <c r="C3061" s="881"/>
      <c r="D3061" s="883"/>
    </row>
    <row r="3062" spans="2:4">
      <c r="B3062" s="866"/>
      <c r="C3062" s="881"/>
      <c r="D3062" s="883"/>
    </row>
    <row r="3063" spans="2:4">
      <c r="B3063" s="866"/>
      <c r="C3063" s="881"/>
      <c r="D3063" s="883"/>
    </row>
    <row r="3064" spans="2:4">
      <c r="B3064" s="866"/>
      <c r="C3064" s="881"/>
      <c r="D3064" s="883"/>
    </row>
    <row r="3065" spans="2:4">
      <c r="B3065" s="866"/>
      <c r="C3065" s="881"/>
      <c r="D3065" s="883"/>
    </row>
    <row r="3066" spans="2:4">
      <c r="B3066" s="866"/>
      <c r="C3066" s="881"/>
      <c r="D3066" s="883"/>
    </row>
    <row r="3067" spans="2:4">
      <c r="B3067" s="866"/>
      <c r="C3067" s="881"/>
      <c r="D3067" s="883"/>
    </row>
    <row r="3068" spans="2:4">
      <c r="B3068" s="866"/>
      <c r="C3068" s="881"/>
      <c r="D3068" s="883"/>
    </row>
    <row r="3069" spans="2:4">
      <c r="B3069" s="866"/>
      <c r="C3069" s="881"/>
      <c r="D3069" s="883"/>
    </row>
    <row r="3070" spans="2:4">
      <c r="B3070" s="866"/>
      <c r="C3070" s="881"/>
      <c r="D3070" s="883"/>
    </row>
    <row r="3071" spans="2:4">
      <c r="B3071" s="866"/>
      <c r="C3071" s="881"/>
      <c r="D3071" s="883"/>
    </row>
    <row r="3072" spans="2:4">
      <c r="B3072" s="866"/>
      <c r="C3072" s="881"/>
      <c r="D3072" s="883"/>
    </row>
    <row r="3073" spans="2:4">
      <c r="B3073" s="866"/>
      <c r="C3073" s="881"/>
      <c r="D3073" s="883"/>
    </row>
    <row r="3074" spans="2:4">
      <c r="B3074" s="866"/>
      <c r="C3074" s="881"/>
      <c r="D3074" s="883"/>
    </row>
    <row r="3075" spans="2:4">
      <c r="B3075" s="866"/>
      <c r="C3075" s="881"/>
      <c r="D3075" s="883"/>
    </row>
    <row r="3076" spans="2:4">
      <c r="B3076" s="866"/>
      <c r="C3076" s="881"/>
      <c r="D3076" s="883"/>
    </row>
    <row r="3077" spans="2:4">
      <c r="B3077" s="866"/>
      <c r="C3077" s="881"/>
      <c r="D3077" s="883"/>
    </row>
    <row r="3078" spans="2:4">
      <c r="B3078" s="866"/>
      <c r="C3078" s="881"/>
      <c r="D3078" s="883"/>
    </row>
    <row r="3079" spans="2:4">
      <c r="B3079" s="866"/>
      <c r="C3079" s="881"/>
      <c r="D3079" s="883"/>
    </row>
    <row r="3080" spans="2:4">
      <c r="B3080" s="866"/>
      <c r="C3080" s="881"/>
      <c r="D3080" s="883"/>
    </row>
    <row r="3081" spans="2:4">
      <c r="B3081" s="866"/>
      <c r="C3081" s="881"/>
      <c r="D3081" s="883"/>
    </row>
    <row r="3082" spans="2:4">
      <c r="B3082" s="866"/>
      <c r="C3082" s="881"/>
      <c r="D3082" s="883"/>
    </row>
    <row r="3083" spans="2:4">
      <c r="B3083" s="866"/>
      <c r="C3083" s="881"/>
      <c r="D3083" s="883"/>
    </row>
    <row r="3084" spans="2:4">
      <c r="B3084" s="866"/>
      <c r="C3084" s="881"/>
      <c r="D3084" s="883"/>
    </row>
    <row r="3085" spans="2:4">
      <c r="B3085" s="954"/>
      <c r="C3085" s="881"/>
      <c r="D3085" s="883"/>
    </row>
    <row r="3086" spans="2:4">
      <c r="B3086" s="954"/>
      <c r="C3086" s="881"/>
      <c r="D3086" s="883"/>
    </row>
    <row r="3087" spans="2:4">
      <c r="B3087" s="954"/>
      <c r="C3087" s="881"/>
      <c r="D3087" s="883"/>
    </row>
    <row r="3088" spans="2:4">
      <c r="B3088" s="954"/>
      <c r="C3088" s="881"/>
      <c r="D3088" s="883"/>
    </row>
    <row r="3089" spans="2:4">
      <c r="B3089" s="954"/>
      <c r="C3089" s="881"/>
      <c r="D3089" s="883"/>
    </row>
    <row r="3090" spans="2:4">
      <c r="B3090" s="954"/>
      <c r="C3090" s="881"/>
      <c r="D3090" s="883"/>
    </row>
    <row r="3091" spans="2:4">
      <c r="B3091" s="866"/>
      <c r="C3091" s="881"/>
      <c r="D3091" s="883"/>
    </row>
    <row r="3092" spans="2:4">
      <c r="B3092" s="866"/>
      <c r="C3092" s="881"/>
      <c r="D3092" s="883"/>
    </row>
    <row r="3093" spans="2:4">
      <c r="B3093" s="866"/>
      <c r="C3093" s="881"/>
      <c r="D3093" s="883"/>
    </row>
    <row r="3094" spans="2:4">
      <c r="B3094" s="866"/>
      <c r="C3094" s="881"/>
      <c r="D3094" s="883"/>
    </row>
    <row r="3095" spans="2:4">
      <c r="B3095" s="866"/>
      <c r="C3095" s="881"/>
      <c r="D3095" s="883"/>
    </row>
    <row r="3096" spans="2:4">
      <c r="B3096" s="866"/>
      <c r="C3096" s="881"/>
      <c r="D3096" s="883"/>
    </row>
    <row r="3097" spans="2:4">
      <c r="B3097" s="866"/>
      <c r="C3097" s="881"/>
      <c r="D3097" s="883"/>
    </row>
    <row r="3098" spans="2:4">
      <c r="B3098" s="866"/>
      <c r="C3098" s="881"/>
      <c r="D3098" s="883"/>
    </row>
    <row r="3099" spans="2:4">
      <c r="B3099" s="866"/>
      <c r="C3099" s="881"/>
      <c r="D3099" s="883"/>
    </row>
    <row r="3100" spans="2:4">
      <c r="B3100" s="866"/>
      <c r="C3100" s="881"/>
      <c r="D3100" s="883"/>
    </row>
    <row r="3101" spans="2:4">
      <c r="B3101" s="866"/>
      <c r="C3101" s="881"/>
      <c r="D3101" s="883"/>
    </row>
    <row r="3102" spans="2:4">
      <c r="B3102" s="866"/>
      <c r="C3102" s="881"/>
      <c r="D3102" s="883"/>
    </row>
    <row r="3103" spans="2:4">
      <c r="B3103" s="866"/>
      <c r="C3103" s="881"/>
      <c r="D3103" s="883"/>
    </row>
    <row r="3104" spans="2:4">
      <c r="B3104" s="866"/>
      <c r="C3104" s="881"/>
      <c r="D3104" s="883"/>
    </row>
    <row r="3105" spans="2:4">
      <c r="B3105" s="866"/>
      <c r="C3105" s="881"/>
      <c r="D3105" s="883"/>
    </row>
    <row r="3106" spans="2:4">
      <c r="B3106" s="866"/>
      <c r="C3106" s="881"/>
      <c r="D3106" s="883"/>
    </row>
    <row r="3107" spans="2:4">
      <c r="B3107" s="866"/>
      <c r="C3107" s="881"/>
      <c r="D3107" s="883"/>
    </row>
    <row r="3108" spans="2:4">
      <c r="B3108" s="866"/>
      <c r="C3108" s="881"/>
      <c r="D3108" s="883"/>
    </row>
    <row r="3109" spans="2:4">
      <c r="B3109" s="866"/>
      <c r="C3109" s="881"/>
      <c r="D3109" s="883"/>
    </row>
    <row r="3110" spans="2:4">
      <c r="B3110" s="866"/>
      <c r="C3110" s="881"/>
      <c r="D3110" s="883"/>
    </row>
    <row r="3111" spans="2:4">
      <c r="B3111" s="866"/>
      <c r="C3111" s="881"/>
      <c r="D3111" s="883"/>
    </row>
    <row r="3112" spans="2:4">
      <c r="B3112" s="866"/>
      <c r="C3112" s="881"/>
      <c r="D3112" s="883"/>
    </row>
    <row r="3113" spans="2:4">
      <c r="B3113" s="866"/>
      <c r="C3113" s="881"/>
      <c r="D3113" s="883"/>
    </row>
    <row r="3114" spans="2:4">
      <c r="B3114" s="866"/>
      <c r="C3114" s="881"/>
      <c r="D3114" s="883"/>
    </row>
    <row r="3115" spans="2:4">
      <c r="B3115" s="866"/>
      <c r="C3115" s="881"/>
      <c r="D3115" s="883"/>
    </row>
    <row r="3116" spans="2:4">
      <c r="B3116" s="866"/>
      <c r="C3116" s="881"/>
      <c r="D3116" s="883"/>
    </row>
    <row r="3117" spans="2:4">
      <c r="B3117" s="866"/>
      <c r="C3117" s="881"/>
      <c r="D3117" s="883"/>
    </row>
    <row r="3118" spans="2:4">
      <c r="B3118" s="866"/>
      <c r="C3118" s="881"/>
      <c r="D3118" s="883"/>
    </row>
    <row r="3119" spans="2:4">
      <c r="B3119" s="866"/>
      <c r="C3119" s="881"/>
      <c r="D3119" s="883"/>
    </row>
    <row r="3120" spans="2:4">
      <c r="B3120" s="866"/>
      <c r="C3120" s="881"/>
      <c r="D3120" s="883"/>
    </row>
    <row r="3121" spans="2:4">
      <c r="B3121" s="866"/>
      <c r="C3121" s="881"/>
      <c r="D3121" s="883"/>
    </row>
    <row r="3122" spans="2:4">
      <c r="B3122" s="866"/>
      <c r="C3122" s="881"/>
      <c r="D3122" s="883"/>
    </row>
    <row r="3123" spans="2:4">
      <c r="B3123" s="866"/>
      <c r="C3123" s="881"/>
      <c r="D3123" s="883"/>
    </row>
    <row r="3124" spans="2:4">
      <c r="B3124" s="866"/>
      <c r="C3124" s="881"/>
      <c r="D3124" s="883"/>
    </row>
    <row r="3125" spans="2:4">
      <c r="B3125" s="866"/>
      <c r="C3125" s="881"/>
      <c r="D3125" s="883"/>
    </row>
    <row r="3126" spans="2:4">
      <c r="B3126" s="866"/>
      <c r="C3126" s="881"/>
      <c r="D3126" s="883"/>
    </row>
    <row r="3127" spans="2:4">
      <c r="B3127" s="866"/>
      <c r="C3127" s="881"/>
      <c r="D3127" s="883"/>
    </row>
    <row r="3128" spans="2:4">
      <c r="B3128" s="866"/>
      <c r="C3128" s="881"/>
      <c r="D3128" s="883"/>
    </row>
    <row r="3129" spans="2:4">
      <c r="B3129" s="866"/>
      <c r="C3129" s="881"/>
      <c r="D3129" s="883"/>
    </row>
    <row r="3130" spans="2:4">
      <c r="B3130" s="866"/>
      <c r="C3130" s="881"/>
      <c r="D3130" s="883"/>
    </row>
    <row r="3131" spans="2:4">
      <c r="B3131" s="866"/>
      <c r="C3131" s="881"/>
      <c r="D3131" s="883"/>
    </row>
    <row r="3132" spans="2:4">
      <c r="B3132" s="866"/>
      <c r="C3132" s="881"/>
      <c r="D3132" s="883"/>
    </row>
    <row r="3133" spans="2:4">
      <c r="B3133" s="866"/>
      <c r="C3133" s="881"/>
      <c r="D3133" s="883"/>
    </row>
    <row r="3134" spans="2:4">
      <c r="B3134" s="866"/>
      <c r="C3134" s="881"/>
      <c r="D3134" s="883"/>
    </row>
    <row r="3135" spans="2:4">
      <c r="B3135" s="866"/>
      <c r="C3135" s="881"/>
      <c r="D3135" s="883"/>
    </row>
    <row r="3136" spans="2:4">
      <c r="B3136" s="866"/>
      <c r="C3136" s="881"/>
      <c r="D3136" s="883"/>
    </row>
    <row r="3137" spans="2:4">
      <c r="B3137" s="866"/>
      <c r="C3137" s="881"/>
      <c r="D3137" s="883"/>
    </row>
    <row r="3138" spans="2:4">
      <c r="B3138" s="866"/>
      <c r="C3138" s="881"/>
      <c r="D3138" s="883"/>
    </row>
    <row r="3139" spans="2:4">
      <c r="B3139" s="866"/>
      <c r="C3139" s="881"/>
      <c r="D3139" s="883"/>
    </row>
    <row r="3140" spans="2:4">
      <c r="B3140" s="866"/>
      <c r="C3140" s="881"/>
      <c r="D3140" s="883"/>
    </row>
    <row r="3141" spans="2:4">
      <c r="B3141" s="866"/>
      <c r="C3141" s="881"/>
      <c r="D3141" s="883"/>
    </row>
    <row r="3142" spans="2:4">
      <c r="B3142" s="866"/>
      <c r="C3142" s="881"/>
      <c r="D3142" s="883"/>
    </row>
    <row r="3143" spans="2:4">
      <c r="B3143" s="866"/>
      <c r="C3143" s="881"/>
      <c r="D3143" s="883"/>
    </row>
    <row r="3144" spans="2:4">
      <c r="B3144" s="866"/>
      <c r="C3144" s="881"/>
      <c r="D3144" s="883"/>
    </row>
    <row r="3145" spans="2:4">
      <c r="B3145" s="866"/>
      <c r="C3145" s="881"/>
      <c r="D3145" s="883"/>
    </row>
    <row r="3146" spans="2:4">
      <c r="B3146" s="866"/>
      <c r="C3146" s="881"/>
      <c r="D3146" s="883"/>
    </row>
    <row r="3147" spans="2:4">
      <c r="B3147" s="866"/>
      <c r="C3147" s="881"/>
      <c r="D3147" s="883"/>
    </row>
    <row r="3148" spans="2:4">
      <c r="B3148" s="866"/>
      <c r="C3148" s="881"/>
      <c r="D3148" s="883"/>
    </row>
    <row r="3149" spans="2:4">
      <c r="B3149" s="866"/>
      <c r="C3149" s="881"/>
      <c r="D3149" s="883"/>
    </row>
    <row r="3150" spans="2:4">
      <c r="B3150" s="954"/>
      <c r="C3150" s="881"/>
      <c r="D3150" s="883"/>
    </row>
    <row r="3151" spans="2:4">
      <c r="B3151" s="954"/>
      <c r="C3151" s="881"/>
      <c r="D3151" s="883"/>
    </row>
    <row r="3152" spans="2:4">
      <c r="B3152" s="954"/>
      <c r="C3152" s="881"/>
      <c r="D3152" s="883"/>
    </row>
    <row r="3153" spans="2:4">
      <c r="B3153" s="954"/>
      <c r="C3153" s="881"/>
      <c r="D3153" s="883"/>
    </row>
    <row r="3154" spans="2:4">
      <c r="B3154" s="954"/>
      <c r="C3154" s="881"/>
      <c r="D3154" s="883"/>
    </row>
    <row r="3155" spans="2:4">
      <c r="B3155" s="954"/>
      <c r="C3155" s="881"/>
      <c r="D3155" s="883"/>
    </row>
    <row r="3156" spans="2:4">
      <c r="B3156" s="866"/>
      <c r="C3156" s="881"/>
      <c r="D3156" s="883"/>
    </row>
    <row r="3157" spans="2:4">
      <c r="B3157" s="866"/>
      <c r="C3157" s="881"/>
      <c r="D3157" s="883"/>
    </row>
    <row r="3158" spans="2:4">
      <c r="B3158" s="866"/>
      <c r="C3158" s="881"/>
      <c r="D3158" s="883"/>
    </row>
    <row r="3159" spans="2:4">
      <c r="B3159" s="866"/>
      <c r="C3159" s="881"/>
      <c r="D3159" s="883"/>
    </row>
    <row r="3160" spans="2:4">
      <c r="B3160" s="866"/>
      <c r="C3160" s="881"/>
      <c r="D3160" s="883"/>
    </row>
    <row r="3161" spans="2:4">
      <c r="B3161" s="866"/>
      <c r="C3161" s="881"/>
      <c r="D3161" s="883"/>
    </row>
    <row r="3162" spans="2:4">
      <c r="B3162" s="866"/>
      <c r="C3162" s="881"/>
      <c r="D3162" s="883"/>
    </row>
    <row r="3163" spans="2:4">
      <c r="B3163" s="866"/>
      <c r="C3163" s="881"/>
      <c r="D3163" s="883"/>
    </row>
    <row r="3164" spans="2:4">
      <c r="B3164" s="866"/>
      <c r="C3164" s="881"/>
      <c r="D3164" s="883"/>
    </row>
    <row r="3165" spans="2:4">
      <c r="B3165" s="866"/>
      <c r="C3165" s="881"/>
      <c r="D3165" s="883"/>
    </row>
    <row r="3166" spans="2:4">
      <c r="B3166" s="866"/>
      <c r="C3166" s="881"/>
      <c r="D3166" s="883"/>
    </row>
    <row r="3167" spans="2:4">
      <c r="B3167" s="866"/>
      <c r="C3167" s="881"/>
      <c r="D3167" s="883"/>
    </row>
    <row r="3168" spans="2:4">
      <c r="B3168" s="866"/>
      <c r="C3168" s="881"/>
      <c r="D3168" s="883"/>
    </row>
    <row r="3169" spans="2:4">
      <c r="B3169" s="866"/>
      <c r="C3169" s="881"/>
      <c r="D3169" s="883"/>
    </row>
    <row r="3170" spans="2:4">
      <c r="B3170" s="866"/>
      <c r="C3170" s="881"/>
      <c r="D3170" s="883"/>
    </row>
    <row r="3171" spans="2:4">
      <c r="B3171" s="866"/>
      <c r="C3171" s="881"/>
      <c r="D3171" s="883"/>
    </row>
    <row r="3172" spans="2:4">
      <c r="B3172" s="866"/>
      <c r="C3172" s="881"/>
      <c r="D3172" s="883"/>
    </row>
    <row r="3173" spans="2:4">
      <c r="B3173" s="866"/>
      <c r="C3173" s="881"/>
      <c r="D3173" s="883"/>
    </row>
    <row r="3174" spans="2:4">
      <c r="B3174" s="866"/>
      <c r="C3174" s="881"/>
      <c r="D3174" s="883"/>
    </row>
    <row r="3175" spans="2:4">
      <c r="B3175" s="866"/>
      <c r="C3175" s="881"/>
      <c r="D3175" s="883"/>
    </row>
    <row r="3176" spans="2:4">
      <c r="B3176" s="866"/>
      <c r="C3176" s="881"/>
      <c r="D3176" s="883"/>
    </row>
    <row r="3177" spans="2:4">
      <c r="B3177" s="866"/>
      <c r="C3177" s="881"/>
      <c r="D3177" s="883"/>
    </row>
    <row r="3178" spans="2:4">
      <c r="B3178" s="866"/>
      <c r="C3178" s="881"/>
      <c r="D3178" s="883"/>
    </row>
    <row r="3179" spans="2:4">
      <c r="B3179" s="866"/>
      <c r="C3179" s="881"/>
      <c r="D3179" s="883"/>
    </row>
    <row r="3180" spans="2:4">
      <c r="B3180" s="866"/>
      <c r="C3180" s="881"/>
      <c r="D3180" s="883"/>
    </row>
    <row r="3181" spans="2:4">
      <c r="B3181" s="866"/>
      <c r="C3181" s="881"/>
      <c r="D3181" s="883"/>
    </row>
    <row r="3182" spans="2:4">
      <c r="B3182" s="866"/>
      <c r="C3182" s="881"/>
      <c r="D3182" s="883"/>
    </row>
    <row r="3183" spans="2:4">
      <c r="B3183" s="866"/>
      <c r="C3183" s="881"/>
      <c r="D3183" s="883"/>
    </row>
    <row r="3184" spans="2:4">
      <c r="B3184" s="866"/>
      <c r="C3184" s="881"/>
      <c r="D3184" s="883"/>
    </row>
    <row r="3185" spans="2:4">
      <c r="B3185" s="866"/>
      <c r="C3185" s="881"/>
      <c r="D3185" s="883"/>
    </row>
    <row r="3186" spans="2:4">
      <c r="B3186" s="866"/>
      <c r="C3186" s="881"/>
      <c r="D3186" s="883"/>
    </row>
    <row r="3187" spans="2:4">
      <c r="B3187" s="866"/>
      <c r="C3187" s="881"/>
      <c r="D3187" s="883"/>
    </row>
    <row r="3188" spans="2:4">
      <c r="B3188" s="866"/>
      <c r="C3188" s="881"/>
      <c r="D3188" s="883"/>
    </row>
    <row r="3189" spans="2:4">
      <c r="B3189" s="866"/>
      <c r="C3189" s="881"/>
      <c r="D3189" s="883"/>
    </row>
    <row r="3190" spans="2:4">
      <c r="B3190" s="866"/>
      <c r="C3190" s="881"/>
      <c r="D3190" s="883"/>
    </row>
    <row r="3191" spans="2:4">
      <c r="B3191" s="866"/>
      <c r="C3191" s="881"/>
      <c r="D3191" s="883"/>
    </row>
    <row r="3192" spans="2:4">
      <c r="B3192" s="866"/>
      <c r="C3192" s="881"/>
      <c r="D3192" s="883"/>
    </row>
    <row r="3193" spans="2:4">
      <c r="B3193" s="866"/>
      <c r="C3193" s="881"/>
      <c r="D3193" s="883"/>
    </row>
    <row r="3194" spans="2:4">
      <c r="B3194" s="866"/>
      <c r="C3194" s="881"/>
      <c r="D3194" s="883"/>
    </row>
    <row r="3195" spans="2:4">
      <c r="B3195" s="866"/>
      <c r="C3195" s="881"/>
      <c r="D3195" s="883"/>
    </row>
    <row r="3196" spans="2:4">
      <c r="B3196" s="866"/>
      <c r="C3196" s="881"/>
      <c r="D3196" s="883"/>
    </row>
    <row r="3197" spans="2:4">
      <c r="B3197" s="866"/>
      <c r="C3197" s="881"/>
      <c r="D3197" s="883"/>
    </row>
    <row r="3198" spans="2:4">
      <c r="B3198" s="866"/>
      <c r="C3198" s="881"/>
      <c r="D3198" s="883"/>
    </row>
    <row r="3199" spans="2:4">
      <c r="B3199" s="866"/>
      <c r="C3199" s="881"/>
      <c r="D3199" s="883"/>
    </row>
    <row r="3200" spans="2:4">
      <c r="B3200" s="866"/>
      <c r="C3200" s="881"/>
      <c r="D3200" s="883"/>
    </row>
    <row r="3201" spans="2:4">
      <c r="B3201" s="866"/>
      <c r="C3201" s="881"/>
      <c r="D3201" s="883"/>
    </row>
    <row r="3202" spans="2:4">
      <c r="B3202" s="866"/>
      <c r="C3202" s="881"/>
      <c r="D3202" s="883"/>
    </row>
    <row r="3203" spans="2:4">
      <c r="B3203" s="866"/>
      <c r="C3203" s="881"/>
      <c r="D3203" s="883"/>
    </row>
    <row r="3204" spans="2:4">
      <c r="B3204" s="866"/>
      <c r="C3204" s="881"/>
      <c r="D3204" s="883"/>
    </row>
    <row r="3205" spans="2:4">
      <c r="B3205" s="866"/>
      <c r="C3205" s="881"/>
      <c r="D3205" s="883"/>
    </row>
    <row r="3206" spans="2:4">
      <c r="B3206" s="866"/>
      <c r="C3206" s="881"/>
      <c r="D3206" s="883"/>
    </row>
    <row r="3207" spans="2:4">
      <c r="B3207" s="866"/>
      <c r="C3207" s="881"/>
      <c r="D3207" s="883"/>
    </row>
    <row r="3208" spans="2:4">
      <c r="B3208" s="866"/>
      <c r="C3208" s="881"/>
      <c r="D3208" s="883"/>
    </row>
    <row r="3209" spans="2:4">
      <c r="B3209" s="866"/>
      <c r="C3209" s="881"/>
      <c r="D3209" s="883"/>
    </row>
    <row r="3210" spans="2:4">
      <c r="B3210" s="866"/>
      <c r="C3210" s="881"/>
      <c r="D3210" s="883"/>
    </row>
    <row r="3211" spans="2:4">
      <c r="B3211" s="866"/>
      <c r="C3211" s="881"/>
      <c r="D3211" s="883"/>
    </row>
    <row r="3212" spans="2:4">
      <c r="B3212" s="866"/>
      <c r="C3212" s="881"/>
      <c r="D3212" s="883"/>
    </row>
    <row r="3213" spans="2:4">
      <c r="B3213" s="866"/>
      <c r="C3213" s="881"/>
      <c r="D3213" s="883"/>
    </row>
    <row r="3214" spans="2:4">
      <c r="B3214" s="866"/>
      <c r="C3214" s="881"/>
      <c r="D3214" s="883"/>
    </row>
    <row r="3215" spans="2:4">
      <c r="B3215" s="954"/>
      <c r="C3215" s="881"/>
      <c r="D3215" s="883"/>
    </row>
    <row r="3216" spans="2:4">
      <c r="B3216" s="954"/>
      <c r="C3216" s="881"/>
      <c r="D3216" s="883"/>
    </row>
    <row r="3217" spans="2:4">
      <c r="B3217" s="954"/>
      <c r="C3217" s="881"/>
      <c r="D3217" s="883"/>
    </row>
    <row r="3218" spans="2:4">
      <c r="B3218" s="954"/>
      <c r="C3218" s="881"/>
      <c r="D3218" s="883"/>
    </row>
    <row r="3219" spans="2:4">
      <c r="B3219" s="954"/>
      <c r="C3219" s="881"/>
      <c r="D3219" s="883"/>
    </row>
    <row r="3220" spans="2:4">
      <c r="B3220" s="954"/>
      <c r="C3220" s="881"/>
      <c r="D3220" s="883"/>
    </row>
    <row r="3221" spans="2:4">
      <c r="B3221" s="866"/>
      <c r="C3221" s="881"/>
      <c r="D3221" s="883"/>
    </row>
    <row r="3222" spans="2:4">
      <c r="B3222" s="866"/>
      <c r="C3222" s="881"/>
      <c r="D3222" s="883"/>
    </row>
    <row r="3223" spans="2:4">
      <c r="B3223" s="866"/>
      <c r="C3223" s="881"/>
      <c r="D3223" s="883"/>
    </row>
    <row r="3224" spans="2:4">
      <c r="B3224" s="866"/>
      <c r="C3224" s="881"/>
      <c r="D3224" s="883"/>
    </row>
    <row r="3225" spans="2:4">
      <c r="B3225" s="866"/>
      <c r="C3225" s="881"/>
      <c r="D3225" s="883"/>
    </row>
    <row r="3226" spans="2:4">
      <c r="B3226" s="866"/>
      <c r="C3226" s="881"/>
      <c r="D3226" s="883"/>
    </row>
    <row r="3227" spans="2:4">
      <c r="B3227" s="866"/>
      <c r="C3227" s="881"/>
      <c r="D3227" s="883"/>
    </row>
    <row r="3228" spans="2:4">
      <c r="B3228" s="866"/>
      <c r="C3228" s="881"/>
      <c r="D3228" s="883"/>
    </row>
    <row r="3229" spans="2:4">
      <c r="B3229" s="866"/>
      <c r="C3229" s="881"/>
      <c r="D3229" s="883"/>
    </row>
    <row r="3230" spans="2:4">
      <c r="B3230" s="866"/>
      <c r="C3230" s="881"/>
      <c r="D3230" s="883"/>
    </row>
    <row r="3231" spans="2:4">
      <c r="B3231" s="866"/>
      <c r="C3231" s="881"/>
      <c r="D3231" s="883"/>
    </row>
    <row r="3232" spans="2:4">
      <c r="B3232" s="866"/>
      <c r="C3232" s="881"/>
      <c r="D3232" s="883"/>
    </row>
    <row r="3233" spans="2:4">
      <c r="B3233" s="866"/>
      <c r="C3233" s="881"/>
      <c r="D3233" s="883"/>
    </row>
    <row r="3234" spans="2:4">
      <c r="B3234" s="866"/>
      <c r="C3234" s="881"/>
      <c r="D3234" s="883"/>
    </row>
    <row r="3235" spans="2:4">
      <c r="B3235" s="866"/>
      <c r="C3235" s="881"/>
      <c r="D3235" s="883"/>
    </row>
    <row r="3236" spans="2:4">
      <c r="B3236" s="866"/>
      <c r="C3236" s="881"/>
      <c r="D3236" s="883"/>
    </row>
    <row r="3237" spans="2:4">
      <c r="B3237" s="866"/>
      <c r="C3237" s="881"/>
      <c r="D3237" s="883"/>
    </row>
    <row r="3238" spans="2:4">
      <c r="B3238" s="866"/>
      <c r="C3238" s="881"/>
      <c r="D3238" s="883"/>
    </row>
    <row r="3239" spans="2:4">
      <c r="B3239" s="866"/>
      <c r="C3239" s="881"/>
      <c r="D3239" s="883"/>
    </row>
    <row r="3240" spans="2:4">
      <c r="B3240" s="866"/>
      <c r="C3240" s="881"/>
      <c r="D3240" s="883"/>
    </row>
    <row r="3241" spans="2:4">
      <c r="B3241" s="866"/>
      <c r="C3241" s="881"/>
      <c r="D3241" s="883"/>
    </row>
    <row r="3242" spans="2:4">
      <c r="B3242" s="866"/>
      <c r="C3242" s="881"/>
      <c r="D3242" s="883"/>
    </row>
    <row r="3243" spans="2:4">
      <c r="B3243" s="866"/>
      <c r="C3243" s="881"/>
      <c r="D3243" s="883"/>
    </row>
    <row r="3244" spans="2:4">
      <c r="B3244" s="866"/>
      <c r="C3244" s="881"/>
      <c r="D3244" s="883"/>
    </row>
    <row r="3245" spans="2:4">
      <c r="B3245" s="866"/>
      <c r="C3245" s="881"/>
      <c r="D3245" s="883"/>
    </row>
    <row r="3246" spans="2:4">
      <c r="B3246" s="866"/>
      <c r="C3246" s="881"/>
      <c r="D3246" s="883"/>
    </row>
    <row r="3247" spans="2:4">
      <c r="B3247" s="866"/>
      <c r="C3247" s="881"/>
      <c r="D3247" s="883"/>
    </row>
    <row r="3248" spans="2:4">
      <c r="B3248" s="866"/>
      <c r="C3248" s="881"/>
      <c r="D3248" s="883"/>
    </row>
    <row r="3249" spans="2:4">
      <c r="B3249" s="866"/>
      <c r="C3249" s="881"/>
      <c r="D3249" s="883"/>
    </row>
    <row r="3250" spans="2:4">
      <c r="B3250" s="866"/>
      <c r="C3250" s="881"/>
      <c r="D3250" s="883"/>
    </row>
    <row r="3251" spans="2:4">
      <c r="B3251" s="866"/>
      <c r="C3251" s="881"/>
      <c r="D3251" s="883"/>
    </row>
    <row r="3252" spans="2:4">
      <c r="B3252" s="866"/>
      <c r="C3252" s="881"/>
      <c r="D3252" s="883"/>
    </row>
    <row r="3253" spans="2:4">
      <c r="B3253" s="866"/>
      <c r="C3253" s="881"/>
      <c r="D3253" s="883"/>
    </row>
    <row r="3254" spans="2:4">
      <c r="B3254" s="866"/>
      <c r="C3254" s="881"/>
      <c r="D3254" s="883"/>
    </row>
  </sheetData>
  <mergeCells count="3">
    <mergeCell ref="A6:D6"/>
    <mergeCell ref="E6:F6"/>
    <mergeCell ref="D2912:D2913"/>
  </mergeCells>
  <printOptions horizontalCentered="1" gridLines="1"/>
  <pageMargins left="0.47244094488188981" right="0.19685039370078741" top="0.55118110236220474" bottom="0.6692913385826772" header="0.27559055118110237" footer="0.51181102362204722"/>
  <pageSetup paperSize="9" scale="78" orientation="landscape" horizontalDpi="4294967292" verticalDpi="300" r:id="rId1"/>
  <headerFooter alignWithMargins="0">
    <oddFooter>&amp;R&amp;11Strana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0FB7-0EFF-46BD-8DF0-E84F65D77FB4}">
  <sheetPr>
    <tabColor rgb="FFFFFFCC"/>
  </sheetPr>
  <dimension ref="A1:I323"/>
  <sheetViews>
    <sheetView view="pageBreakPreview" zoomScaleNormal="100" zoomScaleSheetLayoutView="100" workbookViewId="0">
      <pane ySplit="13" topLeftCell="A222" activePane="bottomLeft" state="frozen"/>
      <selection activeCell="B102" sqref="B102"/>
      <selection pane="bottomLeft" activeCell="G234" sqref="G234"/>
    </sheetView>
  </sheetViews>
  <sheetFormatPr defaultRowHeight="12.75"/>
  <cols>
    <col min="1" max="1" width="5.140625" style="1139" customWidth="1"/>
    <col min="2" max="2" width="10.28515625" style="1139" customWidth="1"/>
    <col min="3" max="3" width="53.42578125" style="1139" customWidth="1"/>
    <col min="4" max="4" width="4.42578125" style="1139" customWidth="1"/>
    <col min="5" max="5" width="9.85546875" style="1139" customWidth="1"/>
    <col min="6" max="6" width="11.140625" style="1139" customWidth="1"/>
    <col min="7" max="7" width="12.5703125" style="1139" customWidth="1"/>
    <col min="8" max="8" width="4.42578125" style="1022" customWidth="1"/>
    <col min="9" max="9" width="18.42578125" style="1022" customWidth="1"/>
    <col min="10" max="256" width="8.85546875" style="1022"/>
    <col min="257" max="257" width="5.140625" style="1022" customWidth="1"/>
    <col min="258" max="258" width="10.28515625" style="1022" customWidth="1"/>
    <col min="259" max="259" width="53.42578125" style="1022" customWidth="1"/>
    <col min="260" max="260" width="4.42578125" style="1022" customWidth="1"/>
    <col min="261" max="261" width="9.85546875" style="1022" customWidth="1"/>
    <col min="262" max="262" width="11.140625" style="1022" customWidth="1"/>
    <col min="263" max="263" width="12.5703125" style="1022" customWidth="1"/>
    <col min="264" max="264" width="4.42578125" style="1022" customWidth="1"/>
    <col min="265" max="265" width="18.42578125" style="1022" customWidth="1"/>
    <col min="266" max="512" width="8.85546875" style="1022"/>
    <col min="513" max="513" width="5.140625" style="1022" customWidth="1"/>
    <col min="514" max="514" width="10.28515625" style="1022" customWidth="1"/>
    <col min="515" max="515" width="53.42578125" style="1022" customWidth="1"/>
    <col min="516" max="516" width="4.42578125" style="1022" customWidth="1"/>
    <col min="517" max="517" width="9.85546875" style="1022" customWidth="1"/>
    <col min="518" max="518" width="11.140625" style="1022" customWidth="1"/>
    <col min="519" max="519" width="12.5703125" style="1022" customWidth="1"/>
    <col min="520" max="520" width="4.42578125" style="1022" customWidth="1"/>
    <col min="521" max="521" width="18.42578125" style="1022" customWidth="1"/>
    <col min="522" max="768" width="8.85546875" style="1022"/>
    <col min="769" max="769" width="5.140625" style="1022" customWidth="1"/>
    <col min="770" max="770" width="10.28515625" style="1022" customWidth="1"/>
    <col min="771" max="771" width="53.42578125" style="1022" customWidth="1"/>
    <col min="772" max="772" width="4.42578125" style="1022" customWidth="1"/>
    <col min="773" max="773" width="9.85546875" style="1022" customWidth="1"/>
    <col min="774" max="774" width="11.140625" style="1022" customWidth="1"/>
    <col min="775" max="775" width="12.5703125" style="1022" customWidth="1"/>
    <col min="776" max="776" width="4.42578125" style="1022" customWidth="1"/>
    <col min="777" max="777" width="18.42578125" style="1022" customWidth="1"/>
    <col min="778" max="1024" width="8.85546875" style="1022"/>
    <col min="1025" max="1025" width="5.140625" style="1022" customWidth="1"/>
    <col min="1026" max="1026" width="10.28515625" style="1022" customWidth="1"/>
    <col min="1027" max="1027" width="53.42578125" style="1022" customWidth="1"/>
    <col min="1028" max="1028" width="4.42578125" style="1022" customWidth="1"/>
    <col min="1029" max="1029" width="9.85546875" style="1022" customWidth="1"/>
    <col min="1030" max="1030" width="11.140625" style="1022" customWidth="1"/>
    <col min="1031" max="1031" width="12.5703125" style="1022" customWidth="1"/>
    <col min="1032" max="1032" width="4.42578125" style="1022" customWidth="1"/>
    <col min="1033" max="1033" width="18.42578125" style="1022" customWidth="1"/>
    <col min="1034" max="1280" width="8.85546875" style="1022"/>
    <col min="1281" max="1281" width="5.140625" style="1022" customWidth="1"/>
    <col min="1282" max="1282" width="10.28515625" style="1022" customWidth="1"/>
    <col min="1283" max="1283" width="53.42578125" style="1022" customWidth="1"/>
    <col min="1284" max="1284" width="4.42578125" style="1022" customWidth="1"/>
    <col min="1285" max="1285" width="9.85546875" style="1022" customWidth="1"/>
    <col min="1286" max="1286" width="11.140625" style="1022" customWidth="1"/>
    <col min="1287" max="1287" width="12.5703125" style="1022" customWidth="1"/>
    <col min="1288" max="1288" width="4.42578125" style="1022" customWidth="1"/>
    <col min="1289" max="1289" width="18.42578125" style="1022" customWidth="1"/>
    <col min="1290" max="1536" width="8.85546875" style="1022"/>
    <col min="1537" max="1537" width="5.140625" style="1022" customWidth="1"/>
    <col min="1538" max="1538" width="10.28515625" style="1022" customWidth="1"/>
    <col min="1539" max="1539" width="53.42578125" style="1022" customWidth="1"/>
    <col min="1540" max="1540" width="4.42578125" style="1022" customWidth="1"/>
    <col min="1541" max="1541" width="9.85546875" style="1022" customWidth="1"/>
    <col min="1542" max="1542" width="11.140625" style="1022" customWidth="1"/>
    <col min="1543" max="1543" width="12.5703125" style="1022" customWidth="1"/>
    <col min="1544" max="1544" width="4.42578125" style="1022" customWidth="1"/>
    <col min="1545" max="1545" width="18.42578125" style="1022" customWidth="1"/>
    <col min="1546" max="1792" width="8.85546875" style="1022"/>
    <col min="1793" max="1793" width="5.140625" style="1022" customWidth="1"/>
    <col min="1794" max="1794" width="10.28515625" style="1022" customWidth="1"/>
    <col min="1795" max="1795" width="53.42578125" style="1022" customWidth="1"/>
    <col min="1796" max="1796" width="4.42578125" style="1022" customWidth="1"/>
    <col min="1797" max="1797" width="9.85546875" style="1022" customWidth="1"/>
    <col min="1798" max="1798" width="11.140625" style="1022" customWidth="1"/>
    <col min="1799" max="1799" width="12.5703125" style="1022" customWidth="1"/>
    <col min="1800" max="1800" width="4.42578125" style="1022" customWidth="1"/>
    <col min="1801" max="1801" width="18.42578125" style="1022" customWidth="1"/>
    <col min="1802" max="2048" width="8.85546875" style="1022"/>
    <col min="2049" max="2049" width="5.140625" style="1022" customWidth="1"/>
    <col min="2050" max="2050" width="10.28515625" style="1022" customWidth="1"/>
    <col min="2051" max="2051" width="53.42578125" style="1022" customWidth="1"/>
    <col min="2052" max="2052" width="4.42578125" style="1022" customWidth="1"/>
    <col min="2053" max="2053" width="9.85546875" style="1022" customWidth="1"/>
    <col min="2054" max="2054" width="11.140625" style="1022" customWidth="1"/>
    <col min="2055" max="2055" width="12.5703125" style="1022" customWidth="1"/>
    <col min="2056" max="2056" width="4.42578125" style="1022" customWidth="1"/>
    <col min="2057" max="2057" width="18.42578125" style="1022" customWidth="1"/>
    <col min="2058" max="2304" width="8.85546875" style="1022"/>
    <col min="2305" max="2305" width="5.140625" style="1022" customWidth="1"/>
    <col min="2306" max="2306" width="10.28515625" style="1022" customWidth="1"/>
    <col min="2307" max="2307" width="53.42578125" style="1022" customWidth="1"/>
    <col min="2308" max="2308" width="4.42578125" style="1022" customWidth="1"/>
    <col min="2309" max="2309" width="9.85546875" style="1022" customWidth="1"/>
    <col min="2310" max="2310" width="11.140625" style="1022" customWidth="1"/>
    <col min="2311" max="2311" width="12.5703125" style="1022" customWidth="1"/>
    <col min="2312" max="2312" width="4.42578125" style="1022" customWidth="1"/>
    <col min="2313" max="2313" width="18.42578125" style="1022" customWidth="1"/>
    <col min="2314" max="2560" width="8.85546875" style="1022"/>
    <col min="2561" max="2561" width="5.140625" style="1022" customWidth="1"/>
    <col min="2562" max="2562" width="10.28515625" style="1022" customWidth="1"/>
    <col min="2563" max="2563" width="53.42578125" style="1022" customWidth="1"/>
    <col min="2564" max="2564" width="4.42578125" style="1022" customWidth="1"/>
    <col min="2565" max="2565" width="9.85546875" style="1022" customWidth="1"/>
    <col min="2566" max="2566" width="11.140625" style="1022" customWidth="1"/>
    <col min="2567" max="2567" width="12.5703125" style="1022" customWidth="1"/>
    <col min="2568" max="2568" width="4.42578125" style="1022" customWidth="1"/>
    <col min="2569" max="2569" width="18.42578125" style="1022" customWidth="1"/>
    <col min="2570" max="2816" width="8.85546875" style="1022"/>
    <col min="2817" max="2817" width="5.140625" style="1022" customWidth="1"/>
    <col min="2818" max="2818" width="10.28515625" style="1022" customWidth="1"/>
    <col min="2819" max="2819" width="53.42578125" style="1022" customWidth="1"/>
    <col min="2820" max="2820" width="4.42578125" style="1022" customWidth="1"/>
    <col min="2821" max="2821" width="9.85546875" style="1022" customWidth="1"/>
    <col min="2822" max="2822" width="11.140625" style="1022" customWidth="1"/>
    <col min="2823" max="2823" width="12.5703125" style="1022" customWidth="1"/>
    <col min="2824" max="2824" width="4.42578125" style="1022" customWidth="1"/>
    <col min="2825" max="2825" width="18.42578125" style="1022" customWidth="1"/>
    <col min="2826" max="3072" width="8.85546875" style="1022"/>
    <col min="3073" max="3073" width="5.140625" style="1022" customWidth="1"/>
    <col min="3074" max="3074" width="10.28515625" style="1022" customWidth="1"/>
    <col min="3075" max="3075" width="53.42578125" style="1022" customWidth="1"/>
    <col min="3076" max="3076" width="4.42578125" style="1022" customWidth="1"/>
    <col min="3077" max="3077" width="9.85546875" style="1022" customWidth="1"/>
    <col min="3078" max="3078" width="11.140625" style="1022" customWidth="1"/>
    <col min="3079" max="3079" width="12.5703125" style="1022" customWidth="1"/>
    <col min="3080" max="3080" width="4.42578125" style="1022" customWidth="1"/>
    <col min="3081" max="3081" width="18.42578125" style="1022" customWidth="1"/>
    <col min="3082" max="3328" width="8.85546875" style="1022"/>
    <col min="3329" max="3329" width="5.140625" style="1022" customWidth="1"/>
    <col min="3330" max="3330" width="10.28515625" style="1022" customWidth="1"/>
    <col min="3331" max="3331" width="53.42578125" style="1022" customWidth="1"/>
    <col min="3332" max="3332" width="4.42578125" style="1022" customWidth="1"/>
    <col min="3333" max="3333" width="9.85546875" style="1022" customWidth="1"/>
    <col min="3334" max="3334" width="11.140625" style="1022" customWidth="1"/>
    <col min="3335" max="3335" width="12.5703125" style="1022" customWidth="1"/>
    <col min="3336" max="3336" width="4.42578125" style="1022" customWidth="1"/>
    <col min="3337" max="3337" width="18.42578125" style="1022" customWidth="1"/>
    <col min="3338" max="3584" width="8.85546875" style="1022"/>
    <col min="3585" max="3585" width="5.140625" style="1022" customWidth="1"/>
    <col min="3586" max="3586" width="10.28515625" style="1022" customWidth="1"/>
    <col min="3587" max="3587" width="53.42578125" style="1022" customWidth="1"/>
    <col min="3588" max="3588" width="4.42578125" style="1022" customWidth="1"/>
    <col min="3589" max="3589" width="9.85546875" style="1022" customWidth="1"/>
    <col min="3590" max="3590" width="11.140625" style="1022" customWidth="1"/>
    <col min="3591" max="3591" width="12.5703125" style="1022" customWidth="1"/>
    <col min="3592" max="3592" width="4.42578125" style="1022" customWidth="1"/>
    <col min="3593" max="3593" width="18.42578125" style="1022" customWidth="1"/>
    <col min="3594" max="3840" width="8.85546875" style="1022"/>
    <col min="3841" max="3841" width="5.140625" style="1022" customWidth="1"/>
    <col min="3842" max="3842" width="10.28515625" style="1022" customWidth="1"/>
    <col min="3843" max="3843" width="53.42578125" style="1022" customWidth="1"/>
    <col min="3844" max="3844" width="4.42578125" style="1022" customWidth="1"/>
    <col min="3845" max="3845" width="9.85546875" style="1022" customWidth="1"/>
    <col min="3846" max="3846" width="11.140625" style="1022" customWidth="1"/>
    <col min="3847" max="3847" width="12.5703125" style="1022" customWidth="1"/>
    <col min="3848" max="3848" width="4.42578125" style="1022" customWidth="1"/>
    <col min="3849" max="3849" width="18.42578125" style="1022" customWidth="1"/>
    <col min="3850" max="4096" width="8.85546875" style="1022"/>
    <col min="4097" max="4097" width="5.140625" style="1022" customWidth="1"/>
    <col min="4098" max="4098" width="10.28515625" style="1022" customWidth="1"/>
    <col min="4099" max="4099" width="53.42578125" style="1022" customWidth="1"/>
    <col min="4100" max="4100" width="4.42578125" style="1022" customWidth="1"/>
    <col min="4101" max="4101" width="9.85546875" style="1022" customWidth="1"/>
    <col min="4102" max="4102" width="11.140625" style="1022" customWidth="1"/>
    <col min="4103" max="4103" width="12.5703125" style="1022" customWidth="1"/>
    <col min="4104" max="4104" width="4.42578125" style="1022" customWidth="1"/>
    <col min="4105" max="4105" width="18.42578125" style="1022" customWidth="1"/>
    <col min="4106" max="4352" width="8.85546875" style="1022"/>
    <col min="4353" max="4353" width="5.140625" style="1022" customWidth="1"/>
    <col min="4354" max="4354" width="10.28515625" style="1022" customWidth="1"/>
    <col min="4355" max="4355" width="53.42578125" style="1022" customWidth="1"/>
    <col min="4356" max="4356" width="4.42578125" style="1022" customWidth="1"/>
    <col min="4357" max="4357" width="9.85546875" style="1022" customWidth="1"/>
    <col min="4358" max="4358" width="11.140625" style="1022" customWidth="1"/>
    <col min="4359" max="4359" width="12.5703125" style="1022" customWidth="1"/>
    <col min="4360" max="4360" width="4.42578125" style="1022" customWidth="1"/>
    <col min="4361" max="4361" width="18.42578125" style="1022" customWidth="1"/>
    <col min="4362" max="4608" width="8.85546875" style="1022"/>
    <col min="4609" max="4609" width="5.140625" style="1022" customWidth="1"/>
    <col min="4610" max="4610" width="10.28515625" style="1022" customWidth="1"/>
    <col min="4611" max="4611" width="53.42578125" style="1022" customWidth="1"/>
    <col min="4612" max="4612" width="4.42578125" style="1022" customWidth="1"/>
    <col min="4613" max="4613" width="9.85546875" style="1022" customWidth="1"/>
    <col min="4614" max="4614" width="11.140625" style="1022" customWidth="1"/>
    <col min="4615" max="4615" width="12.5703125" style="1022" customWidth="1"/>
    <col min="4616" max="4616" width="4.42578125" style="1022" customWidth="1"/>
    <col min="4617" max="4617" width="18.42578125" style="1022" customWidth="1"/>
    <col min="4618" max="4864" width="8.85546875" style="1022"/>
    <col min="4865" max="4865" width="5.140625" style="1022" customWidth="1"/>
    <col min="4866" max="4866" width="10.28515625" style="1022" customWidth="1"/>
    <col min="4867" max="4867" width="53.42578125" style="1022" customWidth="1"/>
    <col min="4868" max="4868" width="4.42578125" style="1022" customWidth="1"/>
    <col min="4869" max="4869" width="9.85546875" style="1022" customWidth="1"/>
    <col min="4870" max="4870" width="11.140625" style="1022" customWidth="1"/>
    <col min="4871" max="4871" width="12.5703125" style="1022" customWidth="1"/>
    <col min="4872" max="4872" width="4.42578125" style="1022" customWidth="1"/>
    <col min="4873" max="4873" width="18.42578125" style="1022" customWidth="1"/>
    <col min="4874" max="5120" width="8.85546875" style="1022"/>
    <col min="5121" max="5121" width="5.140625" style="1022" customWidth="1"/>
    <col min="5122" max="5122" width="10.28515625" style="1022" customWidth="1"/>
    <col min="5123" max="5123" width="53.42578125" style="1022" customWidth="1"/>
    <col min="5124" max="5124" width="4.42578125" style="1022" customWidth="1"/>
    <col min="5125" max="5125" width="9.85546875" style="1022" customWidth="1"/>
    <col min="5126" max="5126" width="11.140625" style="1022" customWidth="1"/>
    <col min="5127" max="5127" width="12.5703125" style="1022" customWidth="1"/>
    <col min="5128" max="5128" width="4.42578125" style="1022" customWidth="1"/>
    <col min="5129" max="5129" width="18.42578125" style="1022" customWidth="1"/>
    <col min="5130" max="5376" width="8.85546875" style="1022"/>
    <col min="5377" max="5377" width="5.140625" style="1022" customWidth="1"/>
    <col min="5378" max="5378" width="10.28515625" style="1022" customWidth="1"/>
    <col min="5379" max="5379" width="53.42578125" style="1022" customWidth="1"/>
    <col min="5380" max="5380" width="4.42578125" style="1022" customWidth="1"/>
    <col min="5381" max="5381" width="9.85546875" style="1022" customWidth="1"/>
    <col min="5382" max="5382" width="11.140625" style="1022" customWidth="1"/>
    <col min="5383" max="5383" width="12.5703125" style="1022" customWidth="1"/>
    <col min="5384" max="5384" width="4.42578125" style="1022" customWidth="1"/>
    <col min="5385" max="5385" width="18.42578125" style="1022" customWidth="1"/>
    <col min="5386" max="5632" width="8.85546875" style="1022"/>
    <col min="5633" max="5633" width="5.140625" style="1022" customWidth="1"/>
    <col min="5634" max="5634" width="10.28515625" style="1022" customWidth="1"/>
    <col min="5635" max="5635" width="53.42578125" style="1022" customWidth="1"/>
    <col min="5636" max="5636" width="4.42578125" style="1022" customWidth="1"/>
    <col min="5637" max="5637" width="9.85546875" style="1022" customWidth="1"/>
    <col min="5638" max="5638" width="11.140625" style="1022" customWidth="1"/>
    <col min="5639" max="5639" width="12.5703125" style="1022" customWidth="1"/>
    <col min="5640" max="5640" width="4.42578125" style="1022" customWidth="1"/>
    <col min="5641" max="5641" width="18.42578125" style="1022" customWidth="1"/>
    <col min="5642" max="5888" width="8.85546875" style="1022"/>
    <col min="5889" max="5889" width="5.140625" style="1022" customWidth="1"/>
    <col min="5890" max="5890" width="10.28515625" style="1022" customWidth="1"/>
    <col min="5891" max="5891" width="53.42578125" style="1022" customWidth="1"/>
    <col min="5892" max="5892" width="4.42578125" style="1022" customWidth="1"/>
    <col min="5893" max="5893" width="9.85546875" style="1022" customWidth="1"/>
    <col min="5894" max="5894" width="11.140625" style="1022" customWidth="1"/>
    <col min="5895" max="5895" width="12.5703125" style="1022" customWidth="1"/>
    <col min="5896" max="5896" width="4.42578125" style="1022" customWidth="1"/>
    <col min="5897" max="5897" width="18.42578125" style="1022" customWidth="1"/>
    <col min="5898" max="6144" width="8.85546875" style="1022"/>
    <col min="6145" max="6145" width="5.140625" style="1022" customWidth="1"/>
    <col min="6146" max="6146" width="10.28515625" style="1022" customWidth="1"/>
    <col min="6147" max="6147" width="53.42578125" style="1022" customWidth="1"/>
    <col min="6148" max="6148" width="4.42578125" style="1022" customWidth="1"/>
    <col min="6149" max="6149" width="9.85546875" style="1022" customWidth="1"/>
    <col min="6150" max="6150" width="11.140625" style="1022" customWidth="1"/>
    <col min="6151" max="6151" width="12.5703125" style="1022" customWidth="1"/>
    <col min="6152" max="6152" width="4.42578125" style="1022" customWidth="1"/>
    <col min="6153" max="6153" width="18.42578125" style="1022" customWidth="1"/>
    <col min="6154" max="6400" width="8.85546875" style="1022"/>
    <col min="6401" max="6401" width="5.140625" style="1022" customWidth="1"/>
    <col min="6402" max="6402" width="10.28515625" style="1022" customWidth="1"/>
    <col min="6403" max="6403" width="53.42578125" style="1022" customWidth="1"/>
    <col min="6404" max="6404" width="4.42578125" style="1022" customWidth="1"/>
    <col min="6405" max="6405" width="9.85546875" style="1022" customWidth="1"/>
    <col min="6406" max="6406" width="11.140625" style="1022" customWidth="1"/>
    <col min="6407" max="6407" width="12.5703125" style="1022" customWidth="1"/>
    <col min="6408" max="6408" width="4.42578125" style="1022" customWidth="1"/>
    <col min="6409" max="6409" width="18.42578125" style="1022" customWidth="1"/>
    <col min="6410" max="6656" width="8.85546875" style="1022"/>
    <col min="6657" max="6657" width="5.140625" style="1022" customWidth="1"/>
    <col min="6658" max="6658" width="10.28515625" style="1022" customWidth="1"/>
    <col min="6659" max="6659" width="53.42578125" style="1022" customWidth="1"/>
    <col min="6660" max="6660" width="4.42578125" style="1022" customWidth="1"/>
    <col min="6661" max="6661" width="9.85546875" style="1022" customWidth="1"/>
    <col min="6662" max="6662" width="11.140625" style="1022" customWidth="1"/>
    <col min="6663" max="6663" width="12.5703125" style="1022" customWidth="1"/>
    <col min="6664" max="6664" width="4.42578125" style="1022" customWidth="1"/>
    <col min="6665" max="6665" width="18.42578125" style="1022" customWidth="1"/>
    <col min="6666" max="6912" width="8.85546875" style="1022"/>
    <col min="6913" max="6913" width="5.140625" style="1022" customWidth="1"/>
    <col min="6914" max="6914" width="10.28515625" style="1022" customWidth="1"/>
    <col min="6915" max="6915" width="53.42578125" style="1022" customWidth="1"/>
    <col min="6916" max="6916" width="4.42578125" style="1022" customWidth="1"/>
    <col min="6917" max="6917" width="9.85546875" style="1022" customWidth="1"/>
    <col min="6918" max="6918" width="11.140625" style="1022" customWidth="1"/>
    <col min="6919" max="6919" width="12.5703125" style="1022" customWidth="1"/>
    <col min="6920" max="6920" width="4.42578125" style="1022" customWidth="1"/>
    <col min="6921" max="6921" width="18.42578125" style="1022" customWidth="1"/>
    <col min="6922" max="7168" width="8.85546875" style="1022"/>
    <col min="7169" max="7169" width="5.140625" style="1022" customWidth="1"/>
    <col min="7170" max="7170" width="10.28515625" style="1022" customWidth="1"/>
    <col min="7171" max="7171" width="53.42578125" style="1022" customWidth="1"/>
    <col min="7172" max="7172" width="4.42578125" style="1022" customWidth="1"/>
    <col min="7173" max="7173" width="9.85546875" style="1022" customWidth="1"/>
    <col min="7174" max="7174" width="11.140625" style="1022" customWidth="1"/>
    <col min="7175" max="7175" width="12.5703125" style="1022" customWidth="1"/>
    <col min="7176" max="7176" width="4.42578125" style="1022" customWidth="1"/>
    <col min="7177" max="7177" width="18.42578125" style="1022" customWidth="1"/>
    <col min="7178" max="7424" width="8.85546875" style="1022"/>
    <col min="7425" max="7425" width="5.140625" style="1022" customWidth="1"/>
    <col min="7426" max="7426" width="10.28515625" style="1022" customWidth="1"/>
    <col min="7427" max="7427" width="53.42578125" style="1022" customWidth="1"/>
    <col min="7428" max="7428" width="4.42578125" style="1022" customWidth="1"/>
    <col min="7429" max="7429" width="9.85546875" style="1022" customWidth="1"/>
    <col min="7430" max="7430" width="11.140625" style="1022" customWidth="1"/>
    <col min="7431" max="7431" width="12.5703125" style="1022" customWidth="1"/>
    <col min="7432" max="7432" width="4.42578125" style="1022" customWidth="1"/>
    <col min="7433" max="7433" width="18.42578125" style="1022" customWidth="1"/>
    <col min="7434" max="7680" width="8.85546875" style="1022"/>
    <col min="7681" max="7681" width="5.140625" style="1022" customWidth="1"/>
    <col min="7682" max="7682" width="10.28515625" style="1022" customWidth="1"/>
    <col min="7683" max="7683" width="53.42578125" style="1022" customWidth="1"/>
    <col min="7684" max="7684" width="4.42578125" style="1022" customWidth="1"/>
    <col min="7685" max="7685" width="9.85546875" style="1022" customWidth="1"/>
    <col min="7686" max="7686" width="11.140625" style="1022" customWidth="1"/>
    <col min="7687" max="7687" width="12.5703125" style="1022" customWidth="1"/>
    <col min="7688" max="7688" width="4.42578125" style="1022" customWidth="1"/>
    <col min="7689" max="7689" width="18.42578125" style="1022" customWidth="1"/>
    <col min="7690" max="7936" width="8.85546875" style="1022"/>
    <col min="7937" max="7937" width="5.140625" style="1022" customWidth="1"/>
    <col min="7938" max="7938" width="10.28515625" style="1022" customWidth="1"/>
    <col min="7939" max="7939" width="53.42578125" style="1022" customWidth="1"/>
    <col min="7940" max="7940" width="4.42578125" style="1022" customWidth="1"/>
    <col min="7941" max="7941" width="9.85546875" style="1022" customWidth="1"/>
    <col min="7942" max="7942" width="11.140625" style="1022" customWidth="1"/>
    <col min="7943" max="7943" width="12.5703125" style="1022" customWidth="1"/>
    <col min="7944" max="7944" width="4.42578125" style="1022" customWidth="1"/>
    <col min="7945" max="7945" width="18.42578125" style="1022" customWidth="1"/>
    <col min="7946" max="8192" width="8.85546875" style="1022"/>
    <col min="8193" max="8193" width="5.140625" style="1022" customWidth="1"/>
    <col min="8194" max="8194" width="10.28515625" style="1022" customWidth="1"/>
    <col min="8195" max="8195" width="53.42578125" style="1022" customWidth="1"/>
    <col min="8196" max="8196" width="4.42578125" style="1022" customWidth="1"/>
    <col min="8197" max="8197" width="9.85546875" style="1022" customWidth="1"/>
    <col min="8198" max="8198" width="11.140625" style="1022" customWidth="1"/>
    <col min="8199" max="8199" width="12.5703125" style="1022" customWidth="1"/>
    <col min="8200" max="8200" width="4.42578125" style="1022" customWidth="1"/>
    <col min="8201" max="8201" width="18.42578125" style="1022" customWidth="1"/>
    <col min="8202" max="8448" width="8.85546875" style="1022"/>
    <col min="8449" max="8449" width="5.140625" style="1022" customWidth="1"/>
    <col min="8450" max="8450" width="10.28515625" style="1022" customWidth="1"/>
    <col min="8451" max="8451" width="53.42578125" style="1022" customWidth="1"/>
    <col min="8452" max="8452" width="4.42578125" style="1022" customWidth="1"/>
    <col min="8453" max="8453" width="9.85546875" style="1022" customWidth="1"/>
    <col min="8454" max="8454" width="11.140625" style="1022" customWidth="1"/>
    <col min="8455" max="8455" width="12.5703125" style="1022" customWidth="1"/>
    <col min="8456" max="8456" width="4.42578125" style="1022" customWidth="1"/>
    <col min="8457" max="8457" width="18.42578125" style="1022" customWidth="1"/>
    <col min="8458" max="8704" width="8.85546875" style="1022"/>
    <col min="8705" max="8705" width="5.140625" style="1022" customWidth="1"/>
    <col min="8706" max="8706" width="10.28515625" style="1022" customWidth="1"/>
    <col min="8707" max="8707" width="53.42578125" style="1022" customWidth="1"/>
    <col min="8708" max="8708" width="4.42578125" style="1022" customWidth="1"/>
    <col min="8709" max="8709" width="9.85546875" style="1022" customWidth="1"/>
    <col min="8710" max="8710" width="11.140625" style="1022" customWidth="1"/>
    <col min="8711" max="8711" width="12.5703125" style="1022" customWidth="1"/>
    <col min="8712" max="8712" width="4.42578125" style="1022" customWidth="1"/>
    <col min="8713" max="8713" width="18.42578125" style="1022" customWidth="1"/>
    <col min="8714" max="8960" width="8.85546875" style="1022"/>
    <col min="8961" max="8961" width="5.140625" style="1022" customWidth="1"/>
    <col min="8962" max="8962" width="10.28515625" style="1022" customWidth="1"/>
    <col min="8963" max="8963" width="53.42578125" style="1022" customWidth="1"/>
    <col min="8964" max="8964" width="4.42578125" style="1022" customWidth="1"/>
    <col min="8965" max="8965" width="9.85546875" style="1022" customWidth="1"/>
    <col min="8966" max="8966" width="11.140625" style="1022" customWidth="1"/>
    <col min="8967" max="8967" width="12.5703125" style="1022" customWidth="1"/>
    <col min="8968" max="8968" width="4.42578125" style="1022" customWidth="1"/>
    <col min="8969" max="8969" width="18.42578125" style="1022" customWidth="1"/>
    <col min="8970" max="9216" width="8.85546875" style="1022"/>
    <col min="9217" max="9217" width="5.140625" style="1022" customWidth="1"/>
    <col min="9218" max="9218" width="10.28515625" style="1022" customWidth="1"/>
    <col min="9219" max="9219" width="53.42578125" style="1022" customWidth="1"/>
    <col min="9220" max="9220" width="4.42578125" style="1022" customWidth="1"/>
    <col min="9221" max="9221" width="9.85546875" style="1022" customWidth="1"/>
    <col min="9222" max="9222" width="11.140625" style="1022" customWidth="1"/>
    <col min="9223" max="9223" width="12.5703125" style="1022" customWidth="1"/>
    <col min="9224" max="9224" width="4.42578125" style="1022" customWidth="1"/>
    <col min="9225" max="9225" width="18.42578125" style="1022" customWidth="1"/>
    <col min="9226" max="9472" width="8.85546875" style="1022"/>
    <col min="9473" max="9473" width="5.140625" style="1022" customWidth="1"/>
    <col min="9474" max="9474" width="10.28515625" style="1022" customWidth="1"/>
    <col min="9475" max="9475" width="53.42578125" style="1022" customWidth="1"/>
    <col min="9476" max="9476" width="4.42578125" style="1022" customWidth="1"/>
    <col min="9477" max="9477" width="9.85546875" style="1022" customWidth="1"/>
    <col min="9478" max="9478" width="11.140625" style="1022" customWidth="1"/>
    <col min="9479" max="9479" width="12.5703125" style="1022" customWidth="1"/>
    <col min="9480" max="9480" width="4.42578125" style="1022" customWidth="1"/>
    <col min="9481" max="9481" width="18.42578125" style="1022" customWidth="1"/>
    <col min="9482" max="9728" width="8.85546875" style="1022"/>
    <col min="9729" max="9729" width="5.140625" style="1022" customWidth="1"/>
    <col min="9730" max="9730" width="10.28515625" style="1022" customWidth="1"/>
    <col min="9731" max="9731" width="53.42578125" style="1022" customWidth="1"/>
    <col min="9732" max="9732" width="4.42578125" style="1022" customWidth="1"/>
    <col min="9733" max="9733" width="9.85546875" style="1022" customWidth="1"/>
    <col min="9734" max="9734" width="11.140625" style="1022" customWidth="1"/>
    <col min="9735" max="9735" width="12.5703125" style="1022" customWidth="1"/>
    <col min="9736" max="9736" width="4.42578125" style="1022" customWidth="1"/>
    <col min="9737" max="9737" width="18.42578125" style="1022" customWidth="1"/>
    <col min="9738" max="9984" width="8.85546875" style="1022"/>
    <col min="9985" max="9985" width="5.140625" style="1022" customWidth="1"/>
    <col min="9986" max="9986" width="10.28515625" style="1022" customWidth="1"/>
    <col min="9987" max="9987" width="53.42578125" style="1022" customWidth="1"/>
    <col min="9988" max="9988" width="4.42578125" style="1022" customWidth="1"/>
    <col min="9989" max="9989" width="9.85546875" style="1022" customWidth="1"/>
    <col min="9990" max="9990" width="11.140625" style="1022" customWidth="1"/>
    <col min="9991" max="9991" width="12.5703125" style="1022" customWidth="1"/>
    <col min="9992" max="9992" width="4.42578125" style="1022" customWidth="1"/>
    <col min="9993" max="9993" width="18.42578125" style="1022" customWidth="1"/>
    <col min="9994" max="10240" width="8.85546875" style="1022"/>
    <col min="10241" max="10241" width="5.140625" style="1022" customWidth="1"/>
    <col min="10242" max="10242" width="10.28515625" style="1022" customWidth="1"/>
    <col min="10243" max="10243" width="53.42578125" style="1022" customWidth="1"/>
    <col min="10244" max="10244" width="4.42578125" style="1022" customWidth="1"/>
    <col min="10245" max="10245" width="9.85546875" style="1022" customWidth="1"/>
    <col min="10246" max="10246" width="11.140625" style="1022" customWidth="1"/>
    <col min="10247" max="10247" width="12.5703125" style="1022" customWidth="1"/>
    <col min="10248" max="10248" width="4.42578125" style="1022" customWidth="1"/>
    <col min="10249" max="10249" width="18.42578125" style="1022" customWidth="1"/>
    <col min="10250" max="10496" width="8.85546875" style="1022"/>
    <col min="10497" max="10497" width="5.140625" style="1022" customWidth="1"/>
    <col min="10498" max="10498" width="10.28515625" style="1022" customWidth="1"/>
    <col min="10499" max="10499" width="53.42578125" style="1022" customWidth="1"/>
    <col min="10500" max="10500" width="4.42578125" style="1022" customWidth="1"/>
    <col min="10501" max="10501" width="9.85546875" style="1022" customWidth="1"/>
    <col min="10502" max="10502" width="11.140625" style="1022" customWidth="1"/>
    <col min="10503" max="10503" width="12.5703125" style="1022" customWidth="1"/>
    <col min="10504" max="10504" width="4.42578125" style="1022" customWidth="1"/>
    <col min="10505" max="10505" width="18.42578125" style="1022" customWidth="1"/>
    <col min="10506" max="10752" width="8.85546875" style="1022"/>
    <col min="10753" max="10753" width="5.140625" style="1022" customWidth="1"/>
    <col min="10754" max="10754" width="10.28515625" style="1022" customWidth="1"/>
    <col min="10755" max="10755" width="53.42578125" style="1022" customWidth="1"/>
    <col min="10756" max="10756" width="4.42578125" style="1022" customWidth="1"/>
    <col min="10757" max="10757" width="9.85546875" style="1022" customWidth="1"/>
    <col min="10758" max="10758" width="11.140625" style="1022" customWidth="1"/>
    <col min="10759" max="10759" width="12.5703125" style="1022" customWidth="1"/>
    <col min="10760" max="10760" width="4.42578125" style="1022" customWidth="1"/>
    <col min="10761" max="10761" width="18.42578125" style="1022" customWidth="1"/>
    <col min="10762" max="11008" width="8.85546875" style="1022"/>
    <col min="11009" max="11009" width="5.140625" style="1022" customWidth="1"/>
    <col min="11010" max="11010" width="10.28515625" style="1022" customWidth="1"/>
    <col min="11011" max="11011" width="53.42578125" style="1022" customWidth="1"/>
    <col min="11012" max="11012" width="4.42578125" style="1022" customWidth="1"/>
    <col min="11013" max="11013" width="9.85546875" style="1022" customWidth="1"/>
    <col min="11014" max="11014" width="11.140625" style="1022" customWidth="1"/>
    <col min="11015" max="11015" width="12.5703125" style="1022" customWidth="1"/>
    <col min="11016" max="11016" width="4.42578125" style="1022" customWidth="1"/>
    <col min="11017" max="11017" width="18.42578125" style="1022" customWidth="1"/>
    <col min="11018" max="11264" width="8.85546875" style="1022"/>
    <col min="11265" max="11265" width="5.140625" style="1022" customWidth="1"/>
    <col min="11266" max="11266" width="10.28515625" style="1022" customWidth="1"/>
    <col min="11267" max="11267" width="53.42578125" style="1022" customWidth="1"/>
    <col min="11268" max="11268" width="4.42578125" style="1022" customWidth="1"/>
    <col min="11269" max="11269" width="9.85546875" style="1022" customWidth="1"/>
    <col min="11270" max="11270" width="11.140625" style="1022" customWidth="1"/>
    <col min="11271" max="11271" width="12.5703125" style="1022" customWidth="1"/>
    <col min="11272" max="11272" width="4.42578125" style="1022" customWidth="1"/>
    <col min="11273" max="11273" width="18.42578125" style="1022" customWidth="1"/>
    <col min="11274" max="11520" width="8.85546875" style="1022"/>
    <col min="11521" max="11521" width="5.140625" style="1022" customWidth="1"/>
    <col min="11522" max="11522" width="10.28515625" style="1022" customWidth="1"/>
    <col min="11523" max="11523" width="53.42578125" style="1022" customWidth="1"/>
    <col min="11524" max="11524" width="4.42578125" style="1022" customWidth="1"/>
    <col min="11525" max="11525" width="9.85546875" style="1022" customWidth="1"/>
    <col min="11526" max="11526" width="11.140625" style="1022" customWidth="1"/>
    <col min="11527" max="11527" width="12.5703125" style="1022" customWidth="1"/>
    <col min="11528" max="11528" width="4.42578125" style="1022" customWidth="1"/>
    <col min="11529" max="11529" width="18.42578125" style="1022" customWidth="1"/>
    <col min="11530" max="11776" width="8.85546875" style="1022"/>
    <col min="11777" max="11777" width="5.140625" style="1022" customWidth="1"/>
    <col min="11778" max="11778" width="10.28515625" style="1022" customWidth="1"/>
    <col min="11779" max="11779" width="53.42578125" style="1022" customWidth="1"/>
    <col min="11780" max="11780" width="4.42578125" style="1022" customWidth="1"/>
    <col min="11781" max="11781" width="9.85546875" style="1022" customWidth="1"/>
    <col min="11782" max="11782" width="11.140625" style="1022" customWidth="1"/>
    <col min="11783" max="11783" width="12.5703125" style="1022" customWidth="1"/>
    <col min="11784" max="11784" width="4.42578125" style="1022" customWidth="1"/>
    <col min="11785" max="11785" width="18.42578125" style="1022" customWidth="1"/>
    <col min="11786" max="12032" width="8.85546875" style="1022"/>
    <col min="12033" max="12033" width="5.140625" style="1022" customWidth="1"/>
    <col min="12034" max="12034" width="10.28515625" style="1022" customWidth="1"/>
    <col min="12035" max="12035" width="53.42578125" style="1022" customWidth="1"/>
    <col min="12036" max="12036" width="4.42578125" style="1022" customWidth="1"/>
    <col min="12037" max="12037" width="9.85546875" style="1022" customWidth="1"/>
    <col min="12038" max="12038" width="11.140625" style="1022" customWidth="1"/>
    <col min="12039" max="12039" width="12.5703125" style="1022" customWidth="1"/>
    <col min="12040" max="12040" width="4.42578125" style="1022" customWidth="1"/>
    <col min="12041" max="12041" width="18.42578125" style="1022" customWidth="1"/>
    <col min="12042" max="12288" width="8.85546875" style="1022"/>
    <col min="12289" max="12289" width="5.140625" style="1022" customWidth="1"/>
    <col min="12290" max="12290" width="10.28515625" style="1022" customWidth="1"/>
    <col min="12291" max="12291" width="53.42578125" style="1022" customWidth="1"/>
    <col min="12292" max="12292" width="4.42578125" style="1022" customWidth="1"/>
    <col min="12293" max="12293" width="9.85546875" style="1022" customWidth="1"/>
    <col min="12294" max="12294" width="11.140625" style="1022" customWidth="1"/>
    <col min="12295" max="12295" width="12.5703125" style="1022" customWidth="1"/>
    <col min="12296" max="12296" width="4.42578125" style="1022" customWidth="1"/>
    <col min="12297" max="12297" width="18.42578125" style="1022" customWidth="1"/>
    <col min="12298" max="12544" width="8.85546875" style="1022"/>
    <col min="12545" max="12545" width="5.140625" style="1022" customWidth="1"/>
    <col min="12546" max="12546" width="10.28515625" style="1022" customWidth="1"/>
    <col min="12547" max="12547" width="53.42578125" style="1022" customWidth="1"/>
    <col min="12548" max="12548" width="4.42578125" style="1022" customWidth="1"/>
    <col min="12549" max="12549" width="9.85546875" style="1022" customWidth="1"/>
    <col min="12550" max="12550" width="11.140625" style="1022" customWidth="1"/>
    <col min="12551" max="12551" width="12.5703125" style="1022" customWidth="1"/>
    <col min="12552" max="12552" width="4.42578125" style="1022" customWidth="1"/>
    <col min="12553" max="12553" width="18.42578125" style="1022" customWidth="1"/>
    <col min="12554" max="12800" width="8.85546875" style="1022"/>
    <col min="12801" max="12801" width="5.140625" style="1022" customWidth="1"/>
    <col min="12802" max="12802" width="10.28515625" style="1022" customWidth="1"/>
    <col min="12803" max="12803" width="53.42578125" style="1022" customWidth="1"/>
    <col min="12804" max="12804" width="4.42578125" style="1022" customWidth="1"/>
    <col min="12805" max="12805" width="9.85546875" style="1022" customWidth="1"/>
    <col min="12806" max="12806" width="11.140625" style="1022" customWidth="1"/>
    <col min="12807" max="12807" width="12.5703125" style="1022" customWidth="1"/>
    <col min="12808" max="12808" width="4.42578125" style="1022" customWidth="1"/>
    <col min="12809" max="12809" width="18.42578125" style="1022" customWidth="1"/>
    <col min="12810" max="13056" width="8.85546875" style="1022"/>
    <col min="13057" max="13057" width="5.140625" style="1022" customWidth="1"/>
    <col min="13058" max="13058" width="10.28515625" style="1022" customWidth="1"/>
    <col min="13059" max="13059" width="53.42578125" style="1022" customWidth="1"/>
    <col min="13060" max="13060" width="4.42578125" style="1022" customWidth="1"/>
    <col min="13061" max="13061" width="9.85546875" style="1022" customWidth="1"/>
    <col min="13062" max="13062" width="11.140625" style="1022" customWidth="1"/>
    <col min="13063" max="13063" width="12.5703125" style="1022" customWidth="1"/>
    <col min="13064" max="13064" width="4.42578125" style="1022" customWidth="1"/>
    <col min="13065" max="13065" width="18.42578125" style="1022" customWidth="1"/>
    <col min="13066" max="13312" width="8.85546875" style="1022"/>
    <col min="13313" max="13313" width="5.140625" style="1022" customWidth="1"/>
    <col min="13314" max="13314" width="10.28515625" style="1022" customWidth="1"/>
    <col min="13315" max="13315" width="53.42578125" style="1022" customWidth="1"/>
    <col min="13316" max="13316" width="4.42578125" style="1022" customWidth="1"/>
    <col min="13317" max="13317" width="9.85546875" style="1022" customWidth="1"/>
    <col min="13318" max="13318" width="11.140625" style="1022" customWidth="1"/>
    <col min="13319" max="13319" width="12.5703125" style="1022" customWidth="1"/>
    <col min="13320" max="13320" width="4.42578125" style="1022" customWidth="1"/>
    <col min="13321" max="13321" width="18.42578125" style="1022" customWidth="1"/>
    <col min="13322" max="13568" width="8.85546875" style="1022"/>
    <col min="13569" max="13569" width="5.140625" style="1022" customWidth="1"/>
    <col min="13570" max="13570" width="10.28515625" style="1022" customWidth="1"/>
    <col min="13571" max="13571" width="53.42578125" style="1022" customWidth="1"/>
    <col min="13572" max="13572" width="4.42578125" style="1022" customWidth="1"/>
    <col min="13573" max="13573" width="9.85546875" style="1022" customWidth="1"/>
    <col min="13574" max="13574" width="11.140625" style="1022" customWidth="1"/>
    <col min="13575" max="13575" width="12.5703125" style="1022" customWidth="1"/>
    <col min="13576" max="13576" width="4.42578125" style="1022" customWidth="1"/>
    <col min="13577" max="13577" width="18.42578125" style="1022" customWidth="1"/>
    <col min="13578" max="13824" width="8.85546875" style="1022"/>
    <col min="13825" max="13825" width="5.140625" style="1022" customWidth="1"/>
    <col min="13826" max="13826" width="10.28515625" style="1022" customWidth="1"/>
    <col min="13827" max="13827" width="53.42578125" style="1022" customWidth="1"/>
    <col min="13828" max="13828" width="4.42578125" style="1022" customWidth="1"/>
    <col min="13829" max="13829" width="9.85546875" style="1022" customWidth="1"/>
    <col min="13830" max="13830" width="11.140625" style="1022" customWidth="1"/>
    <col min="13831" max="13831" width="12.5703125" style="1022" customWidth="1"/>
    <col min="13832" max="13832" width="4.42578125" style="1022" customWidth="1"/>
    <col min="13833" max="13833" width="18.42578125" style="1022" customWidth="1"/>
    <col min="13834" max="14080" width="8.85546875" style="1022"/>
    <col min="14081" max="14081" width="5.140625" style="1022" customWidth="1"/>
    <col min="14082" max="14082" width="10.28515625" style="1022" customWidth="1"/>
    <col min="14083" max="14083" width="53.42578125" style="1022" customWidth="1"/>
    <col min="14084" max="14084" width="4.42578125" style="1022" customWidth="1"/>
    <col min="14085" max="14085" width="9.85546875" style="1022" customWidth="1"/>
    <col min="14086" max="14086" width="11.140625" style="1022" customWidth="1"/>
    <col min="14087" max="14087" width="12.5703125" style="1022" customWidth="1"/>
    <col min="14088" max="14088" width="4.42578125" style="1022" customWidth="1"/>
    <col min="14089" max="14089" width="18.42578125" style="1022" customWidth="1"/>
    <col min="14090" max="14336" width="8.85546875" style="1022"/>
    <col min="14337" max="14337" width="5.140625" style="1022" customWidth="1"/>
    <col min="14338" max="14338" width="10.28515625" style="1022" customWidth="1"/>
    <col min="14339" max="14339" width="53.42578125" style="1022" customWidth="1"/>
    <col min="14340" max="14340" width="4.42578125" style="1022" customWidth="1"/>
    <col min="14341" max="14341" width="9.85546875" style="1022" customWidth="1"/>
    <col min="14342" max="14342" width="11.140625" style="1022" customWidth="1"/>
    <col min="14343" max="14343" width="12.5703125" style="1022" customWidth="1"/>
    <col min="14344" max="14344" width="4.42578125" style="1022" customWidth="1"/>
    <col min="14345" max="14345" width="18.42578125" style="1022" customWidth="1"/>
    <col min="14346" max="14592" width="8.85546875" style="1022"/>
    <col min="14593" max="14593" width="5.140625" style="1022" customWidth="1"/>
    <col min="14594" max="14594" width="10.28515625" style="1022" customWidth="1"/>
    <col min="14595" max="14595" width="53.42578125" style="1022" customWidth="1"/>
    <col min="14596" max="14596" width="4.42578125" style="1022" customWidth="1"/>
    <col min="14597" max="14597" width="9.85546875" style="1022" customWidth="1"/>
    <col min="14598" max="14598" width="11.140625" style="1022" customWidth="1"/>
    <col min="14599" max="14599" width="12.5703125" style="1022" customWidth="1"/>
    <col min="14600" max="14600" width="4.42578125" style="1022" customWidth="1"/>
    <col min="14601" max="14601" width="18.42578125" style="1022" customWidth="1"/>
    <col min="14602" max="14848" width="8.85546875" style="1022"/>
    <col min="14849" max="14849" width="5.140625" style="1022" customWidth="1"/>
    <col min="14850" max="14850" width="10.28515625" style="1022" customWidth="1"/>
    <col min="14851" max="14851" width="53.42578125" style="1022" customWidth="1"/>
    <col min="14852" max="14852" width="4.42578125" style="1022" customWidth="1"/>
    <col min="14853" max="14853" width="9.85546875" style="1022" customWidth="1"/>
    <col min="14854" max="14854" width="11.140625" style="1022" customWidth="1"/>
    <col min="14855" max="14855" width="12.5703125" style="1022" customWidth="1"/>
    <col min="14856" max="14856" width="4.42578125" style="1022" customWidth="1"/>
    <col min="14857" max="14857" width="18.42578125" style="1022" customWidth="1"/>
    <col min="14858" max="15104" width="8.85546875" style="1022"/>
    <col min="15105" max="15105" width="5.140625" style="1022" customWidth="1"/>
    <col min="15106" max="15106" width="10.28515625" style="1022" customWidth="1"/>
    <col min="15107" max="15107" width="53.42578125" style="1022" customWidth="1"/>
    <col min="15108" max="15108" width="4.42578125" style="1022" customWidth="1"/>
    <col min="15109" max="15109" width="9.85546875" style="1022" customWidth="1"/>
    <col min="15110" max="15110" width="11.140625" style="1022" customWidth="1"/>
    <col min="15111" max="15111" width="12.5703125" style="1022" customWidth="1"/>
    <col min="15112" max="15112" width="4.42578125" style="1022" customWidth="1"/>
    <col min="15113" max="15113" width="18.42578125" style="1022" customWidth="1"/>
    <col min="15114" max="15360" width="8.85546875" style="1022"/>
    <col min="15361" max="15361" width="5.140625" style="1022" customWidth="1"/>
    <col min="15362" max="15362" width="10.28515625" style="1022" customWidth="1"/>
    <col min="15363" max="15363" width="53.42578125" style="1022" customWidth="1"/>
    <col min="15364" max="15364" width="4.42578125" style="1022" customWidth="1"/>
    <col min="15365" max="15365" width="9.85546875" style="1022" customWidth="1"/>
    <col min="15366" max="15366" width="11.140625" style="1022" customWidth="1"/>
    <col min="15367" max="15367" width="12.5703125" style="1022" customWidth="1"/>
    <col min="15368" max="15368" width="4.42578125" style="1022" customWidth="1"/>
    <col min="15369" max="15369" width="18.42578125" style="1022" customWidth="1"/>
    <col min="15370" max="15616" width="8.85546875" style="1022"/>
    <col min="15617" max="15617" width="5.140625" style="1022" customWidth="1"/>
    <col min="15618" max="15618" width="10.28515625" style="1022" customWidth="1"/>
    <col min="15619" max="15619" width="53.42578125" style="1022" customWidth="1"/>
    <col min="15620" max="15620" width="4.42578125" style="1022" customWidth="1"/>
    <col min="15621" max="15621" width="9.85546875" style="1022" customWidth="1"/>
    <col min="15622" max="15622" width="11.140625" style="1022" customWidth="1"/>
    <col min="15623" max="15623" width="12.5703125" style="1022" customWidth="1"/>
    <col min="15624" max="15624" width="4.42578125" style="1022" customWidth="1"/>
    <col min="15625" max="15625" width="18.42578125" style="1022" customWidth="1"/>
    <col min="15626" max="15872" width="8.85546875" style="1022"/>
    <col min="15873" max="15873" width="5.140625" style="1022" customWidth="1"/>
    <col min="15874" max="15874" width="10.28515625" style="1022" customWidth="1"/>
    <col min="15875" max="15875" width="53.42578125" style="1022" customWidth="1"/>
    <col min="15876" max="15876" width="4.42578125" style="1022" customWidth="1"/>
    <col min="15877" max="15877" width="9.85546875" style="1022" customWidth="1"/>
    <col min="15878" max="15878" width="11.140625" style="1022" customWidth="1"/>
    <col min="15879" max="15879" width="12.5703125" style="1022" customWidth="1"/>
    <col min="15880" max="15880" width="4.42578125" style="1022" customWidth="1"/>
    <col min="15881" max="15881" width="18.42578125" style="1022" customWidth="1"/>
    <col min="15882" max="16128" width="8.85546875" style="1022"/>
    <col min="16129" max="16129" width="5.140625" style="1022" customWidth="1"/>
    <col min="16130" max="16130" width="10.28515625" style="1022" customWidth="1"/>
    <col min="16131" max="16131" width="53.42578125" style="1022" customWidth="1"/>
    <col min="16132" max="16132" width="4.42578125" style="1022" customWidth="1"/>
    <col min="16133" max="16133" width="9.85546875" style="1022" customWidth="1"/>
    <col min="16134" max="16134" width="11.140625" style="1022" customWidth="1"/>
    <col min="16135" max="16135" width="12.5703125" style="1022" customWidth="1"/>
    <col min="16136" max="16136" width="4.42578125" style="1022" customWidth="1"/>
    <col min="16137" max="16137" width="18.42578125" style="1022" customWidth="1"/>
    <col min="16138" max="16384" width="8.85546875" style="1022"/>
  </cols>
  <sheetData>
    <row r="1" spans="1:9" ht="18" customHeight="1">
      <c r="A1" s="1331" t="s">
        <v>2500</v>
      </c>
      <c r="B1" s="1331"/>
      <c r="C1" s="1331"/>
      <c r="D1" s="1021"/>
      <c r="E1" s="1021"/>
      <c r="F1" s="1021"/>
      <c r="G1" s="1021"/>
    </row>
    <row r="2" spans="1:9" s="1024" customFormat="1" ht="12.75" customHeight="1">
      <c r="A2" s="1023" t="s">
        <v>3052</v>
      </c>
      <c r="C2" s="1025" t="s">
        <v>3053</v>
      </c>
      <c r="D2" s="1026"/>
      <c r="E2" s="1026"/>
      <c r="F2" s="1026"/>
      <c r="G2" s="1026"/>
    </row>
    <row r="3" spans="1:9" ht="12.75" customHeight="1">
      <c r="A3" s="1027" t="s">
        <v>3054</v>
      </c>
      <c r="B3" s="1022"/>
      <c r="C3" s="1028" t="s">
        <v>3055</v>
      </c>
      <c r="D3" s="1029"/>
      <c r="E3" s="1029"/>
      <c r="F3" s="1029"/>
      <c r="G3" s="1029"/>
    </row>
    <row r="4" spans="1:9" ht="12.75" customHeight="1">
      <c r="A4" s="1027"/>
      <c r="B4" s="1027"/>
      <c r="C4" s="1027"/>
      <c r="D4" s="1029"/>
      <c r="E4" s="1029"/>
      <c r="F4" s="1029"/>
      <c r="G4" s="1029"/>
    </row>
    <row r="5" spans="1:9" s="1031" customFormat="1" ht="12.75" customHeight="1">
      <c r="A5" s="1330" t="s">
        <v>2151</v>
      </c>
      <c r="B5" s="1330"/>
      <c r="C5" s="1330"/>
      <c r="D5" s="1330"/>
      <c r="E5" s="1330"/>
      <c r="F5" s="1330"/>
      <c r="G5" s="1330"/>
    </row>
    <row r="6" spans="1:9" s="1031" customFormat="1">
      <c r="A6" s="1332" t="s">
        <v>2152</v>
      </c>
      <c r="B6" s="1332"/>
      <c r="C6" s="1332"/>
      <c r="D6" s="1332"/>
      <c r="E6" s="1332"/>
      <c r="F6" s="1332"/>
      <c r="G6" s="1332"/>
    </row>
    <row r="7" spans="1:9" s="1031" customFormat="1" ht="12.75" customHeight="1">
      <c r="A7" s="1332" t="s">
        <v>2153</v>
      </c>
      <c r="B7" s="1332"/>
      <c r="C7" s="1332"/>
      <c r="D7" s="1332"/>
      <c r="E7" s="1332"/>
      <c r="F7" s="1332"/>
      <c r="G7" s="1332"/>
    </row>
    <row r="8" spans="1:9" s="1032" customFormat="1" ht="24" customHeight="1">
      <c r="A8" s="1333" t="s">
        <v>3056</v>
      </c>
      <c r="B8" s="1333"/>
      <c r="C8" s="1333"/>
      <c r="D8" s="1333"/>
      <c r="E8" s="1333"/>
      <c r="F8" s="1333"/>
      <c r="G8" s="1333"/>
    </row>
    <row r="9" spans="1:9" s="1031" customFormat="1" ht="43.5" customHeight="1">
      <c r="A9" s="1330" t="s">
        <v>3057</v>
      </c>
      <c r="B9" s="1330"/>
      <c r="C9" s="1330"/>
      <c r="D9" s="1330"/>
      <c r="E9" s="1330"/>
      <c r="F9" s="1330"/>
      <c r="G9" s="1330"/>
    </row>
    <row r="10" spans="1:9" s="1031" customFormat="1" ht="22.5" customHeight="1">
      <c r="A10" s="1330" t="s">
        <v>3058</v>
      </c>
      <c r="B10" s="1330"/>
      <c r="C10" s="1330"/>
      <c r="D10" s="1330"/>
      <c r="E10" s="1330"/>
      <c r="F10" s="1330"/>
      <c r="G10" s="1330"/>
    </row>
    <row r="11" spans="1:9" s="1031" customFormat="1" ht="12" customHeight="1">
      <c r="A11" s="1330" t="s">
        <v>3059</v>
      </c>
      <c r="B11" s="1330"/>
      <c r="C11" s="1330"/>
      <c r="D11" s="1330"/>
      <c r="E11" s="1330"/>
      <c r="F11" s="1330"/>
      <c r="G11" s="1330"/>
      <c r="I11" s="1334" t="s">
        <v>3060</v>
      </c>
    </row>
    <row r="12" spans="1:9" s="1031" customFormat="1" ht="22.5" customHeight="1" thickBot="1">
      <c r="A12" s="1330" t="s">
        <v>3061</v>
      </c>
      <c r="B12" s="1330"/>
      <c r="C12" s="1330"/>
      <c r="D12" s="1330"/>
      <c r="E12" s="1330"/>
      <c r="F12" s="1330"/>
      <c r="G12" s="1330"/>
      <c r="I12" s="1334"/>
    </row>
    <row r="13" spans="1:9" ht="25.5" customHeight="1" thickBot="1">
      <c r="A13" s="1033" t="s">
        <v>3062</v>
      </c>
      <c r="B13" s="1034" t="s">
        <v>2505</v>
      </c>
      <c r="C13" s="1034" t="s">
        <v>2660</v>
      </c>
      <c r="D13" s="1034" t="s">
        <v>176</v>
      </c>
      <c r="E13" s="1034" t="s">
        <v>3063</v>
      </c>
      <c r="F13" s="1034" t="s">
        <v>3064</v>
      </c>
      <c r="G13" s="1035" t="s">
        <v>1</v>
      </c>
      <c r="I13" s="1036">
        <v>0.4</v>
      </c>
    </row>
    <row r="14" spans="1:9" ht="13.5" thickBot="1">
      <c r="A14" s="1037"/>
      <c r="B14" s="1038"/>
      <c r="C14" s="1038"/>
      <c r="D14" s="1038"/>
      <c r="E14" s="1038"/>
      <c r="F14" s="1038"/>
      <c r="G14" s="1039"/>
      <c r="I14" s="1040"/>
    </row>
    <row r="15" spans="1:9" ht="13.5" thickBot="1">
      <c r="A15" s="1041"/>
      <c r="B15" s="1042" t="s">
        <v>2162</v>
      </c>
      <c r="C15" s="1042" t="s">
        <v>3065</v>
      </c>
      <c r="D15" s="1335"/>
      <c r="E15" s="1335"/>
      <c r="F15" s="1335"/>
      <c r="G15" s="1043">
        <f>SUM(G16:G103)</f>
        <v>0</v>
      </c>
    </row>
    <row r="16" spans="1:9" ht="90">
      <c r="A16" s="1044">
        <f>A15+1</f>
        <v>1</v>
      </c>
      <c r="B16" s="1045" t="s">
        <v>2166</v>
      </c>
      <c r="C16" s="1046" t="s">
        <v>3066</v>
      </c>
      <c r="D16" s="1047" t="s">
        <v>2190</v>
      </c>
      <c r="E16" s="1048">
        <v>1</v>
      </c>
      <c r="F16" s="1049"/>
      <c r="G16" s="1050">
        <f t="shared" ref="G16:G73" si="0">E16*F16</f>
        <v>0</v>
      </c>
    </row>
    <row r="17" spans="1:7">
      <c r="A17" s="1051">
        <f t="shared" ref="A17:A80" si="1">A16+1</f>
        <v>2</v>
      </c>
      <c r="B17" s="1052" t="str">
        <f>B16 &amp;".1"</f>
        <v>1.1.1</v>
      </c>
      <c r="C17" s="1052" t="str">
        <f xml:space="preserve"> "Montáž poz." &amp; B16</f>
        <v>Montáž poz.1.1</v>
      </c>
      <c r="D17" s="1053" t="s">
        <v>2190</v>
      </c>
      <c r="E17" s="1054">
        <f>E16</f>
        <v>1</v>
      </c>
      <c r="F17" s="1055"/>
      <c r="G17" s="1056">
        <f t="shared" si="0"/>
        <v>0</v>
      </c>
    </row>
    <row r="18" spans="1:7">
      <c r="A18" s="1051">
        <f t="shared" si="1"/>
        <v>3</v>
      </c>
      <c r="B18" s="1057" t="s">
        <v>2170</v>
      </c>
      <c r="C18" s="1052" t="s">
        <v>3067</v>
      </c>
      <c r="D18" s="1053" t="s">
        <v>2190</v>
      </c>
      <c r="E18" s="1054">
        <v>2</v>
      </c>
      <c r="F18" s="1055"/>
      <c r="G18" s="1056">
        <f t="shared" si="0"/>
        <v>0</v>
      </c>
    </row>
    <row r="19" spans="1:7">
      <c r="A19" s="1051">
        <f t="shared" si="1"/>
        <v>4</v>
      </c>
      <c r="B19" s="1052" t="str">
        <f>B18 &amp;".1"</f>
        <v>1.2.1</v>
      </c>
      <c r="C19" s="1052" t="str">
        <f xml:space="preserve"> "Montáž poz." &amp; B18</f>
        <v>Montáž poz.1.2</v>
      </c>
      <c r="D19" s="1053" t="s">
        <v>2190</v>
      </c>
      <c r="E19" s="1054">
        <f>E18</f>
        <v>2</v>
      </c>
      <c r="F19" s="1055"/>
      <c r="G19" s="1056">
        <f t="shared" si="0"/>
        <v>0</v>
      </c>
    </row>
    <row r="20" spans="1:7">
      <c r="A20" s="1051">
        <f t="shared" si="1"/>
        <v>5</v>
      </c>
      <c r="B20" s="1057" t="s">
        <v>2172</v>
      </c>
      <c r="C20" s="1052" t="s">
        <v>3068</v>
      </c>
      <c r="D20" s="1053" t="s">
        <v>2190</v>
      </c>
      <c r="E20" s="1054">
        <v>2</v>
      </c>
      <c r="F20" s="1055"/>
      <c r="G20" s="1056">
        <f t="shared" si="0"/>
        <v>0</v>
      </c>
    </row>
    <row r="21" spans="1:7">
      <c r="A21" s="1051">
        <f t="shared" si="1"/>
        <v>6</v>
      </c>
      <c r="B21" s="1052" t="str">
        <f>B20 &amp;".1"</f>
        <v>1.3.1</v>
      </c>
      <c r="C21" s="1052" t="str">
        <f xml:space="preserve"> "Montáž poz." &amp; B20</f>
        <v>Montáž poz.1.3</v>
      </c>
      <c r="D21" s="1053" t="s">
        <v>2190</v>
      </c>
      <c r="E21" s="1054">
        <f>E20</f>
        <v>2</v>
      </c>
      <c r="F21" s="1055"/>
      <c r="G21" s="1056">
        <f t="shared" si="0"/>
        <v>0</v>
      </c>
    </row>
    <row r="22" spans="1:7">
      <c r="A22" s="1051">
        <f t="shared" si="1"/>
        <v>7</v>
      </c>
      <c r="B22" s="1057" t="s">
        <v>2174</v>
      </c>
      <c r="C22" s="1052" t="s">
        <v>3069</v>
      </c>
      <c r="D22" s="1053" t="s">
        <v>2190</v>
      </c>
      <c r="E22" s="1054">
        <v>1</v>
      </c>
      <c r="F22" s="1055"/>
      <c r="G22" s="1056">
        <f t="shared" si="0"/>
        <v>0</v>
      </c>
    </row>
    <row r="23" spans="1:7">
      <c r="A23" s="1051">
        <f t="shared" si="1"/>
        <v>8</v>
      </c>
      <c r="B23" s="1052" t="str">
        <f>B22 &amp;".1"</f>
        <v>1.4.1</v>
      </c>
      <c r="C23" s="1052" t="str">
        <f xml:space="preserve"> "Montáž poz." &amp; B22</f>
        <v>Montáž poz.1.4</v>
      </c>
      <c r="D23" s="1053" t="s">
        <v>2190</v>
      </c>
      <c r="E23" s="1054">
        <f>E22</f>
        <v>1</v>
      </c>
      <c r="F23" s="1055"/>
      <c r="G23" s="1056">
        <f t="shared" si="0"/>
        <v>0</v>
      </c>
    </row>
    <row r="24" spans="1:7">
      <c r="A24" s="1051">
        <f t="shared" si="1"/>
        <v>9</v>
      </c>
      <c r="B24" s="1057" t="s">
        <v>2176</v>
      </c>
      <c r="C24" s="1052" t="s">
        <v>3070</v>
      </c>
      <c r="D24" s="1053" t="s">
        <v>2190</v>
      </c>
      <c r="E24" s="1054">
        <v>1</v>
      </c>
      <c r="F24" s="1055"/>
      <c r="G24" s="1056">
        <f t="shared" si="0"/>
        <v>0</v>
      </c>
    </row>
    <row r="25" spans="1:7">
      <c r="A25" s="1051">
        <f t="shared" si="1"/>
        <v>10</v>
      </c>
      <c r="B25" s="1052" t="str">
        <f>B24 &amp;".1"</f>
        <v>1.5.1</v>
      </c>
      <c r="C25" s="1052" t="str">
        <f xml:space="preserve"> "Montáž poz." &amp; B24</f>
        <v>Montáž poz.1.5</v>
      </c>
      <c r="D25" s="1053" t="s">
        <v>2190</v>
      </c>
      <c r="E25" s="1054">
        <f>E24</f>
        <v>1</v>
      </c>
      <c r="F25" s="1055"/>
      <c r="G25" s="1056">
        <f t="shared" si="0"/>
        <v>0</v>
      </c>
    </row>
    <row r="26" spans="1:7" ht="33.75">
      <c r="A26" s="1051">
        <f t="shared" si="1"/>
        <v>11</v>
      </c>
      <c r="B26" s="1057" t="s">
        <v>2178</v>
      </c>
      <c r="C26" s="1052" t="s">
        <v>3071</v>
      </c>
      <c r="D26" s="1053" t="s">
        <v>2190</v>
      </c>
      <c r="E26" s="1054">
        <v>1</v>
      </c>
      <c r="F26" s="1055"/>
      <c r="G26" s="1056">
        <f t="shared" si="0"/>
        <v>0</v>
      </c>
    </row>
    <row r="27" spans="1:7">
      <c r="A27" s="1051">
        <f t="shared" si="1"/>
        <v>12</v>
      </c>
      <c r="B27" s="1052" t="str">
        <f>B26 &amp;".1"</f>
        <v>1.6.1</v>
      </c>
      <c r="C27" s="1052" t="str">
        <f xml:space="preserve"> "Montáž poz." &amp; B26</f>
        <v>Montáž poz.1.6</v>
      </c>
      <c r="D27" s="1053" t="s">
        <v>2190</v>
      </c>
      <c r="E27" s="1054">
        <f>E26</f>
        <v>1</v>
      </c>
      <c r="F27" s="1055"/>
      <c r="G27" s="1056">
        <f t="shared" si="0"/>
        <v>0</v>
      </c>
    </row>
    <row r="28" spans="1:7" ht="45">
      <c r="A28" s="1051">
        <f t="shared" si="1"/>
        <v>13</v>
      </c>
      <c r="B28" s="1057" t="s">
        <v>2181</v>
      </c>
      <c r="C28" s="1052" t="s">
        <v>3072</v>
      </c>
      <c r="D28" s="1053" t="s">
        <v>2190</v>
      </c>
      <c r="E28" s="1054">
        <v>1</v>
      </c>
      <c r="F28" s="1055"/>
      <c r="G28" s="1056">
        <f t="shared" si="0"/>
        <v>0</v>
      </c>
    </row>
    <row r="29" spans="1:7">
      <c r="A29" s="1051">
        <f t="shared" si="1"/>
        <v>14</v>
      </c>
      <c r="B29" s="1052" t="str">
        <f>B28 &amp;".1"</f>
        <v>1.7.1</v>
      </c>
      <c r="C29" s="1052" t="str">
        <f xml:space="preserve"> "Montáž poz." &amp; B28</f>
        <v>Montáž poz.1.7</v>
      </c>
      <c r="D29" s="1053" t="s">
        <v>2190</v>
      </c>
      <c r="E29" s="1054">
        <f>E28</f>
        <v>1</v>
      </c>
      <c r="F29" s="1055"/>
      <c r="G29" s="1056">
        <f t="shared" si="0"/>
        <v>0</v>
      </c>
    </row>
    <row r="30" spans="1:7" ht="22.5">
      <c r="A30" s="1051">
        <f t="shared" si="1"/>
        <v>15</v>
      </c>
      <c r="B30" s="1057" t="s">
        <v>2183</v>
      </c>
      <c r="C30" s="1052" t="s">
        <v>3073</v>
      </c>
      <c r="D30" s="1053" t="s">
        <v>2190</v>
      </c>
      <c r="E30" s="1054">
        <v>3</v>
      </c>
      <c r="F30" s="1055"/>
      <c r="G30" s="1056">
        <f t="shared" si="0"/>
        <v>0</v>
      </c>
    </row>
    <row r="31" spans="1:7">
      <c r="A31" s="1051">
        <f t="shared" si="1"/>
        <v>16</v>
      </c>
      <c r="B31" s="1052" t="str">
        <f>B30 &amp;".1"</f>
        <v>1.8.1</v>
      </c>
      <c r="C31" s="1052" t="str">
        <f xml:space="preserve"> "Montáž poz." &amp; B30</f>
        <v>Montáž poz.1.8</v>
      </c>
      <c r="D31" s="1053" t="s">
        <v>2190</v>
      </c>
      <c r="E31" s="1054">
        <f>E30</f>
        <v>3</v>
      </c>
      <c r="F31" s="1055"/>
      <c r="G31" s="1056">
        <f t="shared" si="0"/>
        <v>0</v>
      </c>
    </row>
    <row r="32" spans="1:7" ht="22.5">
      <c r="A32" s="1051">
        <f t="shared" si="1"/>
        <v>17</v>
      </c>
      <c r="B32" s="1057" t="s">
        <v>2184</v>
      </c>
      <c r="C32" s="1052" t="s">
        <v>3074</v>
      </c>
      <c r="D32" s="1053" t="s">
        <v>2190</v>
      </c>
      <c r="E32" s="1054">
        <v>2</v>
      </c>
      <c r="F32" s="1055"/>
      <c r="G32" s="1056">
        <f t="shared" si="0"/>
        <v>0</v>
      </c>
    </row>
    <row r="33" spans="1:7">
      <c r="A33" s="1051">
        <f t="shared" si="1"/>
        <v>18</v>
      </c>
      <c r="B33" s="1052" t="str">
        <f>B32 &amp;".1"</f>
        <v>1.9.1</v>
      </c>
      <c r="C33" s="1052" t="str">
        <f xml:space="preserve"> "Montáž poz." &amp; B32</f>
        <v>Montáž poz.1.9</v>
      </c>
      <c r="D33" s="1053" t="s">
        <v>2190</v>
      </c>
      <c r="E33" s="1054">
        <f>E32</f>
        <v>2</v>
      </c>
      <c r="F33" s="1055"/>
      <c r="G33" s="1056">
        <f t="shared" si="0"/>
        <v>0</v>
      </c>
    </row>
    <row r="34" spans="1:7">
      <c r="A34" s="1051">
        <f t="shared" si="1"/>
        <v>19</v>
      </c>
      <c r="B34" s="1057" t="s">
        <v>2340</v>
      </c>
      <c r="C34" s="1052" t="s">
        <v>3075</v>
      </c>
      <c r="D34" s="1053" t="s">
        <v>2190</v>
      </c>
      <c r="E34" s="1054">
        <v>1</v>
      </c>
      <c r="F34" s="1055"/>
      <c r="G34" s="1056">
        <f t="shared" si="0"/>
        <v>0</v>
      </c>
    </row>
    <row r="35" spans="1:7">
      <c r="A35" s="1051">
        <f t="shared" si="1"/>
        <v>20</v>
      </c>
      <c r="B35" s="1052" t="str">
        <f>B34 &amp;".1"</f>
        <v>1.10.1</v>
      </c>
      <c r="C35" s="1052" t="str">
        <f xml:space="preserve"> "Montáž poz." &amp; B34</f>
        <v>Montáž poz.1.10</v>
      </c>
      <c r="D35" s="1053" t="s">
        <v>2190</v>
      </c>
      <c r="E35" s="1054">
        <f>E34</f>
        <v>1</v>
      </c>
      <c r="F35" s="1055"/>
      <c r="G35" s="1056">
        <f t="shared" si="0"/>
        <v>0</v>
      </c>
    </row>
    <row r="36" spans="1:7">
      <c r="A36" s="1051">
        <f t="shared" si="1"/>
        <v>21</v>
      </c>
      <c r="B36" s="1057" t="s">
        <v>2343</v>
      </c>
      <c r="C36" s="1052" t="s">
        <v>3076</v>
      </c>
      <c r="D36" s="1053" t="s">
        <v>2190</v>
      </c>
      <c r="E36" s="1054">
        <v>2</v>
      </c>
      <c r="F36" s="1055"/>
      <c r="G36" s="1056">
        <f t="shared" si="0"/>
        <v>0</v>
      </c>
    </row>
    <row r="37" spans="1:7">
      <c r="A37" s="1051">
        <f t="shared" si="1"/>
        <v>22</v>
      </c>
      <c r="B37" s="1052" t="str">
        <f>B36 &amp;".1"</f>
        <v>1.11.1</v>
      </c>
      <c r="C37" s="1052" t="str">
        <f xml:space="preserve"> "Montáž poz." &amp; B36</f>
        <v>Montáž poz.1.11</v>
      </c>
      <c r="D37" s="1053" t="s">
        <v>2190</v>
      </c>
      <c r="E37" s="1054">
        <f>E36</f>
        <v>2</v>
      </c>
      <c r="F37" s="1055"/>
      <c r="G37" s="1056">
        <f t="shared" si="0"/>
        <v>0</v>
      </c>
    </row>
    <row r="38" spans="1:7">
      <c r="A38" s="1051">
        <f t="shared" si="1"/>
        <v>23</v>
      </c>
      <c r="B38" s="1057" t="s">
        <v>2346</v>
      </c>
      <c r="C38" s="1052" t="s">
        <v>3077</v>
      </c>
      <c r="D38" s="1053" t="s">
        <v>2190</v>
      </c>
      <c r="E38" s="1054">
        <v>2</v>
      </c>
      <c r="F38" s="1055"/>
      <c r="G38" s="1056">
        <f t="shared" si="0"/>
        <v>0</v>
      </c>
    </row>
    <row r="39" spans="1:7">
      <c r="A39" s="1051">
        <f t="shared" si="1"/>
        <v>24</v>
      </c>
      <c r="B39" s="1052" t="str">
        <f>B38 &amp;".1"</f>
        <v>1.12.1</v>
      </c>
      <c r="C39" s="1052" t="str">
        <f xml:space="preserve"> "Montáž poz." &amp; B38</f>
        <v>Montáž poz.1.12</v>
      </c>
      <c r="D39" s="1053" t="s">
        <v>2190</v>
      </c>
      <c r="E39" s="1054">
        <f>E38</f>
        <v>2</v>
      </c>
      <c r="F39" s="1055"/>
      <c r="G39" s="1056">
        <f t="shared" si="0"/>
        <v>0</v>
      </c>
    </row>
    <row r="40" spans="1:7">
      <c r="A40" s="1051">
        <f t="shared" si="1"/>
        <v>25</v>
      </c>
      <c r="B40" s="1057" t="s">
        <v>2995</v>
      </c>
      <c r="C40" s="1052" t="s">
        <v>3078</v>
      </c>
      <c r="D40" s="1053" t="s">
        <v>2190</v>
      </c>
      <c r="E40" s="1054">
        <v>2</v>
      </c>
      <c r="F40" s="1055"/>
      <c r="G40" s="1056">
        <f t="shared" si="0"/>
        <v>0</v>
      </c>
    </row>
    <row r="41" spans="1:7">
      <c r="A41" s="1051">
        <f t="shared" si="1"/>
        <v>26</v>
      </c>
      <c r="B41" s="1052" t="str">
        <f>B40 &amp;".1"</f>
        <v>1.13.1</v>
      </c>
      <c r="C41" s="1052" t="str">
        <f xml:space="preserve"> "Montáž poz." &amp; B40</f>
        <v>Montáž poz.1.13</v>
      </c>
      <c r="D41" s="1053" t="s">
        <v>2190</v>
      </c>
      <c r="E41" s="1054">
        <f>E40</f>
        <v>2</v>
      </c>
      <c r="F41" s="1055"/>
      <c r="G41" s="1056">
        <f t="shared" si="0"/>
        <v>0</v>
      </c>
    </row>
    <row r="42" spans="1:7" ht="33.75">
      <c r="A42" s="1051">
        <f t="shared" si="1"/>
        <v>27</v>
      </c>
      <c r="B42" s="1057" t="s">
        <v>2997</v>
      </c>
      <c r="C42" s="1052" t="s">
        <v>3079</v>
      </c>
      <c r="D42" s="1053" t="s">
        <v>2190</v>
      </c>
      <c r="E42" s="1054">
        <v>4</v>
      </c>
      <c r="F42" s="1055"/>
      <c r="G42" s="1056">
        <f t="shared" si="0"/>
        <v>0</v>
      </c>
    </row>
    <row r="43" spans="1:7">
      <c r="A43" s="1051">
        <f t="shared" si="1"/>
        <v>28</v>
      </c>
      <c r="B43" s="1052" t="str">
        <f>B42 &amp;".1"</f>
        <v>1.14.1</v>
      </c>
      <c r="C43" s="1052" t="str">
        <f xml:space="preserve"> "Montáž poz." &amp; B42</f>
        <v>Montáž poz.1.14</v>
      </c>
      <c r="D43" s="1053" t="s">
        <v>2190</v>
      </c>
      <c r="E43" s="1054">
        <f>E42</f>
        <v>4</v>
      </c>
      <c r="F43" s="1055"/>
      <c r="G43" s="1056">
        <f t="shared" si="0"/>
        <v>0</v>
      </c>
    </row>
    <row r="44" spans="1:7" ht="22.5">
      <c r="A44" s="1051">
        <f t="shared" si="1"/>
        <v>29</v>
      </c>
      <c r="B44" s="1057" t="s">
        <v>2999</v>
      </c>
      <c r="C44" s="1052" t="s">
        <v>3080</v>
      </c>
      <c r="D44" s="1053" t="s">
        <v>2190</v>
      </c>
      <c r="E44" s="1054">
        <v>2</v>
      </c>
      <c r="F44" s="1055"/>
      <c r="G44" s="1056">
        <f t="shared" si="0"/>
        <v>0</v>
      </c>
    </row>
    <row r="45" spans="1:7">
      <c r="A45" s="1051">
        <f t="shared" si="1"/>
        <v>30</v>
      </c>
      <c r="B45" s="1052" t="str">
        <f>B44 &amp;".1"</f>
        <v>1.15.1</v>
      </c>
      <c r="C45" s="1052" t="str">
        <f xml:space="preserve"> "Montáž poz." &amp; B44</f>
        <v>Montáž poz.1.15</v>
      </c>
      <c r="D45" s="1053" t="s">
        <v>2190</v>
      </c>
      <c r="E45" s="1054">
        <f>E44</f>
        <v>2</v>
      </c>
      <c r="F45" s="1055"/>
      <c r="G45" s="1056">
        <f t="shared" si="0"/>
        <v>0</v>
      </c>
    </row>
    <row r="46" spans="1:7" ht="22.5">
      <c r="A46" s="1051">
        <f t="shared" si="1"/>
        <v>31</v>
      </c>
      <c r="B46" s="1057" t="s">
        <v>3001</v>
      </c>
      <c r="C46" s="1052" t="s">
        <v>3081</v>
      </c>
      <c r="D46" s="1053" t="s">
        <v>2190</v>
      </c>
      <c r="E46" s="1054">
        <v>5</v>
      </c>
      <c r="F46" s="1055"/>
      <c r="G46" s="1056">
        <f t="shared" si="0"/>
        <v>0</v>
      </c>
    </row>
    <row r="47" spans="1:7">
      <c r="A47" s="1051">
        <f t="shared" si="1"/>
        <v>32</v>
      </c>
      <c r="B47" s="1052" t="str">
        <f>B46 &amp;".1"</f>
        <v>1.16.1</v>
      </c>
      <c r="C47" s="1052" t="str">
        <f xml:space="preserve"> "Montáž poz." &amp; B46</f>
        <v>Montáž poz.1.16</v>
      </c>
      <c r="D47" s="1053" t="s">
        <v>2190</v>
      </c>
      <c r="E47" s="1054">
        <f>E46</f>
        <v>5</v>
      </c>
      <c r="F47" s="1055"/>
      <c r="G47" s="1056">
        <f t="shared" si="0"/>
        <v>0</v>
      </c>
    </row>
    <row r="48" spans="1:7" ht="33.75">
      <c r="A48" s="1051">
        <f t="shared" si="1"/>
        <v>33</v>
      </c>
      <c r="B48" s="1057" t="s">
        <v>3004</v>
      </c>
      <c r="C48" s="1052" t="s">
        <v>3082</v>
      </c>
      <c r="D48" s="1053" t="s">
        <v>2190</v>
      </c>
      <c r="E48" s="1054">
        <v>1</v>
      </c>
      <c r="F48" s="1055"/>
      <c r="G48" s="1056">
        <f t="shared" si="0"/>
        <v>0</v>
      </c>
    </row>
    <row r="49" spans="1:7">
      <c r="A49" s="1051">
        <f t="shared" si="1"/>
        <v>34</v>
      </c>
      <c r="B49" s="1052" t="str">
        <f>B48 &amp;".1"</f>
        <v>1.17.1</v>
      </c>
      <c r="C49" s="1052" t="str">
        <f xml:space="preserve"> "Montáž poz." &amp; B48</f>
        <v>Montáž poz.1.17</v>
      </c>
      <c r="D49" s="1053" t="s">
        <v>2190</v>
      </c>
      <c r="E49" s="1054">
        <f>E48</f>
        <v>1</v>
      </c>
      <c r="F49" s="1055"/>
      <c r="G49" s="1056">
        <f t="shared" si="0"/>
        <v>0</v>
      </c>
    </row>
    <row r="50" spans="1:7" ht="33.75">
      <c r="A50" s="1051">
        <f t="shared" si="1"/>
        <v>35</v>
      </c>
      <c r="B50" s="1057" t="s">
        <v>3006</v>
      </c>
      <c r="C50" s="1052" t="s">
        <v>3083</v>
      </c>
      <c r="D50" s="1053" t="s">
        <v>2190</v>
      </c>
      <c r="E50" s="1054">
        <v>1</v>
      </c>
      <c r="F50" s="1055"/>
      <c r="G50" s="1056">
        <f t="shared" si="0"/>
        <v>0</v>
      </c>
    </row>
    <row r="51" spans="1:7">
      <c r="A51" s="1051">
        <f t="shared" si="1"/>
        <v>36</v>
      </c>
      <c r="B51" s="1052" t="str">
        <f>B50 &amp;".1"</f>
        <v>1.18.1</v>
      </c>
      <c r="C51" s="1052" t="str">
        <f xml:space="preserve"> "Montáž poz." &amp; B50</f>
        <v>Montáž poz.1.18</v>
      </c>
      <c r="D51" s="1053" t="s">
        <v>2190</v>
      </c>
      <c r="E51" s="1054">
        <f>E50</f>
        <v>1</v>
      </c>
      <c r="F51" s="1055"/>
      <c r="G51" s="1056">
        <f t="shared" si="0"/>
        <v>0</v>
      </c>
    </row>
    <row r="52" spans="1:7" ht="33.75">
      <c r="A52" s="1051">
        <f t="shared" si="1"/>
        <v>37</v>
      </c>
      <c r="B52" s="1057" t="s">
        <v>3008</v>
      </c>
      <c r="C52" s="1052" t="s">
        <v>3084</v>
      </c>
      <c r="D52" s="1053" t="s">
        <v>2190</v>
      </c>
      <c r="E52" s="1054">
        <v>1</v>
      </c>
      <c r="F52" s="1055"/>
      <c r="G52" s="1056">
        <f t="shared" si="0"/>
        <v>0</v>
      </c>
    </row>
    <row r="53" spans="1:7">
      <c r="A53" s="1051">
        <f t="shared" si="1"/>
        <v>38</v>
      </c>
      <c r="B53" s="1052" t="str">
        <f>B52 &amp;".1"</f>
        <v>1.19.1</v>
      </c>
      <c r="C53" s="1052" t="str">
        <f xml:space="preserve"> "Montáž poz." &amp; B52</f>
        <v>Montáž poz.1.19</v>
      </c>
      <c r="D53" s="1053" t="s">
        <v>2190</v>
      </c>
      <c r="E53" s="1054">
        <f>E52</f>
        <v>1</v>
      </c>
      <c r="F53" s="1055"/>
      <c r="G53" s="1056">
        <f t="shared" si="0"/>
        <v>0</v>
      </c>
    </row>
    <row r="54" spans="1:7" ht="33.75">
      <c r="A54" s="1051">
        <f t="shared" si="1"/>
        <v>39</v>
      </c>
      <c r="B54" s="1057" t="s">
        <v>3010</v>
      </c>
      <c r="C54" s="1052" t="s">
        <v>3085</v>
      </c>
      <c r="D54" s="1053" t="s">
        <v>2190</v>
      </c>
      <c r="E54" s="1054">
        <v>1</v>
      </c>
      <c r="F54" s="1055"/>
      <c r="G54" s="1056">
        <f t="shared" si="0"/>
        <v>0</v>
      </c>
    </row>
    <row r="55" spans="1:7">
      <c r="A55" s="1051">
        <f t="shared" si="1"/>
        <v>40</v>
      </c>
      <c r="B55" s="1052" t="str">
        <f>B54 &amp;".1"</f>
        <v>1.20.1</v>
      </c>
      <c r="C55" s="1052" t="str">
        <f xml:space="preserve"> "Montáž poz." &amp; B54</f>
        <v>Montáž poz.1.20</v>
      </c>
      <c r="D55" s="1053" t="s">
        <v>2190</v>
      </c>
      <c r="E55" s="1054">
        <f>E54</f>
        <v>1</v>
      </c>
      <c r="F55" s="1055"/>
      <c r="G55" s="1056">
        <f t="shared" si="0"/>
        <v>0</v>
      </c>
    </row>
    <row r="56" spans="1:7" ht="33.75">
      <c r="A56" s="1051">
        <f t="shared" si="1"/>
        <v>41</v>
      </c>
      <c r="B56" s="1057" t="s">
        <v>3012</v>
      </c>
      <c r="C56" s="1052" t="s">
        <v>3086</v>
      </c>
      <c r="D56" s="1053" t="s">
        <v>2190</v>
      </c>
      <c r="E56" s="1054">
        <v>1</v>
      </c>
      <c r="F56" s="1055"/>
      <c r="G56" s="1056">
        <f t="shared" si="0"/>
        <v>0</v>
      </c>
    </row>
    <row r="57" spans="1:7">
      <c r="A57" s="1051">
        <f t="shared" si="1"/>
        <v>42</v>
      </c>
      <c r="B57" s="1052" t="str">
        <f>B56 &amp;".1"</f>
        <v>1.21.1</v>
      </c>
      <c r="C57" s="1058" t="str">
        <f xml:space="preserve"> "Montáž poz." &amp; B56</f>
        <v>Montáž poz.1.21</v>
      </c>
      <c r="D57" s="1059" t="s">
        <v>2190</v>
      </c>
      <c r="E57" s="1060">
        <f>E56</f>
        <v>1</v>
      </c>
      <c r="F57" s="1061"/>
      <c r="G57" s="1062">
        <f t="shared" si="0"/>
        <v>0</v>
      </c>
    </row>
    <row r="58" spans="1:7" ht="33.75">
      <c r="A58" s="1051">
        <f t="shared" si="1"/>
        <v>43</v>
      </c>
      <c r="B58" s="1057" t="s">
        <v>3014</v>
      </c>
      <c r="C58" s="1052" t="s">
        <v>3087</v>
      </c>
      <c r="D58" s="1053" t="s">
        <v>2190</v>
      </c>
      <c r="E58" s="1054">
        <v>1</v>
      </c>
      <c r="F58" s="1055"/>
      <c r="G58" s="1056">
        <f t="shared" si="0"/>
        <v>0</v>
      </c>
    </row>
    <row r="59" spans="1:7">
      <c r="A59" s="1051">
        <f t="shared" si="1"/>
        <v>44</v>
      </c>
      <c r="B59" s="1052" t="str">
        <f>B58 &amp;".1"</f>
        <v>1.22.1</v>
      </c>
      <c r="C59" s="1058" t="str">
        <f xml:space="preserve"> "Montáž poz." &amp; B58</f>
        <v>Montáž poz.1.22</v>
      </c>
      <c r="D59" s="1059" t="s">
        <v>2190</v>
      </c>
      <c r="E59" s="1060">
        <f>E58</f>
        <v>1</v>
      </c>
      <c r="F59" s="1061"/>
      <c r="G59" s="1062">
        <f t="shared" si="0"/>
        <v>0</v>
      </c>
    </row>
    <row r="60" spans="1:7" ht="33.75">
      <c r="A60" s="1051">
        <f t="shared" si="1"/>
        <v>45</v>
      </c>
      <c r="B60" s="1057" t="s">
        <v>3016</v>
      </c>
      <c r="C60" s="1052" t="s">
        <v>3088</v>
      </c>
      <c r="D60" s="1053" t="s">
        <v>2190</v>
      </c>
      <c r="E60" s="1054">
        <v>1</v>
      </c>
      <c r="F60" s="1055"/>
      <c r="G60" s="1056">
        <f t="shared" si="0"/>
        <v>0</v>
      </c>
    </row>
    <row r="61" spans="1:7">
      <c r="A61" s="1051">
        <f t="shared" si="1"/>
        <v>46</v>
      </c>
      <c r="B61" s="1052" t="str">
        <f>B60 &amp;".1"</f>
        <v>1.23.1</v>
      </c>
      <c r="C61" s="1058" t="str">
        <f xml:space="preserve"> "Montáž poz." &amp; B60</f>
        <v>Montáž poz.1.23</v>
      </c>
      <c r="D61" s="1059" t="s">
        <v>2190</v>
      </c>
      <c r="E61" s="1060">
        <f>E60</f>
        <v>1</v>
      </c>
      <c r="F61" s="1061"/>
      <c r="G61" s="1062">
        <f t="shared" si="0"/>
        <v>0</v>
      </c>
    </row>
    <row r="62" spans="1:7" ht="33.75">
      <c r="A62" s="1051">
        <f t="shared" si="1"/>
        <v>47</v>
      </c>
      <c r="B62" s="1057" t="s">
        <v>3018</v>
      </c>
      <c r="C62" s="1052" t="s">
        <v>3089</v>
      </c>
      <c r="D62" s="1053" t="s">
        <v>2190</v>
      </c>
      <c r="E62" s="1054">
        <v>1</v>
      </c>
      <c r="F62" s="1055"/>
      <c r="G62" s="1056">
        <f t="shared" si="0"/>
        <v>0</v>
      </c>
    </row>
    <row r="63" spans="1:7">
      <c r="A63" s="1051">
        <f t="shared" si="1"/>
        <v>48</v>
      </c>
      <c r="B63" s="1052" t="str">
        <f>B62 &amp;".1"</f>
        <v>1.24.1</v>
      </c>
      <c r="C63" s="1058" t="str">
        <f xml:space="preserve"> "Montáž poz." &amp; B62</f>
        <v>Montáž poz.1.24</v>
      </c>
      <c r="D63" s="1059" t="s">
        <v>2190</v>
      </c>
      <c r="E63" s="1060">
        <f>E62</f>
        <v>1</v>
      </c>
      <c r="F63" s="1061"/>
      <c r="G63" s="1062">
        <f t="shared" si="0"/>
        <v>0</v>
      </c>
    </row>
    <row r="64" spans="1:7" ht="33.75">
      <c r="A64" s="1051">
        <f t="shared" si="1"/>
        <v>49</v>
      </c>
      <c r="B64" s="1057" t="s">
        <v>3020</v>
      </c>
      <c r="C64" s="1052" t="s">
        <v>3090</v>
      </c>
      <c r="D64" s="1053" t="s">
        <v>2190</v>
      </c>
      <c r="E64" s="1054">
        <v>1</v>
      </c>
      <c r="F64" s="1055"/>
      <c r="G64" s="1056">
        <f t="shared" si="0"/>
        <v>0</v>
      </c>
    </row>
    <row r="65" spans="1:7">
      <c r="A65" s="1051">
        <f t="shared" si="1"/>
        <v>50</v>
      </c>
      <c r="B65" s="1058" t="str">
        <f>B64 &amp;".1"</f>
        <v>1.25.1</v>
      </c>
      <c r="C65" s="1058" t="str">
        <f xml:space="preserve"> "Montáž poz." &amp; B64</f>
        <v>Montáž poz.1.25</v>
      </c>
      <c r="D65" s="1059" t="s">
        <v>2190</v>
      </c>
      <c r="E65" s="1060">
        <f>E64</f>
        <v>1</v>
      </c>
      <c r="F65" s="1061"/>
      <c r="G65" s="1062">
        <f t="shared" si="0"/>
        <v>0</v>
      </c>
    </row>
    <row r="66" spans="1:7" ht="22.5">
      <c r="A66" s="1051">
        <f t="shared" si="1"/>
        <v>51</v>
      </c>
      <c r="B66" s="1057" t="s">
        <v>3022</v>
      </c>
      <c r="C66" s="1052" t="s">
        <v>3091</v>
      </c>
      <c r="D66" s="1053" t="s">
        <v>2190</v>
      </c>
      <c r="E66" s="1054">
        <v>1</v>
      </c>
      <c r="F66" s="1055"/>
      <c r="G66" s="1056">
        <f t="shared" si="0"/>
        <v>0</v>
      </c>
    </row>
    <row r="67" spans="1:7">
      <c r="A67" s="1051">
        <f t="shared" si="1"/>
        <v>52</v>
      </c>
      <c r="B67" s="1052" t="str">
        <f>B66 &amp;".1"</f>
        <v>1.26.1</v>
      </c>
      <c r="C67" s="1058" t="str">
        <f xml:space="preserve"> "Montáž poz." &amp; B66</f>
        <v>Montáž poz.1.26</v>
      </c>
      <c r="D67" s="1059" t="s">
        <v>2190</v>
      </c>
      <c r="E67" s="1060">
        <f>E66</f>
        <v>1</v>
      </c>
      <c r="F67" s="1061"/>
      <c r="G67" s="1062">
        <f t="shared" si="0"/>
        <v>0</v>
      </c>
    </row>
    <row r="68" spans="1:7">
      <c r="A68" s="1051">
        <f t="shared" si="1"/>
        <v>53</v>
      </c>
      <c r="B68" s="1057" t="s">
        <v>3024</v>
      </c>
      <c r="C68" s="1052" t="s">
        <v>3092</v>
      </c>
      <c r="D68" s="1053" t="s">
        <v>241</v>
      </c>
      <c r="E68" s="1054">
        <f>E34</f>
        <v>1</v>
      </c>
      <c r="F68" s="1055"/>
      <c r="G68" s="1056">
        <f t="shared" si="0"/>
        <v>0</v>
      </c>
    </row>
    <row r="69" spans="1:7">
      <c r="A69" s="1051">
        <f t="shared" si="1"/>
        <v>54</v>
      </c>
      <c r="B69" s="1052" t="str">
        <f>B68 &amp;".1"</f>
        <v>1.27.1</v>
      </c>
      <c r="C69" s="1052" t="str">
        <f xml:space="preserve"> "Montáž poz." &amp; B68</f>
        <v>Montáž poz.1.27</v>
      </c>
      <c r="D69" s="1053" t="s">
        <v>241</v>
      </c>
      <c r="E69" s="1054">
        <f>E68</f>
        <v>1</v>
      </c>
      <c r="F69" s="1055"/>
      <c r="G69" s="1056">
        <f t="shared" si="0"/>
        <v>0</v>
      </c>
    </row>
    <row r="70" spans="1:7">
      <c r="A70" s="1051">
        <f t="shared" si="1"/>
        <v>55</v>
      </c>
      <c r="B70" s="1057" t="s">
        <v>3026</v>
      </c>
      <c r="C70" s="1052" t="s">
        <v>3093</v>
      </c>
      <c r="D70" s="1053" t="s">
        <v>241</v>
      </c>
      <c r="E70" s="1054">
        <f>E36</f>
        <v>2</v>
      </c>
      <c r="F70" s="1055"/>
      <c r="G70" s="1056">
        <f t="shared" si="0"/>
        <v>0</v>
      </c>
    </row>
    <row r="71" spans="1:7">
      <c r="A71" s="1051">
        <f t="shared" si="1"/>
        <v>56</v>
      </c>
      <c r="B71" s="1052" t="str">
        <f>B70 &amp;".1"</f>
        <v>1.28.1</v>
      </c>
      <c r="C71" s="1052" t="str">
        <f xml:space="preserve"> "Montáž poz." &amp; B70</f>
        <v>Montáž poz.1.28</v>
      </c>
      <c r="D71" s="1053" t="s">
        <v>241</v>
      </c>
      <c r="E71" s="1054">
        <f>E70</f>
        <v>2</v>
      </c>
      <c r="F71" s="1055"/>
      <c r="G71" s="1056">
        <f t="shared" si="0"/>
        <v>0</v>
      </c>
    </row>
    <row r="72" spans="1:7">
      <c r="A72" s="1051">
        <f t="shared" si="1"/>
        <v>57</v>
      </c>
      <c r="B72" s="1057" t="s">
        <v>3028</v>
      </c>
      <c r="C72" s="1052" t="s">
        <v>3094</v>
      </c>
      <c r="D72" s="1053" t="s">
        <v>241</v>
      </c>
      <c r="E72" s="1054">
        <f>E38+E44+E46</f>
        <v>9</v>
      </c>
      <c r="F72" s="1055"/>
      <c r="G72" s="1056">
        <f t="shared" si="0"/>
        <v>0</v>
      </c>
    </row>
    <row r="73" spans="1:7">
      <c r="A73" s="1051">
        <f t="shared" si="1"/>
        <v>58</v>
      </c>
      <c r="B73" s="1052" t="str">
        <f>B72 &amp;".1"</f>
        <v>1.29.1</v>
      </c>
      <c r="C73" s="1052" t="str">
        <f xml:space="preserve"> "Montáž poz." &amp; B72</f>
        <v>Montáž poz.1.29</v>
      </c>
      <c r="D73" s="1053" t="s">
        <v>241</v>
      </c>
      <c r="E73" s="1054">
        <f>E72</f>
        <v>9</v>
      </c>
      <c r="F73" s="1055"/>
      <c r="G73" s="1056">
        <f t="shared" si="0"/>
        <v>0</v>
      </c>
    </row>
    <row r="74" spans="1:7">
      <c r="A74" s="1051">
        <f t="shared" si="1"/>
        <v>59</v>
      </c>
      <c r="B74" s="1057" t="s">
        <v>3029</v>
      </c>
      <c r="C74" s="1052" t="s">
        <v>3095</v>
      </c>
      <c r="D74" s="1053" t="s">
        <v>241</v>
      </c>
      <c r="E74" s="1054">
        <f>E42</f>
        <v>4</v>
      </c>
      <c r="F74" s="1055"/>
      <c r="G74" s="1056">
        <f>E74*F74</f>
        <v>0</v>
      </c>
    </row>
    <row r="75" spans="1:7">
      <c r="A75" s="1051">
        <f t="shared" si="1"/>
        <v>60</v>
      </c>
      <c r="B75" s="1052" t="str">
        <f>B74 &amp;".1"</f>
        <v>1.30.1</v>
      </c>
      <c r="C75" s="1052" t="str">
        <f xml:space="preserve"> "Montáž poz." &amp; B74</f>
        <v>Montáž poz.1.30</v>
      </c>
      <c r="D75" s="1053" t="s">
        <v>241</v>
      </c>
      <c r="E75" s="1054">
        <f>E74</f>
        <v>4</v>
      </c>
      <c r="F75" s="1055"/>
      <c r="G75" s="1056">
        <f>E75*F75</f>
        <v>0</v>
      </c>
    </row>
    <row r="76" spans="1:7">
      <c r="A76" s="1051">
        <f t="shared" si="1"/>
        <v>61</v>
      </c>
      <c r="B76" s="1057" t="s">
        <v>3031</v>
      </c>
      <c r="C76" s="1052" t="s">
        <v>3096</v>
      </c>
      <c r="D76" s="1053" t="s">
        <v>241</v>
      </c>
      <c r="E76" s="1054">
        <v>2</v>
      </c>
      <c r="F76" s="1055"/>
      <c r="G76" s="1056">
        <f t="shared" ref="G76:G91" si="2">E76*F76</f>
        <v>0</v>
      </c>
    </row>
    <row r="77" spans="1:7">
      <c r="A77" s="1051">
        <f t="shared" si="1"/>
        <v>62</v>
      </c>
      <c r="B77" s="1052" t="str">
        <f>B76 &amp;".1"</f>
        <v>1.31.1</v>
      </c>
      <c r="C77" s="1052" t="str">
        <f xml:space="preserve"> "Montáž poz." &amp; B76</f>
        <v>Montáž poz.1.31</v>
      </c>
      <c r="D77" s="1053" t="s">
        <v>241</v>
      </c>
      <c r="E77" s="1054">
        <f>E76</f>
        <v>2</v>
      </c>
      <c r="F77" s="1055"/>
      <c r="G77" s="1056">
        <f t="shared" si="2"/>
        <v>0</v>
      </c>
    </row>
    <row r="78" spans="1:7">
      <c r="A78" s="1051">
        <f t="shared" si="1"/>
        <v>63</v>
      </c>
      <c r="B78" s="1057" t="s">
        <v>3033</v>
      </c>
      <c r="C78" s="1052" t="s">
        <v>3097</v>
      </c>
      <c r="D78" s="1053" t="s">
        <v>241</v>
      </c>
      <c r="E78" s="1054">
        <v>26</v>
      </c>
      <c r="F78" s="1055"/>
      <c r="G78" s="1056">
        <f t="shared" si="2"/>
        <v>0</v>
      </c>
    </row>
    <row r="79" spans="1:7">
      <c r="A79" s="1051">
        <f t="shared" si="1"/>
        <v>64</v>
      </c>
      <c r="B79" s="1052" t="str">
        <f>B78 &amp;".1"</f>
        <v>1.32.1</v>
      </c>
      <c r="C79" s="1052" t="str">
        <f xml:space="preserve"> "Montáž poz." &amp; B78</f>
        <v>Montáž poz.1.32</v>
      </c>
      <c r="D79" s="1053" t="s">
        <v>241</v>
      </c>
      <c r="E79" s="1054">
        <f>E78</f>
        <v>26</v>
      </c>
      <c r="F79" s="1055"/>
      <c r="G79" s="1056">
        <f t="shared" si="2"/>
        <v>0</v>
      </c>
    </row>
    <row r="80" spans="1:7">
      <c r="A80" s="1051">
        <f t="shared" si="1"/>
        <v>65</v>
      </c>
      <c r="B80" s="1057" t="s">
        <v>3035</v>
      </c>
      <c r="C80" s="1052" t="s">
        <v>3098</v>
      </c>
      <c r="D80" s="1053" t="s">
        <v>241</v>
      </c>
      <c r="E80" s="1054">
        <v>4</v>
      </c>
      <c r="F80" s="1055"/>
      <c r="G80" s="1056">
        <f t="shared" si="2"/>
        <v>0</v>
      </c>
    </row>
    <row r="81" spans="1:7">
      <c r="A81" s="1051">
        <f t="shared" ref="A81:A103" si="3">A80+1</f>
        <v>66</v>
      </c>
      <c r="B81" s="1052" t="str">
        <f>B80 &amp;".1"</f>
        <v>1.33.1</v>
      </c>
      <c r="C81" s="1052" t="str">
        <f xml:space="preserve"> "Montáž poz." &amp; B80</f>
        <v>Montáž poz.1.33</v>
      </c>
      <c r="D81" s="1053" t="s">
        <v>241</v>
      </c>
      <c r="E81" s="1054">
        <f>E80</f>
        <v>4</v>
      </c>
      <c r="F81" s="1055"/>
      <c r="G81" s="1056">
        <f t="shared" si="2"/>
        <v>0</v>
      </c>
    </row>
    <row r="82" spans="1:7">
      <c r="A82" s="1051">
        <f t="shared" si="3"/>
        <v>67</v>
      </c>
      <c r="B82" s="1057" t="s">
        <v>3037</v>
      </c>
      <c r="C82" s="1052" t="s">
        <v>3099</v>
      </c>
      <c r="D82" s="1053" t="s">
        <v>241</v>
      </c>
      <c r="E82" s="1054">
        <v>25</v>
      </c>
      <c r="F82" s="1055"/>
      <c r="G82" s="1056">
        <f t="shared" si="2"/>
        <v>0</v>
      </c>
    </row>
    <row r="83" spans="1:7">
      <c r="A83" s="1051">
        <f t="shared" si="3"/>
        <v>68</v>
      </c>
      <c r="B83" s="1052" t="str">
        <f>B82 &amp;".1"</f>
        <v>1.34.1</v>
      </c>
      <c r="C83" s="1052" t="str">
        <f xml:space="preserve"> "Montáž poz." &amp; B82</f>
        <v>Montáž poz.1.34</v>
      </c>
      <c r="D83" s="1053" t="s">
        <v>241</v>
      </c>
      <c r="E83" s="1054">
        <f>E82</f>
        <v>25</v>
      </c>
      <c r="F83" s="1055"/>
      <c r="G83" s="1056">
        <f t="shared" si="2"/>
        <v>0</v>
      </c>
    </row>
    <row r="84" spans="1:7">
      <c r="A84" s="1051">
        <f t="shared" si="3"/>
        <v>69</v>
      </c>
      <c r="B84" s="1057" t="s">
        <v>3039</v>
      </c>
      <c r="C84" s="1052" t="s">
        <v>3100</v>
      </c>
      <c r="D84" s="1053" t="s">
        <v>241</v>
      </c>
      <c r="E84" s="1054">
        <v>14</v>
      </c>
      <c r="F84" s="1055"/>
      <c r="G84" s="1056">
        <f t="shared" si="2"/>
        <v>0</v>
      </c>
    </row>
    <row r="85" spans="1:7">
      <c r="A85" s="1051">
        <f t="shared" si="3"/>
        <v>70</v>
      </c>
      <c r="B85" s="1052" t="str">
        <f>B84 &amp;".1"</f>
        <v>1.35.1</v>
      </c>
      <c r="C85" s="1052" t="str">
        <f xml:space="preserve"> "Montáž poz." &amp; B84</f>
        <v>Montáž poz.1.35</v>
      </c>
      <c r="D85" s="1053" t="s">
        <v>241</v>
      </c>
      <c r="E85" s="1054">
        <f>E84</f>
        <v>14</v>
      </c>
      <c r="F85" s="1055"/>
      <c r="G85" s="1056">
        <f t="shared" si="2"/>
        <v>0</v>
      </c>
    </row>
    <row r="86" spans="1:7">
      <c r="A86" s="1051">
        <f t="shared" si="3"/>
        <v>71</v>
      </c>
      <c r="B86" s="1057" t="s">
        <v>3041</v>
      </c>
      <c r="C86" s="1052" t="s">
        <v>3101</v>
      </c>
      <c r="D86" s="1053" t="s">
        <v>241</v>
      </c>
      <c r="E86" s="1054">
        <v>35</v>
      </c>
      <c r="F86" s="1055"/>
      <c r="G86" s="1056">
        <f t="shared" si="2"/>
        <v>0</v>
      </c>
    </row>
    <row r="87" spans="1:7">
      <c r="A87" s="1051">
        <f t="shared" si="3"/>
        <v>72</v>
      </c>
      <c r="B87" s="1052" t="str">
        <f>B86 &amp;".1"</f>
        <v>1.36.1</v>
      </c>
      <c r="C87" s="1052" t="str">
        <f xml:space="preserve"> "Montáž poz." &amp; B86</f>
        <v>Montáž poz.1.36</v>
      </c>
      <c r="D87" s="1053" t="s">
        <v>241</v>
      </c>
      <c r="E87" s="1054">
        <f>E86</f>
        <v>35</v>
      </c>
      <c r="F87" s="1055"/>
      <c r="G87" s="1056">
        <f t="shared" si="2"/>
        <v>0</v>
      </c>
    </row>
    <row r="88" spans="1:7">
      <c r="A88" s="1051">
        <f t="shared" si="3"/>
        <v>73</v>
      </c>
      <c r="B88" s="1057" t="s">
        <v>3043</v>
      </c>
      <c r="C88" s="1052" t="s">
        <v>3102</v>
      </c>
      <c r="D88" s="1053" t="s">
        <v>241</v>
      </c>
      <c r="E88" s="1054">
        <v>14</v>
      </c>
      <c r="F88" s="1055"/>
      <c r="G88" s="1056">
        <f>E88*F88</f>
        <v>0</v>
      </c>
    </row>
    <row r="89" spans="1:7">
      <c r="A89" s="1051">
        <f t="shared" si="3"/>
        <v>74</v>
      </c>
      <c r="B89" s="1052" t="str">
        <f>B88 &amp;".1"</f>
        <v>1.37.1</v>
      </c>
      <c r="C89" s="1052" t="str">
        <f xml:space="preserve"> "Montáž poz." &amp; B88</f>
        <v>Montáž poz.1.37</v>
      </c>
      <c r="D89" s="1053" t="s">
        <v>241</v>
      </c>
      <c r="E89" s="1054">
        <f>E88</f>
        <v>14</v>
      </c>
      <c r="F89" s="1055"/>
      <c r="G89" s="1056">
        <f>E89*F89</f>
        <v>0</v>
      </c>
    </row>
    <row r="90" spans="1:7">
      <c r="A90" s="1051">
        <f t="shared" si="3"/>
        <v>75</v>
      </c>
      <c r="B90" s="1057" t="s">
        <v>3044</v>
      </c>
      <c r="C90" s="1052" t="s">
        <v>3103</v>
      </c>
      <c r="D90" s="1053" t="s">
        <v>241</v>
      </c>
      <c r="E90" s="1054">
        <v>22</v>
      </c>
      <c r="F90" s="1055"/>
      <c r="G90" s="1056">
        <f t="shared" si="2"/>
        <v>0</v>
      </c>
    </row>
    <row r="91" spans="1:7">
      <c r="A91" s="1051">
        <f t="shared" si="3"/>
        <v>76</v>
      </c>
      <c r="B91" s="1052" t="str">
        <f>B90 &amp;".1"</f>
        <v>1.38.1</v>
      </c>
      <c r="C91" s="1052" t="str">
        <f xml:space="preserve"> "Montáž poz." &amp; B90</f>
        <v>Montáž poz.1.38</v>
      </c>
      <c r="D91" s="1053" t="s">
        <v>241</v>
      </c>
      <c r="E91" s="1054">
        <f>E90</f>
        <v>22</v>
      </c>
      <c r="F91" s="1055"/>
      <c r="G91" s="1056">
        <f t="shared" si="2"/>
        <v>0</v>
      </c>
    </row>
    <row r="92" spans="1:7">
      <c r="A92" s="1051">
        <f t="shared" si="3"/>
        <v>77</v>
      </c>
      <c r="B92" s="1057" t="s">
        <v>3045</v>
      </c>
      <c r="C92" s="1052" t="s">
        <v>3104</v>
      </c>
      <c r="D92" s="1053" t="s">
        <v>241</v>
      </c>
      <c r="E92" s="1054">
        <v>4</v>
      </c>
      <c r="F92" s="1055"/>
      <c r="G92" s="1056">
        <f>E92*F92</f>
        <v>0</v>
      </c>
    </row>
    <row r="93" spans="1:7">
      <c r="A93" s="1051">
        <f t="shared" si="3"/>
        <v>78</v>
      </c>
      <c r="B93" s="1052" t="str">
        <f>B92 &amp;".1"</f>
        <v>1.39.1</v>
      </c>
      <c r="C93" s="1052" t="str">
        <f xml:space="preserve"> "Montáž poz." &amp; B92</f>
        <v>Montáž poz.1.39</v>
      </c>
      <c r="D93" s="1053" t="s">
        <v>241</v>
      </c>
      <c r="E93" s="1054">
        <f>E92</f>
        <v>4</v>
      </c>
      <c r="F93" s="1055"/>
      <c r="G93" s="1056">
        <f>E93*F93</f>
        <v>0</v>
      </c>
    </row>
    <row r="94" spans="1:7">
      <c r="A94" s="1051">
        <f t="shared" si="3"/>
        <v>79</v>
      </c>
      <c r="B94" s="1057" t="s">
        <v>3047</v>
      </c>
      <c r="C94" s="1052" t="s">
        <v>3105</v>
      </c>
      <c r="D94" s="1053" t="s">
        <v>241</v>
      </c>
      <c r="E94" s="1054">
        <v>20</v>
      </c>
      <c r="F94" s="1055"/>
      <c r="G94" s="1056">
        <f t="shared" ref="G94:G100" si="4">E94*F94</f>
        <v>0</v>
      </c>
    </row>
    <row r="95" spans="1:7">
      <c r="A95" s="1051">
        <f t="shared" si="3"/>
        <v>80</v>
      </c>
      <c r="B95" s="1052" t="str">
        <f>B94 &amp;".1"</f>
        <v>1.40.1</v>
      </c>
      <c r="C95" s="1052" t="str">
        <f xml:space="preserve"> "Montáž poz." &amp; B94</f>
        <v>Montáž poz.1.40</v>
      </c>
      <c r="D95" s="1053" t="s">
        <v>241</v>
      </c>
      <c r="E95" s="1054">
        <f>E94</f>
        <v>20</v>
      </c>
      <c r="F95" s="1055"/>
      <c r="G95" s="1056">
        <f t="shared" si="4"/>
        <v>0</v>
      </c>
    </row>
    <row r="96" spans="1:7">
      <c r="A96" s="1051">
        <f t="shared" si="3"/>
        <v>81</v>
      </c>
      <c r="B96" s="1057" t="s">
        <v>3049</v>
      </c>
      <c r="C96" s="1052" t="s">
        <v>3106</v>
      </c>
      <c r="D96" s="1053" t="s">
        <v>241</v>
      </c>
      <c r="E96" s="1054">
        <v>21</v>
      </c>
      <c r="F96" s="1055"/>
      <c r="G96" s="1056">
        <f t="shared" si="4"/>
        <v>0</v>
      </c>
    </row>
    <row r="97" spans="1:7">
      <c r="A97" s="1051">
        <f t="shared" si="3"/>
        <v>82</v>
      </c>
      <c r="B97" s="1052" t="str">
        <f>B96 &amp;".1"</f>
        <v>1.41.1</v>
      </c>
      <c r="C97" s="1052" t="str">
        <f xml:space="preserve"> "Montáž poz." &amp; B96</f>
        <v>Montáž poz.1.41</v>
      </c>
      <c r="D97" s="1053" t="s">
        <v>241</v>
      </c>
      <c r="E97" s="1054">
        <f>E96</f>
        <v>21</v>
      </c>
      <c r="F97" s="1055"/>
      <c r="G97" s="1056">
        <f t="shared" si="4"/>
        <v>0</v>
      </c>
    </row>
    <row r="98" spans="1:7" ht="22.5">
      <c r="A98" s="1051">
        <f t="shared" si="3"/>
        <v>83</v>
      </c>
      <c r="B98" s="1057" t="s">
        <v>3107</v>
      </c>
      <c r="C98" s="1063" t="s">
        <v>3108</v>
      </c>
      <c r="D98" s="1053" t="s">
        <v>217</v>
      </c>
      <c r="E98" s="1054">
        <v>310</v>
      </c>
      <c r="F98" s="1055"/>
      <c r="G98" s="1056">
        <f t="shared" si="4"/>
        <v>0</v>
      </c>
    </row>
    <row r="99" spans="1:7">
      <c r="A99" s="1051">
        <f t="shared" si="3"/>
        <v>84</v>
      </c>
      <c r="B99" s="1052" t="str">
        <f>B98 &amp;".1"</f>
        <v>1.42.1</v>
      </c>
      <c r="C99" s="1052" t="str">
        <f xml:space="preserve"> "Montáž poz." &amp; B98</f>
        <v>Montáž poz.1.42</v>
      </c>
      <c r="D99" s="1053" t="s">
        <v>217</v>
      </c>
      <c r="E99" s="1054">
        <f>E98</f>
        <v>310</v>
      </c>
      <c r="F99" s="1055"/>
      <c r="G99" s="1056">
        <f t="shared" si="4"/>
        <v>0</v>
      </c>
    </row>
    <row r="100" spans="1:7" ht="22.5">
      <c r="A100" s="1051">
        <f t="shared" si="3"/>
        <v>85</v>
      </c>
      <c r="B100" s="1057" t="s">
        <v>3109</v>
      </c>
      <c r="C100" s="1052" t="s">
        <v>3110</v>
      </c>
      <c r="D100" s="1053" t="s">
        <v>217</v>
      </c>
      <c r="E100" s="1054">
        <v>30</v>
      </c>
      <c r="F100" s="1055"/>
      <c r="G100" s="1056">
        <f t="shared" si="4"/>
        <v>0</v>
      </c>
    </row>
    <row r="101" spans="1:7">
      <c r="A101" s="1051">
        <f t="shared" si="3"/>
        <v>86</v>
      </c>
      <c r="B101" s="1052" t="str">
        <f>B100 &amp;".1"</f>
        <v>1.43.1</v>
      </c>
      <c r="C101" s="1052" t="str">
        <f xml:space="preserve"> "Montáž poz." &amp; B100</f>
        <v>Montáž poz.1.43</v>
      </c>
      <c r="D101" s="1053" t="s">
        <v>217</v>
      </c>
      <c r="E101" s="1054">
        <f>E100</f>
        <v>30</v>
      </c>
      <c r="F101" s="1055"/>
      <c r="G101" s="1056">
        <f>E101*F101</f>
        <v>0</v>
      </c>
    </row>
    <row r="102" spans="1:7" ht="22.5">
      <c r="A102" s="1051">
        <f>A101+1</f>
        <v>87</v>
      </c>
      <c r="B102" s="1057" t="s">
        <v>3111</v>
      </c>
      <c r="C102" s="1052" t="s">
        <v>3112</v>
      </c>
      <c r="D102" s="1053" t="s">
        <v>217</v>
      </c>
      <c r="E102" s="1054">
        <v>50</v>
      </c>
      <c r="F102" s="1055"/>
      <c r="G102" s="1056">
        <f>E102*F102</f>
        <v>0</v>
      </c>
    </row>
    <row r="103" spans="1:7" ht="13.5" thickBot="1">
      <c r="A103" s="1064">
        <f t="shared" si="3"/>
        <v>88</v>
      </c>
      <c r="B103" s="1065" t="str">
        <f>B102 &amp;".1"</f>
        <v>1.44.1</v>
      </c>
      <c r="C103" s="1065" t="str">
        <f xml:space="preserve"> "Montáž poz." &amp; B102</f>
        <v>Montáž poz.1.44</v>
      </c>
      <c r="D103" s="1066" t="s">
        <v>217</v>
      </c>
      <c r="E103" s="1067">
        <f>E102</f>
        <v>50</v>
      </c>
      <c r="F103" s="1068"/>
      <c r="G103" s="1069">
        <f>E103*F103</f>
        <v>0</v>
      </c>
    </row>
    <row r="104" spans="1:7" ht="13.5" thickBot="1">
      <c r="A104" s="1070"/>
      <c r="B104" s="1071"/>
      <c r="C104" s="1071"/>
      <c r="D104" s="1072"/>
      <c r="E104" s="1073"/>
      <c r="F104" s="1074"/>
      <c r="G104" s="1075"/>
    </row>
    <row r="105" spans="1:7" ht="13.5" thickBot="1">
      <c r="A105" s="1041"/>
      <c r="B105" s="1076" t="s">
        <v>2186</v>
      </c>
      <c r="C105" s="1042" t="s">
        <v>3113</v>
      </c>
      <c r="D105" s="1042"/>
      <c r="E105" s="1077"/>
      <c r="F105" s="1078"/>
      <c r="G105" s="1043">
        <f>SUM(G106:G155)</f>
        <v>0</v>
      </c>
    </row>
    <row r="106" spans="1:7" ht="22.5">
      <c r="A106" s="1044">
        <f>A103+1</f>
        <v>89</v>
      </c>
      <c r="B106" s="1045" t="s">
        <v>2188</v>
      </c>
      <c r="C106" s="1046" t="s">
        <v>3114</v>
      </c>
      <c r="D106" s="1047" t="s">
        <v>2190</v>
      </c>
      <c r="E106" s="1048">
        <v>1</v>
      </c>
      <c r="F106" s="1049"/>
      <c r="G106" s="1050">
        <f t="shared" ref="G106:G155" si="5">E106*F106</f>
        <v>0</v>
      </c>
    </row>
    <row r="107" spans="1:7">
      <c r="A107" s="1051">
        <f t="shared" ref="A107:A155" si="6">A106+1</f>
        <v>90</v>
      </c>
      <c r="B107" s="1052" t="str">
        <f>B106 &amp;".1"</f>
        <v>2.1.1</v>
      </c>
      <c r="C107" s="1052" t="str">
        <f xml:space="preserve"> "Montáž poz." &amp; B106</f>
        <v>Montáž poz.2.1</v>
      </c>
      <c r="D107" s="1053" t="s">
        <v>2190</v>
      </c>
      <c r="E107" s="1054">
        <f>E106</f>
        <v>1</v>
      </c>
      <c r="F107" s="1055"/>
      <c r="G107" s="1056">
        <f t="shared" si="5"/>
        <v>0</v>
      </c>
    </row>
    <row r="108" spans="1:7" ht="22.5">
      <c r="A108" s="1051">
        <f t="shared" si="6"/>
        <v>91</v>
      </c>
      <c r="B108" s="1057" t="s">
        <v>2191</v>
      </c>
      <c r="C108" s="1079" t="s">
        <v>3115</v>
      </c>
      <c r="D108" s="1053" t="s">
        <v>2190</v>
      </c>
      <c r="E108" s="1054">
        <v>1</v>
      </c>
      <c r="F108" s="1055"/>
      <c r="G108" s="1056">
        <f t="shared" si="5"/>
        <v>0</v>
      </c>
    </row>
    <row r="109" spans="1:7">
      <c r="A109" s="1051">
        <f t="shared" si="6"/>
        <v>92</v>
      </c>
      <c r="B109" s="1052" t="str">
        <f>B108 &amp;".1"</f>
        <v>2.2.1</v>
      </c>
      <c r="C109" s="1052" t="str">
        <f xml:space="preserve"> "Montáž poz." &amp; B108</f>
        <v>Montáž poz.2.2</v>
      </c>
      <c r="D109" s="1053" t="s">
        <v>2190</v>
      </c>
      <c r="E109" s="1054">
        <f>E108</f>
        <v>1</v>
      </c>
      <c r="F109" s="1055"/>
      <c r="G109" s="1056">
        <f t="shared" si="5"/>
        <v>0</v>
      </c>
    </row>
    <row r="110" spans="1:7" ht="22.5">
      <c r="A110" s="1051">
        <f t="shared" si="6"/>
        <v>93</v>
      </c>
      <c r="B110" s="1057" t="s">
        <v>2193</v>
      </c>
      <c r="C110" s="1079" t="s">
        <v>3116</v>
      </c>
      <c r="D110" s="1053" t="s">
        <v>2190</v>
      </c>
      <c r="E110" s="1054">
        <v>1</v>
      </c>
      <c r="F110" s="1055"/>
      <c r="G110" s="1056">
        <f t="shared" si="5"/>
        <v>0</v>
      </c>
    </row>
    <row r="111" spans="1:7">
      <c r="A111" s="1051">
        <f t="shared" si="6"/>
        <v>94</v>
      </c>
      <c r="B111" s="1052" t="str">
        <f>B110 &amp;".1"</f>
        <v>2.3.1</v>
      </c>
      <c r="C111" s="1052" t="str">
        <f xml:space="preserve"> "Montáž poz." &amp; B110</f>
        <v>Montáž poz.2.3</v>
      </c>
      <c r="D111" s="1053" t="s">
        <v>2190</v>
      </c>
      <c r="E111" s="1054">
        <f>E110</f>
        <v>1</v>
      </c>
      <c r="F111" s="1055"/>
      <c r="G111" s="1056">
        <f t="shared" si="5"/>
        <v>0</v>
      </c>
    </row>
    <row r="112" spans="1:7">
      <c r="A112" s="1051">
        <f t="shared" si="6"/>
        <v>95</v>
      </c>
      <c r="B112" s="1057" t="s">
        <v>2195</v>
      </c>
      <c r="C112" s="1052" t="s">
        <v>3117</v>
      </c>
      <c r="D112" s="1053" t="s">
        <v>2190</v>
      </c>
      <c r="E112" s="1054">
        <v>1</v>
      </c>
      <c r="F112" s="1055"/>
      <c r="G112" s="1056">
        <f t="shared" si="5"/>
        <v>0</v>
      </c>
    </row>
    <row r="113" spans="1:7">
      <c r="A113" s="1051">
        <f t="shared" si="6"/>
        <v>96</v>
      </c>
      <c r="B113" s="1052" t="str">
        <f>B112 &amp;".1"</f>
        <v>2.4.1</v>
      </c>
      <c r="C113" s="1052" t="str">
        <f xml:space="preserve"> "Montáž poz." &amp; B112</f>
        <v>Montáž poz.2.4</v>
      </c>
      <c r="D113" s="1053" t="s">
        <v>2190</v>
      </c>
      <c r="E113" s="1054">
        <f>E112</f>
        <v>1</v>
      </c>
      <c r="F113" s="1055"/>
      <c r="G113" s="1056">
        <f t="shared" si="5"/>
        <v>0</v>
      </c>
    </row>
    <row r="114" spans="1:7">
      <c r="A114" s="1051">
        <f t="shared" si="6"/>
        <v>97</v>
      </c>
      <c r="B114" s="1057" t="s">
        <v>2197</v>
      </c>
      <c r="C114" s="1052" t="s">
        <v>3118</v>
      </c>
      <c r="D114" s="1053" t="s">
        <v>2190</v>
      </c>
      <c r="E114" s="1054">
        <v>2</v>
      </c>
      <c r="F114" s="1055"/>
      <c r="G114" s="1056">
        <f t="shared" si="5"/>
        <v>0</v>
      </c>
    </row>
    <row r="115" spans="1:7">
      <c r="A115" s="1051">
        <f t="shared" si="6"/>
        <v>98</v>
      </c>
      <c r="B115" s="1052" t="str">
        <f>B114 &amp;".1"</f>
        <v>2.5.1</v>
      </c>
      <c r="C115" s="1052" t="str">
        <f xml:space="preserve"> "Montáž poz." &amp; B114</f>
        <v>Montáž poz.2.5</v>
      </c>
      <c r="D115" s="1053" t="s">
        <v>2190</v>
      </c>
      <c r="E115" s="1054">
        <f>E114</f>
        <v>2</v>
      </c>
      <c r="F115" s="1055"/>
      <c r="G115" s="1056">
        <f t="shared" si="5"/>
        <v>0</v>
      </c>
    </row>
    <row r="116" spans="1:7">
      <c r="A116" s="1051">
        <f t="shared" si="6"/>
        <v>99</v>
      </c>
      <c r="B116" s="1057" t="s">
        <v>2199</v>
      </c>
      <c r="C116" s="1052" t="s">
        <v>3119</v>
      </c>
      <c r="D116" s="1053" t="s">
        <v>2190</v>
      </c>
      <c r="E116" s="1054">
        <v>1</v>
      </c>
      <c r="F116" s="1055"/>
      <c r="G116" s="1056">
        <f t="shared" si="5"/>
        <v>0</v>
      </c>
    </row>
    <row r="117" spans="1:7">
      <c r="A117" s="1051">
        <f t="shared" si="6"/>
        <v>100</v>
      </c>
      <c r="B117" s="1052" t="str">
        <f>B116 &amp;".1"</f>
        <v>2.6.1</v>
      </c>
      <c r="C117" s="1052" t="str">
        <f xml:space="preserve"> "Montáž poz." &amp; B116</f>
        <v>Montáž poz.2.6</v>
      </c>
      <c r="D117" s="1053" t="s">
        <v>2190</v>
      </c>
      <c r="E117" s="1054">
        <f>E116</f>
        <v>1</v>
      </c>
      <c r="F117" s="1055"/>
      <c r="G117" s="1056">
        <f t="shared" si="5"/>
        <v>0</v>
      </c>
    </row>
    <row r="118" spans="1:7">
      <c r="A118" s="1051">
        <f t="shared" si="6"/>
        <v>101</v>
      </c>
      <c r="B118" s="1057" t="s">
        <v>2201</v>
      </c>
      <c r="C118" s="1052" t="s">
        <v>3120</v>
      </c>
      <c r="D118" s="1053" t="s">
        <v>2190</v>
      </c>
      <c r="E118" s="1054">
        <v>2</v>
      </c>
      <c r="F118" s="1055"/>
      <c r="G118" s="1056">
        <f t="shared" si="5"/>
        <v>0</v>
      </c>
    </row>
    <row r="119" spans="1:7">
      <c r="A119" s="1051">
        <f t="shared" si="6"/>
        <v>102</v>
      </c>
      <c r="B119" s="1052" t="str">
        <f>B118 &amp;".1"</f>
        <v>2.7.1</v>
      </c>
      <c r="C119" s="1052" t="str">
        <f xml:space="preserve"> "Montáž poz." &amp; B118</f>
        <v>Montáž poz.2.7</v>
      </c>
      <c r="D119" s="1053" t="s">
        <v>2190</v>
      </c>
      <c r="E119" s="1054">
        <f>E118</f>
        <v>2</v>
      </c>
      <c r="F119" s="1055"/>
      <c r="G119" s="1056">
        <f t="shared" si="5"/>
        <v>0</v>
      </c>
    </row>
    <row r="120" spans="1:7" ht="22.5">
      <c r="A120" s="1051">
        <f t="shared" si="6"/>
        <v>103</v>
      </c>
      <c r="B120" s="1057" t="s">
        <v>2203</v>
      </c>
      <c r="C120" s="1052" t="s">
        <v>3121</v>
      </c>
      <c r="D120" s="1053" t="s">
        <v>2190</v>
      </c>
      <c r="E120" s="1054">
        <v>1</v>
      </c>
      <c r="F120" s="1055"/>
      <c r="G120" s="1056">
        <f>E120*F120</f>
        <v>0</v>
      </c>
    </row>
    <row r="121" spans="1:7">
      <c r="A121" s="1051">
        <f t="shared" si="6"/>
        <v>104</v>
      </c>
      <c r="B121" s="1052" t="str">
        <f>B120 &amp;".1"</f>
        <v>2.8.1</v>
      </c>
      <c r="C121" s="1052" t="str">
        <f xml:space="preserve"> "Montáž poz." &amp; B120</f>
        <v>Montáž poz.2.8</v>
      </c>
      <c r="D121" s="1053" t="s">
        <v>2190</v>
      </c>
      <c r="E121" s="1054">
        <f>E120</f>
        <v>1</v>
      </c>
      <c r="F121" s="1055"/>
      <c r="G121" s="1056">
        <f>E121*F121</f>
        <v>0</v>
      </c>
    </row>
    <row r="122" spans="1:7">
      <c r="A122" s="1051">
        <f t="shared" si="6"/>
        <v>105</v>
      </c>
      <c r="B122" s="1057" t="s">
        <v>2205</v>
      </c>
      <c r="C122" s="1052" t="s">
        <v>3122</v>
      </c>
      <c r="D122" s="1053" t="s">
        <v>2190</v>
      </c>
      <c r="E122" s="1054">
        <v>3</v>
      </c>
      <c r="F122" s="1055"/>
      <c r="G122" s="1056">
        <f t="shared" si="5"/>
        <v>0</v>
      </c>
    </row>
    <row r="123" spans="1:7">
      <c r="A123" s="1051">
        <f t="shared" si="6"/>
        <v>106</v>
      </c>
      <c r="B123" s="1058" t="str">
        <f>B122 &amp;".1"</f>
        <v>2.9.1</v>
      </c>
      <c r="C123" s="1052" t="str">
        <f xml:space="preserve"> "Montáž poz." &amp; B122</f>
        <v>Montáž poz.2.9</v>
      </c>
      <c r="D123" s="1053" t="s">
        <v>2190</v>
      </c>
      <c r="E123" s="1054">
        <f>E122</f>
        <v>3</v>
      </c>
      <c r="F123" s="1055"/>
      <c r="G123" s="1056">
        <f t="shared" si="5"/>
        <v>0</v>
      </c>
    </row>
    <row r="124" spans="1:7">
      <c r="A124" s="1051">
        <f t="shared" si="6"/>
        <v>107</v>
      </c>
      <c r="B124" s="1057" t="s">
        <v>2208</v>
      </c>
      <c r="C124" s="1052" t="s">
        <v>3123</v>
      </c>
      <c r="D124" s="1053" t="s">
        <v>2190</v>
      </c>
      <c r="E124" s="1054">
        <v>12</v>
      </c>
      <c r="F124" s="1055"/>
      <c r="G124" s="1056">
        <f t="shared" si="5"/>
        <v>0</v>
      </c>
    </row>
    <row r="125" spans="1:7">
      <c r="A125" s="1051">
        <f t="shared" si="6"/>
        <v>108</v>
      </c>
      <c r="B125" s="1058" t="str">
        <f>B124 &amp;".1"</f>
        <v>2.10.1</v>
      </c>
      <c r="C125" s="1058" t="str">
        <f xml:space="preserve"> "Montáž poz." &amp; B124</f>
        <v>Montáž poz.2.10</v>
      </c>
      <c r="D125" s="1059" t="s">
        <v>2190</v>
      </c>
      <c r="E125" s="1060">
        <f>E124</f>
        <v>12</v>
      </c>
      <c r="F125" s="1061"/>
      <c r="G125" s="1062">
        <f t="shared" si="5"/>
        <v>0</v>
      </c>
    </row>
    <row r="126" spans="1:7">
      <c r="A126" s="1051">
        <f t="shared" si="6"/>
        <v>109</v>
      </c>
      <c r="B126" s="1057" t="s">
        <v>3124</v>
      </c>
      <c r="C126" s="1052" t="s">
        <v>3125</v>
      </c>
      <c r="D126" s="1053" t="s">
        <v>2190</v>
      </c>
      <c r="E126" s="1054">
        <v>11</v>
      </c>
      <c r="F126" s="1055"/>
      <c r="G126" s="1056">
        <f t="shared" si="5"/>
        <v>0</v>
      </c>
    </row>
    <row r="127" spans="1:7">
      <c r="A127" s="1051">
        <f t="shared" si="6"/>
        <v>110</v>
      </c>
      <c r="B127" s="1058" t="str">
        <f>B126 &amp;".1"</f>
        <v>2.11.1</v>
      </c>
      <c r="C127" s="1058" t="str">
        <f xml:space="preserve"> "Montáž poz." &amp; B126</f>
        <v>Montáž poz.2.11</v>
      </c>
      <c r="D127" s="1059" t="s">
        <v>2190</v>
      </c>
      <c r="E127" s="1060">
        <f>E126</f>
        <v>11</v>
      </c>
      <c r="F127" s="1061"/>
      <c r="G127" s="1062">
        <f t="shared" si="5"/>
        <v>0</v>
      </c>
    </row>
    <row r="128" spans="1:7" ht="22.5">
      <c r="A128" s="1051">
        <f t="shared" si="6"/>
        <v>111</v>
      </c>
      <c r="B128" s="1057" t="s">
        <v>3126</v>
      </c>
      <c r="C128" s="1058" t="s">
        <v>3127</v>
      </c>
      <c r="D128" s="1053" t="s">
        <v>2190</v>
      </c>
      <c r="E128" s="1054">
        <v>6</v>
      </c>
      <c r="F128" s="1055"/>
      <c r="G128" s="1056">
        <f t="shared" si="5"/>
        <v>0</v>
      </c>
    </row>
    <row r="129" spans="1:7">
      <c r="A129" s="1051">
        <f t="shared" si="6"/>
        <v>112</v>
      </c>
      <c r="B129" s="1058" t="str">
        <f>B128 &amp;".1"</f>
        <v>2.12.1</v>
      </c>
      <c r="C129" s="1058" t="str">
        <f xml:space="preserve"> "Montáž poz." &amp; B128</f>
        <v>Montáž poz.2.12</v>
      </c>
      <c r="D129" s="1059" t="s">
        <v>2190</v>
      </c>
      <c r="E129" s="1060">
        <f>E128</f>
        <v>6</v>
      </c>
      <c r="F129" s="1061"/>
      <c r="G129" s="1062">
        <f t="shared" si="5"/>
        <v>0</v>
      </c>
    </row>
    <row r="130" spans="1:7" ht="22.5">
      <c r="A130" s="1051">
        <f t="shared" si="6"/>
        <v>113</v>
      </c>
      <c r="B130" s="1057" t="s">
        <v>3128</v>
      </c>
      <c r="C130" s="1058" t="s">
        <v>3129</v>
      </c>
      <c r="D130" s="1053" t="s">
        <v>2190</v>
      </c>
      <c r="E130" s="1054">
        <v>10</v>
      </c>
      <c r="F130" s="1055"/>
      <c r="G130" s="1056">
        <f t="shared" si="5"/>
        <v>0</v>
      </c>
    </row>
    <row r="131" spans="1:7">
      <c r="A131" s="1051">
        <f t="shared" si="6"/>
        <v>114</v>
      </c>
      <c r="B131" s="1058" t="str">
        <f>B130 &amp;".1"</f>
        <v>2.13.1</v>
      </c>
      <c r="C131" s="1058" t="str">
        <f xml:space="preserve"> "Montáž poz." &amp; B130</f>
        <v>Montáž poz.2.13</v>
      </c>
      <c r="D131" s="1059" t="s">
        <v>2190</v>
      </c>
      <c r="E131" s="1060">
        <f>E130</f>
        <v>10</v>
      </c>
      <c r="F131" s="1061"/>
      <c r="G131" s="1062">
        <f t="shared" si="5"/>
        <v>0</v>
      </c>
    </row>
    <row r="132" spans="1:7" ht="22.5">
      <c r="A132" s="1051">
        <f t="shared" si="6"/>
        <v>115</v>
      </c>
      <c r="B132" s="1057" t="s">
        <v>3130</v>
      </c>
      <c r="C132" s="1058" t="s">
        <v>3131</v>
      </c>
      <c r="D132" s="1053" t="s">
        <v>2190</v>
      </c>
      <c r="E132" s="1054">
        <v>2</v>
      </c>
      <c r="F132" s="1055"/>
      <c r="G132" s="1056">
        <f t="shared" si="5"/>
        <v>0</v>
      </c>
    </row>
    <row r="133" spans="1:7">
      <c r="A133" s="1051">
        <f t="shared" si="6"/>
        <v>116</v>
      </c>
      <c r="B133" s="1058" t="str">
        <f>B132 &amp;".1"</f>
        <v>2.14.1</v>
      </c>
      <c r="C133" s="1058" t="str">
        <f xml:space="preserve"> "Montáž poz." &amp; B132</f>
        <v>Montáž poz.2.14</v>
      </c>
      <c r="D133" s="1059" t="s">
        <v>2190</v>
      </c>
      <c r="E133" s="1060">
        <f>E132</f>
        <v>2</v>
      </c>
      <c r="F133" s="1061"/>
      <c r="G133" s="1062">
        <f t="shared" si="5"/>
        <v>0</v>
      </c>
    </row>
    <row r="134" spans="1:7">
      <c r="A134" s="1051">
        <f t="shared" si="6"/>
        <v>117</v>
      </c>
      <c r="B134" s="1057" t="s">
        <v>3132</v>
      </c>
      <c r="C134" s="1052" t="s">
        <v>3133</v>
      </c>
      <c r="D134" s="1053" t="s">
        <v>241</v>
      </c>
      <c r="E134" s="1054">
        <v>4</v>
      </c>
      <c r="F134" s="1055"/>
      <c r="G134" s="1056">
        <f t="shared" si="5"/>
        <v>0</v>
      </c>
    </row>
    <row r="135" spans="1:7">
      <c r="A135" s="1051">
        <f t="shared" si="6"/>
        <v>118</v>
      </c>
      <c r="B135" s="1058" t="str">
        <f>B134 &amp;".1"</f>
        <v>2.15.1</v>
      </c>
      <c r="C135" s="1058" t="str">
        <f xml:space="preserve"> "Montáž poz." &amp; B134</f>
        <v>Montáž poz.2.15</v>
      </c>
      <c r="D135" s="1059" t="s">
        <v>241</v>
      </c>
      <c r="E135" s="1060">
        <f>E134</f>
        <v>4</v>
      </c>
      <c r="F135" s="1061"/>
      <c r="G135" s="1062">
        <f t="shared" si="5"/>
        <v>0</v>
      </c>
    </row>
    <row r="136" spans="1:7">
      <c r="A136" s="1051">
        <f t="shared" si="6"/>
        <v>119</v>
      </c>
      <c r="B136" s="1057" t="s">
        <v>3134</v>
      </c>
      <c r="C136" s="1052" t="s">
        <v>3096</v>
      </c>
      <c r="D136" s="1053" t="s">
        <v>241</v>
      </c>
      <c r="E136" s="1054">
        <v>18</v>
      </c>
      <c r="F136" s="1055"/>
      <c r="G136" s="1056">
        <f t="shared" si="5"/>
        <v>0</v>
      </c>
    </row>
    <row r="137" spans="1:7">
      <c r="A137" s="1051">
        <f t="shared" si="6"/>
        <v>120</v>
      </c>
      <c r="B137" s="1058" t="str">
        <f>B136 &amp;".1"</f>
        <v>2.16.1</v>
      </c>
      <c r="C137" s="1058" t="str">
        <f xml:space="preserve"> "Montáž poz." &amp; B136</f>
        <v>Montáž poz.2.16</v>
      </c>
      <c r="D137" s="1059" t="s">
        <v>241</v>
      </c>
      <c r="E137" s="1060">
        <f>E136</f>
        <v>18</v>
      </c>
      <c r="F137" s="1061"/>
      <c r="G137" s="1062">
        <f t="shared" si="5"/>
        <v>0</v>
      </c>
    </row>
    <row r="138" spans="1:7">
      <c r="A138" s="1051">
        <f t="shared" si="6"/>
        <v>121</v>
      </c>
      <c r="B138" s="1057" t="s">
        <v>3135</v>
      </c>
      <c r="C138" s="1052" t="s">
        <v>3097</v>
      </c>
      <c r="D138" s="1053" t="s">
        <v>241</v>
      </c>
      <c r="E138" s="1054">
        <v>26</v>
      </c>
      <c r="F138" s="1055"/>
      <c r="G138" s="1056">
        <f t="shared" si="5"/>
        <v>0</v>
      </c>
    </row>
    <row r="139" spans="1:7">
      <c r="A139" s="1051">
        <f t="shared" si="6"/>
        <v>122</v>
      </c>
      <c r="B139" s="1058" t="str">
        <f>B138 &amp;".1"</f>
        <v>2.17.1</v>
      </c>
      <c r="C139" s="1058" t="str">
        <f xml:space="preserve"> "Montáž poz." &amp; B138</f>
        <v>Montáž poz.2.17</v>
      </c>
      <c r="D139" s="1059" t="s">
        <v>241</v>
      </c>
      <c r="E139" s="1060">
        <f>E138</f>
        <v>26</v>
      </c>
      <c r="F139" s="1061"/>
      <c r="G139" s="1062">
        <f t="shared" si="5"/>
        <v>0</v>
      </c>
    </row>
    <row r="140" spans="1:7">
      <c r="A140" s="1051">
        <f t="shared" si="6"/>
        <v>123</v>
      </c>
      <c r="B140" s="1057" t="s">
        <v>3136</v>
      </c>
      <c r="C140" s="1052" t="s">
        <v>3137</v>
      </c>
      <c r="D140" s="1053" t="s">
        <v>241</v>
      </c>
      <c r="E140" s="1054">
        <v>14</v>
      </c>
      <c r="F140" s="1055"/>
      <c r="G140" s="1056">
        <f t="shared" si="5"/>
        <v>0</v>
      </c>
    </row>
    <row r="141" spans="1:7">
      <c r="A141" s="1051">
        <f t="shared" si="6"/>
        <v>124</v>
      </c>
      <c r="B141" s="1058" t="str">
        <f>B140 &amp;".1"</f>
        <v>2.18.1</v>
      </c>
      <c r="C141" s="1058" t="str">
        <f xml:space="preserve"> "Montáž poz." &amp; B140</f>
        <v>Montáž poz.2.18</v>
      </c>
      <c r="D141" s="1059" t="s">
        <v>241</v>
      </c>
      <c r="E141" s="1060">
        <f>E140</f>
        <v>14</v>
      </c>
      <c r="F141" s="1061"/>
      <c r="G141" s="1062">
        <f t="shared" si="5"/>
        <v>0</v>
      </c>
    </row>
    <row r="142" spans="1:7">
      <c r="A142" s="1051">
        <f t="shared" si="6"/>
        <v>125</v>
      </c>
      <c r="B142" s="1057" t="s">
        <v>3138</v>
      </c>
      <c r="C142" s="1052" t="s">
        <v>3102</v>
      </c>
      <c r="D142" s="1053" t="s">
        <v>241</v>
      </c>
      <c r="E142" s="1054">
        <v>58</v>
      </c>
      <c r="F142" s="1055"/>
      <c r="G142" s="1056">
        <f t="shared" si="5"/>
        <v>0</v>
      </c>
    </row>
    <row r="143" spans="1:7">
      <c r="A143" s="1051">
        <f t="shared" si="6"/>
        <v>126</v>
      </c>
      <c r="B143" s="1058" t="str">
        <f>B142 &amp;".1"</f>
        <v>2.19.1</v>
      </c>
      <c r="C143" s="1058" t="str">
        <f xml:space="preserve"> "Montáž poz." &amp; B142</f>
        <v>Montáž poz.2.19</v>
      </c>
      <c r="D143" s="1059" t="s">
        <v>241</v>
      </c>
      <c r="E143" s="1060">
        <f>E142</f>
        <v>58</v>
      </c>
      <c r="F143" s="1061"/>
      <c r="G143" s="1062">
        <f t="shared" si="5"/>
        <v>0</v>
      </c>
    </row>
    <row r="144" spans="1:7">
      <c r="A144" s="1051">
        <f t="shared" si="6"/>
        <v>127</v>
      </c>
      <c r="B144" s="1057" t="s">
        <v>3139</v>
      </c>
      <c r="C144" s="1052" t="s">
        <v>3103</v>
      </c>
      <c r="D144" s="1053" t="s">
        <v>241</v>
      </c>
      <c r="E144" s="1054">
        <v>10</v>
      </c>
      <c r="F144" s="1055"/>
      <c r="G144" s="1056">
        <f>E144*F144</f>
        <v>0</v>
      </c>
    </row>
    <row r="145" spans="1:7">
      <c r="A145" s="1051">
        <f t="shared" si="6"/>
        <v>128</v>
      </c>
      <c r="B145" s="1058" t="str">
        <f>B144 &amp;".1"</f>
        <v>2.20.1</v>
      </c>
      <c r="C145" s="1058" t="str">
        <f xml:space="preserve"> "Montáž poz." &amp; B144</f>
        <v>Montáž poz.2.20</v>
      </c>
      <c r="D145" s="1059" t="s">
        <v>241</v>
      </c>
      <c r="E145" s="1060">
        <f>E144</f>
        <v>10</v>
      </c>
      <c r="F145" s="1061"/>
      <c r="G145" s="1062">
        <f>E145*F145</f>
        <v>0</v>
      </c>
    </row>
    <row r="146" spans="1:7">
      <c r="A146" s="1051">
        <f t="shared" si="6"/>
        <v>129</v>
      </c>
      <c r="B146" s="1057" t="s">
        <v>3140</v>
      </c>
      <c r="C146" s="1052" t="s">
        <v>3105</v>
      </c>
      <c r="D146" s="1053" t="s">
        <v>241</v>
      </c>
      <c r="E146" s="1054">
        <v>2</v>
      </c>
      <c r="F146" s="1055"/>
      <c r="G146" s="1056">
        <f t="shared" si="5"/>
        <v>0</v>
      </c>
    </row>
    <row r="147" spans="1:7">
      <c r="A147" s="1051">
        <f t="shared" si="6"/>
        <v>130</v>
      </c>
      <c r="B147" s="1052" t="str">
        <f>B146 &amp;".1"</f>
        <v>2.21.1</v>
      </c>
      <c r="C147" s="1058" t="str">
        <f xml:space="preserve"> "Montáž poz." &amp; B146</f>
        <v>Montáž poz.2.21</v>
      </c>
      <c r="D147" s="1059" t="s">
        <v>241</v>
      </c>
      <c r="E147" s="1060">
        <f>E146</f>
        <v>2</v>
      </c>
      <c r="F147" s="1061"/>
      <c r="G147" s="1062">
        <f t="shared" si="5"/>
        <v>0</v>
      </c>
    </row>
    <row r="148" spans="1:7">
      <c r="A148" s="1051">
        <f t="shared" si="6"/>
        <v>131</v>
      </c>
      <c r="B148" s="1057" t="s">
        <v>3141</v>
      </c>
      <c r="C148" s="1052" t="s">
        <v>3142</v>
      </c>
      <c r="D148" s="1053" t="s">
        <v>241</v>
      </c>
      <c r="E148" s="1054">
        <f>E122</f>
        <v>3</v>
      </c>
      <c r="F148" s="1055"/>
      <c r="G148" s="1056">
        <f t="shared" si="5"/>
        <v>0</v>
      </c>
    </row>
    <row r="149" spans="1:7">
      <c r="A149" s="1051">
        <f t="shared" si="6"/>
        <v>132</v>
      </c>
      <c r="B149" s="1052" t="str">
        <f>B148 &amp;".1"</f>
        <v>2.22.1</v>
      </c>
      <c r="C149" s="1052" t="str">
        <f xml:space="preserve"> "Montáž poz." &amp; B148</f>
        <v>Montáž poz.2.22</v>
      </c>
      <c r="D149" s="1053" t="s">
        <v>241</v>
      </c>
      <c r="E149" s="1054">
        <f>E148</f>
        <v>3</v>
      </c>
      <c r="F149" s="1055"/>
      <c r="G149" s="1056">
        <f t="shared" si="5"/>
        <v>0</v>
      </c>
    </row>
    <row r="150" spans="1:7">
      <c r="A150" s="1051">
        <f t="shared" si="6"/>
        <v>133</v>
      </c>
      <c r="B150" s="1080" t="s">
        <v>3143</v>
      </c>
      <c r="C150" s="1079" t="s">
        <v>3092</v>
      </c>
      <c r="D150" s="1081" t="s">
        <v>241</v>
      </c>
      <c r="E150" s="1082">
        <f>E124</f>
        <v>12</v>
      </c>
      <c r="F150" s="1083"/>
      <c r="G150" s="1084">
        <f t="shared" si="5"/>
        <v>0</v>
      </c>
    </row>
    <row r="151" spans="1:7">
      <c r="A151" s="1051">
        <f t="shared" si="6"/>
        <v>134</v>
      </c>
      <c r="B151" s="1052" t="str">
        <f>B150 &amp;".1"</f>
        <v>2.23.1</v>
      </c>
      <c r="C151" s="1052" t="str">
        <f xml:space="preserve"> "Montáž poz." &amp; B150</f>
        <v>Montáž poz.2.23</v>
      </c>
      <c r="D151" s="1053" t="s">
        <v>241</v>
      </c>
      <c r="E151" s="1054">
        <f>E150</f>
        <v>12</v>
      </c>
      <c r="F151" s="1055"/>
      <c r="G151" s="1056">
        <f t="shared" si="5"/>
        <v>0</v>
      </c>
    </row>
    <row r="152" spans="1:7">
      <c r="A152" s="1051">
        <f t="shared" si="6"/>
        <v>135</v>
      </c>
      <c r="B152" s="1080" t="s">
        <v>3144</v>
      </c>
      <c r="C152" s="1079" t="s">
        <v>3145</v>
      </c>
      <c r="D152" s="1081" t="s">
        <v>241</v>
      </c>
      <c r="E152" s="1082">
        <f>E126</f>
        <v>11</v>
      </c>
      <c r="F152" s="1083"/>
      <c r="G152" s="1084">
        <f>E152*F152</f>
        <v>0</v>
      </c>
    </row>
    <row r="153" spans="1:7">
      <c r="A153" s="1051">
        <f t="shared" si="6"/>
        <v>136</v>
      </c>
      <c r="B153" s="1052" t="str">
        <f>B152 &amp;".1"</f>
        <v>2.24.1</v>
      </c>
      <c r="C153" s="1052" t="str">
        <f xml:space="preserve"> "Montáž poz." &amp; B152</f>
        <v>Montáž poz.2.24</v>
      </c>
      <c r="D153" s="1053" t="s">
        <v>241</v>
      </c>
      <c r="E153" s="1054">
        <f>E152</f>
        <v>11</v>
      </c>
      <c r="F153" s="1055"/>
      <c r="G153" s="1056">
        <f>E153*F153</f>
        <v>0</v>
      </c>
    </row>
    <row r="154" spans="1:7" ht="22.5">
      <c r="A154" s="1051">
        <f t="shared" si="6"/>
        <v>137</v>
      </c>
      <c r="B154" s="1080" t="s">
        <v>3146</v>
      </c>
      <c r="C154" s="1063" t="s">
        <v>3108</v>
      </c>
      <c r="D154" s="1081" t="s">
        <v>217</v>
      </c>
      <c r="E154" s="1082">
        <v>40</v>
      </c>
      <c r="F154" s="1083"/>
      <c r="G154" s="1084">
        <f t="shared" si="5"/>
        <v>0</v>
      </c>
    </row>
    <row r="155" spans="1:7" ht="13.5" thickBot="1">
      <c r="A155" s="1064">
        <f t="shared" si="6"/>
        <v>138</v>
      </c>
      <c r="B155" s="1065" t="str">
        <f>B154 &amp;".1"</f>
        <v>2.25.1</v>
      </c>
      <c r="C155" s="1065" t="str">
        <f xml:space="preserve"> "Montáž poz." &amp; B154</f>
        <v>Montáž poz.2.25</v>
      </c>
      <c r="D155" s="1066" t="s">
        <v>217</v>
      </c>
      <c r="E155" s="1067">
        <f>E154</f>
        <v>40</v>
      </c>
      <c r="F155" s="1068"/>
      <c r="G155" s="1069">
        <f t="shared" si="5"/>
        <v>0</v>
      </c>
    </row>
    <row r="156" spans="1:7" ht="13.5" thickBot="1">
      <c r="A156" s="1085"/>
      <c r="B156" s="1030"/>
      <c r="C156" s="1030"/>
      <c r="D156" s="1086"/>
      <c r="E156" s="1087"/>
      <c r="F156" s="1088"/>
      <c r="G156" s="1089"/>
    </row>
    <row r="157" spans="1:7" ht="13.5" thickBot="1">
      <c r="A157" s="1041"/>
      <c r="B157" s="1042" t="s">
        <v>2211</v>
      </c>
      <c r="C157" s="1042" t="s">
        <v>3147</v>
      </c>
      <c r="D157" s="1090"/>
      <c r="E157" s="1091"/>
      <c r="F157" s="1092"/>
      <c r="G157" s="1043">
        <f>SUM(G158:G163)</f>
        <v>0</v>
      </c>
    </row>
    <row r="158" spans="1:7" ht="22.5">
      <c r="A158" s="1044">
        <f>A155+1</f>
        <v>139</v>
      </c>
      <c r="B158" s="1045" t="s">
        <v>2214</v>
      </c>
      <c r="C158" s="1046" t="s">
        <v>3148</v>
      </c>
      <c r="D158" s="1047" t="s">
        <v>2190</v>
      </c>
      <c r="E158" s="1048">
        <v>2</v>
      </c>
      <c r="F158" s="1049"/>
      <c r="G158" s="1050">
        <f t="shared" ref="G158:G163" si="7">E158*F158</f>
        <v>0</v>
      </c>
    </row>
    <row r="159" spans="1:7">
      <c r="A159" s="1051">
        <f>A158+1</f>
        <v>140</v>
      </c>
      <c r="B159" s="1052" t="str">
        <f>B158 &amp;".1"</f>
        <v>3.1.1</v>
      </c>
      <c r="C159" s="1052" t="str">
        <f xml:space="preserve"> "Montáž poz." &amp; B158</f>
        <v>Montáž poz.3.1</v>
      </c>
      <c r="D159" s="1053" t="s">
        <v>2190</v>
      </c>
      <c r="E159" s="1054">
        <f>E158</f>
        <v>2</v>
      </c>
      <c r="F159" s="1055"/>
      <c r="G159" s="1056">
        <f t="shared" si="7"/>
        <v>0</v>
      </c>
    </row>
    <row r="160" spans="1:7">
      <c r="A160" s="1051">
        <f>A159+1</f>
        <v>141</v>
      </c>
      <c r="B160" s="1057" t="s">
        <v>2216</v>
      </c>
      <c r="C160" s="1052" t="s">
        <v>3149</v>
      </c>
      <c r="D160" s="1053" t="s">
        <v>2190</v>
      </c>
      <c r="E160" s="1054">
        <v>2</v>
      </c>
      <c r="F160" s="1055"/>
      <c r="G160" s="1056">
        <f t="shared" si="7"/>
        <v>0</v>
      </c>
    </row>
    <row r="161" spans="1:7">
      <c r="A161" s="1051">
        <f>A160+1</f>
        <v>142</v>
      </c>
      <c r="B161" s="1052" t="str">
        <f>B160 &amp;".1"</f>
        <v>3.2.1</v>
      </c>
      <c r="C161" s="1052" t="str">
        <f xml:space="preserve"> "Montáž poz." &amp; B160</f>
        <v>Montáž poz.3.2</v>
      </c>
      <c r="D161" s="1053" t="s">
        <v>2190</v>
      </c>
      <c r="E161" s="1054">
        <f>E160</f>
        <v>2</v>
      </c>
      <c r="F161" s="1055"/>
      <c r="G161" s="1056">
        <f t="shared" si="7"/>
        <v>0</v>
      </c>
    </row>
    <row r="162" spans="1:7">
      <c r="A162" s="1051">
        <f>A161+1</f>
        <v>143</v>
      </c>
      <c r="B162" s="1057" t="s">
        <v>2218</v>
      </c>
      <c r="C162" s="1052" t="s">
        <v>3096</v>
      </c>
      <c r="D162" s="1053" t="s">
        <v>241</v>
      </c>
      <c r="E162" s="1054">
        <v>2</v>
      </c>
      <c r="F162" s="1055"/>
      <c r="G162" s="1056">
        <f t="shared" si="7"/>
        <v>0</v>
      </c>
    </row>
    <row r="163" spans="1:7" ht="13.5" thickBot="1">
      <c r="A163" s="1064">
        <f>A162+1</f>
        <v>144</v>
      </c>
      <c r="B163" s="1065" t="str">
        <f>B162 &amp;".1"</f>
        <v>3.3.1</v>
      </c>
      <c r="C163" s="1065" t="str">
        <f xml:space="preserve"> "Montáž poz." &amp; B162</f>
        <v>Montáž poz.3.3</v>
      </c>
      <c r="D163" s="1066" t="s">
        <v>241</v>
      </c>
      <c r="E163" s="1067">
        <f>E162</f>
        <v>2</v>
      </c>
      <c r="F163" s="1068"/>
      <c r="G163" s="1069">
        <f t="shared" si="7"/>
        <v>0</v>
      </c>
    </row>
    <row r="164" spans="1:7" ht="13.5" thickBot="1">
      <c r="A164" s="1093"/>
      <c r="B164" s="1094"/>
      <c r="C164" s="1094"/>
      <c r="D164" s="1095"/>
      <c r="E164" s="1096"/>
      <c r="F164" s="1097"/>
      <c r="G164" s="1098"/>
    </row>
    <row r="165" spans="1:7" ht="13.5" thickBot="1">
      <c r="A165" s="1085"/>
      <c r="B165" s="1099" t="s">
        <v>2224</v>
      </c>
      <c r="C165" s="1099" t="s">
        <v>3150</v>
      </c>
      <c r="D165" s="1100"/>
      <c r="E165" s="1101"/>
      <c r="F165" s="1102"/>
      <c r="G165" s="1103">
        <f>SUM(G166:G183)</f>
        <v>0</v>
      </c>
    </row>
    <row r="166" spans="1:7" ht="22.5">
      <c r="A166" s="1044">
        <f>A163+1</f>
        <v>145</v>
      </c>
      <c r="B166" s="1045" t="s">
        <v>2226</v>
      </c>
      <c r="C166" s="1046" t="s">
        <v>3151</v>
      </c>
      <c r="D166" s="1047" t="s">
        <v>2190</v>
      </c>
      <c r="E166" s="1048">
        <v>2</v>
      </c>
      <c r="F166" s="1049"/>
      <c r="G166" s="1050">
        <f t="shared" ref="G166:G183" si="8">E166*F166</f>
        <v>0</v>
      </c>
    </row>
    <row r="167" spans="1:7">
      <c r="A167" s="1051">
        <f>A166+1</f>
        <v>146</v>
      </c>
      <c r="B167" s="1052" t="str">
        <f>B166 &amp;".1"</f>
        <v>4.1.1</v>
      </c>
      <c r="C167" s="1052" t="str">
        <f xml:space="preserve"> "Montáž poz." &amp; B166</f>
        <v>Montáž poz.4.1</v>
      </c>
      <c r="D167" s="1053" t="s">
        <v>2190</v>
      </c>
      <c r="E167" s="1054">
        <f>E166</f>
        <v>2</v>
      </c>
      <c r="F167" s="1055"/>
      <c r="G167" s="1056">
        <f t="shared" si="8"/>
        <v>0</v>
      </c>
    </row>
    <row r="168" spans="1:7" ht="22.5">
      <c r="A168" s="1051">
        <f t="shared" ref="A168:A183" si="9">A167+1</f>
        <v>147</v>
      </c>
      <c r="B168" s="1057" t="s">
        <v>2229</v>
      </c>
      <c r="C168" s="1052" t="s">
        <v>3152</v>
      </c>
      <c r="D168" s="1053" t="s">
        <v>2190</v>
      </c>
      <c r="E168" s="1054">
        <v>1</v>
      </c>
      <c r="F168" s="1055"/>
      <c r="G168" s="1056">
        <f t="shared" si="8"/>
        <v>0</v>
      </c>
    </row>
    <row r="169" spans="1:7">
      <c r="A169" s="1051">
        <f t="shared" si="9"/>
        <v>148</v>
      </c>
      <c r="B169" s="1052" t="str">
        <f>B168 &amp;".1"</f>
        <v>4.2.1</v>
      </c>
      <c r="C169" s="1052" t="str">
        <f xml:space="preserve"> "Montáž poz." &amp; B168</f>
        <v>Montáž poz.4.2</v>
      </c>
      <c r="D169" s="1053" t="s">
        <v>2190</v>
      </c>
      <c r="E169" s="1054">
        <f>E168</f>
        <v>1</v>
      </c>
      <c r="F169" s="1055"/>
      <c r="G169" s="1056">
        <f t="shared" si="8"/>
        <v>0</v>
      </c>
    </row>
    <row r="170" spans="1:7">
      <c r="A170" s="1051">
        <f t="shared" si="9"/>
        <v>149</v>
      </c>
      <c r="B170" s="1057" t="s">
        <v>2231</v>
      </c>
      <c r="C170" s="1052" t="s">
        <v>3153</v>
      </c>
      <c r="D170" s="1053" t="s">
        <v>2190</v>
      </c>
      <c r="E170" s="1054">
        <v>1</v>
      </c>
      <c r="F170" s="1055"/>
      <c r="G170" s="1056">
        <f>E170*F170</f>
        <v>0</v>
      </c>
    </row>
    <row r="171" spans="1:7">
      <c r="A171" s="1051">
        <f t="shared" si="9"/>
        <v>150</v>
      </c>
      <c r="B171" s="1052" t="str">
        <f>B170 &amp;".1"</f>
        <v>4.3.1</v>
      </c>
      <c r="C171" s="1052" t="str">
        <f xml:space="preserve"> "Montáž poz." &amp; B170</f>
        <v>Montáž poz.4.3</v>
      </c>
      <c r="D171" s="1053" t="s">
        <v>2190</v>
      </c>
      <c r="E171" s="1054">
        <f>E170</f>
        <v>1</v>
      </c>
      <c r="F171" s="1055"/>
      <c r="G171" s="1056">
        <f>E171*F171</f>
        <v>0</v>
      </c>
    </row>
    <row r="172" spans="1:7">
      <c r="A172" s="1051">
        <f t="shared" si="9"/>
        <v>151</v>
      </c>
      <c r="B172" s="1057" t="s">
        <v>3154</v>
      </c>
      <c r="C172" s="1052" t="s">
        <v>3155</v>
      </c>
      <c r="D172" s="1053" t="s">
        <v>2190</v>
      </c>
      <c r="E172" s="1054">
        <v>1</v>
      </c>
      <c r="F172" s="1055"/>
      <c r="G172" s="1056">
        <f t="shared" si="8"/>
        <v>0</v>
      </c>
    </row>
    <row r="173" spans="1:7">
      <c r="A173" s="1051">
        <f t="shared" si="9"/>
        <v>152</v>
      </c>
      <c r="B173" s="1052" t="str">
        <f>B172 &amp;".1"</f>
        <v>4.4.1</v>
      </c>
      <c r="C173" s="1052" t="str">
        <f xml:space="preserve"> "Montáž poz." &amp; B172</f>
        <v>Montáž poz.4.4</v>
      </c>
      <c r="D173" s="1053" t="s">
        <v>2190</v>
      </c>
      <c r="E173" s="1054">
        <f>E172</f>
        <v>1</v>
      </c>
      <c r="F173" s="1055"/>
      <c r="G173" s="1056">
        <f t="shared" si="8"/>
        <v>0</v>
      </c>
    </row>
    <row r="174" spans="1:7">
      <c r="A174" s="1051">
        <f t="shared" si="9"/>
        <v>153</v>
      </c>
      <c r="B174" s="1057" t="s">
        <v>3156</v>
      </c>
      <c r="C174" s="1052" t="s">
        <v>3157</v>
      </c>
      <c r="D174" s="1053" t="s">
        <v>2190</v>
      </c>
      <c r="E174" s="1054">
        <v>2</v>
      </c>
      <c r="F174" s="1055"/>
      <c r="G174" s="1056">
        <f t="shared" si="8"/>
        <v>0</v>
      </c>
    </row>
    <row r="175" spans="1:7">
      <c r="A175" s="1051">
        <f t="shared" si="9"/>
        <v>154</v>
      </c>
      <c r="B175" s="1052" t="str">
        <f>B174 &amp;".1"</f>
        <v>4.5.1</v>
      </c>
      <c r="C175" s="1052" t="str">
        <f xml:space="preserve"> "Montáž poz." &amp; B174</f>
        <v>Montáž poz.4.5</v>
      </c>
      <c r="D175" s="1053" t="s">
        <v>2190</v>
      </c>
      <c r="E175" s="1054">
        <f>E174</f>
        <v>2</v>
      </c>
      <c r="F175" s="1055"/>
      <c r="G175" s="1056">
        <f t="shared" si="8"/>
        <v>0</v>
      </c>
    </row>
    <row r="176" spans="1:7">
      <c r="A176" s="1051">
        <f t="shared" si="9"/>
        <v>155</v>
      </c>
      <c r="B176" s="1057" t="s">
        <v>3158</v>
      </c>
      <c r="C176" s="1052" t="s">
        <v>3159</v>
      </c>
      <c r="D176" s="1053" t="s">
        <v>2190</v>
      </c>
      <c r="E176" s="1054">
        <v>2</v>
      </c>
      <c r="F176" s="1055"/>
      <c r="G176" s="1056">
        <f t="shared" si="8"/>
        <v>0</v>
      </c>
    </row>
    <row r="177" spans="1:7">
      <c r="A177" s="1051">
        <f t="shared" si="9"/>
        <v>156</v>
      </c>
      <c r="B177" s="1052" t="str">
        <f>B176 &amp;".1"</f>
        <v>4.6.1</v>
      </c>
      <c r="C177" s="1052" t="str">
        <f xml:space="preserve"> "Montáž poz." &amp; B176</f>
        <v>Montáž poz.4.6</v>
      </c>
      <c r="D177" s="1053" t="s">
        <v>2190</v>
      </c>
      <c r="E177" s="1054">
        <f>E176</f>
        <v>2</v>
      </c>
      <c r="F177" s="1055"/>
      <c r="G177" s="1056">
        <f t="shared" si="8"/>
        <v>0</v>
      </c>
    </row>
    <row r="178" spans="1:7">
      <c r="A178" s="1051">
        <f t="shared" si="9"/>
        <v>157</v>
      </c>
      <c r="B178" s="1057" t="s">
        <v>3160</v>
      </c>
      <c r="C178" s="1052" t="s">
        <v>3161</v>
      </c>
      <c r="D178" s="1053" t="s">
        <v>2190</v>
      </c>
      <c r="E178" s="1054">
        <v>1</v>
      </c>
      <c r="F178" s="1055"/>
      <c r="G178" s="1056">
        <f t="shared" si="8"/>
        <v>0</v>
      </c>
    </row>
    <row r="179" spans="1:7">
      <c r="A179" s="1051">
        <f t="shared" si="9"/>
        <v>158</v>
      </c>
      <c r="B179" s="1052" t="str">
        <f>B178 &amp;".1"</f>
        <v>4.7.1</v>
      </c>
      <c r="C179" s="1052" t="str">
        <f xml:space="preserve"> "Montáž poz." &amp; B178</f>
        <v>Montáž poz.4.7</v>
      </c>
      <c r="D179" s="1053" t="s">
        <v>2190</v>
      </c>
      <c r="E179" s="1054">
        <f>E178</f>
        <v>1</v>
      </c>
      <c r="F179" s="1055"/>
      <c r="G179" s="1056">
        <f t="shared" si="8"/>
        <v>0</v>
      </c>
    </row>
    <row r="180" spans="1:7">
      <c r="A180" s="1051">
        <f t="shared" si="9"/>
        <v>159</v>
      </c>
      <c r="B180" s="1057" t="s">
        <v>3162</v>
      </c>
      <c r="C180" s="1052" t="s">
        <v>3098</v>
      </c>
      <c r="D180" s="1053" t="s">
        <v>241</v>
      </c>
      <c r="E180" s="1054">
        <v>20</v>
      </c>
      <c r="F180" s="1055"/>
      <c r="G180" s="1056">
        <f t="shared" si="8"/>
        <v>0</v>
      </c>
    </row>
    <row r="181" spans="1:7">
      <c r="A181" s="1051">
        <f t="shared" si="9"/>
        <v>160</v>
      </c>
      <c r="B181" s="1052" t="str">
        <f>B180 &amp;".1"</f>
        <v>4.8.1</v>
      </c>
      <c r="C181" s="1052" t="str">
        <f xml:space="preserve"> "Montáž poz." &amp; B180</f>
        <v>Montáž poz.4.8</v>
      </c>
      <c r="D181" s="1053" t="s">
        <v>241</v>
      </c>
      <c r="E181" s="1054">
        <f>E180</f>
        <v>20</v>
      </c>
      <c r="F181" s="1055"/>
      <c r="G181" s="1056">
        <f t="shared" si="8"/>
        <v>0</v>
      </c>
    </row>
    <row r="182" spans="1:7">
      <c r="A182" s="1051">
        <f t="shared" si="9"/>
        <v>161</v>
      </c>
      <c r="B182" s="1080" t="s">
        <v>3163</v>
      </c>
      <c r="C182" s="1079" t="s">
        <v>3099</v>
      </c>
      <c r="D182" s="1081" t="s">
        <v>241</v>
      </c>
      <c r="E182" s="1082">
        <v>6</v>
      </c>
      <c r="F182" s="1083"/>
      <c r="G182" s="1084">
        <f t="shared" si="8"/>
        <v>0</v>
      </c>
    </row>
    <row r="183" spans="1:7" ht="13.5" thickBot="1">
      <c r="A183" s="1064">
        <f t="shared" si="9"/>
        <v>162</v>
      </c>
      <c r="B183" s="1065" t="str">
        <f>B182 &amp;".1"</f>
        <v>4.9.1</v>
      </c>
      <c r="C183" s="1065" t="str">
        <f xml:space="preserve"> "Montáž poz." &amp; B182</f>
        <v>Montáž poz.4.9</v>
      </c>
      <c r="D183" s="1066" t="s">
        <v>241</v>
      </c>
      <c r="E183" s="1067">
        <f>E182</f>
        <v>6</v>
      </c>
      <c r="F183" s="1068"/>
      <c r="G183" s="1069">
        <f t="shared" si="8"/>
        <v>0</v>
      </c>
    </row>
    <row r="184" spans="1:7" ht="13.5" thickBot="1">
      <c r="A184" s="1093"/>
      <c r="B184" s="1094"/>
      <c r="C184" s="1094"/>
      <c r="D184" s="1095"/>
      <c r="E184" s="1096"/>
      <c r="F184" s="1097"/>
      <c r="G184" s="1098"/>
    </row>
    <row r="185" spans="1:7" ht="13.5" thickBot="1">
      <c r="A185" s="1093"/>
      <c r="B185" s="1104" t="s">
        <v>2234</v>
      </c>
      <c r="C185" s="1104" t="s">
        <v>3164</v>
      </c>
      <c r="D185" s="1105"/>
      <c r="E185" s="1106"/>
      <c r="F185" s="1107"/>
      <c r="G185" s="1108">
        <f>SUM(G186:G193)</f>
        <v>0</v>
      </c>
    </row>
    <row r="186" spans="1:7" ht="22.5">
      <c r="A186" s="1044">
        <f>A183+1</f>
        <v>163</v>
      </c>
      <c r="B186" s="1045" t="s">
        <v>2237</v>
      </c>
      <c r="C186" s="1046" t="s">
        <v>3165</v>
      </c>
      <c r="D186" s="1047" t="s">
        <v>2190</v>
      </c>
      <c r="E186" s="1048">
        <v>1</v>
      </c>
      <c r="F186" s="1049"/>
      <c r="G186" s="1050">
        <f t="shared" ref="G186:G191" si="10">E186*F186</f>
        <v>0</v>
      </c>
    </row>
    <row r="187" spans="1:7">
      <c r="A187" s="1051">
        <f t="shared" ref="A187:A193" si="11">A186+1</f>
        <v>164</v>
      </c>
      <c r="B187" s="1052" t="str">
        <f>B186 &amp;".1"</f>
        <v>5.1.1</v>
      </c>
      <c r="C187" s="1052" t="str">
        <f xml:space="preserve"> "Montáž poz." &amp; B186</f>
        <v>Montáž poz.5.1</v>
      </c>
      <c r="D187" s="1053" t="s">
        <v>2190</v>
      </c>
      <c r="E187" s="1054">
        <f>E186</f>
        <v>1</v>
      </c>
      <c r="F187" s="1055"/>
      <c r="G187" s="1056">
        <f t="shared" si="10"/>
        <v>0</v>
      </c>
    </row>
    <row r="188" spans="1:7">
      <c r="A188" s="1051">
        <f t="shared" si="11"/>
        <v>165</v>
      </c>
      <c r="B188" s="1057" t="s">
        <v>2239</v>
      </c>
      <c r="C188" s="1052" t="s">
        <v>3166</v>
      </c>
      <c r="D188" s="1053" t="s">
        <v>2190</v>
      </c>
      <c r="E188" s="1054">
        <v>1</v>
      </c>
      <c r="F188" s="1055"/>
      <c r="G188" s="1056">
        <f t="shared" si="10"/>
        <v>0</v>
      </c>
    </row>
    <row r="189" spans="1:7">
      <c r="A189" s="1051">
        <f t="shared" si="11"/>
        <v>166</v>
      </c>
      <c r="B189" s="1052" t="str">
        <f>B188 &amp;".1"</f>
        <v>5.2.1</v>
      </c>
      <c r="C189" s="1052" t="str">
        <f xml:space="preserve"> "Montáž poz." &amp; B188</f>
        <v>Montáž poz.5.2</v>
      </c>
      <c r="D189" s="1053" t="s">
        <v>2190</v>
      </c>
      <c r="E189" s="1054">
        <f>E188</f>
        <v>1</v>
      </c>
      <c r="F189" s="1055"/>
      <c r="G189" s="1056">
        <f t="shared" si="10"/>
        <v>0</v>
      </c>
    </row>
    <row r="190" spans="1:7" ht="22.5">
      <c r="A190" s="1051">
        <f t="shared" si="11"/>
        <v>167</v>
      </c>
      <c r="B190" s="1057" t="s">
        <v>2241</v>
      </c>
      <c r="C190" s="1052" t="s">
        <v>3167</v>
      </c>
      <c r="D190" s="1053" t="s">
        <v>2190</v>
      </c>
      <c r="E190" s="1054">
        <v>1</v>
      </c>
      <c r="F190" s="1055"/>
      <c r="G190" s="1056">
        <f t="shared" si="10"/>
        <v>0</v>
      </c>
    </row>
    <row r="191" spans="1:7">
      <c r="A191" s="1051">
        <f t="shared" si="11"/>
        <v>168</v>
      </c>
      <c r="B191" s="1052" t="str">
        <f>B190 &amp;".1"</f>
        <v>5.3.1</v>
      </c>
      <c r="C191" s="1052" t="str">
        <f xml:space="preserve"> "Montáž poz." &amp; B190</f>
        <v>Montáž poz.5.3</v>
      </c>
      <c r="D191" s="1053" t="s">
        <v>2190</v>
      </c>
      <c r="E191" s="1054">
        <f>E190</f>
        <v>1</v>
      </c>
      <c r="F191" s="1055"/>
      <c r="G191" s="1056">
        <f t="shared" si="10"/>
        <v>0</v>
      </c>
    </row>
    <row r="192" spans="1:7" ht="22.5">
      <c r="A192" s="1051">
        <f t="shared" si="11"/>
        <v>169</v>
      </c>
      <c r="B192" s="1057" t="s">
        <v>2243</v>
      </c>
      <c r="C192" s="1063" t="s">
        <v>3108</v>
      </c>
      <c r="D192" s="1053" t="s">
        <v>217</v>
      </c>
      <c r="E192" s="1054">
        <v>18</v>
      </c>
      <c r="F192" s="1055"/>
      <c r="G192" s="1056">
        <f>E192*F192</f>
        <v>0</v>
      </c>
    </row>
    <row r="193" spans="1:7" ht="13.5" thickBot="1">
      <c r="A193" s="1051">
        <f t="shared" si="11"/>
        <v>170</v>
      </c>
      <c r="B193" s="1052" t="str">
        <f>B192 &amp;".1"</f>
        <v>5.4.1</v>
      </c>
      <c r="C193" s="1052" t="str">
        <f xml:space="preserve"> "Montáž poz." &amp; B192</f>
        <v>Montáž poz.5.4</v>
      </c>
      <c r="D193" s="1053" t="s">
        <v>217</v>
      </c>
      <c r="E193" s="1054">
        <f>E192</f>
        <v>18</v>
      </c>
      <c r="F193" s="1055"/>
      <c r="G193" s="1056">
        <f>E193*F193</f>
        <v>0</v>
      </c>
    </row>
    <row r="194" spans="1:7" ht="13.5" thickBot="1">
      <c r="A194" s="1041"/>
      <c r="B194" s="1109"/>
      <c r="C194" s="1109"/>
      <c r="D194" s="1110"/>
      <c r="E194" s="1111"/>
      <c r="F194" s="1112"/>
      <c r="G194" s="1113"/>
    </row>
    <row r="195" spans="1:7" ht="13.5" thickBot="1">
      <c r="A195" s="1093"/>
      <c r="B195" s="1104" t="s">
        <v>2259</v>
      </c>
      <c r="C195" s="1104" t="s">
        <v>3168</v>
      </c>
      <c r="D195" s="1105"/>
      <c r="E195" s="1106"/>
      <c r="F195" s="1107"/>
      <c r="G195" s="1108">
        <f>SUM(G196:G219)</f>
        <v>0</v>
      </c>
    </row>
    <row r="196" spans="1:7" ht="22.5">
      <c r="A196" s="1044">
        <f>A193+1</f>
        <v>171</v>
      </c>
      <c r="B196" s="1045" t="s">
        <v>2261</v>
      </c>
      <c r="C196" s="1052" t="s">
        <v>3169</v>
      </c>
      <c r="D196" s="1047" t="s">
        <v>2190</v>
      </c>
      <c r="E196" s="1048">
        <v>1</v>
      </c>
      <c r="F196" s="1049"/>
      <c r="G196" s="1050">
        <f t="shared" ref="G196:G219" si="12">E196*F196</f>
        <v>0</v>
      </c>
    </row>
    <row r="197" spans="1:7">
      <c r="A197" s="1114">
        <f>A196+1</f>
        <v>172</v>
      </c>
      <c r="B197" s="1052" t="str">
        <f>B196 &amp;".1"</f>
        <v>6.1.1</v>
      </c>
      <c r="C197" s="1058" t="str">
        <f xml:space="preserve"> "Montáž poz." &amp; B196</f>
        <v>Montáž poz.6.1</v>
      </c>
      <c r="D197" s="1059" t="s">
        <v>2190</v>
      </c>
      <c r="E197" s="1054">
        <f>E196</f>
        <v>1</v>
      </c>
      <c r="F197" s="1055"/>
      <c r="G197" s="1056">
        <f t="shared" si="12"/>
        <v>0</v>
      </c>
    </row>
    <row r="198" spans="1:7" ht="22.5">
      <c r="A198" s="1114">
        <f t="shared" ref="A198:A219" si="13">A197+1</f>
        <v>173</v>
      </c>
      <c r="B198" s="1080" t="s">
        <v>2263</v>
      </c>
      <c r="C198" s="1052" t="s">
        <v>3170</v>
      </c>
      <c r="D198" s="1053" t="s">
        <v>2190</v>
      </c>
      <c r="E198" s="1082">
        <v>1</v>
      </c>
      <c r="F198" s="1083"/>
      <c r="G198" s="1084">
        <f t="shared" si="12"/>
        <v>0</v>
      </c>
    </row>
    <row r="199" spans="1:7">
      <c r="A199" s="1114">
        <f t="shared" si="13"/>
        <v>174</v>
      </c>
      <c r="B199" s="1052" t="str">
        <f>B198 &amp;".1"</f>
        <v>6.2.1</v>
      </c>
      <c r="C199" s="1052" t="str">
        <f xml:space="preserve"> "Montáž poz." &amp; B198</f>
        <v>Montáž poz.6.2</v>
      </c>
      <c r="D199" s="1053" t="s">
        <v>2190</v>
      </c>
      <c r="E199" s="1054">
        <f>E198</f>
        <v>1</v>
      </c>
      <c r="F199" s="1055"/>
      <c r="G199" s="1056">
        <f t="shared" si="12"/>
        <v>0</v>
      </c>
    </row>
    <row r="200" spans="1:7">
      <c r="A200" s="1114">
        <f t="shared" si="13"/>
        <v>175</v>
      </c>
      <c r="B200" s="1057" t="s">
        <v>2265</v>
      </c>
      <c r="C200" s="1052" t="s">
        <v>3171</v>
      </c>
      <c r="D200" s="1053" t="s">
        <v>858</v>
      </c>
      <c r="E200" s="1082">
        <v>1</v>
      </c>
      <c r="F200" s="1083"/>
      <c r="G200" s="1084">
        <f>E200*F200</f>
        <v>0</v>
      </c>
    </row>
    <row r="201" spans="1:7">
      <c r="A201" s="1114">
        <f t="shared" si="13"/>
        <v>176</v>
      </c>
      <c r="B201" s="1052" t="str">
        <f>B200 &amp;".1"</f>
        <v>6.3.1</v>
      </c>
      <c r="C201" s="1052" t="str">
        <f xml:space="preserve"> "Montáž poz." &amp; B200</f>
        <v>Montáž poz.6.3</v>
      </c>
      <c r="D201" s="1053" t="s">
        <v>858</v>
      </c>
      <c r="E201" s="1054">
        <f>E200</f>
        <v>1</v>
      </c>
      <c r="F201" s="1055"/>
      <c r="G201" s="1056">
        <f>E201*F201</f>
        <v>0</v>
      </c>
    </row>
    <row r="202" spans="1:7" ht="22.5">
      <c r="A202" s="1114">
        <f t="shared" si="13"/>
        <v>177</v>
      </c>
      <c r="B202" s="1057" t="s">
        <v>2268</v>
      </c>
      <c r="C202" s="1079" t="s">
        <v>3172</v>
      </c>
      <c r="D202" s="1081" t="s">
        <v>217</v>
      </c>
      <c r="E202" s="1082">
        <v>390</v>
      </c>
      <c r="F202" s="1083"/>
      <c r="G202" s="1084">
        <f t="shared" si="12"/>
        <v>0</v>
      </c>
    </row>
    <row r="203" spans="1:7">
      <c r="A203" s="1114">
        <f t="shared" si="13"/>
        <v>178</v>
      </c>
      <c r="B203" s="1052" t="str">
        <f>B202 &amp;".1"</f>
        <v>6.4.1</v>
      </c>
      <c r="C203" s="1058" t="str">
        <f xml:space="preserve"> "Montáž poz." &amp; B202</f>
        <v>Montáž poz.6.4</v>
      </c>
      <c r="D203" s="1059" t="s">
        <v>217</v>
      </c>
      <c r="E203" s="1054">
        <f>E202</f>
        <v>390</v>
      </c>
      <c r="F203" s="1055"/>
      <c r="G203" s="1056">
        <f t="shared" si="12"/>
        <v>0</v>
      </c>
    </row>
    <row r="204" spans="1:7" ht="22.5">
      <c r="A204" s="1114">
        <f t="shared" si="13"/>
        <v>179</v>
      </c>
      <c r="B204" s="1057" t="s">
        <v>2271</v>
      </c>
      <c r="C204" s="1052" t="s">
        <v>3173</v>
      </c>
      <c r="D204" s="1053" t="s">
        <v>2190</v>
      </c>
      <c r="E204" s="1082">
        <v>1</v>
      </c>
      <c r="F204" s="1083"/>
      <c r="G204" s="1084">
        <f t="shared" si="12"/>
        <v>0</v>
      </c>
    </row>
    <row r="205" spans="1:7">
      <c r="A205" s="1114">
        <f t="shared" si="13"/>
        <v>180</v>
      </c>
      <c r="B205" s="1052" t="str">
        <f>B204 &amp;".1"</f>
        <v>6.5.1</v>
      </c>
      <c r="C205" s="1052" t="str">
        <f xml:space="preserve"> "Montáž poz." &amp; B204</f>
        <v>Montáž poz.6.5</v>
      </c>
      <c r="D205" s="1053" t="s">
        <v>2190</v>
      </c>
      <c r="E205" s="1054">
        <f>E204</f>
        <v>1</v>
      </c>
      <c r="F205" s="1055"/>
      <c r="G205" s="1056">
        <f t="shared" si="12"/>
        <v>0</v>
      </c>
    </row>
    <row r="206" spans="1:7" ht="22.5">
      <c r="A206" s="1114">
        <f t="shared" si="13"/>
        <v>181</v>
      </c>
      <c r="B206" s="1057" t="s">
        <v>2273</v>
      </c>
      <c r="C206" s="1052" t="s">
        <v>3174</v>
      </c>
      <c r="D206" s="1053" t="s">
        <v>2190</v>
      </c>
      <c r="E206" s="1082">
        <v>1</v>
      </c>
      <c r="F206" s="1083"/>
      <c r="G206" s="1084">
        <f t="shared" si="12"/>
        <v>0</v>
      </c>
    </row>
    <row r="207" spans="1:7">
      <c r="A207" s="1114">
        <f t="shared" si="13"/>
        <v>182</v>
      </c>
      <c r="B207" s="1052" t="str">
        <f>B206 &amp;".1"</f>
        <v>6.6.1</v>
      </c>
      <c r="C207" s="1052" t="str">
        <f xml:space="preserve"> "Montáž poz." &amp; B206</f>
        <v>Montáž poz.6.6</v>
      </c>
      <c r="D207" s="1053" t="s">
        <v>2190</v>
      </c>
      <c r="E207" s="1054">
        <f>E206</f>
        <v>1</v>
      </c>
      <c r="F207" s="1055"/>
      <c r="G207" s="1056">
        <f t="shared" si="12"/>
        <v>0</v>
      </c>
    </row>
    <row r="208" spans="1:7" ht="22.5">
      <c r="A208" s="1114">
        <f t="shared" si="13"/>
        <v>183</v>
      </c>
      <c r="B208" s="1057" t="s">
        <v>2276</v>
      </c>
      <c r="C208" s="1052" t="s">
        <v>3175</v>
      </c>
      <c r="D208" s="1053" t="s">
        <v>2190</v>
      </c>
      <c r="E208" s="1082">
        <v>1</v>
      </c>
      <c r="F208" s="1083"/>
      <c r="G208" s="1084">
        <f t="shared" si="12"/>
        <v>0</v>
      </c>
    </row>
    <row r="209" spans="1:7">
      <c r="A209" s="1114">
        <f t="shared" si="13"/>
        <v>184</v>
      </c>
      <c r="B209" s="1052" t="str">
        <f>B208 &amp;".1"</f>
        <v>6.7.1</v>
      </c>
      <c r="C209" s="1052" t="str">
        <f xml:space="preserve"> "Montáž poz." &amp; B208</f>
        <v>Montáž poz.6.7</v>
      </c>
      <c r="D209" s="1053" t="s">
        <v>2190</v>
      </c>
      <c r="E209" s="1054">
        <f>E208</f>
        <v>1</v>
      </c>
      <c r="F209" s="1055"/>
      <c r="G209" s="1056">
        <f t="shared" si="12"/>
        <v>0</v>
      </c>
    </row>
    <row r="210" spans="1:7" ht="22.5">
      <c r="A210" s="1114">
        <f t="shared" si="13"/>
        <v>185</v>
      </c>
      <c r="B210" s="1057" t="s">
        <v>2279</v>
      </c>
      <c r="C210" s="1052" t="s">
        <v>3176</v>
      </c>
      <c r="D210" s="1053" t="s">
        <v>2190</v>
      </c>
      <c r="E210" s="1082">
        <v>1</v>
      </c>
      <c r="F210" s="1083"/>
      <c r="G210" s="1084">
        <f t="shared" si="12"/>
        <v>0</v>
      </c>
    </row>
    <row r="211" spans="1:7">
      <c r="A211" s="1114">
        <f t="shared" si="13"/>
        <v>186</v>
      </c>
      <c r="B211" s="1052" t="str">
        <f>B210 &amp;".1"</f>
        <v>6.8.1</v>
      </c>
      <c r="C211" s="1052" t="str">
        <f xml:space="preserve"> "Montáž poz." &amp; B210</f>
        <v>Montáž poz.6.8</v>
      </c>
      <c r="D211" s="1053" t="s">
        <v>2190</v>
      </c>
      <c r="E211" s="1054">
        <f>E210</f>
        <v>1</v>
      </c>
      <c r="F211" s="1055"/>
      <c r="G211" s="1056">
        <f t="shared" si="12"/>
        <v>0</v>
      </c>
    </row>
    <row r="212" spans="1:7" ht="22.5">
      <c r="A212" s="1114">
        <f t="shared" si="13"/>
        <v>187</v>
      </c>
      <c r="B212" s="1057" t="s">
        <v>2281</v>
      </c>
      <c r="C212" s="1052" t="s">
        <v>3177</v>
      </c>
      <c r="D212" s="1053" t="s">
        <v>2190</v>
      </c>
      <c r="E212" s="1082">
        <v>2</v>
      </c>
      <c r="F212" s="1083"/>
      <c r="G212" s="1084">
        <f t="shared" si="12"/>
        <v>0</v>
      </c>
    </row>
    <row r="213" spans="1:7">
      <c r="A213" s="1114">
        <f t="shared" si="13"/>
        <v>188</v>
      </c>
      <c r="B213" s="1052" t="str">
        <f>B212 &amp;".1"</f>
        <v>6.9.1</v>
      </c>
      <c r="C213" s="1052" t="str">
        <f xml:space="preserve"> "Montáž poz." &amp; B212</f>
        <v>Montáž poz.6.9</v>
      </c>
      <c r="D213" s="1053" t="s">
        <v>2190</v>
      </c>
      <c r="E213" s="1054">
        <f>E212</f>
        <v>2</v>
      </c>
      <c r="F213" s="1055"/>
      <c r="G213" s="1056">
        <f t="shared" si="12"/>
        <v>0</v>
      </c>
    </row>
    <row r="214" spans="1:7" ht="22.5">
      <c r="A214" s="1114">
        <f t="shared" si="13"/>
        <v>189</v>
      </c>
      <c r="B214" s="1057" t="s">
        <v>2283</v>
      </c>
      <c r="C214" s="1052" t="s">
        <v>3178</v>
      </c>
      <c r="D214" s="1053" t="s">
        <v>2190</v>
      </c>
      <c r="E214" s="1082">
        <v>1</v>
      </c>
      <c r="F214" s="1083"/>
      <c r="G214" s="1084">
        <f t="shared" si="12"/>
        <v>0</v>
      </c>
    </row>
    <row r="215" spans="1:7">
      <c r="A215" s="1114">
        <f t="shared" si="13"/>
        <v>190</v>
      </c>
      <c r="B215" s="1052" t="str">
        <f>B214 &amp;".1"</f>
        <v>6.10.1</v>
      </c>
      <c r="C215" s="1052" t="str">
        <f xml:space="preserve"> "Montáž poz." &amp; B214</f>
        <v>Montáž poz.6.10</v>
      </c>
      <c r="D215" s="1053" t="s">
        <v>2190</v>
      </c>
      <c r="E215" s="1054">
        <f>E214</f>
        <v>1</v>
      </c>
      <c r="F215" s="1055"/>
      <c r="G215" s="1056">
        <f t="shared" si="12"/>
        <v>0</v>
      </c>
    </row>
    <row r="216" spans="1:7" ht="22.5">
      <c r="A216" s="1114">
        <f t="shared" si="13"/>
        <v>191</v>
      </c>
      <c r="B216" s="1057" t="s">
        <v>2285</v>
      </c>
      <c r="C216" s="1052" t="s">
        <v>3179</v>
      </c>
      <c r="D216" s="1053" t="s">
        <v>2190</v>
      </c>
      <c r="E216" s="1082">
        <v>1</v>
      </c>
      <c r="F216" s="1083"/>
      <c r="G216" s="1084">
        <f t="shared" si="12"/>
        <v>0</v>
      </c>
    </row>
    <row r="217" spans="1:7">
      <c r="A217" s="1114">
        <f t="shared" si="13"/>
        <v>192</v>
      </c>
      <c r="B217" s="1052" t="str">
        <f>B216 &amp;".1"</f>
        <v>6.11.1</v>
      </c>
      <c r="C217" s="1052" t="str">
        <f xml:space="preserve"> "Montáž poz." &amp; B216</f>
        <v>Montáž poz.6.11</v>
      </c>
      <c r="D217" s="1053" t="s">
        <v>2190</v>
      </c>
      <c r="E217" s="1082">
        <f>E216</f>
        <v>1</v>
      </c>
      <c r="F217" s="1083"/>
      <c r="G217" s="1084">
        <f t="shared" si="12"/>
        <v>0</v>
      </c>
    </row>
    <row r="218" spans="1:7" ht="22.5">
      <c r="A218" s="1114">
        <f t="shared" si="13"/>
        <v>193</v>
      </c>
      <c r="B218" s="1057" t="s">
        <v>2288</v>
      </c>
      <c r="C218" s="1052" t="s">
        <v>3180</v>
      </c>
      <c r="D218" s="1053" t="s">
        <v>2190</v>
      </c>
      <c r="E218" s="1082">
        <v>2</v>
      </c>
      <c r="F218" s="1083"/>
      <c r="G218" s="1084">
        <f t="shared" si="12"/>
        <v>0</v>
      </c>
    </row>
    <row r="219" spans="1:7" ht="13.5" thickBot="1">
      <c r="A219" s="1064">
        <f t="shared" si="13"/>
        <v>194</v>
      </c>
      <c r="B219" s="1065" t="str">
        <f>B218 &amp;".1"</f>
        <v>6.12.1</v>
      </c>
      <c r="C219" s="1065" t="str">
        <f xml:space="preserve"> "Montáž poz." &amp; B218</f>
        <v>Montáž poz.6.12</v>
      </c>
      <c r="D219" s="1066" t="s">
        <v>2190</v>
      </c>
      <c r="E219" s="1067">
        <f>E218</f>
        <v>2</v>
      </c>
      <c r="F219" s="1068"/>
      <c r="G219" s="1069">
        <f t="shared" si="12"/>
        <v>0</v>
      </c>
    </row>
    <row r="220" spans="1:7" ht="13.5" thickBot="1">
      <c r="A220" s="1093"/>
      <c r="B220" s="1115"/>
      <c r="C220" s="1094"/>
      <c r="D220" s="1095"/>
      <c r="E220" s="1096"/>
      <c r="F220" s="1097"/>
      <c r="G220" s="1098"/>
    </row>
    <row r="221" spans="1:7" ht="13.5" thickBot="1">
      <c r="A221" s="1041"/>
      <c r="B221" s="1042" t="s">
        <v>2297</v>
      </c>
      <c r="C221" s="1042" t="s">
        <v>3181</v>
      </c>
      <c r="D221" s="1042"/>
      <c r="E221" s="1077"/>
      <c r="F221" s="1078"/>
      <c r="G221" s="1043">
        <f>SUM(G222:G223)</f>
        <v>0</v>
      </c>
    </row>
    <row r="222" spans="1:7" s="1118" customFormat="1" ht="90">
      <c r="A222" s="1044">
        <f>A219+1</f>
        <v>195</v>
      </c>
      <c r="B222" s="1045" t="s">
        <v>2299</v>
      </c>
      <c r="C222" s="1116" t="s">
        <v>3182</v>
      </c>
      <c r="D222" s="1047" t="s">
        <v>858</v>
      </c>
      <c r="E222" s="1048">
        <v>1</v>
      </c>
      <c r="F222" s="1117"/>
      <c r="G222" s="1050">
        <f>E222*F222</f>
        <v>0</v>
      </c>
    </row>
    <row r="223" spans="1:7" ht="13.5" thickBot="1">
      <c r="A223" s="1064">
        <f>A222+1</f>
        <v>196</v>
      </c>
      <c r="B223" s="1065" t="str">
        <f>B222 &amp;".1"</f>
        <v>7.1.1</v>
      </c>
      <c r="C223" s="1065" t="str">
        <f xml:space="preserve"> "Montáž poz." &amp; B222</f>
        <v>Montáž poz.7.1</v>
      </c>
      <c r="D223" s="1066" t="s">
        <v>858</v>
      </c>
      <c r="E223" s="1067">
        <f>E222</f>
        <v>1</v>
      </c>
      <c r="F223" s="1068"/>
      <c r="G223" s="1069">
        <f>E223*F223</f>
        <v>0</v>
      </c>
    </row>
    <row r="224" spans="1:7" ht="13.5" thickBot="1">
      <c r="A224" s="1085"/>
      <c r="B224" s="1119"/>
      <c r="C224" s="1030"/>
      <c r="D224" s="1086"/>
      <c r="E224" s="1087"/>
      <c r="F224" s="1088"/>
      <c r="G224" s="1089"/>
    </row>
    <row r="225" spans="1:7" ht="13.5" thickBot="1">
      <c r="A225" s="1070"/>
      <c r="B225" s="1120" t="s">
        <v>2427</v>
      </c>
      <c r="C225" s="1120" t="s">
        <v>3183</v>
      </c>
      <c r="D225" s="1120"/>
      <c r="E225" s="1121"/>
      <c r="F225" s="1122"/>
      <c r="G225" s="1123">
        <f>SUM(G226:G236)</f>
        <v>0</v>
      </c>
    </row>
    <row r="226" spans="1:7">
      <c r="A226" s="1044">
        <f>A223+1</f>
        <v>197</v>
      </c>
      <c r="B226" s="1045" t="s">
        <v>3184</v>
      </c>
      <c r="C226" s="1124" t="s">
        <v>3185</v>
      </c>
      <c r="D226" s="1047" t="s">
        <v>858</v>
      </c>
      <c r="E226" s="1048">
        <v>1</v>
      </c>
      <c r="F226" s="1117"/>
      <c r="G226" s="1050">
        <f t="shared" ref="G226:G233" si="14">E226*F226</f>
        <v>0</v>
      </c>
    </row>
    <row r="227" spans="1:7">
      <c r="A227" s="1125">
        <f>A226+1</f>
        <v>198</v>
      </c>
      <c r="B227" s="1080" t="s">
        <v>3186</v>
      </c>
      <c r="C227" s="1058" t="s">
        <v>3187</v>
      </c>
      <c r="D227" s="1053" t="s">
        <v>858</v>
      </c>
      <c r="E227" s="1054">
        <v>1</v>
      </c>
      <c r="F227" s="1126"/>
      <c r="G227" s="1056">
        <f t="shared" si="14"/>
        <v>0</v>
      </c>
    </row>
    <row r="228" spans="1:7">
      <c r="A228" s="1125">
        <f t="shared" ref="A228:A235" si="15">A227+1</f>
        <v>199</v>
      </c>
      <c r="B228" s="1080" t="s">
        <v>3188</v>
      </c>
      <c r="C228" s="1058" t="s">
        <v>3189</v>
      </c>
      <c r="D228" s="1053" t="s">
        <v>858</v>
      </c>
      <c r="E228" s="1054">
        <v>1</v>
      </c>
      <c r="F228" s="1126"/>
      <c r="G228" s="1056">
        <f t="shared" si="14"/>
        <v>0</v>
      </c>
    </row>
    <row r="229" spans="1:7">
      <c r="A229" s="1125">
        <f t="shared" si="15"/>
        <v>200</v>
      </c>
      <c r="B229" s="1080" t="s">
        <v>3190</v>
      </c>
      <c r="C229" s="1052" t="s">
        <v>3191</v>
      </c>
      <c r="D229" s="1053" t="s">
        <v>858</v>
      </c>
      <c r="E229" s="1054">
        <v>1</v>
      </c>
      <c r="F229" s="1126"/>
      <c r="G229" s="1056">
        <f t="shared" si="14"/>
        <v>0</v>
      </c>
    </row>
    <row r="230" spans="1:7">
      <c r="A230" s="1125">
        <f t="shared" si="15"/>
        <v>201</v>
      </c>
      <c r="B230" s="1080" t="s">
        <v>3192</v>
      </c>
      <c r="C230" s="1052" t="s">
        <v>3193</v>
      </c>
      <c r="D230" s="1053" t="s">
        <v>858</v>
      </c>
      <c r="E230" s="1054">
        <v>1</v>
      </c>
      <c r="F230" s="1126"/>
      <c r="G230" s="1056">
        <f t="shared" si="14"/>
        <v>0</v>
      </c>
    </row>
    <row r="231" spans="1:7">
      <c r="A231" s="1125">
        <f t="shared" si="15"/>
        <v>202</v>
      </c>
      <c r="B231" s="1080" t="s">
        <v>3194</v>
      </c>
      <c r="C231" s="1052" t="s">
        <v>3195</v>
      </c>
      <c r="D231" s="1053" t="s">
        <v>858</v>
      </c>
      <c r="E231" s="1054">
        <v>1</v>
      </c>
      <c r="F231" s="1126"/>
      <c r="G231" s="1056">
        <f t="shared" si="14"/>
        <v>0</v>
      </c>
    </row>
    <row r="232" spans="1:7">
      <c r="A232" s="1125">
        <f t="shared" si="15"/>
        <v>203</v>
      </c>
      <c r="B232" s="1080" t="s">
        <v>3196</v>
      </c>
      <c r="C232" s="1052" t="s">
        <v>3197</v>
      </c>
      <c r="D232" s="1053" t="s">
        <v>858</v>
      </c>
      <c r="E232" s="1054">
        <v>1</v>
      </c>
      <c r="F232" s="1126"/>
      <c r="G232" s="1056">
        <f t="shared" si="14"/>
        <v>0</v>
      </c>
    </row>
    <row r="233" spans="1:7">
      <c r="A233" s="1125">
        <f t="shared" si="15"/>
        <v>204</v>
      </c>
      <c r="B233" s="1080" t="s">
        <v>3198</v>
      </c>
      <c r="C233" s="1052" t="s">
        <v>3199</v>
      </c>
      <c r="D233" s="1053" t="s">
        <v>858</v>
      </c>
      <c r="E233" s="1054">
        <v>1</v>
      </c>
      <c r="F233" s="1126"/>
      <c r="G233" s="1056">
        <f t="shared" si="14"/>
        <v>0</v>
      </c>
    </row>
    <row r="234" spans="1:7">
      <c r="A234" s="1125">
        <f t="shared" si="15"/>
        <v>205</v>
      </c>
      <c r="B234" s="1080" t="s">
        <v>3200</v>
      </c>
      <c r="C234" s="1063" t="s">
        <v>3201</v>
      </c>
      <c r="D234" s="1053" t="s">
        <v>858</v>
      </c>
      <c r="E234" s="1054">
        <v>1</v>
      </c>
      <c r="F234" s="1126"/>
      <c r="G234" s="1056">
        <f>E234*F234</f>
        <v>0</v>
      </c>
    </row>
    <row r="235" spans="1:7">
      <c r="A235" s="1125">
        <f t="shared" si="15"/>
        <v>206</v>
      </c>
      <c r="B235" s="1080" t="s">
        <v>3202</v>
      </c>
      <c r="C235" s="1063" t="s">
        <v>2913</v>
      </c>
      <c r="D235" s="1053" t="s">
        <v>858</v>
      </c>
      <c r="E235" s="1054">
        <v>1</v>
      </c>
      <c r="F235" s="1126"/>
      <c r="G235" s="1056">
        <f>E235*F235</f>
        <v>0</v>
      </c>
    </row>
    <row r="236" spans="1:7" ht="23.25" thickBot="1">
      <c r="A236" s="1127">
        <f>A235+1</f>
        <v>207</v>
      </c>
      <c r="B236" s="1128" t="s">
        <v>3203</v>
      </c>
      <c r="C236" s="1094" t="s">
        <v>3204</v>
      </c>
      <c r="D236" s="1129" t="s">
        <v>858</v>
      </c>
      <c r="E236" s="1130">
        <v>1</v>
      </c>
      <c r="F236" s="1131"/>
      <c r="G236" s="1132">
        <f>E236*F236</f>
        <v>0</v>
      </c>
    </row>
    <row r="237" spans="1:7">
      <c r="A237" s="1085"/>
      <c r="B237" s="1119"/>
      <c r="C237" s="1030"/>
      <c r="D237" s="1086"/>
      <c r="E237" s="1087"/>
      <c r="F237" s="1133"/>
      <c r="G237" s="1089"/>
    </row>
    <row r="238" spans="1:7" ht="13.5" thickBot="1">
      <c r="A238" s="1093"/>
      <c r="B238" s="1134"/>
      <c r="C238" s="1135" t="s">
        <v>31</v>
      </c>
      <c r="D238" s="1134"/>
      <c r="E238" s="1136"/>
      <c r="F238" s="1137"/>
      <c r="G238" s="1138">
        <f>SUM(G15+G105+G157+G165+G185+G195+G221+G225)</f>
        <v>0</v>
      </c>
    </row>
    <row r="239" spans="1:7">
      <c r="E239" s="1140"/>
      <c r="F239" s="1141"/>
      <c r="G239" s="1141"/>
    </row>
    <row r="240" spans="1:7">
      <c r="E240" s="1140"/>
      <c r="F240" s="1141"/>
      <c r="G240" s="1141"/>
    </row>
    <row r="241" spans="1:7">
      <c r="E241" s="1140"/>
      <c r="F241" s="1141"/>
      <c r="G241" s="1141"/>
    </row>
    <row r="242" spans="1:7">
      <c r="C242" s="1142"/>
      <c r="E242" s="1140"/>
      <c r="F242" s="1141"/>
      <c r="G242" s="1141"/>
    </row>
    <row r="243" spans="1:7">
      <c r="C243" s="1030"/>
      <c r="E243" s="1140"/>
      <c r="F243" s="1141"/>
      <c r="G243" s="1141"/>
    </row>
    <row r="244" spans="1:7">
      <c r="C244" s="1030"/>
      <c r="E244" s="1140"/>
      <c r="F244" s="1141"/>
      <c r="G244" s="1141"/>
    </row>
    <row r="245" spans="1:7">
      <c r="C245" s="1030"/>
      <c r="E245" s="1140"/>
      <c r="F245" s="1141"/>
      <c r="G245" s="1141"/>
    </row>
    <row r="246" spans="1:7">
      <c r="C246" s="1030"/>
      <c r="E246" s="1140"/>
      <c r="F246" s="1141"/>
      <c r="G246" s="1141"/>
    </row>
    <row r="247" spans="1:7">
      <c r="E247" s="1140"/>
      <c r="F247" s="1141"/>
      <c r="G247" s="1141"/>
    </row>
    <row r="248" spans="1:7">
      <c r="E248" s="1140"/>
      <c r="F248" s="1141"/>
      <c r="G248" s="1141"/>
    </row>
    <row r="249" spans="1:7">
      <c r="A249" s="1022"/>
      <c r="B249" s="1022"/>
      <c r="C249" s="1022"/>
      <c r="D249" s="1022"/>
      <c r="E249" s="1140"/>
      <c r="F249" s="1141"/>
      <c r="G249" s="1141"/>
    </row>
    <row r="250" spans="1:7">
      <c r="A250" s="1022"/>
      <c r="B250" s="1022"/>
      <c r="C250" s="1022"/>
      <c r="D250" s="1022"/>
      <c r="E250" s="1140"/>
      <c r="F250" s="1141"/>
      <c r="G250" s="1141"/>
    </row>
    <row r="251" spans="1:7">
      <c r="A251" s="1022"/>
      <c r="B251" s="1022"/>
      <c r="C251" s="1022"/>
      <c r="D251" s="1022"/>
      <c r="E251" s="1140"/>
      <c r="F251" s="1141"/>
      <c r="G251" s="1141"/>
    </row>
    <row r="252" spans="1:7">
      <c r="A252" s="1022"/>
      <c r="B252" s="1022"/>
      <c r="C252" s="1022"/>
      <c r="D252" s="1022"/>
      <c r="E252" s="1140"/>
      <c r="F252" s="1141"/>
      <c r="G252" s="1141"/>
    </row>
    <row r="253" spans="1:7">
      <c r="A253" s="1022"/>
      <c r="B253" s="1022"/>
      <c r="C253" s="1022"/>
      <c r="D253" s="1022"/>
      <c r="E253" s="1140"/>
      <c r="F253" s="1141"/>
      <c r="G253" s="1141"/>
    </row>
    <row r="254" spans="1:7">
      <c r="A254" s="1022"/>
      <c r="B254" s="1022"/>
      <c r="C254" s="1022"/>
      <c r="D254" s="1022"/>
      <c r="E254" s="1140"/>
      <c r="F254" s="1141"/>
      <c r="G254" s="1141"/>
    </row>
    <row r="255" spans="1:7">
      <c r="A255" s="1022"/>
      <c r="B255" s="1022"/>
      <c r="C255" s="1022"/>
      <c r="D255" s="1022"/>
      <c r="E255" s="1140"/>
      <c r="F255" s="1141"/>
      <c r="G255" s="1141"/>
    </row>
    <row r="256" spans="1:7">
      <c r="A256" s="1022"/>
      <c r="B256" s="1022"/>
      <c r="C256" s="1022"/>
      <c r="D256" s="1022"/>
      <c r="E256" s="1140"/>
      <c r="F256" s="1141"/>
      <c r="G256" s="1141"/>
    </row>
    <row r="257" spans="1:7">
      <c r="A257" s="1022"/>
      <c r="B257" s="1022"/>
      <c r="C257" s="1022"/>
      <c r="D257" s="1022"/>
      <c r="E257" s="1140"/>
      <c r="F257" s="1141"/>
      <c r="G257" s="1141"/>
    </row>
    <row r="258" spans="1:7">
      <c r="A258" s="1022"/>
      <c r="B258" s="1022"/>
      <c r="C258" s="1022"/>
      <c r="D258" s="1022"/>
      <c r="E258" s="1140"/>
      <c r="F258" s="1141"/>
      <c r="G258" s="1141"/>
    </row>
    <row r="259" spans="1:7">
      <c r="A259" s="1022"/>
      <c r="B259" s="1022"/>
      <c r="C259" s="1022"/>
      <c r="D259" s="1022"/>
      <c r="E259" s="1140"/>
      <c r="F259" s="1141"/>
      <c r="G259" s="1141"/>
    </row>
    <row r="260" spans="1:7">
      <c r="A260" s="1022"/>
      <c r="B260" s="1022"/>
      <c r="C260" s="1022"/>
      <c r="D260" s="1022"/>
      <c r="E260" s="1140"/>
      <c r="F260" s="1141"/>
      <c r="G260" s="1141"/>
    </row>
    <row r="261" spans="1:7">
      <c r="A261" s="1022"/>
      <c r="B261" s="1022"/>
      <c r="C261" s="1022"/>
      <c r="D261" s="1022"/>
      <c r="E261" s="1140"/>
      <c r="F261" s="1141"/>
      <c r="G261" s="1141"/>
    </row>
    <row r="262" spans="1:7">
      <c r="A262" s="1022"/>
      <c r="B262" s="1022"/>
      <c r="C262" s="1022"/>
      <c r="D262" s="1022"/>
      <c r="E262" s="1140"/>
      <c r="F262" s="1141"/>
      <c r="G262" s="1141"/>
    </row>
    <row r="263" spans="1:7">
      <c r="A263" s="1022"/>
      <c r="B263" s="1022"/>
      <c r="C263" s="1022"/>
      <c r="D263" s="1022"/>
      <c r="E263" s="1140"/>
      <c r="F263" s="1141"/>
      <c r="G263" s="1141"/>
    </row>
    <row r="264" spans="1:7">
      <c r="A264" s="1022"/>
      <c r="B264" s="1022"/>
      <c r="C264" s="1022"/>
      <c r="D264" s="1022"/>
      <c r="E264" s="1140"/>
      <c r="F264" s="1141"/>
      <c r="G264" s="1141"/>
    </row>
    <row r="265" spans="1:7">
      <c r="A265" s="1022"/>
      <c r="B265" s="1022"/>
      <c r="C265" s="1022"/>
      <c r="D265" s="1022"/>
      <c r="E265" s="1140"/>
      <c r="F265" s="1141"/>
      <c r="G265" s="1141"/>
    </row>
    <row r="266" spans="1:7">
      <c r="A266" s="1022"/>
      <c r="B266" s="1022"/>
      <c r="C266" s="1022"/>
      <c r="D266" s="1022"/>
      <c r="E266" s="1140"/>
      <c r="F266" s="1141"/>
      <c r="G266" s="1141"/>
    </row>
    <row r="267" spans="1:7">
      <c r="A267" s="1022"/>
      <c r="B267" s="1022"/>
      <c r="C267" s="1022"/>
      <c r="D267" s="1022"/>
      <c r="E267" s="1140"/>
      <c r="F267" s="1141"/>
      <c r="G267" s="1141"/>
    </row>
    <row r="268" spans="1:7">
      <c r="A268" s="1022"/>
      <c r="B268" s="1022"/>
      <c r="C268" s="1022"/>
      <c r="D268" s="1022"/>
      <c r="E268" s="1140"/>
      <c r="F268" s="1141"/>
      <c r="G268" s="1141"/>
    </row>
    <row r="269" spans="1:7">
      <c r="A269" s="1022"/>
      <c r="B269" s="1022"/>
      <c r="C269" s="1022"/>
      <c r="D269" s="1022"/>
      <c r="E269" s="1140"/>
      <c r="F269" s="1141"/>
      <c r="G269" s="1141"/>
    </row>
    <row r="270" spans="1:7">
      <c r="A270" s="1022"/>
      <c r="B270" s="1022"/>
      <c r="C270" s="1022"/>
      <c r="D270" s="1022"/>
      <c r="E270" s="1140"/>
      <c r="F270" s="1141"/>
      <c r="G270" s="1141"/>
    </row>
    <row r="271" spans="1:7">
      <c r="A271" s="1022"/>
      <c r="B271" s="1022"/>
      <c r="C271" s="1022"/>
      <c r="D271" s="1022"/>
      <c r="E271" s="1140"/>
      <c r="F271" s="1141"/>
      <c r="G271" s="1141"/>
    </row>
    <row r="272" spans="1:7">
      <c r="A272" s="1022"/>
      <c r="B272" s="1022"/>
      <c r="C272" s="1022"/>
      <c r="D272" s="1022"/>
      <c r="E272" s="1140"/>
      <c r="F272" s="1141"/>
      <c r="G272" s="1141"/>
    </row>
    <row r="273" spans="1:7">
      <c r="A273" s="1022"/>
      <c r="B273" s="1022"/>
      <c r="C273" s="1022"/>
      <c r="D273" s="1022"/>
      <c r="E273" s="1140"/>
      <c r="F273" s="1141"/>
      <c r="G273" s="1141"/>
    </row>
    <row r="274" spans="1:7">
      <c r="A274" s="1022"/>
      <c r="B274" s="1022"/>
      <c r="C274" s="1022"/>
      <c r="D274" s="1022"/>
      <c r="E274" s="1140"/>
      <c r="F274" s="1141"/>
      <c r="G274" s="1141"/>
    </row>
    <row r="275" spans="1:7">
      <c r="A275" s="1022"/>
      <c r="B275" s="1022"/>
      <c r="C275" s="1022"/>
      <c r="D275" s="1022"/>
      <c r="E275" s="1140"/>
      <c r="F275" s="1141"/>
      <c r="G275" s="1141"/>
    </row>
    <row r="276" spans="1:7">
      <c r="A276" s="1022"/>
      <c r="B276" s="1022"/>
      <c r="C276" s="1022"/>
      <c r="D276" s="1022"/>
      <c r="E276" s="1140"/>
      <c r="F276" s="1141"/>
      <c r="G276" s="1141"/>
    </row>
    <row r="277" spans="1:7">
      <c r="A277" s="1022"/>
      <c r="B277" s="1022"/>
      <c r="C277" s="1022"/>
      <c r="D277" s="1022"/>
      <c r="E277" s="1140"/>
      <c r="F277" s="1141"/>
      <c r="G277" s="1141"/>
    </row>
    <row r="278" spans="1:7">
      <c r="A278" s="1022"/>
      <c r="B278" s="1022"/>
      <c r="C278" s="1022"/>
      <c r="D278" s="1022"/>
      <c r="E278" s="1140"/>
      <c r="F278" s="1141"/>
      <c r="G278" s="1141"/>
    </row>
    <row r="279" spans="1:7">
      <c r="A279" s="1022"/>
      <c r="B279" s="1022"/>
      <c r="C279" s="1022"/>
      <c r="D279" s="1022"/>
      <c r="E279" s="1140"/>
      <c r="F279" s="1141"/>
      <c r="G279" s="1141"/>
    </row>
    <row r="280" spans="1:7">
      <c r="A280" s="1022"/>
      <c r="B280" s="1022"/>
      <c r="C280" s="1022"/>
      <c r="D280" s="1022"/>
      <c r="E280" s="1140"/>
      <c r="F280" s="1141"/>
      <c r="G280" s="1141"/>
    </row>
    <row r="281" spans="1:7">
      <c r="A281" s="1022"/>
      <c r="B281" s="1022"/>
      <c r="C281" s="1022"/>
      <c r="D281" s="1022"/>
      <c r="E281" s="1140"/>
      <c r="F281" s="1141"/>
      <c r="G281" s="1141"/>
    </row>
    <row r="282" spans="1:7">
      <c r="A282" s="1022"/>
      <c r="B282" s="1022"/>
      <c r="C282" s="1022"/>
      <c r="D282" s="1022"/>
      <c r="E282" s="1140"/>
      <c r="F282" s="1141"/>
      <c r="G282" s="1141"/>
    </row>
    <row r="283" spans="1:7">
      <c r="A283" s="1022"/>
      <c r="B283" s="1022"/>
      <c r="C283" s="1022"/>
      <c r="D283" s="1022"/>
      <c r="E283" s="1140"/>
      <c r="F283" s="1141"/>
      <c r="G283" s="1141"/>
    </row>
    <row r="284" spans="1:7">
      <c r="A284" s="1022"/>
      <c r="B284" s="1022"/>
      <c r="C284" s="1022"/>
      <c r="D284" s="1022"/>
      <c r="E284" s="1140"/>
      <c r="F284" s="1141"/>
      <c r="G284" s="1141"/>
    </row>
    <row r="285" spans="1:7">
      <c r="A285" s="1022"/>
      <c r="B285" s="1022"/>
      <c r="C285" s="1022"/>
      <c r="D285" s="1022"/>
      <c r="E285" s="1140"/>
      <c r="F285" s="1141"/>
      <c r="G285" s="1141"/>
    </row>
    <row r="286" spans="1:7">
      <c r="A286" s="1022"/>
      <c r="B286" s="1022"/>
      <c r="C286" s="1022"/>
      <c r="D286" s="1022"/>
      <c r="E286" s="1140"/>
      <c r="F286" s="1141"/>
      <c r="G286" s="1141"/>
    </row>
    <row r="287" spans="1:7">
      <c r="A287" s="1022"/>
      <c r="B287" s="1022"/>
      <c r="C287" s="1022"/>
      <c r="D287" s="1022"/>
      <c r="E287" s="1140"/>
      <c r="F287" s="1141"/>
      <c r="G287" s="1141"/>
    </row>
    <row r="288" spans="1:7">
      <c r="A288" s="1022"/>
      <c r="B288" s="1022"/>
      <c r="C288" s="1022"/>
      <c r="D288" s="1022"/>
      <c r="E288" s="1140"/>
      <c r="F288" s="1141"/>
      <c r="G288" s="1141"/>
    </row>
    <row r="289" spans="1:7">
      <c r="A289" s="1022"/>
      <c r="B289" s="1022"/>
      <c r="C289" s="1022"/>
      <c r="D289" s="1022"/>
      <c r="E289" s="1140"/>
      <c r="F289" s="1141"/>
      <c r="G289" s="1141"/>
    </row>
    <row r="290" spans="1:7">
      <c r="A290" s="1022"/>
      <c r="B290" s="1022"/>
      <c r="C290" s="1022"/>
      <c r="D290" s="1022"/>
      <c r="E290" s="1140"/>
      <c r="F290" s="1141"/>
      <c r="G290" s="1141"/>
    </row>
    <row r="291" spans="1:7">
      <c r="A291" s="1022"/>
      <c r="B291" s="1022"/>
      <c r="C291" s="1022"/>
      <c r="D291" s="1022"/>
      <c r="E291" s="1140"/>
      <c r="F291" s="1141"/>
      <c r="G291" s="1141"/>
    </row>
    <row r="292" spans="1:7">
      <c r="A292" s="1022"/>
      <c r="B292" s="1022"/>
      <c r="C292" s="1022"/>
      <c r="D292" s="1022"/>
      <c r="E292" s="1140"/>
      <c r="F292" s="1141"/>
      <c r="G292" s="1141"/>
    </row>
    <row r="293" spans="1:7">
      <c r="A293" s="1022"/>
      <c r="B293" s="1022"/>
      <c r="C293" s="1022"/>
      <c r="D293" s="1022"/>
      <c r="E293" s="1140"/>
      <c r="F293" s="1141"/>
      <c r="G293" s="1141"/>
    </row>
    <row r="294" spans="1:7">
      <c r="A294" s="1022"/>
      <c r="B294" s="1022"/>
      <c r="C294" s="1022"/>
      <c r="D294" s="1022"/>
      <c r="E294" s="1140"/>
      <c r="F294" s="1141"/>
      <c r="G294" s="1141"/>
    </row>
    <row r="295" spans="1:7">
      <c r="A295" s="1022"/>
      <c r="B295" s="1022"/>
      <c r="C295" s="1022"/>
      <c r="D295" s="1022"/>
      <c r="E295" s="1140"/>
      <c r="F295" s="1141"/>
      <c r="G295" s="1141"/>
    </row>
    <row r="296" spans="1:7">
      <c r="A296" s="1022"/>
      <c r="B296" s="1022"/>
      <c r="C296" s="1022"/>
      <c r="D296" s="1022"/>
      <c r="E296" s="1140"/>
      <c r="F296" s="1141"/>
      <c r="G296" s="1141"/>
    </row>
    <row r="297" spans="1:7">
      <c r="A297" s="1022"/>
      <c r="B297" s="1022"/>
      <c r="C297" s="1022"/>
      <c r="D297" s="1022"/>
      <c r="E297" s="1140"/>
      <c r="F297" s="1141"/>
      <c r="G297" s="1141"/>
    </row>
    <row r="298" spans="1:7">
      <c r="A298" s="1022"/>
      <c r="B298" s="1022"/>
      <c r="C298" s="1022"/>
      <c r="D298" s="1022"/>
      <c r="E298" s="1140"/>
      <c r="F298" s="1141"/>
      <c r="G298" s="1141"/>
    </row>
    <row r="299" spans="1:7">
      <c r="A299" s="1022"/>
      <c r="B299" s="1022"/>
      <c r="C299" s="1022"/>
      <c r="D299" s="1022"/>
      <c r="E299" s="1140"/>
      <c r="F299" s="1141"/>
      <c r="G299" s="1141"/>
    </row>
    <row r="300" spans="1:7">
      <c r="A300" s="1022"/>
      <c r="B300" s="1022"/>
      <c r="C300" s="1022"/>
      <c r="D300" s="1022"/>
      <c r="E300" s="1140"/>
      <c r="F300" s="1141"/>
      <c r="G300" s="1141"/>
    </row>
    <row r="301" spans="1:7">
      <c r="A301" s="1022"/>
      <c r="B301" s="1022"/>
      <c r="C301" s="1022"/>
      <c r="D301" s="1022"/>
      <c r="E301" s="1140"/>
      <c r="F301" s="1141"/>
      <c r="G301" s="1141"/>
    </row>
    <row r="302" spans="1:7">
      <c r="A302" s="1022"/>
      <c r="B302" s="1022"/>
      <c r="C302" s="1022"/>
      <c r="D302" s="1022"/>
      <c r="E302" s="1140"/>
      <c r="F302" s="1141"/>
      <c r="G302" s="1141"/>
    </row>
    <row r="303" spans="1:7">
      <c r="A303" s="1022"/>
      <c r="B303" s="1022"/>
      <c r="C303" s="1022"/>
      <c r="D303" s="1022"/>
      <c r="E303" s="1140"/>
      <c r="F303" s="1141"/>
      <c r="G303" s="1141"/>
    </row>
    <row r="304" spans="1:7">
      <c r="A304" s="1022"/>
      <c r="B304" s="1022"/>
      <c r="C304" s="1022"/>
      <c r="D304" s="1022"/>
      <c r="E304" s="1140"/>
      <c r="F304" s="1141"/>
      <c r="G304" s="1141"/>
    </row>
    <row r="305" spans="1:7">
      <c r="A305" s="1022"/>
      <c r="B305" s="1022"/>
      <c r="C305" s="1022"/>
      <c r="D305" s="1022"/>
      <c r="E305" s="1140"/>
      <c r="F305" s="1141"/>
      <c r="G305" s="1141"/>
    </row>
    <row r="306" spans="1:7">
      <c r="A306" s="1022"/>
      <c r="B306" s="1022"/>
      <c r="C306" s="1022"/>
      <c r="D306" s="1022"/>
      <c r="E306" s="1140"/>
      <c r="F306" s="1141"/>
      <c r="G306" s="1141"/>
    </row>
    <row r="307" spans="1:7">
      <c r="A307" s="1022"/>
      <c r="B307" s="1022"/>
      <c r="C307" s="1022"/>
      <c r="D307" s="1022"/>
      <c r="E307" s="1140"/>
      <c r="F307" s="1141"/>
      <c r="G307" s="1141"/>
    </row>
    <row r="308" spans="1:7">
      <c r="A308" s="1022"/>
      <c r="B308" s="1022"/>
      <c r="C308" s="1022"/>
      <c r="D308" s="1022"/>
      <c r="E308" s="1140"/>
      <c r="F308" s="1141"/>
      <c r="G308" s="1141"/>
    </row>
    <row r="309" spans="1:7">
      <c r="A309" s="1022"/>
      <c r="B309" s="1022"/>
      <c r="C309" s="1022"/>
      <c r="D309" s="1022"/>
      <c r="E309" s="1140"/>
      <c r="F309" s="1141"/>
      <c r="G309" s="1141"/>
    </row>
    <row r="310" spans="1:7">
      <c r="A310" s="1022"/>
      <c r="B310" s="1022"/>
      <c r="C310" s="1022"/>
      <c r="D310" s="1022"/>
      <c r="E310" s="1140"/>
      <c r="F310" s="1141"/>
      <c r="G310" s="1141"/>
    </row>
    <row r="311" spans="1:7">
      <c r="A311" s="1022"/>
      <c r="B311" s="1022"/>
      <c r="C311" s="1022"/>
      <c r="D311" s="1022"/>
      <c r="E311" s="1140"/>
      <c r="F311" s="1141"/>
      <c r="G311" s="1141"/>
    </row>
    <row r="312" spans="1:7">
      <c r="A312" s="1022"/>
      <c r="B312" s="1022"/>
      <c r="C312" s="1022"/>
      <c r="D312" s="1022"/>
      <c r="E312" s="1140"/>
      <c r="F312" s="1141"/>
      <c r="G312" s="1141"/>
    </row>
    <row r="313" spans="1:7">
      <c r="A313" s="1022"/>
      <c r="B313" s="1022"/>
      <c r="C313" s="1022"/>
      <c r="D313" s="1022"/>
      <c r="E313" s="1140"/>
      <c r="F313" s="1141"/>
      <c r="G313" s="1141"/>
    </row>
    <row r="314" spans="1:7">
      <c r="A314" s="1022"/>
      <c r="B314" s="1022"/>
      <c r="C314" s="1022"/>
      <c r="D314" s="1022"/>
      <c r="E314" s="1140"/>
      <c r="F314" s="1141"/>
      <c r="G314" s="1141"/>
    </row>
    <row r="315" spans="1:7">
      <c r="A315" s="1022"/>
      <c r="B315" s="1022"/>
      <c r="C315" s="1022"/>
      <c r="D315" s="1022"/>
      <c r="E315" s="1140"/>
      <c r="F315" s="1141"/>
      <c r="G315" s="1141"/>
    </row>
    <row r="316" spans="1:7">
      <c r="A316" s="1022"/>
      <c r="B316" s="1022"/>
      <c r="C316" s="1022"/>
      <c r="D316" s="1022"/>
      <c r="E316" s="1140"/>
      <c r="F316" s="1141"/>
      <c r="G316" s="1141"/>
    </row>
    <row r="317" spans="1:7">
      <c r="A317" s="1022"/>
      <c r="B317" s="1022"/>
      <c r="C317" s="1022"/>
      <c r="D317" s="1022"/>
      <c r="E317" s="1140"/>
      <c r="F317" s="1141"/>
      <c r="G317" s="1141"/>
    </row>
    <row r="318" spans="1:7">
      <c r="A318" s="1022"/>
      <c r="B318" s="1022"/>
      <c r="C318" s="1022"/>
      <c r="D318" s="1022"/>
      <c r="E318" s="1140"/>
      <c r="F318" s="1141"/>
      <c r="G318" s="1141"/>
    </row>
    <row r="319" spans="1:7">
      <c r="A319" s="1022"/>
      <c r="B319" s="1022"/>
      <c r="C319" s="1022"/>
      <c r="D319" s="1022"/>
      <c r="E319" s="1140"/>
    </row>
    <row r="320" spans="1:7">
      <c r="A320" s="1022"/>
      <c r="B320" s="1022"/>
      <c r="C320" s="1022"/>
      <c r="D320" s="1022"/>
      <c r="E320" s="1140"/>
    </row>
    <row r="321" spans="1:5">
      <c r="A321" s="1022"/>
      <c r="B321" s="1022"/>
      <c r="C321" s="1022"/>
      <c r="D321" s="1022"/>
      <c r="E321" s="1140"/>
    </row>
    <row r="322" spans="1:5">
      <c r="A322" s="1022"/>
      <c r="B322" s="1022"/>
      <c r="C322" s="1022"/>
      <c r="D322" s="1022"/>
      <c r="E322" s="1140"/>
    </row>
    <row r="323" spans="1:5">
      <c r="A323" s="1022"/>
      <c r="B323" s="1022"/>
      <c r="C323" s="1022"/>
      <c r="D323" s="1022"/>
      <c r="E323" s="1140"/>
    </row>
  </sheetData>
  <mergeCells count="11">
    <mergeCell ref="A10:G10"/>
    <mergeCell ref="A11:G11"/>
    <mergeCell ref="I11:I12"/>
    <mergeCell ref="A12:G12"/>
    <mergeCell ref="D15:F15"/>
    <mergeCell ref="A9:G9"/>
    <mergeCell ref="A1:C1"/>
    <mergeCell ref="A5:G5"/>
    <mergeCell ref="A6:G6"/>
    <mergeCell ref="A7:G7"/>
    <mergeCell ref="A8:G8"/>
  </mergeCells>
  <pageMargins left="0.43307086614173229" right="3.937007874015748E-2" top="0.55118110236220474" bottom="0.55118110236220474" header="0.31496062992125984" footer="0.31496062992125984"/>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48BD-9D18-4447-91B9-17CECB2EEAED}">
  <sheetPr>
    <tabColor rgb="FFFFFFCC"/>
    <pageSetUpPr fitToPage="1"/>
  </sheetPr>
  <dimension ref="A1:I80"/>
  <sheetViews>
    <sheetView view="pageBreakPreview" topLeftCell="A71" zoomScaleNormal="100" zoomScaleSheetLayoutView="100" workbookViewId="0">
      <selection activeCell="I48" sqref="I48:I56"/>
    </sheetView>
  </sheetViews>
  <sheetFormatPr defaultColWidth="8.85546875" defaultRowHeight="15"/>
  <cols>
    <col min="1" max="1" width="9.140625" style="1143" customWidth="1"/>
    <col min="2" max="2" width="34.7109375" style="1198" customWidth="1"/>
    <col min="3" max="3" width="8.85546875" style="1143"/>
    <col min="4" max="4" width="10.42578125" style="1143" customWidth="1"/>
    <col min="5" max="5" width="20.28515625" style="1143" customWidth="1"/>
    <col min="6" max="6" width="50.5703125" style="1198" customWidth="1"/>
    <col min="7" max="7" width="12.5703125" style="1143" customWidth="1"/>
    <col min="8" max="8" width="15.28515625" style="1143" customWidth="1"/>
    <col min="9" max="9" width="22.28515625" style="1198" customWidth="1"/>
    <col min="10" max="10" width="8.5703125" style="1143" customWidth="1"/>
    <col min="11" max="16384" width="8.85546875" style="1143"/>
  </cols>
  <sheetData>
    <row r="1" spans="1:9" ht="15.75" thickBot="1">
      <c r="A1" s="1336" t="s">
        <v>3205</v>
      </c>
      <c r="B1" s="1337"/>
      <c r="C1" s="1337"/>
      <c r="D1" s="1337"/>
      <c r="E1" s="1337"/>
      <c r="F1" s="1337"/>
      <c r="G1" s="1338"/>
      <c r="H1" s="1339" t="s">
        <v>3206</v>
      </c>
      <c r="I1" s="1340"/>
    </row>
    <row r="2" spans="1:9">
      <c r="A2" s="1341" t="s">
        <v>3207</v>
      </c>
      <c r="B2" s="1342"/>
      <c r="C2" s="1342"/>
      <c r="D2" s="1342"/>
      <c r="E2" s="1342"/>
      <c r="F2" s="1342"/>
      <c r="G2" s="1343"/>
      <c r="H2" s="1344">
        <f>H44</f>
        <v>0</v>
      </c>
      <c r="I2" s="1345"/>
    </row>
    <row r="3" spans="1:9">
      <c r="A3" s="1346" t="s">
        <v>3208</v>
      </c>
      <c r="B3" s="1347"/>
      <c r="C3" s="1347"/>
      <c r="D3" s="1347"/>
      <c r="E3" s="1347"/>
      <c r="F3" s="1347"/>
      <c r="G3" s="1348"/>
      <c r="H3" s="1349">
        <f>H60</f>
        <v>0</v>
      </c>
      <c r="I3" s="1350"/>
    </row>
    <row r="4" spans="1:9" ht="15.75" thickBot="1">
      <c r="A4" s="1351" t="s">
        <v>3209</v>
      </c>
      <c r="B4" s="1352"/>
      <c r="C4" s="1352"/>
      <c r="D4" s="1352"/>
      <c r="E4" s="1352"/>
      <c r="F4" s="1352"/>
      <c r="G4" s="1353"/>
      <c r="H4" s="1354">
        <f>H78</f>
        <v>0</v>
      </c>
      <c r="I4" s="1355"/>
    </row>
    <row r="5" spans="1:9" ht="15.75" thickBot="1">
      <c r="A5" s="1356" t="s">
        <v>3210</v>
      </c>
      <c r="B5" s="1337"/>
      <c r="C5" s="1337"/>
      <c r="D5" s="1337"/>
      <c r="E5" s="1337"/>
      <c r="F5" s="1337"/>
      <c r="G5" s="1338"/>
      <c r="H5" s="1357">
        <f>SUM(H2:H4)</f>
        <v>0</v>
      </c>
      <c r="I5" s="1358"/>
    </row>
    <row r="6" spans="1:9" ht="12" customHeight="1">
      <c r="A6" s="1359" t="s">
        <v>3211</v>
      </c>
      <c r="B6" s="1360"/>
      <c r="C6" s="1360"/>
      <c r="D6" s="1360"/>
      <c r="E6" s="1360"/>
      <c r="F6" s="1360"/>
      <c r="G6" s="1361"/>
      <c r="H6" s="1362">
        <f>H5*1.21</f>
        <v>0</v>
      </c>
      <c r="I6" s="1363"/>
    </row>
    <row r="7" spans="1:9" ht="13.5" customHeight="1" thickBot="1">
      <c r="A7" s="1364" t="s">
        <v>3212</v>
      </c>
      <c r="B7" s="1365"/>
      <c r="C7" s="1365"/>
      <c r="D7" s="1365"/>
      <c r="E7" s="1365"/>
      <c r="F7" s="1365"/>
      <c r="G7" s="1366"/>
      <c r="H7" s="1367">
        <f>H6-H5</f>
        <v>0</v>
      </c>
      <c r="I7" s="1368"/>
    </row>
    <row r="8" spans="1:9" ht="36" customHeight="1" thickBot="1">
      <c r="A8" s="1144" t="s">
        <v>3213</v>
      </c>
      <c r="B8" s="1145" t="s">
        <v>3214</v>
      </c>
      <c r="C8" s="1145" t="s">
        <v>3215</v>
      </c>
      <c r="D8" s="1145" t="s">
        <v>3216</v>
      </c>
      <c r="E8" s="1145" t="s">
        <v>3217</v>
      </c>
      <c r="F8" s="1145" t="s">
        <v>3218</v>
      </c>
      <c r="G8" s="1146" t="s">
        <v>3219</v>
      </c>
      <c r="H8" s="1147" t="s">
        <v>3220</v>
      </c>
      <c r="I8" s="1148" t="s">
        <v>3221</v>
      </c>
    </row>
    <row r="9" spans="1:9" ht="15.75" thickBot="1">
      <c r="A9" s="1369" t="s">
        <v>3222</v>
      </c>
      <c r="B9" s="1370"/>
      <c r="C9" s="1370"/>
      <c r="D9" s="1370"/>
      <c r="E9" s="1370"/>
      <c r="F9" s="1370"/>
      <c r="G9" s="1370"/>
      <c r="H9" s="1370"/>
      <c r="I9" s="1371"/>
    </row>
    <row r="10" spans="1:9" ht="108.75" customHeight="1">
      <c r="A10" s="1149">
        <v>1</v>
      </c>
      <c r="B10" s="1150" t="s">
        <v>3223</v>
      </c>
      <c r="C10" s="1151">
        <v>1</v>
      </c>
      <c r="D10" s="1151" t="s">
        <v>3224</v>
      </c>
      <c r="E10" s="1152" t="s">
        <v>3225</v>
      </c>
      <c r="F10" s="1153" t="s">
        <v>3226</v>
      </c>
      <c r="G10" s="1154"/>
      <c r="H10" s="1155">
        <f>G10*C10</f>
        <v>0</v>
      </c>
      <c r="I10" s="1156"/>
    </row>
    <row r="11" spans="1:9" ht="51">
      <c r="A11" s="1157">
        <v>2</v>
      </c>
      <c r="B11" s="1158" t="s">
        <v>3227</v>
      </c>
      <c r="C11" s="1159">
        <v>1</v>
      </c>
      <c r="D11" s="1160" t="s">
        <v>3224</v>
      </c>
      <c r="E11" s="1160" t="s">
        <v>3228</v>
      </c>
      <c r="F11" s="1161" t="s">
        <v>3229</v>
      </c>
      <c r="G11" s="1162"/>
      <c r="H11" s="1163">
        <f t="shared" ref="H11:H43" si="0">G11*C11</f>
        <v>0</v>
      </c>
      <c r="I11" s="1164"/>
    </row>
    <row r="12" spans="1:9" ht="89.25">
      <c r="A12" s="1165">
        <v>3</v>
      </c>
      <c r="B12" s="1158" t="s">
        <v>3230</v>
      </c>
      <c r="C12" s="1159">
        <v>2</v>
      </c>
      <c r="D12" s="1159" t="s">
        <v>3224</v>
      </c>
      <c r="E12" s="1160" t="s">
        <v>3231</v>
      </c>
      <c r="F12" s="1161" t="s">
        <v>3232</v>
      </c>
      <c r="G12" s="1162"/>
      <c r="H12" s="1163">
        <f t="shared" si="0"/>
        <v>0</v>
      </c>
      <c r="I12" s="1164"/>
    </row>
    <row r="13" spans="1:9" ht="38.25">
      <c r="A13" s="1157">
        <v>4</v>
      </c>
      <c r="B13" s="1158" t="s">
        <v>3233</v>
      </c>
      <c r="C13" s="1159">
        <v>4</v>
      </c>
      <c r="D13" s="1159" t="s">
        <v>3224</v>
      </c>
      <c r="E13" s="1159" t="s">
        <v>3234</v>
      </c>
      <c r="F13" s="1161" t="s">
        <v>3235</v>
      </c>
      <c r="G13" s="1166"/>
      <c r="H13" s="1163">
        <f t="shared" si="0"/>
        <v>0</v>
      </c>
      <c r="I13" s="1164"/>
    </row>
    <row r="14" spans="1:9" ht="38.25">
      <c r="A14" s="1165">
        <v>5</v>
      </c>
      <c r="B14" s="1158" t="s">
        <v>3233</v>
      </c>
      <c r="C14" s="1159">
        <v>1</v>
      </c>
      <c r="D14" s="1159" t="s">
        <v>3224</v>
      </c>
      <c r="E14" s="1159" t="s">
        <v>3236</v>
      </c>
      <c r="F14" s="1161" t="s">
        <v>3237</v>
      </c>
      <c r="G14" s="1166"/>
      <c r="H14" s="1163">
        <f t="shared" si="0"/>
        <v>0</v>
      </c>
      <c r="I14" s="1164"/>
    </row>
    <row r="15" spans="1:9" ht="25.5">
      <c r="A15" s="1157">
        <v>6</v>
      </c>
      <c r="B15" s="1158" t="s">
        <v>3238</v>
      </c>
      <c r="C15" s="1159">
        <v>1</v>
      </c>
      <c r="D15" s="1159" t="s">
        <v>3224</v>
      </c>
      <c r="E15" s="1160" t="s">
        <v>3239</v>
      </c>
      <c r="F15" s="1161" t="s">
        <v>3240</v>
      </c>
      <c r="G15" s="1162"/>
      <c r="H15" s="1163">
        <f t="shared" si="0"/>
        <v>0</v>
      </c>
      <c r="I15" s="1164"/>
    </row>
    <row r="16" spans="1:9" ht="38.25">
      <c r="A16" s="1165">
        <v>7</v>
      </c>
      <c r="B16" s="1158" t="s">
        <v>3241</v>
      </c>
      <c r="C16" s="1159">
        <v>2</v>
      </c>
      <c r="D16" s="1159" t="s">
        <v>3224</v>
      </c>
      <c r="E16" s="1159" t="s">
        <v>3242</v>
      </c>
      <c r="F16" s="1161" t="s">
        <v>3243</v>
      </c>
      <c r="G16" s="1162"/>
      <c r="H16" s="1163">
        <f t="shared" si="0"/>
        <v>0</v>
      </c>
      <c r="I16" s="1164"/>
    </row>
    <row r="17" spans="1:9">
      <c r="A17" s="1157">
        <v>8</v>
      </c>
      <c r="B17" s="1158" t="s">
        <v>3244</v>
      </c>
      <c r="C17" s="1159">
        <v>1</v>
      </c>
      <c r="D17" s="1159" t="s">
        <v>3224</v>
      </c>
      <c r="E17" s="1159" t="s">
        <v>3245</v>
      </c>
      <c r="F17" s="1161" t="s">
        <v>3246</v>
      </c>
      <c r="G17" s="1162"/>
      <c r="H17" s="1163">
        <f t="shared" si="0"/>
        <v>0</v>
      </c>
      <c r="I17" s="1164"/>
    </row>
    <row r="18" spans="1:9" ht="51">
      <c r="A18" s="1165">
        <v>9</v>
      </c>
      <c r="B18" s="1158" t="s">
        <v>3247</v>
      </c>
      <c r="C18" s="1159">
        <v>1</v>
      </c>
      <c r="D18" s="1159" t="s">
        <v>3224</v>
      </c>
      <c r="E18" s="1160" t="s">
        <v>3248</v>
      </c>
      <c r="F18" s="1161" t="s">
        <v>3249</v>
      </c>
      <c r="G18" s="1162"/>
      <c r="H18" s="1163">
        <f t="shared" si="0"/>
        <v>0</v>
      </c>
      <c r="I18" s="1164"/>
    </row>
    <row r="19" spans="1:9" ht="89.25">
      <c r="A19" s="1157">
        <v>10</v>
      </c>
      <c r="B19" s="1158" t="s">
        <v>3250</v>
      </c>
      <c r="C19" s="1159">
        <v>2</v>
      </c>
      <c r="D19" s="1159" t="s">
        <v>3224</v>
      </c>
      <c r="E19" s="1160" t="s">
        <v>3251</v>
      </c>
      <c r="F19" s="1167" t="s">
        <v>3252</v>
      </c>
      <c r="G19" s="1162"/>
      <c r="H19" s="1163">
        <f t="shared" si="0"/>
        <v>0</v>
      </c>
      <c r="I19" s="1164"/>
    </row>
    <row r="20" spans="1:9" ht="76.5">
      <c r="A20" s="1165">
        <v>11</v>
      </c>
      <c r="B20" s="1158" t="s">
        <v>3253</v>
      </c>
      <c r="C20" s="1159">
        <v>9</v>
      </c>
      <c r="D20" s="1159" t="s">
        <v>3224</v>
      </c>
      <c r="E20" s="1160" t="s">
        <v>3254</v>
      </c>
      <c r="F20" s="1167" t="s">
        <v>3255</v>
      </c>
      <c r="G20" s="1162"/>
      <c r="H20" s="1163">
        <f t="shared" si="0"/>
        <v>0</v>
      </c>
      <c r="I20" s="1164"/>
    </row>
    <row r="21" spans="1:9" ht="38.25">
      <c r="A21" s="1157">
        <v>12</v>
      </c>
      <c r="B21" s="1158" t="s">
        <v>3256</v>
      </c>
      <c r="C21" s="1168">
        <v>2</v>
      </c>
      <c r="D21" s="1159" t="s">
        <v>3224</v>
      </c>
      <c r="E21" s="1159"/>
      <c r="F21" s="1169" t="s">
        <v>3257</v>
      </c>
      <c r="G21" s="1162"/>
      <c r="H21" s="1163">
        <f t="shared" si="0"/>
        <v>0</v>
      </c>
      <c r="I21" s="1164"/>
    </row>
    <row r="22" spans="1:9" ht="25.5">
      <c r="A22" s="1165">
        <v>13</v>
      </c>
      <c r="B22" s="1158" t="s">
        <v>3258</v>
      </c>
      <c r="C22" s="1168">
        <v>5</v>
      </c>
      <c r="D22" s="1159" t="s">
        <v>3224</v>
      </c>
      <c r="E22" s="1159"/>
      <c r="F22" s="1169" t="s">
        <v>3259</v>
      </c>
      <c r="G22" s="1162"/>
      <c r="H22" s="1163">
        <f t="shared" si="0"/>
        <v>0</v>
      </c>
      <c r="I22" s="1164"/>
    </row>
    <row r="23" spans="1:9" ht="63.75">
      <c r="A23" s="1157">
        <v>14</v>
      </c>
      <c r="B23" s="1158" t="s">
        <v>3260</v>
      </c>
      <c r="C23" s="1168">
        <v>1</v>
      </c>
      <c r="D23" s="1159" t="s">
        <v>3224</v>
      </c>
      <c r="E23" s="1159" t="s">
        <v>3261</v>
      </c>
      <c r="F23" s="1169" t="s">
        <v>3262</v>
      </c>
      <c r="G23" s="1162"/>
      <c r="H23" s="1163">
        <f t="shared" si="0"/>
        <v>0</v>
      </c>
      <c r="I23" s="1164"/>
    </row>
    <row r="24" spans="1:9" ht="57.75" customHeight="1">
      <c r="A24" s="1165">
        <v>15</v>
      </c>
      <c r="B24" s="1158" t="s">
        <v>3263</v>
      </c>
      <c r="C24" s="1168">
        <v>2</v>
      </c>
      <c r="D24" s="1159" t="s">
        <v>3224</v>
      </c>
      <c r="E24" s="1159" t="s">
        <v>3264</v>
      </c>
      <c r="F24" s="1169" t="s">
        <v>3265</v>
      </c>
      <c r="G24" s="1162"/>
      <c r="H24" s="1163">
        <f t="shared" si="0"/>
        <v>0</v>
      </c>
      <c r="I24" s="1164"/>
    </row>
    <row r="25" spans="1:9" ht="30.75" customHeight="1">
      <c r="A25" s="1157">
        <v>16</v>
      </c>
      <c r="B25" s="1158" t="s">
        <v>3266</v>
      </c>
      <c r="C25" s="1168">
        <v>1</v>
      </c>
      <c r="D25" s="1159" t="s">
        <v>3224</v>
      </c>
      <c r="E25" s="1159" t="s">
        <v>3267</v>
      </c>
      <c r="F25" s="1169" t="s">
        <v>3268</v>
      </c>
      <c r="G25" s="1162"/>
      <c r="H25" s="1163">
        <f t="shared" si="0"/>
        <v>0</v>
      </c>
      <c r="I25" s="1164"/>
    </row>
    <row r="26" spans="1:9" ht="25.5">
      <c r="A26" s="1165">
        <v>17</v>
      </c>
      <c r="B26" s="1158" t="s">
        <v>3269</v>
      </c>
      <c r="C26" s="1168">
        <v>2</v>
      </c>
      <c r="D26" s="1159" t="s">
        <v>3224</v>
      </c>
      <c r="E26" s="1160" t="s">
        <v>3270</v>
      </c>
      <c r="F26" s="1169" t="s">
        <v>3271</v>
      </c>
      <c r="G26" s="1162"/>
      <c r="H26" s="1163">
        <f t="shared" si="0"/>
        <v>0</v>
      </c>
      <c r="I26" s="1164"/>
    </row>
    <row r="27" spans="1:9" ht="38.25">
      <c r="A27" s="1157">
        <v>18</v>
      </c>
      <c r="B27" s="1158" t="s">
        <v>3272</v>
      </c>
      <c r="C27" s="1168">
        <v>3</v>
      </c>
      <c r="D27" s="1159" t="s">
        <v>3224</v>
      </c>
      <c r="E27" s="1160" t="s">
        <v>3273</v>
      </c>
      <c r="F27" s="1169" t="s">
        <v>3274</v>
      </c>
      <c r="G27" s="1162"/>
      <c r="H27" s="1163">
        <f t="shared" si="0"/>
        <v>0</v>
      </c>
      <c r="I27" s="1164"/>
    </row>
    <row r="28" spans="1:9" ht="18" customHeight="1">
      <c r="A28" s="1165">
        <v>19</v>
      </c>
      <c r="B28" s="1158" t="s">
        <v>3275</v>
      </c>
      <c r="C28" s="1168">
        <v>2</v>
      </c>
      <c r="D28" s="1159" t="s">
        <v>3224</v>
      </c>
      <c r="E28" s="1160" t="s">
        <v>3276</v>
      </c>
      <c r="F28" s="1169" t="s">
        <v>3277</v>
      </c>
      <c r="G28" s="1162"/>
      <c r="H28" s="1163">
        <f t="shared" si="0"/>
        <v>0</v>
      </c>
      <c r="I28" s="1164"/>
    </row>
    <row r="29" spans="1:9" ht="28.5" customHeight="1">
      <c r="A29" s="1157">
        <v>20</v>
      </c>
      <c r="B29" s="1158" t="s">
        <v>3278</v>
      </c>
      <c r="C29" s="1168">
        <v>2</v>
      </c>
      <c r="D29" s="1159" t="s">
        <v>3224</v>
      </c>
      <c r="E29" s="1160" t="s">
        <v>3279</v>
      </c>
      <c r="F29" s="1169" t="s">
        <v>3280</v>
      </c>
      <c r="G29" s="1162"/>
      <c r="H29" s="1163">
        <f t="shared" si="0"/>
        <v>0</v>
      </c>
      <c r="I29" s="1164"/>
    </row>
    <row r="30" spans="1:9" ht="63.75">
      <c r="A30" s="1165">
        <v>21</v>
      </c>
      <c r="B30" s="1158" t="s">
        <v>3281</v>
      </c>
      <c r="C30" s="1168">
        <v>1</v>
      </c>
      <c r="D30" s="1159" t="s">
        <v>3224</v>
      </c>
      <c r="E30" s="1159" t="s">
        <v>3282</v>
      </c>
      <c r="F30" s="1169" t="s">
        <v>3283</v>
      </c>
      <c r="G30" s="1162"/>
      <c r="H30" s="1163">
        <f t="shared" si="0"/>
        <v>0</v>
      </c>
      <c r="I30" s="1164"/>
    </row>
    <row r="31" spans="1:9" ht="38.25">
      <c r="A31" s="1157">
        <v>22</v>
      </c>
      <c r="B31" s="1158" t="s">
        <v>3284</v>
      </c>
      <c r="C31" s="1168">
        <v>1</v>
      </c>
      <c r="D31" s="1159" t="s">
        <v>3224</v>
      </c>
      <c r="E31" s="1159" t="s">
        <v>3285</v>
      </c>
      <c r="F31" s="1169" t="s">
        <v>3286</v>
      </c>
      <c r="G31" s="1162"/>
      <c r="H31" s="1163">
        <f t="shared" si="0"/>
        <v>0</v>
      </c>
      <c r="I31" s="1164"/>
    </row>
    <row r="32" spans="1:9" ht="51">
      <c r="A32" s="1165">
        <v>23</v>
      </c>
      <c r="B32" s="1158" t="s">
        <v>3287</v>
      </c>
      <c r="C32" s="1168">
        <v>2</v>
      </c>
      <c r="D32" s="1159" t="s">
        <v>3224</v>
      </c>
      <c r="E32" s="1159" t="s">
        <v>3288</v>
      </c>
      <c r="F32" s="1169" t="s">
        <v>3289</v>
      </c>
      <c r="G32" s="1162"/>
      <c r="H32" s="1163">
        <f t="shared" si="0"/>
        <v>0</v>
      </c>
      <c r="I32" s="1164"/>
    </row>
    <row r="33" spans="1:9" ht="63.75">
      <c r="A33" s="1157">
        <v>24</v>
      </c>
      <c r="B33" s="1158" t="s">
        <v>3290</v>
      </c>
      <c r="C33" s="1168">
        <v>1</v>
      </c>
      <c r="D33" s="1159" t="s">
        <v>3224</v>
      </c>
      <c r="E33" s="1159" t="s">
        <v>3291</v>
      </c>
      <c r="F33" s="1169" t="s">
        <v>3292</v>
      </c>
      <c r="G33" s="1162"/>
      <c r="H33" s="1163">
        <f t="shared" si="0"/>
        <v>0</v>
      </c>
      <c r="I33" s="1164"/>
    </row>
    <row r="34" spans="1:9" ht="76.5">
      <c r="A34" s="1165">
        <v>25</v>
      </c>
      <c r="B34" s="1158" t="s">
        <v>3293</v>
      </c>
      <c r="C34" s="1168">
        <v>1</v>
      </c>
      <c r="D34" s="1159" t="s">
        <v>3224</v>
      </c>
      <c r="E34" s="1159" t="s">
        <v>3293</v>
      </c>
      <c r="F34" s="1169" t="s">
        <v>3294</v>
      </c>
      <c r="G34" s="1162"/>
      <c r="H34" s="1163">
        <f t="shared" si="0"/>
        <v>0</v>
      </c>
      <c r="I34" s="1164"/>
    </row>
    <row r="35" spans="1:9" ht="25.5">
      <c r="A35" s="1157">
        <v>26</v>
      </c>
      <c r="B35" s="1158" t="s">
        <v>3295</v>
      </c>
      <c r="C35" s="1168">
        <v>1</v>
      </c>
      <c r="D35" s="1159" t="s">
        <v>3224</v>
      </c>
      <c r="E35" s="1159"/>
      <c r="F35" s="1169" t="s">
        <v>3296</v>
      </c>
      <c r="G35" s="1162"/>
      <c r="H35" s="1163">
        <f t="shared" si="0"/>
        <v>0</v>
      </c>
      <c r="I35" s="1164"/>
    </row>
    <row r="36" spans="1:9" ht="38.25">
      <c r="A36" s="1165">
        <v>27</v>
      </c>
      <c r="B36" s="1158" t="s">
        <v>3297</v>
      </c>
      <c r="C36" s="1168">
        <v>1</v>
      </c>
      <c r="D36" s="1159" t="s">
        <v>3224</v>
      </c>
      <c r="E36" s="1159"/>
      <c r="F36" s="1169" t="s">
        <v>3298</v>
      </c>
      <c r="G36" s="1162"/>
      <c r="H36" s="1163">
        <f t="shared" si="0"/>
        <v>0</v>
      </c>
      <c r="I36" s="1164"/>
    </row>
    <row r="37" spans="1:9" ht="51">
      <c r="A37" s="1157">
        <v>28</v>
      </c>
      <c r="B37" s="1158" t="s">
        <v>3299</v>
      </c>
      <c r="C37" s="1168">
        <v>1</v>
      </c>
      <c r="D37" s="1159" t="s">
        <v>3224</v>
      </c>
      <c r="E37" s="1159" t="s">
        <v>3300</v>
      </c>
      <c r="F37" s="1169" t="s">
        <v>3301</v>
      </c>
      <c r="G37" s="1162"/>
      <c r="H37" s="1163">
        <f t="shared" si="0"/>
        <v>0</v>
      </c>
      <c r="I37" s="1164"/>
    </row>
    <row r="38" spans="1:9" ht="38.25">
      <c r="A38" s="1165">
        <v>29</v>
      </c>
      <c r="B38" s="1158" t="s">
        <v>3302</v>
      </c>
      <c r="C38" s="1160">
        <v>1</v>
      </c>
      <c r="D38" s="1168" t="s">
        <v>3224</v>
      </c>
      <c r="E38" s="1160"/>
      <c r="F38" s="1167" t="s">
        <v>3303</v>
      </c>
      <c r="G38" s="1162"/>
      <c r="H38" s="1163">
        <f t="shared" si="0"/>
        <v>0</v>
      </c>
      <c r="I38" s="1164"/>
    </row>
    <row r="39" spans="1:9" ht="25.5">
      <c r="A39" s="1157">
        <v>30</v>
      </c>
      <c r="B39" s="1158" t="s">
        <v>3304</v>
      </c>
      <c r="C39" s="1160">
        <v>100</v>
      </c>
      <c r="D39" s="1168" t="s">
        <v>3305</v>
      </c>
      <c r="E39" s="1160"/>
      <c r="F39" s="1167" t="s">
        <v>3306</v>
      </c>
      <c r="G39" s="1162"/>
      <c r="H39" s="1163">
        <f t="shared" si="0"/>
        <v>0</v>
      </c>
      <c r="I39" s="1164"/>
    </row>
    <row r="40" spans="1:9" ht="25.5">
      <c r="A40" s="1165">
        <v>31</v>
      </c>
      <c r="B40" s="1158" t="s">
        <v>3307</v>
      </c>
      <c r="C40" s="1160">
        <v>16</v>
      </c>
      <c r="D40" s="1168" t="s">
        <v>3305</v>
      </c>
      <c r="E40" s="1160"/>
      <c r="F40" s="1167" t="s">
        <v>3308</v>
      </c>
      <c r="G40" s="1162"/>
      <c r="H40" s="1163">
        <f t="shared" si="0"/>
        <v>0</v>
      </c>
      <c r="I40" s="1164"/>
    </row>
    <row r="41" spans="1:9" ht="25.5">
      <c r="A41" s="1157">
        <v>32</v>
      </c>
      <c r="B41" s="1158" t="s">
        <v>3309</v>
      </c>
      <c r="C41" s="1160">
        <v>38</v>
      </c>
      <c r="D41" s="1168" t="s">
        <v>3305</v>
      </c>
      <c r="E41" s="1160"/>
      <c r="F41" s="1167" t="s">
        <v>3310</v>
      </c>
      <c r="G41" s="1162"/>
      <c r="H41" s="1163">
        <f t="shared" si="0"/>
        <v>0</v>
      </c>
      <c r="I41" s="1164"/>
    </row>
    <row r="42" spans="1:9">
      <c r="A42" s="1165">
        <v>33</v>
      </c>
      <c r="B42" s="1158" t="s">
        <v>3311</v>
      </c>
      <c r="C42" s="1160">
        <v>1</v>
      </c>
      <c r="D42" s="1168" t="s">
        <v>3312</v>
      </c>
      <c r="E42" s="1160"/>
      <c r="F42" s="1167" t="s">
        <v>3313</v>
      </c>
      <c r="G42" s="1162"/>
      <c r="H42" s="1163">
        <f t="shared" si="0"/>
        <v>0</v>
      </c>
      <c r="I42" s="1164"/>
    </row>
    <row r="43" spans="1:9" ht="15.75" thickBot="1">
      <c r="A43" s="1157">
        <v>34</v>
      </c>
      <c r="B43" s="1158" t="s">
        <v>3314</v>
      </c>
      <c r="C43" s="1160">
        <v>1</v>
      </c>
      <c r="D43" s="1168" t="s">
        <v>3312</v>
      </c>
      <c r="E43" s="1160"/>
      <c r="F43" s="1167" t="s">
        <v>3315</v>
      </c>
      <c r="G43" s="1162"/>
      <c r="H43" s="1163">
        <f t="shared" si="0"/>
        <v>0</v>
      </c>
      <c r="I43" s="1170"/>
    </row>
    <row r="44" spans="1:9" ht="15.75">
      <c r="A44" s="1372" t="s">
        <v>3316</v>
      </c>
      <c r="B44" s="1372"/>
      <c r="C44" s="1372"/>
      <c r="D44" s="1372"/>
      <c r="E44" s="1372"/>
      <c r="F44" s="1372"/>
      <c r="G44" s="1372"/>
      <c r="H44" s="1171">
        <f>SUM(H10:H43)</f>
        <v>0</v>
      </c>
      <c r="I44" s="1373"/>
    </row>
    <row r="45" spans="1:9" ht="15.75">
      <c r="A45" s="1376" t="s">
        <v>3317</v>
      </c>
      <c r="B45" s="1376"/>
      <c r="C45" s="1376"/>
      <c r="D45" s="1376"/>
      <c r="E45" s="1376"/>
      <c r="F45" s="1376"/>
      <c r="G45" s="1376"/>
      <c r="H45" s="1172">
        <f>H44*1.21</f>
        <v>0</v>
      </c>
      <c r="I45" s="1374"/>
    </row>
    <row r="46" spans="1:9" ht="16.5" customHeight="1" thickBot="1">
      <c r="A46" s="1377" t="s">
        <v>3212</v>
      </c>
      <c r="B46" s="1377"/>
      <c r="C46" s="1377"/>
      <c r="D46" s="1377"/>
      <c r="E46" s="1377"/>
      <c r="F46" s="1377"/>
      <c r="G46" s="1377"/>
      <c r="H46" s="1173">
        <f>H45-H44</f>
        <v>0</v>
      </c>
      <c r="I46" s="1375"/>
    </row>
    <row r="47" spans="1:9" ht="15.75" thickBot="1">
      <c r="A47" s="1381" t="s">
        <v>3208</v>
      </c>
      <c r="B47" s="1382"/>
      <c r="C47" s="1382"/>
      <c r="D47" s="1382"/>
      <c r="E47" s="1382"/>
      <c r="F47" s="1382"/>
      <c r="G47" s="1382"/>
      <c r="H47" s="1382"/>
      <c r="I47" s="1383"/>
    </row>
    <row r="48" spans="1:9" ht="53.25" customHeight="1">
      <c r="A48" s="1174">
        <v>35</v>
      </c>
      <c r="B48" s="1175" t="s">
        <v>3318</v>
      </c>
      <c r="C48" s="1176">
        <v>1</v>
      </c>
      <c r="D48" s="1176" t="s">
        <v>2190</v>
      </c>
      <c r="E48" s="1177" t="s">
        <v>3318</v>
      </c>
      <c r="F48" s="1178" t="s">
        <v>3319</v>
      </c>
      <c r="G48" s="1179"/>
      <c r="H48" s="1180">
        <f>G48*C48</f>
        <v>0</v>
      </c>
      <c r="I48" s="1181"/>
    </row>
    <row r="49" spans="1:9" ht="41.45" customHeight="1">
      <c r="A49" s="1182">
        <v>36</v>
      </c>
      <c r="B49" s="1158" t="s">
        <v>3320</v>
      </c>
      <c r="C49" s="1159">
        <v>4</v>
      </c>
      <c r="D49" s="1160" t="s">
        <v>2190</v>
      </c>
      <c r="E49" s="1160" t="s">
        <v>3321</v>
      </c>
      <c r="F49" s="1161" t="s">
        <v>3322</v>
      </c>
      <c r="G49" s="1162"/>
      <c r="H49" s="1163">
        <f t="shared" ref="H49:H59" si="1">G49*C49</f>
        <v>0</v>
      </c>
      <c r="I49" s="1164"/>
    </row>
    <row r="50" spans="1:9" ht="54" customHeight="1">
      <c r="A50" s="1183">
        <v>37</v>
      </c>
      <c r="B50" s="1158" t="s">
        <v>3323</v>
      </c>
      <c r="C50" s="1159">
        <v>10</v>
      </c>
      <c r="D50" s="1160" t="s">
        <v>2190</v>
      </c>
      <c r="E50" s="1160" t="s">
        <v>3324</v>
      </c>
      <c r="F50" s="1161" t="s">
        <v>3325</v>
      </c>
      <c r="G50" s="1162"/>
      <c r="H50" s="1163">
        <f t="shared" si="1"/>
        <v>0</v>
      </c>
      <c r="I50" s="1164"/>
    </row>
    <row r="51" spans="1:9" ht="41.45" customHeight="1">
      <c r="A51" s="1182">
        <v>38</v>
      </c>
      <c r="B51" s="1158" t="s">
        <v>3326</v>
      </c>
      <c r="C51" s="1159">
        <v>1</v>
      </c>
      <c r="D51" s="1159" t="s">
        <v>2190</v>
      </c>
      <c r="E51" s="1159" t="s">
        <v>3327</v>
      </c>
      <c r="F51" s="1161" t="s">
        <v>3328</v>
      </c>
      <c r="G51" s="1166"/>
      <c r="H51" s="1163">
        <f t="shared" si="1"/>
        <v>0</v>
      </c>
      <c r="I51" s="1164"/>
    </row>
    <row r="52" spans="1:9" ht="41.45" customHeight="1">
      <c r="A52" s="1183">
        <v>39</v>
      </c>
      <c r="B52" s="1158" t="s">
        <v>3329</v>
      </c>
      <c r="C52" s="1159">
        <v>6</v>
      </c>
      <c r="D52" s="1159" t="s">
        <v>2190</v>
      </c>
      <c r="E52" s="1159" t="s">
        <v>3330</v>
      </c>
      <c r="F52" s="1161" t="s">
        <v>3331</v>
      </c>
      <c r="G52" s="1166"/>
      <c r="H52" s="1163">
        <f t="shared" si="1"/>
        <v>0</v>
      </c>
      <c r="I52" s="1164"/>
    </row>
    <row r="53" spans="1:9" ht="51">
      <c r="A53" s="1182">
        <v>40</v>
      </c>
      <c r="B53" s="1158" t="s">
        <v>3332</v>
      </c>
      <c r="C53" s="1159">
        <v>4</v>
      </c>
      <c r="D53" s="1159" t="s">
        <v>2190</v>
      </c>
      <c r="E53" s="1159" t="s">
        <v>3333</v>
      </c>
      <c r="F53" s="1161" t="s">
        <v>3334</v>
      </c>
      <c r="G53" s="1162"/>
      <c r="H53" s="1163">
        <f t="shared" si="1"/>
        <v>0</v>
      </c>
      <c r="I53" s="1164"/>
    </row>
    <row r="54" spans="1:9" ht="38.25">
      <c r="A54" s="1183">
        <v>41</v>
      </c>
      <c r="B54" s="1158" t="s">
        <v>3335</v>
      </c>
      <c r="C54" s="1159">
        <v>1</v>
      </c>
      <c r="D54" s="1159" t="s">
        <v>3224</v>
      </c>
      <c r="E54" s="1159"/>
      <c r="F54" s="1161" t="s">
        <v>3336</v>
      </c>
      <c r="G54" s="1162"/>
      <c r="H54" s="1163">
        <f t="shared" si="1"/>
        <v>0</v>
      </c>
      <c r="I54" s="1164"/>
    </row>
    <row r="55" spans="1:9">
      <c r="A55" s="1182">
        <v>42</v>
      </c>
      <c r="B55" s="1158" t="s">
        <v>3337</v>
      </c>
      <c r="C55" s="1159">
        <v>30</v>
      </c>
      <c r="D55" s="1159" t="s">
        <v>2190</v>
      </c>
      <c r="E55" s="1159"/>
      <c r="F55" s="1161" t="s">
        <v>3338</v>
      </c>
      <c r="G55" s="1162"/>
      <c r="H55" s="1163">
        <f t="shared" si="1"/>
        <v>0</v>
      </c>
      <c r="I55" s="1164"/>
    </row>
    <row r="56" spans="1:9">
      <c r="A56" s="1183">
        <v>43</v>
      </c>
      <c r="B56" s="1158" t="s">
        <v>3339</v>
      </c>
      <c r="C56" s="1160">
        <v>1</v>
      </c>
      <c r="D56" s="1168" t="s">
        <v>3312</v>
      </c>
      <c r="E56" s="1160"/>
      <c r="F56" s="1167" t="s">
        <v>3315</v>
      </c>
      <c r="G56" s="1162"/>
      <c r="H56" s="1163">
        <f t="shared" si="1"/>
        <v>0</v>
      </c>
      <c r="I56" s="1164"/>
    </row>
    <row r="57" spans="1:9" ht="25.5">
      <c r="A57" s="1182">
        <v>44</v>
      </c>
      <c r="B57" s="1158" t="s">
        <v>3340</v>
      </c>
      <c r="C57" s="1160">
        <v>36</v>
      </c>
      <c r="D57" s="1168" t="s">
        <v>3305</v>
      </c>
      <c r="E57" s="1160"/>
      <c r="F57" s="1167" t="s">
        <v>3341</v>
      </c>
      <c r="G57" s="1162"/>
      <c r="H57" s="1163">
        <f t="shared" si="1"/>
        <v>0</v>
      </c>
      <c r="I57" s="1164"/>
    </row>
    <row r="58" spans="1:9" ht="24.75" customHeight="1">
      <c r="A58" s="1183">
        <v>45</v>
      </c>
      <c r="B58" s="1158" t="s">
        <v>3309</v>
      </c>
      <c r="C58" s="1160">
        <v>16</v>
      </c>
      <c r="D58" s="1168" t="s">
        <v>3305</v>
      </c>
      <c r="E58" s="1160"/>
      <c r="F58" s="1167" t="s">
        <v>3342</v>
      </c>
      <c r="G58" s="1162"/>
      <c r="H58" s="1163">
        <f t="shared" si="1"/>
        <v>0</v>
      </c>
      <c r="I58" s="1164"/>
    </row>
    <row r="59" spans="1:9" ht="16.5" customHeight="1" thickBot="1">
      <c r="A59" s="1182">
        <v>46</v>
      </c>
      <c r="B59" s="1158" t="s">
        <v>3343</v>
      </c>
      <c r="C59" s="1160">
        <v>1</v>
      </c>
      <c r="D59" s="1168" t="s">
        <v>3312</v>
      </c>
      <c r="E59" s="1160"/>
      <c r="F59" s="1167" t="s">
        <v>3313</v>
      </c>
      <c r="G59" s="1162"/>
      <c r="H59" s="1163">
        <f t="shared" si="1"/>
        <v>0</v>
      </c>
      <c r="I59" s="1184"/>
    </row>
    <row r="60" spans="1:9" ht="15.75">
      <c r="A60" s="1372" t="s">
        <v>3316</v>
      </c>
      <c r="B60" s="1372"/>
      <c r="C60" s="1372"/>
      <c r="D60" s="1372"/>
      <c r="E60" s="1372"/>
      <c r="F60" s="1372"/>
      <c r="G60" s="1372"/>
      <c r="H60" s="1171">
        <f>SUM(H48:H59)</f>
        <v>0</v>
      </c>
      <c r="I60" s="1373"/>
    </row>
    <row r="61" spans="1:9" ht="15.75">
      <c r="A61" s="1376" t="s">
        <v>3317</v>
      </c>
      <c r="B61" s="1376"/>
      <c r="C61" s="1376"/>
      <c r="D61" s="1376"/>
      <c r="E61" s="1376"/>
      <c r="F61" s="1376"/>
      <c r="G61" s="1376"/>
      <c r="H61" s="1172">
        <f>H60*1.21</f>
        <v>0</v>
      </c>
      <c r="I61" s="1374"/>
    </row>
    <row r="62" spans="1:9" ht="15.75" thickBot="1">
      <c r="A62" s="1377" t="s">
        <v>3212</v>
      </c>
      <c r="B62" s="1377"/>
      <c r="C62" s="1377"/>
      <c r="D62" s="1377"/>
      <c r="E62" s="1377"/>
      <c r="F62" s="1377"/>
      <c r="G62" s="1377"/>
      <c r="H62" s="1173">
        <f>H61-H60</f>
        <v>0</v>
      </c>
      <c r="I62" s="1375"/>
    </row>
    <row r="63" spans="1:9" ht="15.75" thickBot="1">
      <c r="A63" s="1381" t="s">
        <v>3344</v>
      </c>
      <c r="B63" s="1382"/>
      <c r="C63" s="1382"/>
      <c r="D63" s="1382"/>
      <c r="E63" s="1382"/>
      <c r="F63" s="1382"/>
      <c r="G63" s="1382"/>
      <c r="H63" s="1382"/>
      <c r="I63" s="1384"/>
    </row>
    <row r="64" spans="1:9">
      <c r="A64" s="1174">
        <v>47</v>
      </c>
      <c r="B64" s="1175" t="s">
        <v>3345</v>
      </c>
      <c r="C64" s="1185">
        <v>1</v>
      </c>
      <c r="D64" s="1176" t="s">
        <v>3224</v>
      </c>
      <c r="E64" s="1177" t="s">
        <v>3346</v>
      </c>
      <c r="F64" s="1186" t="s">
        <v>3347</v>
      </c>
      <c r="G64" s="1179"/>
      <c r="H64" s="1180">
        <f>G64*C64</f>
        <v>0</v>
      </c>
      <c r="I64" s="1187"/>
    </row>
    <row r="65" spans="1:9">
      <c r="A65" s="1183">
        <v>48</v>
      </c>
      <c r="B65" s="1158" t="s">
        <v>3348</v>
      </c>
      <c r="C65" s="1168">
        <v>6</v>
      </c>
      <c r="D65" s="1159" t="s">
        <v>3224</v>
      </c>
      <c r="E65" s="1160" t="s">
        <v>3349</v>
      </c>
      <c r="F65" s="1169" t="s">
        <v>3350</v>
      </c>
      <c r="G65" s="1162"/>
      <c r="H65" s="1163">
        <f t="shared" ref="H65:H77" si="2">G65*C65</f>
        <v>0</v>
      </c>
      <c r="I65" s="1188"/>
    </row>
    <row r="66" spans="1:9">
      <c r="A66" s="1183">
        <v>49</v>
      </c>
      <c r="B66" s="1158" t="s">
        <v>3351</v>
      </c>
      <c r="C66" s="1168">
        <v>1000</v>
      </c>
      <c r="D66" s="1168" t="s">
        <v>241</v>
      </c>
      <c r="E66" s="1159" t="s">
        <v>3352</v>
      </c>
      <c r="F66" s="1169" t="s">
        <v>3353</v>
      </c>
      <c r="G66" s="1162"/>
      <c r="H66" s="1163">
        <f t="shared" si="2"/>
        <v>0</v>
      </c>
      <c r="I66" s="1188"/>
    </row>
    <row r="67" spans="1:9" ht="25.5">
      <c r="A67" s="1183">
        <v>50</v>
      </c>
      <c r="B67" s="1158" t="s">
        <v>3354</v>
      </c>
      <c r="C67" s="1168">
        <v>50</v>
      </c>
      <c r="D67" s="1159" t="s">
        <v>241</v>
      </c>
      <c r="E67" s="1160" t="s">
        <v>3355</v>
      </c>
      <c r="F67" s="1169" t="s">
        <v>3356</v>
      </c>
      <c r="G67" s="1162"/>
      <c r="H67" s="1163">
        <f t="shared" si="2"/>
        <v>0</v>
      </c>
      <c r="I67" s="1188"/>
    </row>
    <row r="68" spans="1:9" ht="51">
      <c r="A68" s="1183">
        <v>51</v>
      </c>
      <c r="B68" s="1158" t="s">
        <v>3357</v>
      </c>
      <c r="C68" s="1160">
        <v>50</v>
      </c>
      <c r="D68" s="1168" t="s">
        <v>241</v>
      </c>
      <c r="E68" s="1160" t="s">
        <v>3358</v>
      </c>
      <c r="F68" s="1161" t="s">
        <v>3359</v>
      </c>
      <c r="G68" s="1162"/>
      <c r="H68" s="1163">
        <f t="shared" si="2"/>
        <v>0</v>
      </c>
      <c r="I68" s="1188"/>
    </row>
    <row r="69" spans="1:9" ht="63.75">
      <c r="A69" s="1183">
        <v>52</v>
      </c>
      <c r="B69" s="1158" t="s">
        <v>3360</v>
      </c>
      <c r="C69" s="1160">
        <v>500</v>
      </c>
      <c r="D69" s="1168" t="s">
        <v>241</v>
      </c>
      <c r="E69" s="1160" t="s">
        <v>3361</v>
      </c>
      <c r="F69" s="1167" t="s">
        <v>3362</v>
      </c>
      <c r="G69" s="1162"/>
      <c r="H69" s="1163">
        <f t="shared" si="2"/>
        <v>0</v>
      </c>
      <c r="I69" s="1188"/>
    </row>
    <row r="70" spans="1:9">
      <c r="A70" s="1183">
        <v>53</v>
      </c>
      <c r="B70" s="1158" t="s">
        <v>3363</v>
      </c>
      <c r="C70" s="1160">
        <v>30</v>
      </c>
      <c r="D70" s="1168" t="s">
        <v>241</v>
      </c>
      <c r="E70" s="1160" t="s">
        <v>3364</v>
      </c>
      <c r="F70" s="1167" t="s">
        <v>3365</v>
      </c>
      <c r="G70" s="1162"/>
      <c r="H70" s="1163">
        <f t="shared" si="2"/>
        <v>0</v>
      </c>
      <c r="I70" s="1188"/>
    </row>
    <row r="71" spans="1:9" ht="102">
      <c r="A71" s="1183">
        <v>54</v>
      </c>
      <c r="B71" s="1158" t="s">
        <v>3366</v>
      </c>
      <c r="C71" s="1160">
        <v>1</v>
      </c>
      <c r="D71" s="1189" t="s">
        <v>3224</v>
      </c>
      <c r="E71" s="1160" t="s">
        <v>3367</v>
      </c>
      <c r="F71" s="1167" t="s">
        <v>3368</v>
      </c>
      <c r="G71" s="1162"/>
      <c r="H71" s="1163">
        <f t="shared" si="2"/>
        <v>0</v>
      </c>
      <c r="I71" s="1188"/>
    </row>
    <row r="72" spans="1:9">
      <c r="A72" s="1183">
        <v>55</v>
      </c>
      <c r="B72" s="1158" t="s">
        <v>3369</v>
      </c>
      <c r="C72" s="1160">
        <v>1</v>
      </c>
      <c r="D72" s="1168" t="s">
        <v>3224</v>
      </c>
      <c r="E72" s="1160" t="s">
        <v>3370</v>
      </c>
      <c r="F72" s="1167" t="s">
        <v>3371</v>
      </c>
      <c r="G72" s="1162"/>
      <c r="H72" s="1163">
        <f t="shared" si="2"/>
        <v>0</v>
      </c>
      <c r="I72" s="1188"/>
    </row>
    <row r="73" spans="1:9">
      <c r="A73" s="1183">
        <v>56</v>
      </c>
      <c r="B73" s="1158" t="s">
        <v>3372</v>
      </c>
      <c r="C73" s="1160">
        <v>1</v>
      </c>
      <c r="D73" s="1168" t="s">
        <v>3224</v>
      </c>
      <c r="E73" s="1160" t="s">
        <v>3373</v>
      </c>
      <c r="F73" s="1167" t="s">
        <v>3371</v>
      </c>
      <c r="G73" s="1162"/>
      <c r="H73" s="1163">
        <f t="shared" si="2"/>
        <v>0</v>
      </c>
      <c r="I73" s="1188"/>
    </row>
    <row r="74" spans="1:9" ht="110.25" customHeight="1">
      <c r="A74" s="1183">
        <v>57</v>
      </c>
      <c r="B74" s="1158" t="s">
        <v>3374</v>
      </c>
      <c r="C74" s="1160">
        <v>2</v>
      </c>
      <c r="D74" s="1168" t="s">
        <v>3224</v>
      </c>
      <c r="E74" s="1160" t="s">
        <v>3374</v>
      </c>
      <c r="F74" s="1167" t="s">
        <v>3375</v>
      </c>
      <c r="G74" s="1162"/>
      <c r="H74" s="1163">
        <f t="shared" si="2"/>
        <v>0</v>
      </c>
      <c r="I74" s="1188"/>
    </row>
    <row r="75" spans="1:9" ht="25.5">
      <c r="A75" s="1183">
        <v>59</v>
      </c>
      <c r="B75" s="1158" t="s">
        <v>3307</v>
      </c>
      <c r="C75" s="1160">
        <v>12</v>
      </c>
      <c r="D75" s="1168" t="s">
        <v>3305</v>
      </c>
      <c r="E75" s="1160"/>
      <c r="F75" s="1167" t="s">
        <v>3308</v>
      </c>
      <c r="G75" s="1162"/>
      <c r="H75" s="1163">
        <f t="shared" si="2"/>
        <v>0</v>
      </c>
      <c r="I75" s="1188"/>
    </row>
    <row r="76" spans="1:9">
      <c r="A76" s="1183">
        <v>60</v>
      </c>
      <c r="B76" s="1158" t="s">
        <v>3376</v>
      </c>
      <c r="C76" s="1160">
        <v>1650</v>
      </c>
      <c r="D76" s="1168" t="s">
        <v>241</v>
      </c>
      <c r="E76" s="1160"/>
      <c r="F76" s="1190" t="s">
        <v>3377</v>
      </c>
      <c r="G76" s="1162"/>
      <c r="H76" s="1163">
        <f t="shared" si="2"/>
        <v>0</v>
      </c>
      <c r="I76" s="1188"/>
    </row>
    <row r="77" spans="1:9" ht="26.25" thickBot="1">
      <c r="A77" s="1191">
        <v>61</v>
      </c>
      <c r="B77" s="1192" t="s">
        <v>3378</v>
      </c>
      <c r="C77" s="1193">
        <v>1</v>
      </c>
      <c r="D77" s="1193" t="s">
        <v>3379</v>
      </c>
      <c r="E77" s="1193"/>
      <c r="F77" s="1194" t="s">
        <v>3380</v>
      </c>
      <c r="G77" s="1195"/>
      <c r="H77" s="1196">
        <f t="shared" si="2"/>
        <v>0</v>
      </c>
      <c r="I77" s="1197"/>
    </row>
    <row r="78" spans="1:9" ht="15.75">
      <c r="A78" s="1372" t="s">
        <v>3316</v>
      </c>
      <c r="B78" s="1372"/>
      <c r="C78" s="1372"/>
      <c r="D78" s="1372"/>
      <c r="E78" s="1372"/>
      <c r="F78" s="1372"/>
      <c r="G78" s="1372"/>
      <c r="H78" s="1171">
        <f>SUM(H66:H77)</f>
        <v>0</v>
      </c>
      <c r="I78" s="1378"/>
    </row>
    <row r="79" spans="1:9" ht="15.75">
      <c r="A79" s="1376" t="s">
        <v>3317</v>
      </c>
      <c r="B79" s="1376"/>
      <c r="C79" s="1376"/>
      <c r="D79" s="1376"/>
      <c r="E79" s="1376"/>
      <c r="F79" s="1376"/>
      <c r="G79" s="1376"/>
      <c r="H79" s="1172">
        <f>H78*1.21</f>
        <v>0</v>
      </c>
      <c r="I79" s="1379"/>
    </row>
    <row r="80" spans="1:9" ht="15.75" thickBot="1">
      <c r="A80" s="1377" t="s">
        <v>3212</v>
      </c>
      <c r="B80" s="1377"/>
      <c r="C80" s="1377"/>
      <c r="D80" s="1377"/>
      <c r="E80" s="1377"/>
      <c r="F80" s="1377"/>
      <c r="G80" s="1377"/>
      <c r="H80" s="1173">
        <f>H79-H78</f>
        <v>0</v>
      </c>
      <c r="I80" s="1380"/>
    </row>
  </sheetData>
  <mergeCells count="29">
    <mergeCell ref="A78:G78"/>
    <mergeCell ref="I78:I80"/>
    <mergeCell ref="A79:G79"/>
    <mergeCell ref="A80:G80"/>
    <mergeCell ref="A47:I47"/>
    <mergeCell ref="A60:G60"/>
    <mergeCell ref="I60:I62"/>
    <mergeCell ref="A61:G61"/>
    <mergeCell ref="A62:G62"/>
    <mergeCell ref="A63:I63"/>
    <mergeCell ref="A7:G7"/>
    <mergeCell ref="H7:I7"/>
    <mergeCell ref="A9:I9"/>
    <mergeCell ref="A44:G44"/>
    <mergeCell ref="I44:I46"/>
    <mergeCell ref="A45:G45"/>
    <mergeCell ref="A46:G46"/>
    <mergeCell ref="A4:G4"/>
    <mergeCell ref="H4:I4"/>
    <mergeCell ref="A5:G5"/>
    <mergeCell ref="H5:I5"/>
    <mergeCell ref="A6:G6"/>
    <mergeCell ref="H6:I6"/>
    <mergeCell ref="A1:G1"/>
    <mergeCell ref="H1:I1"/>
    <mergeCell ref="A2:G2"/>
    <mergeCell ref="H2:I2"/>
    <mergeCell ref="A3:G3"/>
    <mergeCell ref="H3:I3"/>
  </mergeCells>
  <printOptions horizontalCentered="1"/>
  <pageMargins left="0.70866141732283472" right="0.70866141732283472" top="0.78740157480314965" bottom="0.78740157480314965" header="0.31496062992125984" footer="0.31496062992125984"/>
  <pageSetup scale="50" fitToHeight="0" orientation="portrait" r:id="rId1"/>
  <rowBreaks count="2" manualBreakCount="2">
    <brk id="24" max="8" man="1"/>
    <brk id="4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66</vt:i4>
      </vt:variant>
    </vt:vector>
  </HeadingPairs>
  <TitlesOfParts>
    <vt:vector size="80" baseType="lpstr">
      <vt:lpstr>Pokyny pro vyplnění</vt:lpstr>
      <vt:lpstr>Stavba</vt:lpstr>
      <vt:lpstr>VzorPolozky</vt:lpstr>
      <vt:lpstr>01 9256-0101 Pol</vt:lpstr>
      <vt:lpstr>721-KAN</vt:lpstr>
      <vt:lpstr>722-VOD</vt:lpstr>
      <vt:lpstr>723-PLYN</vt:lpstr>
      <vt:lpstr>730-ÚT</vt:lpstr>
      <vt:lpstr>791-Gastro</vt:lpstr>
      <vt:lpstr>M21-ESI</vt:lpstr>
      <vt:lpstr>M22-STK</vt:lpstr>
      <vt:lpstr>M22-EPS</vt:lpstr>
      <vt:lpstr>M24-VZT</vt:lpstr>
      <vt:lpstr>M47-AV</vt:lpstr>
      <vt:lpstr>'791-Gastro'!_00013_00015_1PP_1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'722-VOD'!Excel_BuiltIn_Print_Area</vt:lpstr>
      <vt:lpstr>'722-VOD'!Excel_BuiltIn_Print_Titles</vt:lpstr>
      <vt:lpstr>Stavba!IČO</vt:lpstr>
      <vt:lpstr>Mena</vt:lpstr>
      <vt:lpstr>MistoStavby</vt:lpstr>
      <vt:lpstr>nazevobjektu</vt:lpstr>
      <vt:lpstr>Stavba!NazevStavby</vt:lpstr>
      <vt:lpstr>NazevStavebnihoRozpoctu</vt:lpstr>
      <vt:lpstr>'01 9256-0101 Pol'!Názvy_tisku</vt:lpstr>
      <vt:lpstr>'722-VOD'!Názvy_tisku</vt:lpstr>
      <vt:lpstr>'723-PLYN'!Názvy_tisku</vt:lpstr>
      <vt:lpstr>'730-ÚT'!Názvy_tisku</vt:lpstr>
      <vt:lpstr>'791-Gastro'!Názvy_tisku</vt:lpstr>
      <vt:lpstr>'M21-ESI'!Názvy_tisku</vt:lpstr>
      <vt:lpstr>oadresa</vt:lpstr>
      <vt:lpstr>Stavba!Objednatel</vt:lpstr>
      <vt:lpstr>Stavba!Objekt</vt:lpstr>
      <vt:lpstr>'01 9256-0101 Pol'!Oblast_tisku</vt:lpstr>
      <vt:lpstr>'721-KAN'!Oblast_tisku</vt:lpstr>
      <vt:lpstr>'722-VOD'!Oblast_tisku</vt:lpstr>
      <vt:lpstr>'723-PLYN'!Oblast_tisku</vt:lpstr>
      <vt:lpstr>'730-ÚT'!Oblast_tisku</vt:lpstr>
      <vt:lpstr>'791-Gastro'!Oblast_tisku</vt:lpstr>
      <vt:lpstr>'M21-ESI'!Oblast_tisku</vt:lpstr>
      <vt:lpstr>'M22-EPS'!Oblast_tisku</vt:lpstr>
      <vt:lpstr>'M22-STK'!Oblast_tisku</vt:lpstr>
      <vt:lpstr>'M24-VZT'!Oblast_tisku</vt:lpstr>
      <vt:lpstr>'M47-AV'!Oblast_tisku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Jaromír Obšil</dc:creator>
  <cp:lastModifiedBy>Romana Kocourová</cp:lastModifiedBy>
  <cp:lastPrinted>2023-09-26T14:12:38Z</cp:lastPrinted>
  <dcterms:created xsi:type="dcterms:W3CDTF">2009-04-08T07:15:50Z</dcterms:created>
  <dcterms:modified xsi:type="dcterms:W3CDTF">2023-09-26T14:12:49Z</dcterms:modified>
</cp:coreProperties>
</file>