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ynek13\Desktop\rozpočty\"/>
    </mc:Choice>
  </mc:AlternateContent>
  <bookViews>
    <workbookView xWindow="0" yWindow="0" windowWidth="0" windowHeight="0"/>
  </bookViews>
  <sheets>
    <sheet name="Rekapitulace stavby" sheetId="1" r:id="rId1"/>
    <sheet name="01 - Přípravné práce" sheetId="2" r:id="rId2"/>
    <sheet name="02 - Výměna potrubí přívo..." sheetId="3" r:id="rId3"/>
    <sheet name="03 - Dokončovací práce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Přípravné práce'!$C$119:$K$127</definedName>
    <definedName name="_xlnm.Print_Area" localSheetId="1">'01 - Přípravné práce'!$C$4:$J$76,'01 - Přípravné práce'!$C$82:$J$101,'01 - Přípravné práce'!$C$107:$J$127</definedName>
    <definedName name="_xlnm.Print_Titles" localSheetId="1">'01 - Přípravné práce'!$119:$119</definedName>
    <definedName name="_xlnm._FilterDatabase" localSheetId="2" hidden="1">'02 - Výměna potrubí přívo...'!$C$120:$K$208</definedName>
    <definedName name="_xlnm.Print_Area" localSheetId="2">'02 - Výměna potrubí přívo...'!$C$4:$J$76,'02 - Výměna potrubí přívo...'!$C$82:$J$102,'02 - Výměna potrubí přívo...'!$C$108:$J$208</definedName>
    <definedName name="_xlnm.Print_Titles" localSheetId="2">'02 - Výměna potrubí přívo...'!$120:$120</definedName>
    <definedName name="_xlnm._FilterDatabase" localSheetId="3" hidden="1">'03 - Dokončovací práce'!$C$115:$K$126</definedName>
    <definedName name="_xlnm.Print_Area" localSheetId="3">'03 - Dokončovací práce'!$C$4:$J$76,'03 - Dokončovací práce'!$C$82:$J$97,'03 - Dokončovací práce'!$C$103:$J$126</definedName>
    <definedName name="_xlnm.Print_Titles" localSheetId="3">'03 - Dokončovací práce'!$115:$115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J113"/>
  <c r="J112"/>
  <c r="F112"/>
  <c r="F110"/>
  <c r="E108"/>
  <c r="J92"/>
  <c r="J91"/>
  <c r="F91"/>
  <c r="F89"/>
  <c r="E87"/>
  <c r="J18"/>
  <c r="E18"/>
  <c r="F92"/>
  <c r="J17"/>
  <c r="J12"/>
  <c r="J110"/>
  <c r="E7"/>
  <c r="E106"/>
  <c i="3" r="J37"/>
  <c r="J36"/>
  <c i="1" r="AY96"/>
  <c i="3" r="J35"/>
  <c i="1" r="AX96"/>
  <c i="3"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T174"/>
  <c r="R175"/>
  <c r="R174"/>
  <c r="P175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2" r="J37"/>
  <c r="J36"/>
  <c i="1" r="AY95"/>
  <c i="2" r="J35"/>
  <c i="1" r="AX95"/>
  <c i="2"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T122"/>
  <c r="T121"/>
  <c r="R123"/>
  <c r="R122"/>
  <c r="R121"/>
  <c r="P123"/>
  <c r="P122"/>
  <c r="P121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1" r="L90"/>
  <c r="AM90"/>
  <c r="AM89"/>
  <c r="L89"/>
  <c r="AM87"/>
  <c r="L87"/>
  <c r="L85"/>
  <c r="L84"/>
  <c i="2" r="J126"/>
  <c i="3" r="J208"/>
  <c r="BK203"/>
  <c r="BK199"/>
  <c r="BK194"/>
  <c r="BK188"/>
  <c r="J181"/>
  <c r="J156"/>
  <c r="BK140"/>
  <c r="BK204"/>
  <c r="J201"/>
  <c r="BK195"/>
  <c r="J190"/>
  <c r="BK183"/>
  <c r="BK198"/>
  <c r="BK189"/>
  <c r="BK181"/>
  <c r="BK170"/>
  <c r="BK154"/>
  <c r="J140"/>
  <c r="J178"/>
  <c r="J162"/>
  <c r="J150"/>
  <c r="J138"/>
  <c i="4" r="J125"/>
  <c r="J126"/>
  <c r="BK120"/>
  <c r="J117"/>
  <c i="2" r="J127"/>
  <c i="1" r="AS94"/>
  <c i="3" r="J196"/>
  <c r="BK190"/>
  <c r="J185"/>
  <c r="BK162"/>
  <c r="BK146"/>
  <c r="J124"/>
  <c r="BK202"/>
  <c r="BK196"/>
  <c r="BK191"/>
  <c r="J186"/>
  <c r="BK201"/>
  <c r="BK192"/>
  <c r="BK180"/>
  <c r="BK168"/>
  <c r="BK158"/>
  <c r="J133"/>
  <c r="BK175"/>
  <c r="J158"/>
  <c r="J145"/>
  <c r="BK128"/>
  <c i="4" r="J124"/>
  <c r="BK125"/>
  <c r="J120"/>
  <c i="2" r="BK127"/>
  <c r="BK123"/>
  <c i="3" r="J204"/>
  <c r="BK200"/>
  <c r="J198"/>
  <c r="J191"/>
  <c r="BK186"/>
  <c r="J170"/>
  <c r="J154"/>
  <c r="BK138"/>
  <c r="J203"/>
  <c r="J199"/>
  <c r="J192"/>
  <c r="J187"/>
  <c r="BK206"/>
  <c r="J193"/>
  <c r="BK185"/>
  <c r="J175"/>
  <c r="J160"/>
  <c r="BK145"/>
  <c r="BK124"/>
  <c r="BK160"/>
  <c r="J146"/>
  <c r="BK133"/>
  <c i="4" r="BK126"/>
  <c r="BK117"/>
  <c r="BK124"/>
  <c r="J119"/>
  <c i="2" r="J123"/>
  <c r="BK126"/>
  <c i="3" r="J206"/>
  <c r="J202"/>
  <c r="J195"/>
  <c r="J189"/>
  <c r="J183"/>
  <c r="J168"/>
  <c r="J141"/>
  <c r="BK208"/>
  <c r="J200"/>
  <c r="BK193"/>
  <c r="J188"/>
  <c r="J180"/>
  <c r="J194"/>
  <c r="BK187"/>
  <c r="BK178"/>
  <c r="BK166"/>
  <c r="BK150"/>
  <c r="J128"/>
  <c r="J166"/>
  <c r="BK156"/>
  <c r="BK141"/>
  <c i="4" r="J122"/>
  <c r="BK122"/>
  <c r="BK119"/>
  <c i="2" l="1" r="T125"/>
  <c r="T124"/>
  <c r="T120"/>
  <c r="R125"/>
  <c r="R124"/>
  <c r="R120"/>
  <c i="3" r="T123"/>
  <c r="P177"/>
  <c i="2" r="P125"/>
  <c r="P124"/>
  <c r="P120"/>
  <c i="1" r="AU95"/>
  <c i="3" r="R123"/>
  <c r="T177"/>
  <c i="4" r="R116"/>
  <c i="2" r="BK125"/>
  <c r="J125"/>
  <c r="J100"/>
  <c i="3" r="BK123"/>
  <c r="J123"/>
  <c r="J98"/>
  <c r="P123"/>
  <c r="BK177"/>
  <c r="J177"/>
  <c r="J100"/>
  <c r="R177"/>
  <c i="4" r="BK116"/>
  <c r="J116"/>
  <c r="J96"/>
  <c r="P116"/>
  <c i="1" r="AU97"/>
  <c i="4" r="T116"/>
  <c i="3" r="BK207"/>
  <c r="J207"/>
  <c r="J101"/>
  <c r="BK174"/>
  <c r="J174"/>
  <c r="J99"/>
  <c i="2" r="BK122"/>
  <c r="J122"/>
  <c r="J98"/>
  <c i="3" r="BK122"/>
  <c r="J122"/>
  <c r="J97"/>
  <c i="4" r="J89"/>
  <c r="F113"/>
  <c r="BE117"/>
  <c r="BE119"/>
  <c r="BE120"/>
  <c r="BE124"/>
  <c r="E85"/>
  <c r="BE122"/>
  <c r="BE125"/>
  <c r="BE126"/>
  <c i="3" r="J89"/>
  <c r="BE128"/>
  <c r="BE140"/>
  <c r="BE154"/>
  <c r="BE158"/>
  <c r="BE166"/>
  <c r="BE170"/>
  <c r="BE175"/>
  <c r="BE178"/>
  <c r="E85"/>
  <c r="F118"/>
  <c r="BE124"/>
  <c r="BE138"/>
  <c r="BE141"/>
  <c r="BE145"/>
  <c r="BE146"/>
  <c r="BE150"/>
  <c r="BE156"/>
  <c r="BE160"/>
  <c r="BE162"/>
  <c r="BE168"/>
  <c r="BE183"/>
  <c r="BE186"/>
  <c r="BE188"/>
  <c r="BE196"/>
  <c r="BE200"/>
  <c r="BE206"/>
  <c r="BE208"/>
  <c r="BE181"/>
  <c r="BE185"/>
  <c r="BE190"/>
  <c r="BE192"/>
  <c r="BE194"/>
  <c r="BE199"/>
  <c r="BE201"/>
  <c i="2" r="BK124"/>
  <c r="J124"/>
  <c r="J99"/>
  <c i="3" r="BE133"/>
  <c r="BE180"/>
  <c r="BE187"/>
  <c r="BE189"/>
  <c r="BE191"/>
  <c r="BE193"/>
  <c r="BE195"/>
  <c r="BE198"/>
  <c r="BE202"/>
  <c r="BE203"/>
  <c r="BE204"/>
  <c i="2" r="E85"/>
  <c r="F92"/>
  <c r="BE127"/>
  <c r="J89"/>
  <c r="BE123"/>
  <c r="BE126"/>
  <c r="J34"/>
  <c i="1" r="AW95"/>
  <c i="3" r="F35"/>
  <c i="1" r="BB96"/>
  <c i="4" r="F34"/>
  <c i="1" r="BA97"/>
  <c i="4" r="F37"/>
  <c i="1" r="BD97"/>
  <c i="2" r="F35"/>
  <c i="1" r="BB95"/>
  <c i="2" r="F37"/>
  <c i="1" r="BD95"/>
  <c i="3" r="F36"/>
  <c i="1" r="BC96"/>
  <c i="3" r="F34"/>
  <c i="1" r="BA96"/>
  <c i="4" r="F35"/>
  <c i="1" r="BB97"/>
  <c i="4" r="F36"/>
  <c i="1" r="BC97"/>
  <c i="3" r="F37"/>
  <c i="1" r="BD96"/>
  <c i="2" r="F34"/>
  <c i="1" r="BA95"/>
  <c i="2" r="F36"/>
  <c i="1" r="BC95"/>
  <c i="3" r="J34"/>
  <c i="1" r="AW96"/>
  <c i="4" r="J34"/>
  <c i="1" r="AW97"/>
  <c i="3" l="1" r="R122"/>
  <c r="R121"/>
  <c r="P122"/>
  <c r="P121"/>
  <c i="1" r="AU96"/>
  <c i="3" r="T122"/>
  <c r="T121"/>
  <c i="2" r="BK121"/>
  <c r="J121"/>
  <c r="J97"/>
  <c i="3" r="BK121"/>
  <c r="J121"/>
  <c r="J96"/>
  <c i="2" r="BK120"/>
  <c r="J120"/>
  <c r="J96"/>
  <c i="1" r="AU94"/>
  <c i="4" r="J30"/>
  <c i="1" r="AG97"/>
  <c i="2" r="J33"/>
  <c i="1" r="AV95"/>
  <c r="AT95"/>
  <c i="3" r="F33"/>
  <c i="1" r="AZ96"/>
  <c r="BB94"/>
  <c r="W31"/>
  <c i="3" r="J33"/>
  <c i="1" r="AV96"/>
  <c r="AT96"/>
  <c r="BC94"/>
  <c r="AY94"/>
  <c i="2" r="F33"/>
  <c i="1" r="AZ95"/>
  <c i="4" r="F33"/>
  <c i="1" r="AZ97"/>
  <c i="4" r="J33"/>
  <c i="1" r="AV97"/>
  <c r="AT97"/>
  <c r="AN97"/>
  <c r="BD94"/>
  <c r="W33"/>
  <c r="BA94"/>
  <c r="AW94"/>
  <c r="AK30"/>
  <c i="4" l="1" r="J39"/>
  <c i="1" r="AX94"/>
  <c r="W32"/>
  <c i="2" r="J30"/>
  <c i="1" r="AG95"/>
  <c r="W30"/>
  <c i="3" r="J30"/>
  <c i="1" r="AG96"/>
  <c r="AN96"/>
  <c r="AZ94"/>
  <c r="AV94"/>
  <c r="AK29"/>
  <c i="3" l="1" r="J39"/>
  <c i="2" r="J39"/>
  <c i="1" r="AN95"/>
  <c r="AG94"/>
  <c r="AK26"/>
  <c r="AK35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<sst xmlns="http://schemas.openxmlformats.org/spreadsheetml/2006/main">
  <si>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</si>
  <si>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</si>
  <si>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</si>
  <si>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</si>
  <si>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</si>
  <si>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{d69aa7a1-11f4-48f4-9660-6c0485f4fb45}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</si>
  <si>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</si>
  <si>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</si>
  <si>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</si>
  <si>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</si>
  <si>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</si>
  <si>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</si>
  <si>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</si>
  <si>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</si>
  <si>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2024-03-13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</si>
  <si>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</si>
  <si>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</si>
  <si>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Vodovod Velká Chyška - přivaděč od Útěchovic- Výměna azbestocementového potrubí</t>
  </si>
  <si>
    <t>KSO:</t>
  </si>
  <si>
    <t>CC-CZ:</t>
  </si>
  <si>
    <t>Místo:</t>
  </si>
  <si>
    <t>Útěchovice pod Stražištěm, Velká Chyška</t>
  </si>
  <si>
    <t>Datum:</t>
  </si>
  <si>
    <t>13. 3. 2024</t>
  </si>
  <si>
    <t>Zadavatel:</t>
  </si>
  <si>
    <t>IČ:</t>
  </si>
  <si>
    <t>00249289</t>
  </si>
  <si>
    <t>Obec Velká Cyhška</t>
  </si>
  <si>
    <t>DIČ:</t>
  </si>
  <si>
    <t>CZ00249289</t>
  </si>
  <si>
    <t>Uchazeč:</t>
  </si>
  <si>
    <t>Vyplň údaj</t>
  </si>
  <si>
    <t>Projektant:</t>
  </si>
  <si>
    <t>26112396</t>
  </si>
  <si>
    <t>3e-projektování ekologických staveb s.r.o</t>
  </si>
  <si>
    <t>CZ26112396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</si>
  <si>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</si>
  <si>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</si>
  <si>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</si>
  <si>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</si>
  <si>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</si>
  <si>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</si>
  <si>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</si>
  <si>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</si>
  <si>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</si>
  <si>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</si>
  <si>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</si>
  <si>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</si>
  <si>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</si>
  <si>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</si>
  <si>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</si>
  <si>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</si>
  <si>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</si>
  <si>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</si>
  <si>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</si>
  <si>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</si>
  <si>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</si>
  <si>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</si>
  <si>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</si>
  <si>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</si>
  <si>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</si>
  <si>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</si>
  <si>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</si>
  <si>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</si>
  <si>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</si>
  <si>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</si>
  <si>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</si>
  <si>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</si>
  <si>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</si>
  <si>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</si>
  <si>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</si>
  <si>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</si>
  <si>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</si>
  <si>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</si>
  <si>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</si>
  <si>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</si>
  <si>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</si>
  <si>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</si>
  <si>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</si>
  <si>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</si>
  <si>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</si>
  <si>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</si>
  <si>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</si>
  <si>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</si>
  <si>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</si>
  <si>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Přípravné práce</t>
  </si>
  <si>
    <t>STA</t>
  </si>
  <si>
    <t>1</t>
  </si>
  <si>
    <t>{602eb694-6128-4d0b-94e2-de26445a0025}</t>
  </si>
  <si>
    <t>2</t>
  </si>
  <si>
    <t>02</t>
  </si>
  <si>
    <t>Výměna potrubí přívodního řadu</t>
  </si>
  <si>
    <t>{a55a3b99-e730-4199-a46c-5b4a8706e68f}</t>
  </si>
  <si>
    <t>03</t>
  </si>
  <si>
    <t>Dokončovací práce</t>
  </si>
  <si>
    <t>{373b4ba0-b7b0-4eac-ad22-40c3e00db028}</t>
  </si>
  <si>
    <t>KRYCÍ LIST SOUPISU PRACÍ</t>
  </si>
  <si>
    <t>Objekt:</t>
  </si>
  <si>
    <t>01 - Přípravné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</si>
  <si>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</si>
  <si>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</si>
  <si>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</si>
  <si>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</si>
  <si>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</si>
  <si>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</si>
  <si>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</si>
  <si>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>000 - Nepojmenované práce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</si>
  <si>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</si>
  <si>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</si>
  <si>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</si>
  <si>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</si>
  <si>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</si>
  <si>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</si>
  <si>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</si>
  <si>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</si>
  <si>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</si>
  <si>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</si>
  <si>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</si>
  <si>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</si>
  <si>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</si>
  <si>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</si>
  <si>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</si>
  <si>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</si>
  <si>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</si>
  <si>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</si>
  <si>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</si>
  <si>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zařízení staveniště</t>
  </si>
  <si>
    <t>ks</t>
  </si>
  <si>
    <t>4</t>
  </si>
  <si>
    <t>-546451949</t>
  </si>
  <si>
    <t>000</t>
  </si>
  <si>
    <t>Nepojmenované práce</t>
  </si>
  <si>
    <t>Vedlejší rozpočtové náklady</t>
  </si>
  <si>
    <t>012103000</t>
  </si>
  <si>
    <t>Přípravné práce před výstavbou - vytýčení stavby</t>
  </si>
  <si>
    <t>Kč</t>
  </si>
  <si>
    <t>1024</t>
  </si>
  <si>
    <t>-578844932</t>
  </si>
  <si>
    <t>3</t>
  </si>
  <si>
    <t>R12</t>
  </si>
  <si>
    <t xml:space="preserve">Vyznačení vedení (elektrika,  osvětlení, stávající vedení)</t>
  </si>
  <si>
    <t>512</t>
  </si>
  <si>
    <t>1949025088</t>
  </si>
  <si>
    <t>02 - Výměna potrubí přívodního řadu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</si>
  <si>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</si>
  <si>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</si>
  <si>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</si>
  <si>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</si>
  <si>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Zemní práce</t>
  </si>
  <si>
    <t>121103111</t>
  </si>
  <si>
    <t>Skrývka zemin schopných zúrodnění v rovině a svahu do 1:5</t>
  </si>
  <si>
    <t>m3</t>
  </si>
  <si>
    <t>1187789787</t>
  </si>
  <si>
    <t>VV</t>
  </si>
  <si>
    <t>"Skrývka ornice v louce 0,0-0,023" 23 *15,1*0,15</t>
  </si>
  <si>
    <t>"Skrývka ornice v poli 0,223 - 2,5587" 2335,7 *15,1*0,15</t>
  </si>
  <si>
    <t>Součet</t>
  </si>
  <si>
    <t>132251804</t>
  </si>
  <si>
    <t>Hloubení rýh š do 2000 mm v hornině třídy těžitelnosti I, skupiny 3 objem do 500 m3 pro LTM</t>
  </si>
  <si>
    <t>-26999196</t>
  </si>
  <si>
    <t xml:space="preserve">"Hloubení  v poli 0,223 - 2,5587 v hor. 3 50%" 2335,7 *1,5*1,0*0,5</t>
  </si>
  <si>
    <t>"Hloubení v louce 0,0-0,023 hor.3 50%" 23 *1,5*1,0*0,5</t>
  </si>
  <si>
    <t>"Startovací a cílové jámy v hor 3 50%"2*2*3*5*0,5</t>
  </si>
  <si>
    <t>132351804</t>
  </si>
  <si>
    <t>Hloubení rýh š do 2000 mm v hornině třídy těžitelnosti II, skupiny 4 objem do 500 m3 pro LTM</t>
  </si>
  <si>
    <t>1553815746</t>
  </si>
  <si>
    <t>"Hloubení v louce 0,0-0,023 hor.4" 23 *1,5*1,0*0,5</t>
  </si>
  <si>
    <t xml:space="preserve">"Hloubení  v poli 0,223 - 2,5587 v hor. 4" 2335,7 *1,5*1,0*0,5</t>
  </si>
  <si>
    <t>"Startovací a cílové jámy v hor 4 50%"2*2*3*5*0,5</t>
  </si>
  <si>
    <t>55</t>
  </si>
  <si>
    <t>141720017</t>
  </si>
  <si>
    <t>Neřízený zemní protlak strojně vnějšího průměru do 160 mm v hornině třídy těžitelnosti I a II, skupiny 3 a 4</t>
  </si>
  <si>
    <t>m</t>
  </si>
  <si>
    <t>-112361423</t>
  </si>
  <si>
    <t>"Protlak pod silnicí s vložením chráničky"15</t>
  </si>
  <si>
    <t>49</t>
  </si>
  <si>
    <t>141721253</t>
  </si>
  <si>
    <t>Řízený zemní protlak délky do 100 m hloubky do 6 m s protlačením potrubí vnějšího průměru vrtu do 140 mm v hornině třídy těžitelnosti I a II, skupiny 1 až 4</t>
  </si>
  <si>
    <t>934677169</t>
  </si>
  <si>
    <t>151101101</t>
  </si>
  <si>
    <t>Zřízení příložného pažení a rozepření stěn rýh hl do 2 m</t>
  </si>
  <si>
    <t>m2</t>
  </si>
  <si>
    <t>-423887377</t>
  </si>
  <si>
    <t xml:space="preserve">"Pažení  v poli 0,223 - 2,5587 " 2335,7 *1,5*2</t>
  </si>
  <si>
    <t>"Pažení v louce 0,0-0,023 " 23 *1,5*2</t>
  </si>
  <si>
    <t>5</t>
  </si>
  <si>
    <t>151101111</t>
  </si>
  <si>
    <t>Odstranění příložného pažení a rozepření stěn rýh hl do 2 m</t>
  </si>
  <si>
    <t>694947245</t>
  </si>
  <si>
    <t>30</t>
  </si>
  <si>
    <t>162251101</t>
  </si>
  <si>
    <t>Vodorovné přemístění do 20 m výkopku/sypaniny z horniny třídy těžitelnosti I, skupiny 1 až 3</t>
  </si>
  <si>
    <t>1934860745</t>
  </si>
  <si>
    <t>"Výkop rýhy výkop - vytlačená zemina"1769,025-(1,0*0,3*2358,7*0,5)</t>
  </si>
  <si>
    <t>29</t>
  </si>
  <si>
    <t>162251121</t>
  </si>
  <si>
    <t>Vodorovné přemístění do 20 m výkopku/sypaniny z horniny třídy těžitelnosti II, skupiny 4 a 5</t>
  </si>
  <si>
    <t>-1798994814</t>
  </si>
  <si>
    <t>6</t>
  </si>
  <si>
    <t>162451105</t>
  </si>
  <si>
    <t>Vodorovné přemístění do 1500 m výkopku/sypaniny z horniny třídy těžitelnosti I, skupiny 1 až 3</t>
  </si>
  <si>
    <t>-1403618225</t>
  </si>
  <si>
    <t>"vytlačená zemina"1,0*0,4*2358,7*0,5</t>
  </si>
  <si>
    <t>7</t>
  </si>
  <si>
    <t>162451125</t>
  </si>
  <si>
    <t>Vodorovné přemístění do 1500 m výkopku/sypaniny z horniny třídy těžitelnosti II, skupiny 4 a 5</t>
  </si>
  <si>
    <t>-1742587768</t>
  </si>
  <si>
    <t>56</t>
  </si>
  <si>
    <t>171201221</t>
  </si>
  <si>
    <t>Poplatek za uložení na skládce (skládkovné) zeminy a kamení kód odpadu 17 05 04</t>
  </si>
  <si>
    <t>t</t>
  </si>
  <si>
    <t>1484970199</t>
  </si>
  <si>
    <t>"Uložení vytačené zeminy 943,48m3*1,8t"943,48*1,8</t>
  </si>
  <si>
    <t>8</t>
  </si>
  <si>
    <t>171203111</t>
  </si>
  <si>
    <t>Uložení a hrubé rozhrnutí výkopku bez zhutnění v rovině a ve svahu do 1:5</t>
  </si>
  <si>
    <t>-719161099</t>
  </si>
  <si>
    <t>9</t>
  </si>
  <si>
    <t>174101101</t>
  </si>
  <si>
    <t>Zásyp jam, šachet rýh nebo kolem objektů sypaninou se zhutněním</t>
  </si>
  <si>
    <t>-394575786</t>
  </si>
  <si>
    <t>"Startovací a cílové jámy"2*2*3*5</t>
  </si>
  <si>
    <t>"Výkop rýhy výkop - vytlačená zemina"1769,025-(1,0*0,4*2358,7*0,5)</t>
  </si>
  <si>
    <t>31</t>
  </si>
  <si>
    <t>175151101</t>
  </si>
  <si>
    <t>Obsypání potrubí strojně sypaninou bez prohození, uloženou do 3 m</t>
  </si>
  <si>
    <t>1814615394</t>
  </si>
  <si>
    <t>"obsyp potrubí"1,0*0,3*2358,7*0,5</t>
  </si>
  <si>
    <t>32</t>
  </si>
  <si>
    <t>M</t>
  </si>
  <si>
    <t>58331289</t>
  </si>
  <si>
    <t>kamenivo těžené drobné frakce 0/2</t>
  </si>
  <si>
    <t>386883179</t>
  </si>
  <si>
    <t>353,805*2 'Přepočtené koeficientem množství</t>
  </si>
  <si>
    <t>34</t>
  </si>
  <si>
    <t>181351113</t>
  </si>
  <si>
    <t>Rozprostření ornice tl vrstvy do 200 mm pl přes 500 m2 v rovině nebo ve svahu do 1:5 strojně</t>
  </si>
  <si>
    <t>1673500135</t>
  </si>
  <si>
    <t>"rozprostření ornice v louce 0,0-0,023" 23 *15,1</t>
  </si>
  <si>
    <t>"rozprostření ornice v poli 0,223 - 2,5587" 2335,7 *15,1</t>
  </si>
  <si>
    <t>Vodorovné konstrukce</t>
  </si>
  <si>
    <t>33</t>
  </si>
  <si>
    <t>451572111</t>
  </si>
  <si>
    <t>Lože pod potrubí otevřený výkop z kameniva drobného těženého</t>
  </si>
  <si>
    <t>446765519</t>
  </si>
  <si>
    <t>"obsyp potrubí"1,0*0,1*2358,7</t>
  </si>
  <si>
    <t>Trubní vedení</t>
  </si>
  <si>
    <t>50</t>
  </si>
  <si>
    <t>16R</t>
  </si>
  <si>
    <t>Připojení na stávající odběrný objekt - kompletní montáž</t>
  </si>
  <si>
    <t>130108789</t>
  </si>
  <si>
    <t>"připojení na stávající odběrný objekt - komplet"1</t>
  </si>
  <si>
    <t>51</t>
  </si>
  <si>
    <t>15 R</t>
  </si>
  <si>
    <t>Napojení na stávající vodojem - komplení montáž</t>
  </si>
  <si>
    <t>133481880</t>
  </si>
  <si>
    <t>35</t>
  </si>
  <si>
    <t>871261141</t>
  </si>
  <si>
    <t>Montáž potrubí z PE100 SDR 11 otevřený výkop svařovaných na tupo D 125 x 11,4 mm</t>
  </si>
  <si>
    <t>-1734896324</t>
  </si>
  <si>
    <t>"Celková délka potrubí"2558,7</t>
  </si>
  <si>
    <t>36</t>
  </si>
  <si>
    <t>PPL.RC2125114012</t>
  </si>
  <si>
    <t>Trubka vodovodní RC2 125x11,4 12m RC PN 16, 2-vrstvá koextrudovaná, s 10% vnější vrstvou pro signalizaci poškození, pro pokládku do otevřeného výkopu bez pískového lože a méně náročné bezvýkopové pokládky</t>
  </si>
  <si>
    <t>306190857</t>
  </si>
  <si>
    <t>2558,7*1,015 'Přepočtené koeficientem množství</t>
  </si>
  <si>
    <t>43</t>
  </si>
  <si>
    <t>877271101</t>
  </si>
  <si>
    <t>Montáž elektrospojek na vodovodním potrubí z PE trub d 125</t>
  </si>
  <si>
    <t>kus</t>
  </si>
  <si>
    <t>-1938817833</t>
  </si>
  <si>
    <t>44</t>
  </si>
  <si>
    <t>DKT.FFR125E80P16</t>
  </si>
  <si>
    <t>Přírubový přechod-redukce DN 125/80, PN 10/16</t>
  </si>
  <si>
    <t>1709324360</t>
  </si>
  <si>
    <t>39</t>
  </si>
  <si>
    <t>877271113</t>
  </si>
  <si>
    <t>Montáž elektro T-kusů na vodovodním potrubí z PE trub d 125</t>
  </si>
  <si>
    <t>-952737198</t>
  </si>
  <si>
    <t>40</t>
  </si>
  <si>
    <t>28614962</t>
  </si>
  <si>
    <t>elektrotvarovka T-kus rovnoramenný PE 100 PN16 D 125mm</t>
  </si>
  <si>
    <t>-260811286</t>
  </si>
  <si>
    <t>45</t>
  </si>
  <si>
    <t>891241112</t>
  </si>
  <si>
    <t>Montáž vodovodních šoupátek otevřený výkop DN 80</t>
  </si>
  <si>
    <t>-1792394238</t>
  </si>
  <si>
    <t>46</t>
  </si>
  <si>
    <t>42221303</t>
  </si>
  <si>
    <t>šoupátko pitná voda litina GGG 50 krátká stavební dl PN10/16 DN 80x180mm</t>
  </si>
  <si>
    <t>1566881952</t>
  </si>
  <si>
    <t>41</t>
  </si>
  <si>
    <t>891247111</t>
  </si>
  <si>
    <t>Montáž hydrantů podzemních DN 80</t>
  </si>
  <si>
    <t>1971235308</t>
  </si>
  <si>
    <t>42</t>
  </si>
  <si>
    <t>42273589</t>
  </si>
  <si>
    <t>hydrant podzemní DN 80 PN 16 jednoduchý uzávěr krycí v 1000mm</t>
  </si>
  <si>
    <t>-734507172</t>
  </si>
  <si>
    <t>18</t>
  </si>
  <si>
    <t>892241111</t>
  </si>
  <si>
    <t>Tlaková zkouška vodou potrubí do 80</t>
  </si>
  <si>
    <t>-480971100</t>
  </si>
  <si>
    <t>19</t>
  </si>
  <si>
    <t>892273122</t>
  </si>
  <si>
    <t>Proplach a dezinfekce vodovodního potrubí DN od 80 do 125</t>
  </si>
  <si>
    <t>-1009183377</t>
  </si>
  <si>
    <t>47</t>
  </si>
  <si>
    <t>893212111</t>
  </si>
  <si>
    <t>Šachty armaturní z prostého betonu se stropem z dílců půdorysné pl do 1,50 m2</t>
  </si>
  <si>
    <t>-1513317074</t>
  </si>
  <si>
    <t>48</t>
  </si>
  <si>
    <t>59341001</t>
  </si>
  <si>
    <t>nosník stropní ŽB v 160mm dl 1,8m</t>
  </si>
  <si>
    <t>1467567375</t>
  </si>
  <si>
    <t>"stropní desky"5*4</t>
  </si>
  <si>
    <t>20</t>
  </si>
  <si>
    <t>899401112</t>
  </si>
  <si>
    <t>Osazení poklopů litinových šoupátkových</t>
  </si>
  <si>
    <t>1857180076</t>
  </si>
  <si>
    <t>VAG.V8705002</t>
  </si>
  <si>
    <t>poklop litinový typ 504-šoupátkový</t>
  </si>
  <si>
    <t>-934076251</t>
  </si>
  <si>
    <t>22</t>
  </si>
  <si>
    <t>899601502</t>
  </si>
  <si>
    <t>Dodávka a osazení ocelového sloupku označníku dl. 2,7 m s nátěrem a zadýnkováním</t>
  </si>
  <si>
    <t>2091267541</t>
  </si>
  <si>
    <t>23</t>
  </si>
  <si>
    <t>899713111</t>
  </si>
  <si>
    <t>Orientační tabulky na sloupku betonovém nebo ocelovém</t>
  </si>
  <si>
    <t>1227065359</t>
  </si>
  <si>
    <t>24</t>
  </si>
  <si>
    <t>899721111</t>
  </si>
  <si>
    <t>Signalizační vodič DN do 150 mm na potrubí</t>
  </si>
  <si>
    <t>1853527437</t>
  </si>
  <si>
    <t>25</t>
  </si>
  <si>
    <t>899722112</t>
  </si>
  <si>
    <t>Krytí potrubí z plastů výstražnou fólií z PVC 25 cm</t>
  </si>
  <si>
    <t>882011618</t>
  </si>
  <si>
    <t>53</t>
  </si>
  <si>
    <t>899914111</t>
  </si>
  <si>
    <t>Montáž ocelové chráničky D 159 x 10 mm</t>
  </si>
  <si>
    <t>-446649434</t>
  </si>
  <si>
    <t>"Ocelová chránička pod křížení s komunikacemi 4 * 15m"4*15</t>
  </si>
  <si>
    <t>54</t>
  </si>
  <si>
    <t>55283924</t>
  </si>
  <si>
    <t>trubka ocelová bezešvá hladká jakost 11 353 159x8,0mm</t>
  </si>
  <si>
    <t>1713968294</t>
  </si>
  <si>
    <t>998</t>
  </si>
  <si>
    <t>Přesun hmot</t>
  </si>
  <si>
    <t>28</t>
  </si>
  <si>
    <t>998276101</t>
  </si>
  <si>
    <t>Přesun hmot pro trubní vedení z trub z plastických hmot otevřený výkop</t>
  </si>
  <si>
    <t>1909158678</t>
  </si>
  <si>
    <t>03 - Dokončovací práce</t>
  </si>
  <si>
    <t xml:space="preserve">       -57</t>
  </si>
  <si>
    <t>náklady na dokumentaci skutečného stavu</t>
  </si>
  <si>
    <t>262144</t>
  </si>
  <si>
    <t>1616858256</t>
  </si>
  <si>
    <t>"Zaměření skutečného stavu, vypracování geometrických plánů pro věcná břemena"1</t>
  </si>
  <si>
    <t>27R</t>
  </si>
  <si>
    <t xml:space="preserve">Komplexní vyzkoušení - kontrola technického zařízení a kompletnosti technologických dodávek, prověření technologického zařízení a seřízení                                                                </t>
  </si>
  <si>
    <t>kpl</t>
  </si>
  <si>
    <t>1086537753</t>
  </si>
  <si>
    <t>R 322</t>
  </si>
  <si>
    <t>Rozbor upravené vody</t>
  </si>
  <si>
    <t>1890503943</t>
  </si>
  <si>
    <t>"Rozbor vody z posílení po úpravě"1</t>
  </si>
  <si>
    <t>R 323</t>
  </si>
  <si>
    <t>Materiály ke kolaudaci stavby</t>
  </si>
  <si>
    <t>-628259255</t>
  </si>
  <si>
    <t>"Dodání materiálů potřebných pro kolaudaci stavby - zkoušky, fotodokumentace, předávací protokoly - bráno jako jeden celek"1</t>
  </si>
  <si>
    <t>R324</t>
  </si>
  <si>
    <t>Geometrický plán pro zřízení věcných břemen</t>
  </si>
  <si>
    <t>-1450964791</t>
  </si>
  <si>
    <t>R325</t>
  </si>
  <si>
    <t>Povinná publicita</t>
  </si>
  <si>
    <t>1260344797</t>
  </si>
  <si>
    <t>R127</t>
  </si>
  <si>
    <t>Náhrada za újmu na zemědělských porostech</t>
  </si>
  <si>
    <t>-1186136143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</si>
</sst>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2024-03-13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Vodovod Velká Chyška - přivaděč od Útěchovic- Výměna azbestocementového potrubí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Útěchovice pod Stražištěm, Velká Chyška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13. 3. 2024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6.4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Velká Cyhška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3e-projektování ekologických staveb s.r.o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6.4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3e-projektování ekologických staveb s.r.o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4.4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Přípravné práce'!J30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'01 - Přípravné práce'!P120</f>
        <v>0</v>
      </c>
      <c r="AV95" s="127">
        <f>'01 - Přípravné práce'!J33</f>
        <v>0</v>
      </c>
      <c r="AW95" s="127">
        <f>'01 - Přípravné práce'!J34</f>
        <v>0</v>
      </c>
      <c r="AX95" s="127">
        <f>'01 - Přípravné práce'!J35</f>
        <v>0</v>
      </c>
      <c r="AY95" s="127">
        <f>'01 - Přípravné práce'!J36</f>
        <v>0</v>
      </c>
      <c r="AZ95" s="127">
        <f>'01 - Přípravné práce'!F33</f>
        <v>0</v>
      </c>
      <c r="BA95" s="127">
        <f>'01 - Přípravné práce'!F34</f>
        <v>0</v>
      </c>
      <c r="BB95" s="127">
        <f>'01 - Přípravné práce'!F35</f>
        <v>0</v>
      </c>
      <c r="BC95" s="127">
        <f>'01 - Přípravné práce'!F36</f>
        <v>0</v>
      </c>
      <c r="BD95" s="129">
        <f>'01 - Přípravné práce'!F37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14.4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Výměna potrubí přívo...'!J30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26">
        <v>0</v>
      </c>
      <c r="AT96" s="127">
        <f>ROUND(SUM(AV96:AW96),2)</f>
        <v>0</v>
      </c>
      <c r="AU96" s="128">
        <f>'02 - Výměna potrubí přívo...'!P121</f>
        <v>0</v>
      </c>
      <c r="AV96" s="127">
        <f>'02 - Výměna potrubí přívo...'!J33</f>
        <v>0</v>
      </c>
      <c r="AW96" s="127">
        <f>'02 - Výměna potrubí přívo...'!J34</f>
        <v>0</v>
      </c>
      <c r="AX96" s="127">
        <f>'02 - Výměna potrubí přívo...'!J35</f>
        <v>0</v>
      </c>
      <c r="AY96" s="127">
        <f>'02 - Výměna potrubí přívo...'!J36</f>
        <v>0</v>
      </c>
      <c r="AZ96" s="127">
        <f>'02 - Výměna potrubí přívo...'!F33</f>
        <v>0</v>
      </c>
      <c r="BA96" s="127">
        <f>'02 - Výměna potrubí přívo...'!F34</f>
        <v>0</v>
      </c>
      <c r="BB96" s="127">
        <f>'02 - Výměna potrubí přívo...'!F35</f>
        <v>0</v>
      </c>
      <c r="BC96" s="127">
        <f>'02 - Výměna potrubí přívo...'!F36</f>
        <v>0</v>
      </c>
      <c r="BD96" s="129">
        <f>'02 - Výměna potrubí přívo...'!F37</f>
        <v>0</v>
      </c>
      <c r="BE96" s="7"/>
      <c r="BT96" s="130" t="s">
        <v>87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7" customFormat="1" ht="14.4" customHeight="1">
      <c r="A97" s="118" t="s">
        <v>83</v>
      </c>
      <c r="B97" s="119"/>
      <c r="C97" s="120"/>
      <c r="D97" s="121" t="s">
        <v>93</v>
      </c>
      <c r="E97" s="121"/>
      <c r="F97" s="121"/>
      <c r="G97" s="121"/>
      <c r="H97" s="121"/>
      <c r="I97" s="122"/>
      <c r="J97" s="121" t="s">
        <v>94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Dokončovací práce'!J30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86</v>
      </c>
      <c r="AR97" s="125"/>
      <c r="AS97" s="131">
        <v>0</v>
      </c>
      <c r="AT97" s="132">
        <f>ROUND(SUM(AV97:AW97),2)</f>
        <v>0</v>
      </c>
      <c r="AU97" s="133">
        <f>'03 - Dokončovací práce'!P116</f>
        <v>0</v>
      </c>
      <c r="AV97" s="132">
        <f>'03 - Dokončovací práce'!J33</f>
        <v>0</v>
      </c>
      <c r="AW97" s="132">
        <f>'03 - Dokončovací práce'!J34</f>
        <v>0</v>
      </c>
      <c r="AX97" s="132">
        <f>'03 - Dokončovací práce'!J35</f>
        <v>0</v>
      </c>
      <c r="AY97" s="132">
        <f>'03 - Dokončovací práce'!J36</f>
        <v>0</v>
      </c>
      <c r="AZ97" s="132">
        <f>'03 - Dokončovací práce'!F33</f>
        <v>0</v>
      </c>
      <c r="BA97" s="132">
        <f>'03 - Dokončovací práce'!F34</f>
        <v>0</v>
      </c>
      <c r="BB97" s="132">
        <f>'03 - Dokončovací práce'!F35</f>
        <v>0</v>
      </c>
      <c r="BC97" s="132">
        <f>'03 - Dokončovací práce'!F36</f>
        <v>0</v>
      </c>
      <c r="BD97" s="134">
        <f>'03 - Dokončovací práce'!F37</f>
        <v>0</v>
      </c>
      <c r="BE97" s="7"/>
      <c r="BT97" s="130" t="s">
        <v>87</v>
      </c>
      <c r="BV97" s="130" t="s">
        <v>81</v>
      </c>
      <c r="BW97" s="130" t="s">
        <v>95</v>
      </c>
      <c r="BX97" s="130" t="s">
        <v>5</v>
      </c>
      <c r="CL97" s="130" t="s">
        <v>1</v>
      </c>
      <c r="CM97" s="130" t="s">
        <v>89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lE+x5ZKWq8JbPzoqPpan7vfnH4W8TaflLlY8dIlAU2z2VqTbyUmFSjf5B21cz07Hzj8uRk+q3zksEED844uXSw==" hashValue="U/J8sAkXdDhEs0FAQeL8oz25e3WIQTAg2dIFlxut3gDWEyxExtz7DSzGihuI+JVB5B1e9kFJeHl5fuTng99zM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Přípravné práce'!C2" display="/"/>
    <hyperlink ref="A96" location="'02 - Výměna potrubí přívo...'!C2" display="/"/>
    <hyperlink ref="A97" location="'03 - Dokončovací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Vodovod Velká Chyška - přivaděč od Útěchovic- Výměna azbestocementového potrubí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ROUND((SUM(BE120:BE127)),  2)</f>
        <v>0</v>
      </c>
      <c r="G33" s="37"/>
      <c r="H33" s="37"/>
      <c r="I33" s="154">
        <v>0.20999999999999999</v>
      </c>
      <c r="J33" s="153">
        <f>ROUND(((SUM(BE120:BE127))*I33),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ROUND((SUM(BF120:BF127)),  2)</f>
        <v>0</v>
      </c>
      <c r="G34" s="37"/>
      <c r="H34" s="37"/>
      <c r="I34" s="154">
        <v>0.12</v>
      </c>
      <c r="J34" s="153">
        <f>ROUND(((SUM(BF120:BF127))*I34),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ROUND((SUM(BG120:BG127)),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ROUND((SUM(BH120:BH127)),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ROUND((SUM(BI120:BI127)),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Vodovod Velká Chyška - přivaděč od Útěchovic- Výměna azbestocementového potrubí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01 - Přípravné práce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Útěchovice pod Stražištěm, Velká Chyška</v>
      </c>
      <c r="G89" s="39"/>
      <c r="H89" s="39"/>
      <c r="I89" s="31" t="s">
        <v>22</v>
      </c>
      <c r="J89" s="78" t="str">
        <f>IF(J12="","",J12)</f>
        <v>13. 3. 2024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31" t="s">
        <v>24</v>
      </c>
      <c r="D91" s="39"/>
      <c r="E91" s="39"/>
      <c r="F91" s="26" t="str">
        <f>E15</f>
        <v>Obec Velká Cyhška</v>
      </c>
      <c r="G91" s="39"/>
      <c r="H91" s="39"/>
      <c r="I91" s="31" t="s">
        <v>32</v>
      </c>
      <c r="J91" s="35" t="str">
        <f>E21</f>
        <v>3e-projektování ekologických staveb s.r.o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3e-projektování ekologických staveb s.r.o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106</v>
      </c>
      <c r="E99" s="181"/>
      <c r="F99" s="181"/>
      <c r="G99" s="181"/>
      <c r="H99" s="181"/>
      <c r="I99" s="181"/>
      <c r="J99" s="182">
        <f>J124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J125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7" customHeight="1">
      <c r="A110" s="37"/>
      <c r="B110" s="38"/>
      <c r="C110" s="39"/>
      <c r="D110" s="39"/>
      <c r="E110" s="173" t="str">
        <f>E7</f>
        <v>Vodovod Velká Chyška - přivaděč od Útěchovic- Výměna azbestocementového potrubí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6" customHeight="1">
      <c r="A112" s="37"/>
      <c r="B112" s="38"/>
      <c r="C112" s="39"/>
      <c r="D112" s="39"/>
      <c r="E112" s="75" t="str">
        <f>E9</f>
        <v>01 - Přípravné práce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Útěchovice pod Stražištěm, Velká Chyška</v>
      </c>
      <c r="G114" s="39"/>
      <c r="H114" s="39"/>
      <c r="I114" s="31" t="s">
        <v>22</v>
      </c>
      <c r="J114" s="78" t="str">
        <f>IF(J12="","",J12)</f>
        <v>13. 3. 2024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8" customHeight="1">
      <c r="A116" s="37"/>
      <c r="B116" s="38"/>
      <c r="C116" s="31" t="s">
        <v>24</v>
      </c>
      <c r="D116" s="39"/>
      <c r="E116" s="39"/>
      <c r="F116" s="26" t="str">
        <f>E15</f>
        <v>Obec Velká Cyhška</v>
      </c>
      <c r="G116" s="39"/>
      <c r="H116" s="39"/>
      <c r="I116" s="31" t="s">
        <v>32</v>
      </c>
      <c r="J116" s="35" t="str">
        <f>E21</f>
        <v>3e-projektování ekologických staveb s.r.o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8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>3e-projektování ekologických staveb s.r.o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109</v>
      </c>
      <c r="D119" s="193" t="s">
        <v>64</v>
      </c>
      <c r="E119" s="193" t="s">
        <v>60</v>
      </c>
      <c r="F119" s="193" t="s">
        <v>61</v>
      </c>
      <c r="G119" s="193" t="s">
        <v>110</v>
      </c>
      <c r="H119" s="193" t="s">
        <v>111</v>
      </c>
      <c r="I119" s="193" t="s">
        <v>112</v>
      </c>
      <c r="J119" s="194" t="s">
        <v>101</v>
      </c>
      <c r="K119" s="195" t="s">
        <v>113</v>
      </c>
      <c r="L119" s="196"/>
      <c r="M119" s="99" t="s">
        <v>1</v>
      </c>
      <c r="N119" s="100" t="s">
        <v>43</v>
      </c>
      <c r="O119" s="100" t="s">
        <v>114</v>
      </c>
      <c r="P119" s="100" t="s">
        <v>115</v>
      </c>
      <c r="Q119" s="100" t="s">
        <v>116</v>
      </c>
      <c r="R119" s="100" t="s">
        <v>117</v>
      </c>
      <c r="S119" s="100" t="s">
        <v>118</v>
      </c>
      <c r="T119" s="101" t="s">
        <v>119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120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P121+P124</f>
        <v>0</v>
      </c>
      <c r="Q120" s="103"/>
      <c r="R120" s="199">
        <f>R121+R124</f>
        <v>0</v>
      </c>
      <c r="S120" s="103"/>
      <c r="T120" s="200">
        <f>T121+T124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103</v>
      </c>
      <c r="BK120" s="201">
        <f>BK121+BK124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121</v>
      </c>
      <c r="F121" s="205" t="s">
        <v>122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</f>
        <v>0</v>
      </c>
      <c r="Q121" s="210"/>
      <c r="R121" s="211">
        <f>R122</f>
        <v>0</v>
      </c>
      <c r="S121" s="210"/>
      <c r="T121" s="21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87</v>
      </c>
      <c r="AT121" s="214" t="s">
        <v>78</v>
      </c>
      <c r="AU121" s="214" t="s">
        <v>79</v>
      </c>
      <c r="AY121" s="213" t="s">
        <v>123</v>
      </c>
      <c r="BK121" s="215">
        <f>BK122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89</v>
      </c>
      <c r="F122" s="216" t="s">
        <v>124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78</v>
      </c>
      <c r="AU122" s="214" t="s">
        <v>87</v>
      </c>
      <c r="AY122" s="213" t="s">
        <v>123</v>
      </c>
      <c r="BK122" s="215">
        <f>BK123</f>
        <v>0</v>
      </c>
    </row>
    <row r="123" s="2" customFormat="1" ht="14.4" customHeight="1">
      <c r="A123" s="37"/>
      <c r="B123" s="38"/>
      <c r="C123" s="218" t="s">
        <v>87</v>
      </c>
      <c r="D123" s="218" t="s">
        <v>125</v>
      </c>
      <c r="E123" s="219" t="s">
        <v>89</v>
      </c>
      <c r="F123" s="220" t="s">
        <v>126</v>
      </c>
      <c r="G123" s="221" t="s">
        <v>127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44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128</v>
      </c>
      <c r="AT123" s="230" t="s">
        <v>125</v>
      </c>
      <c r="AU123" s="230" t="s">
        <v>89</v>
      </c>
      <c r="AY123" s="16" t="s">
        <v>123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87</v>
      </c>
      <c r="BK123" s="231">
        <f>ROUND(I123*H123,2)</f>
        <v>0</v>
      </c>
      <c r="BL123" s="16" t="s">
        <v>128</v>
      </c>
      <c r="BM123" s="230" t="s">
        <v>129</v>
      </c>
    </row>
    <row r="124" s="12" customFormat="1" ht="25.92" customHeight="1">
      <c r="A124" s="12"/>
      <c r="B124" s="202"/>
      <c r="C124" s="203"/>
      <c r="D124" s="204" t="s">
        <v>78</v>
      </c>
      <c r="E124" s="205" t="s">
        <v>130</v>
      </c>
      <c r="F124" s="205" t="s">
        <v>131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</f>
        <v>0</v>
      </c>
      <c r="Q124" s="210"/>
      <c r="R124" s="211">
        <f>R125</f>
        <v>0</v>
      </c>
      <c r="S124" s="210"/>
      <c r="T124" s="21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128</v>
      </c>
      <c r="AT124" s="214" t="s">
        <v>78</v>
      </c>
      <c r="AU124" s="214" t="s">
        <v>79</v>
      </c>
      <c r="AY124" s="213" t="s">
        <v>123</v>
      </c>
      <c r="BK124" s="215">
        <f>BK125</f>
        <v>0</v>
      </c>
    </row>
    <row r="125" s="12" customFormat="1" ht="22.8" customHeight="1">
      <c r="A125" s="12"/>
      <c r="B125" s="202"/>
      <c r="C125" s="203"/>
      <c r="D125" s="204" t="s">
        <v>78</v>
      </c>
      <c r="E125" s="216" t="s">
        <v>79</v>
      </c>
      <c r="F125" s="216" t="s">
        <v>132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SUM(P126:P127)</f>
        <v>0</v>
      </c>
      <c r="Q125" s="210"/>
      <c r="R125" s="211">
        <f>SUM(R126:R127)</f>
        <v>0</v>
      </c>
      <c r="S125" s="210"/>
      <c r="T125" s="21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128</v>
      </c>
      <c r="AT125" s="214" t="s">
        <v>78</v>
      </c>
      <c r="AU125" s="214" t="s">
        <v>87</v>
      </c>
      <c r="AY125" s="213" t="s">
        <v>123</v>
      </c>
      <c r="BK125" s="215">
        <f>SUM(BK126:BK127)</f>
        <v>0</v>
      </c>
    </row>
    <row r="126" s="2" customFormat="1" ht="14.4" customHeight="1">
      <c r="A126" s="37"/>
      <c r="B126" s="38"/>
      <c r="C126" s="218" t="s">
        <v>89</v>
      </c>
      <c r="D126" s="218" t="s">
        <v>125</v>
      </c>
      <c r="E126" s="219" t="s">
        <v>133</v>
      </c>
      <c r="F126" s="220" t="s">
        <v>134</v>
      </c>
      <c r="G126" s="221" t="s">
        <v>135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44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136</v>
      </c>
      <c r="AT126" s="230" t="s">
        <v>125</v>
      </c>
      <c r="AU126" s="230" t="s">
        <v>89</v>
      </c>
      <c r="AY126" s="16" t="s">
        <v>123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87</v>
      </c>
      <c r="BK126" s="231">
        <f>ROUND(I126*H126,2)</f>
        <v>0</v>
      </c>
      <c r="BL126" s="16" t="s">
        <v>136</v>
      </c>
      <c r="BM126" s="230" t="s">
        <v>137</v>
      </c>
    </row>
    <row r="127" s="2" customFormat="1" ht="19.8" customHeight="1">
      <c r="A127" s="37"/>
      <c r="B127" s="38"/>
      <c r="C127" s="218" t="s">
        <v>138</v>
      </c>
      <c r="D127" s="218" t="s">
        <v>125</v>
      </c>
      <c r="E127" s="219" t="s">
        <v>139</v>
      </c>
      <c r="F127" s="220" t="s">
        <v>140</v>
      </c>
      <c r="G127" s="221" t="s">
        <v>127</v>
      </c>
      <c r="H127" s="222">
        <v>1</v>
      </c>
      <c r="I127" s="223"/>
      <c r="J127" s="224">
        <f>ROUND(I127*H127,2)</f>
        <v>0</v>
      </c>
      <c r="K127" s="225"/>
      <c r="L127" s="43"/>
      <c r="M127" s="232" t="s">
        <v>1</v>
      </c>
      <c r="N127" s="233" t="s">
        <v>44</v>
      </c>
      <c r="O127" s="23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141</v>
      </c>
      <c r="AT127" s="230" t="s">
        <v>125</v>
      </c>
      <c r="AU127" s="230" t="s">
        <v>89</v>
      </c>
      <c r="AY127" s="16" t="s">
        <v>123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87</v>
      </c>
      <c r="BK127" s="231">
        <f>ROUND(I127*H127,2)</f>
        <v>0</v>
      </c>
      <c r="BL127" s="16" t="s">
        <v>141</v>
      </c>
      <c r="BM127" s="230" t="s">
        <v>142</v>
      </c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7tMcsibLsZ3JLjxjkvSInxE3Aeupm4jwgOola9CU7LU4d5JxO9rTbfaF5cGNG5aOyCpuLjx+HPNH3AKX61FApw==" hashValue="Ms7WdrSoU2G3Y49gIQrwyZy4ls+0/OK/ghsJ3+GrwsNVJDmhQVFHaVtwgsXHSY3L2o6XZincj+4oMT3RQ3ElwA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Vodovod Velká Chyška - přivaděč od Útěchovic- Výměna azbestocementového potrubí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143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ROUND((SUM(BE121:BE208)),  2)</f>
        <v>0</v>
      </c>
      <c r="G33" s="37"/>
      <c r="H33" s="37"/>
      <c r="I33" s="154">
        <v>0.20999999999999999</v>
      </c>
      <c r="J33" s="153">
        <f>ROUND(((SUM(BE121:BE208))*I33),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ROUND((SUM(BF121:BF208)),  2)</f>
        <v>0</v>
      </c>
      <c r="G34" s="37"/>
      <c r="H34" s="37"/>
      <c r="I34" s="154">
        <v>0.12</v>
      </c>
      <c r="J34" s="153">
        <f>ROUND(((SUM(BF121:BF208))*I34),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ROUND((SUM(BG121:BG208)),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ROUND((SUM(BH121:BH208)),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ROUND((SUM(BI121:BI208)),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Vodovod Velká Chyška - přivaděč od Útěchovic- Výměna azbestocementového potrubí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02 - Výměna potrubí přívodního řadu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Útěchovice pod Stražištěm, Velká Chyška</v>
      </c>
      <c r="G89" s="39"/>
      <c r="H89" s="39"/>
      <c r="I89" s="31" t="s">
        <v>22</v>
      </c>
      <c r="J89" s="78" t="str">
        <f>IF(J12="","",J12)</f>
        <v>13. 3. 2024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31" t="s">
        <v>24</v>
      </c>
      <c r="D91" s="39"/>
      <c r="E91" s="39"/>
      <c r="F91" s="26" t="str">
        <f>E15</f>
        <v>Obec Velká Cyhška</v>
      </c>
      <c r="G91" s="39"/>
      <c r="H91" s="39"/>
      <c r="I91" s="31" t="s">
        <v>32</v>
      </c>
      <c r="J91" s="35" t="str">
        <f>E21</f>
        <v>3e-projektování ekologických staveb s.r.o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3e-projektování ekologických staveb s.r.o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144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145</v>
      </c>
      <c r="E99" s="187"/>
      <c r="F99" s="187"/>
      <c r="G99" s="187"/>
      <c r="H99" s="187"/>
      <c r="I99" s="187"/>
      <c r="J99" s="188">
        <f>J174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146</v>
      </c>
      <c r="E100" s="187"/>
      <c r="F100" s="187"/>
      <c r="G100" s="187"/>
      <c r="H100" s="187"/>
      <c r="I100" s="187"/>
      <c r="J100" s="188">
        <f>J177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147</v>
      </c>
      <c r="E101" s="187"/>
      <c r="F101" s="187"/>
      <c r="G101" s="187"/>
      <c r="H101" s="187"/>
      <c r="I101" s="187"/>
      <c r="J101" s="188">
        <f>J207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7" customHeight="1">
      <c r="A111" s="37"/>
      <c r="B111" s="38"/>
      <c r="C111" s="39"/>
      <c r="D111" s="39"/>
      <c r="E111" s="173" t="str">
        <f>E7</f>
        <v>Vodovod Velká Chyška - přivaděč od Útěchovic- Výměna azbestocementového potrubí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6" customHeight="1">
      <c r="A113" s="37"/>
      <c r="B113" s="38"/>
      <c r="C113" s="39"/>
      <c r="D113" s="39"/>
      <c r="E113" s="75" t="str">
        <f>E9</f>
        <v>02 - Výměna potrubí přívodního řadu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Útěchovice pod Stražištěm, Velká Chyška</v>
      </c>
      <c r="G115" s="39"/>
      <c r="H115" s="39"/>
      <c r="I115" s="31" t="s">
        <v>22</v>
      </c>
      <c r="J115" s="78" t="str">
        <f>IF(J12="","",J12)</f>
        <v>13. 3. 2024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8" customHeight="1">
      <c r="A117" s="37"/>
      <c r="B117" s="38"/>
      <c r="C117" s="31" t="s">
        <v>24</v>
      </c>
      <c r="D117" s="39"/>
      <c r="E117" s="39"/>
      <c r="F117" s="26" t="str">
        <f>E15</f>
        <v>Obec Velká Cyhška</v>
      </c>
      <c r="G117" s="39"/>
      <c r="H117" s="39"/>
      <c r="I117" s="31" t="s">
        <v>32</v>
      </c>
      <c r="J117" s="35" t="str">
        <f>E21</f>
        <v>3e-projektování ekologických staveb s.r.o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8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37</v>
      </c>
      <c r="J118" s="35" t="str">
        <f>E24</f>
        <v>3e-projektování ekologických staveb s.r.o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109</v>
      </c>
      <c r="D120" s="193" t="s">
        <v>64</v>
      </c>
      <c r="E120" s="193" t="s">
        <v>60</v>
      </c>
      <c r="F120" s="193" t="s">
        <v>61</v>
      </c>
      <c r="G120" s="193" t="s">
        <v>110</v>
      </c>
      <c r="H120" s="193" t="s">
        <v>111</v>
      </c>
      <c r="I120" s="193" t="s">
        <v>112</v>
      </c>
      <c r="J120" s="194" t="s">
        <v>101</v>
      </c>
      <c r="K120" s="195" t="s">
        <v>113</v>
      </c>
      <c r="L120" s="196"/>
      <c r="M120" s="99" t="s">
        <v>1</v>
      </c>
      <c r="N120" s="100" t="s">
        <v>43</v>
      </c>
      <c r="O120" s="100" t="s">
        <v>114</v>
      </c>
      <c r="P120" s="100" t="s">
        <v>115</v>
      </c>
      <c r="Q120" s="100" t="s">
        <v>116</v>
      </c>
      <c r="R120" s="100" t="s">
        <v>117</v>
      </c>
      <c r="S120" s="100" t="s">
        <v>118</v>
      </c>
      <c r="T120" s="101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120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788.89638149000007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78</v>
      </c>
      <c r="AU121" s="16" t="s">
        <v>103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78</v>
      </c>
      <c r="E122" s="205" t="s">
        <v>121</v>
      </c>
      <c r="F122" s="205" t="s">
        <v>122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P123+P174+P177+P207</f>
        <v>0</v>
      </c>
      <c r="Q122" s="210"/>
      <c r="R122" s="211">
        <f>R123+R174+R177+R207</f>
        <v>788.89638149000007</v>
      </c>
      <c r="S122" s="210"/>
      <c r="T122" s="212">
        <f>T123+T174+T177+T207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78</v>
      </c>
      <c r="AU122" s="214" t="s">
        <v>79</v>
      </c>
      <c r="AY122" s="213" t="s">
        <v>123</v>
      </c>
      <c r="BK122" s="215">
        <f>BK123+BK174+BK177+BK207</f>
        <v>0</v>
      </c>
    </row>
    <row r="123" s="12" customFormat="1" ht="22.8" customHeight="1">
      <c r="A123" s="12"/>
      <c r="B123" s="202"/>
      <c r="C123" s="203"/>
      <c r="D123" s="204" t="s">
        <v>78</v>
      </c>
      <c r="E123" s="216" t="s">
        <v>87</v>
      </c>
      <c r="F123" s="216" t="s">
        <v>148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SUM(P124:P173)</f>
        <v>0</v>
      </c>
      <c r="Q123" s="210"/>
      <c r="R123" s="211">
        <f>SUM(R124:R173)</f>
        <v>714.19392400000004</v>
      </c>
      <c r="S123" s="210"/>
      <c r="T123" s="212">
        <f>SUM(T124:T173)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78</v>
      </c>
      <c r="AU123" s="214" t="s">
        <v>87</v>
      </c>
      <c r="AY123" s="213" t="s">
        <v>123</v>
      </c>
      <c r="BK123" s="215">
        <f>SUM(BK124:BK173)</f>
        <v>0</v>
      </c>
    </row>
    <row r="124" s="2" customFormat="1" ht="22.2" customHeight="1">
      <c r="A124" s="37"/>
      <c r="B124" s="38"/>
      <c r="C124" s="218" t="s">
        <v>87</v>
      </c>
      <c r="D124" s="218" t="s">
        <v>125</v>
      </c>
      <c r="E124" s="219" t="s">
        <v>149</v>
      </c>
      <c r="F124" s="220" t="s">
        <v>150</v>
      </c>
      <c r="G124" s="221" t="s">
        <v>151</v>
      </c>
      <c r="H124" s="222">
        <v>5342.4560000000001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44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128</v>
      </c>
      <c r="AT124" s="230" t="s">
        <v>125</v>
      </c>
      <c r="AU124" s="230" t="s">
        <v>89</v>
      </c>
      <c r="AY124" s="16" t="s">
        <v>123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87</v>
      </c>
      <c r="BK124" s="231">
        <f>ROUND(I124*H124,2)</f>
        <v>0</v>
      </c>
      <c r="BL124" s="16" t="s">
        <v>128</v>
      </c>
      <c r="BM124" s="230" t="s">
        <v>152</v>
      </c>
    </row>
    <row r="125" s="13" customFormat="1">
      <c r="A125" s="13"/>
      <c r="B125" s="237"/>
      <c r="C125" s="238"/>
      <c r="D125" s="239" t="s">
        <v>153</v>
      </c>
      <c r="E125" s="240" t="s">
        <v>1</v>
      </c>
      <c r="F125" s="241" t="s">
        <v>154</v>
      </c>
      <c r="G125" s="238"/>
      <c r="H125" s="242">
        <v>52.094999999999999</v>
      </c>
      <c r="I125" s="243"/>
      <c r="J125" s="238"/>
      <c r="K125" s="238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153</v>
      </c>
      <c r="AU125" s="248" t="s">
        <v>89</v>
      </c>
      <c r="AV125" s="13" t="s">
        <v>89</v>
      </c>
      <c r="AW125" s="13" t="s">
        <v>36</v>
      </c>
      <c r="AX125" s="13" t="s">
        <v>79</v>
      </c>
      <c r="AY125" s="248" t="s">
        <v>123</v>
      </c>
    </row>
    <row r="126" s="13" customFormat="1">
      <c r="A126" s="13"/>
      <c r="B126" s="237"/>
      <c r="C126" s="238"/>
      <c r="D126" s="239" t="s">
        <v>153</v>
      </c>
      <c r="E126" s="240" t="s">
        <v>1</v>
      </c>
      <c r="F126" s="241" t="s">
        <v>155</v>
      </c>
      <c r="G126" s="238"/>
      <c r="H126" s="242">
        <v>5290.3609999999999</v>
      </c>
      <c r="I126" s="243"/>
      <c r="J126" s="238"/>
      <c r="K126" s="238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153</v>
      </c>
      <c r="AU126" s="248" t="s">
        <v>89</v>
      </c>
      <c r="AV126" s="13" t="s">
        <v>89</v>
      </c>
      <c r="AW126" s="13" t="s">
        <v>36</v>
      </c>
      <c r="AX126" s="13" t="s">
        <v>79</v>
      </c>
      <c r="AY126" s="248" t="s">
        <v>123</v>
      </c>
    </row>
    <row r="127" s="14" customFormat="1">
      <c r="A127" s="14"/>
      <c r="B127" s="249"/>
      <c r="C127" s="250"/>
      <c r="D127" s="239" t="s">
        <v>153</v>
      </c>
      <c r="E127" s="251" t="s">
        <v>1</v>
      </c>
      <c r="F127" s="252" t="s">
        <v>156</v>
      </c>
      <c r="G127" s="250"/>
      <c r="H127" s="253">
        <v>5342.4560000000001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153</v>
      </c>
      <c r="AU127" s="259" t="s">
        <v>89</v>
      </c>
      <c r="AV127" s="14" t="s">
        <v>128</v>
      </c>
      <c r="AW127" s="14" t="s">
        <v>36</v>
      </c>
      <c r="AX127" s="14" t="s">
        <v>87</v>
      </c>
      <c r="AY127" s="259" t="s">
        <v>123</v>
      </c>
    </row>
    <row r="128" s="2" customFormat="1" ht="30" customHeight="1">
      <c r="A128" s="37"/>
      <c r="B128" s="38"/>
      <c r="C128" s="218" t="s">
        <v>89</v>
      </c>
      <c r="D128" s="218" t="s">
        <v>125</v>
      </c>
      <c r="E128" s="219" t="s">
        <v>157</v>
      </c>
      <c r="F128" s="220" t="s">
        <v>158</v>
      </c>
      <c r="G128" s="221" t="s">
        <v>151</v>
      </c>
      <c r="H128" s="222">
        <v>1799.0250000000001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44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128</v>
      </c>
      <c r="AT128" s="230" t="s">
        <v>125</v>
      </c>
      <c r="AU128" s="230" t="s">
        <v>89</v>
      </c>
      <c r="AY128" s="16" t="s">
        <v>123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87</v>
      </c>
      <c r="BK128" s="231">
        <f>ROUND(I128*H128,2)</f>
        <v>0</v>
      </c>
      <c r="BL128" s="16" t="s">
        <v>128</v>
      </c>
      <c r="BM128" s="230" t="s">
        <v>159</v>
      </c>
    </row>
    <row r="129" s="13" customFormat="1">
      <c r="A129" s="13"/>
      <c r="B129" s="237"/>
      <c r="C129" s="238"/>
      <c r="D129" s="239" t="s">
        <v>153</v>
      </c>
      <c r="E129" s="240" t="s">
        <v>1</v>
      </c>
      <c r="F129" s="241" t="s">
        <v>160</v>
      </c>
      <c r="G129" s="238"/>
      <c r="H129" s="242">
        <v>1751.7750000000001</v>
      </c>
      <c r="I129" s="243"/>
      <c r="J129" s="238"/>
      <c r="K129" s="238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153</v>
      </c>
      <c r="AU129" s="248" t="s">
        <v>89</v>
      </c>
      <c r="AV129" s="13" t="s">
        <v>89</v>
      </c>
      <c r="AW129" s="13" t="s">
        <v>36</v>
      </c>
      <c r="AX129" s="13" t="s">
        <v>79</v>
      </c>
      <c r="AY129" s="248" t="s">
        <v>123</v>
      </c>
    </row>
    <row r="130" s="13" customFormat="1">
      <c r="A130" s="13"/>
      <c r="B130" s="237"/>
      <c r="C130" s="238"/>
      <c r="D130" s="239" t="s">
        <v>153</v>
      </c>
      <c r="E130" s="240" t="s">
        <v>1</v>
      </c>
      <c r="F130" s="241" t="s">
        <v>161</v>
      </c>
      <c r="G130" s="238"/>
      <c r="H130" s="242">
        <v>17.25</v>
      </c>
      <c r="I130" s="243"/>
      <c r="J130" s="238"/>
      <c r="K130" s="238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153</v>
      </c>
      <c r="AU130" s="248" t="s">
        <v>89</v>
      </c>
      <c r="AV130" s="13" t="s">
        <v>89</v>
      </c>
      <c r="AW130" s="13" t="s">
        <v>36</v>
      </c>
      <c r="AX130" s="13" t="s">
        <v>79</v>
      </c>
      <c r="AY130" s="248" t="s">
        <v>123</v>
      </c>
    </row>
    <row r="131" s="13" customFormat="1">
      <c r="A131" s="13"/>
      <c r="B131" s="237"/>
      <c r="C131" s="238"/>
      <c r="D131" s="239" t="s">
        <v>153</v>
      </c>
      <c r="E131" s="240" t="s">
        <v>1</v>
      </c>
      <c r="F131" s="241" t="s">
        <v>162</v>
      </c>
      <c r="G131" s="238"/>
      <c r="H131" s="242">
        <v>30</v>
      </c>
      <c r="I131" s="243"/>
      <c r="J131" s="238"/>
      <c r="K131" s="238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153</v>
      </c>
      <c r="AU131" s="248" t="s">
        <v>89</v>
      </c>
      <c r="AV131" s="13" t="s">
        <v>89</v>
      </c>
      <c r="AW131" s="13" t="s">
        <v>36</v>
      </c>
      <c r="AX131" s="13" t="s">
        <v>79</v>
      </c>
      <c r="AY131" s="248" t="s">
        <v>123</v>
      </c>
    </row>
    <row r="132" s="14" customFormat="1">
      <c r="A132" s="14"/>
      <c r="B132" s="249"/>
      <c r="C132" s="250"/>
      <c r="D132" s="239" t="s">
        <v>153</v>
      </c>
      <c r="E132" s="251" t="s">
        <v>1</v>
      </c>
      <c r="F132" s="252" t="s">
        <v>156</v>
      </c>
      <c r="G132" s="250"/>
      <c r="H132" s="253">
        <v>1799.0250000000001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153</v>
      </c>
      <c r="AU132" s="259" t="s">
        <v>89</v>
      </c>
      <c r="AV132" s="14" t="s">
        <v>128</v>
      </c>
      <c r="AW132" s="14" t="s">
        <v>36</v>
      </c>
      <c r="AX132" s="14" t="s">
        <v>87</v>
      </c>
      <c r="AY132" s="259" t="s">
        <v>123</v>
      </c>
    </row>
    <row r="133" s="2" customFormat="1" ht="30" customHeight="1">
      <c r="A133" s="37"/>
      <c r="B133" s="38"/>
      <c r="C133" s="218" t="s">
        <v>138</v>
      </c>
      <c r="D133" s="218" t="s">
        <v>125</v>
      </c>
      <c r="E133" s="219" t="s">
        <v>163</v>
      </c>
      <c r="F133" s="220" t="s">
        <v>164</v>
      </c>
      <c r="G133" s="221" t="s">
        <v>151</v>
      </c>
      <c r="H133" s="222">
        <v>1799.0250000000001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44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128</v>
      </c>
      <c r="AT133" s="230" t="s">
        <v>125</v>
      </c>
      <c r="AU133" s="230" t="s">
        <v>89</v>
      </c>
      <c r="AY133" s="16" t="s">
        <v>123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87</v>
      </c>
      <c r="BK133" s="231">
        <f>ROUND(I133*H133,2)</f>
        <v>0</v>
      </c>
      <c r="BL133" s="16" t="s">
        <v>128</v>
      </c>
      <c r="BM133" s="230" t="s">
        <v>165</v>
      </c>
    </row>
    <row r="134" s="13" customFormat="1">
      <c r="A134" s="13"/>
      <c r="B134" s="237"/>
      <c r="C134" s="238"/>
      <c r="D134" s="239" t="s">
        <v>153</v>
      </c>
      <c r="E134" s="240" t="s">
        <v>1</v>
      </c>
      <c r="F134" s="241" t="s">
        <v>166</v>
      </c>
      <c r="G134" s="238"/>
      <c r="H134" s="242">
        <v>17.25</v>
      </c>
      <c r="I134" s="243"/>
      <c r="J134" s="238"/>
      <c r="K134" s="238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153</v>
      </c>
      <c r="AU134" s="248" t="s">
        <v>89</v>
      </c>
      <c r="AV134" s="13" t="s">
        <v>89</v>
      </c>
      <c r="AW134" s="13" t="s">
        <v>36</v>
      </c>
      <c r="AX134" s="13" t="s">
        <v>79</v>
      </c>
      <c r="AY134" s="248" t="s">
        <v>123</v>
      </c>
    </row>
    <row r="135" s="13" customFormat="1">
      <c r="A135" s="13"/>
      <c r="B135" s="237"/>
      <c r="C135" s="238"/>
      <c r="D135" s="239" t="s">
        <v>153</v>
      </c>
      <c r="E135" s="240" t="s">
        <v>1</v>
      </c>
      <c r="F135" s="241" t="s">
        <v>167</v>
      </c>
      <c r="G135" s="238"/>
      <c r="H135" s="242">
        <v>1751.7750000000001</v>
      </c>
      <c r="I135" s="243"/>
      <c r="J135" s="238"/>
      <c r="K135" s="238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153</v>
      </c>
      <c r="AU135" s="248" t="s">
        <v>89</v>
      </c>
      <c r="AV135" s="13" t="s">
        <v>89</v>
      </c>
      <c r="AW135" s="13" t="s">
        <v>36</v>
      </c>
      <c r="AX135" s="13" t="s">
        <v>79</v>
      </c>
      <c r="AY135" s="248" t="s">
        <v>123</v>
      </c>
    </row>
    <row r="136" s="13" customFormat="1">
      <c r="A136" s="13"/>
      <c r="B136" s="237"/>
      <c r="C136" s="238"/>
      <c r="D136" s="239" t="s">
        <v>153</v>
      </c>
      <c r="E136" s="240" t="s">
        <v>1</v>
      </c>
      <c r="F136" s="241" t="s">
        <v>168</v>
      </c>
      <c r="G136" s="238"/>
      <c r="H136" s="242">
        <v>30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153</v>
      </c>
      <c r="AU136" s="248" t="s">
        <v>89</v>
      </c>
      <c r="AV136" s="13" t="s">
        <v>89</v>
      </c>
      <c r="AW136" s="13" t="s">
        <v>36</v>
      </c>
      <c r="AX136" s="13" t="s">
        <v>79</v>
      </c>
      <c r="AY136" s="248" t="s">
        <v>123</v>
      </c>
    </row>
    <row r="137" s="14" customFormat="1">
      <c r="A137" s="14"/>
      <c r="B137" s="249"/>
      <c r="C137" s="250"/>
      <c r="D137" s="239" t="s">
        <v>153</v>
      </c>
      <c r="E137" s="251" t="s">
        <v>1</v>
      </c>
      <c r="F137" s="252" t="s">
        <v>156</v>
      </c>
      <c r="G137" s="250"/>
      <c r="H137" s="253">
        <v>1799.0250000000001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153</v>
      </c>
      <c r="AU137" s="259" t="s">
        <v>89</v>
      </c>
      <c r="AV137" s="14" t="s">
        <v>128</v>
      </c>
      <c r="AW137" s="14" t="s">
        <v>36</v>
      </c>
      <c r="AX137" s="14" t="s">
        <v>87</v>
      </c>
      <c r="AY137" s="259" t="s">
        <v>123</v>
      </c>
    </row>
    <row r="138" s="2" customFormat="1" ht="30" customHeight="1">
      <c r="A138" s="37"/>
      <c r="B138" s="38"/>
      <c r="C138" s="218" t="s">
        <v>169</v>
      </c>
      <c r="D138" s="218" t="s">
        <v>125</v>
      </c>
      <c r="E138" s="219" t="s">
        <v>170</v>
      </c>
      <c r="F138" s="220" t="s">
        <v>171</v>
      </c>
      <c r="G138" s="221" t="s">
        <v>172</v>
      </c>
      <c r="H138" s="222">
        <v>15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44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128</v>
      </c>
      <c r="AT138" s="230" t="s">
        <v>125</v>
      </c>
      <c r="AU138" s="230" t="s">
        <v>89</v>
      </c>
      <c r="AY138" s="16" t="s">
        <v>123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87</v>
      </c>
      <c r="BK138" s="231">
        <f>ROUND(I138*H138,2)</f>
        <v>0</v>
      </c>
      <c r="BL138" s="16" t="s">
        <v>128</v>
      </c>
      <c r="BM138" s="230" t="s">
        <v>173</v>
      </c>
    </row>
    <row r="139" s="13" customFormat="1">
      <c r="A139" s="13"/>
      <c r="B139" s="237"/>
      <c r="C139" s="238"/>
      <c r="D139" s="239" t="s">
        <v>153</v>
      </c>
      <c r="E139" s="240" t="s">
        <v>1</v>
      </c>
      <c r="F139" s="241" t="s">
        <v>174</v>
      </c>
      <c r="G139" s="238"/>
      <c r="H139" s="242">
        <v>15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153</v>
      </c>
      <c r="AU139" s="248" t="s">
        <v>89</v>
      </c>
      <c r="AV139" s="13" t="s">
        <v>89</v>
      </c>
      <c r="AW139" s="13" t="s">
        <v>36</v>
      </c>
      <c r="AX139" s="13" t="s">
        <v>87</v>
      </c>
      <c r="AY139" s="248" t="s">
        <v>123</v>
      </c>
    </row>
    <row r="140" s="2" customFormat="1" ht="40.2" customHeight="1">
      <c r="A140" s="37"/>
      <c r="B140" s="38"/>
      <c r="C140" s="218" t="s">
        <v>175</v>
      </c>
      <c r="D140" s="218" t="s">
        <v>125</v>
      </c>
      <c r="E140" s="219" t="s">
        <v>176</v>
      </c>
      <c r="F140" s="220" t="s">
        <v>177</v>
      </c>
      <c r="G140" s="221" t="s">
        <v>172</v>
      </c>
      <c r="H140" s="222">
        <v>200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44</v>
      </c>
      <c r="O140" s="90"/>
      <c r="P140" s="228">
        <f>O140*H140</f>
        <v>0</v>
      </c>
      <c r="Q140" s="228">
        <v>0.0032000000000000002</v>
      </c>
      <c r="R140" s="228">
        <f>Q140*H140</f>
        <v>0.64000000000000001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128</v>
      </c>
      <c r="AT140" s="230" t="s">
        <v>125</v>
      </c>
      <c r="AU140" s="230" t="s">
        <v>89</v>
      </c>
      <c r="AY140" s="16" t="s">
        <v>123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87</v>
      </c>
      <c r="BK140" s="231">
        <f>ROUND(I140*H140,2)</f>
        <v>0</v>
      </c>
      <c r="BL140" s="16" t="s">
        <v>128</v>
      </c>
      <c r="BM140" s="230" t="s">
        <v>178</v>
      </c>
    </row>
    <row r="141" s="2" customFormat="1" ht="19.8" customHeight="1">
      <c r="A141" s="37"/>
      <c r="B141" s="38"/>
      <c r="C141" s="218" t="s">
        <v>128</v>
      </c>
      <c r="D141" s="218" t="s">
        <v>125</v>
      </c>
      <c r="E141" s="219" t="s">
        <v>179</v>
      </c>
      <c r="F141" s="220" t="s">
        <v>180</v>
      </c>
      <c r="G141" s="221" t="s">
        <v>181</v>
      </c>
      <c r="H141" s="222">
        <v>7076.1000000000004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44</v>
      </c>
      <c r="O141" s="90"/>
      <c r="P141" s="228">
        <f>O141*H141</f>
        <v>0</v>
      </c>
      <c r="Q141" s="228">
        <v>0.00084000000000000003</v>
      </c>
      <c r="R141" s="228">
        <f>Q141*H141</f>
        <v>5.9439240000000009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128</v>
      </c>
      <c r="AT141" s="230" t="s">
        <v>125</v>
      </c>
      <c r="AU141" s="230" t="s">
        <v>89</v>
      </c>
      <c r="AY141" s="16" t="s">
        <v>123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87</v>
      </c>
      <c r="BK141" s="231">
        <f>ROUND(I141*H141,2)</f>
        <v>0</v>
      </c>
      <c r="BL141" s="16" t="s">
        <v>128</v>
      </c>
      <c r="BM141" s="230" t="s">
        <v>182</v>
      </c>
    </row>
    <row r="142" s="13" customFormat="1">
      <c r="A142" s="13"/>
      <c r="B142" s="237"/>
      <c r="C142" s="238"/>
      <c r="D142" s="239" t="s">
        <v>153</v>
      </c>
      <c r="E142" s="240" t="s">
        <v>1</v>
      </c>
      <c r="F142" s="241" t="s">
        <v>183</v>
      </c>
      <c r="G142" s="238"/>
      <c r="H142" s="242">
        <v>7007.1000000000004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153</v>
      </c>
      <c r="AU142" s="248" t="s">
        <v>89</v>
      </c>
      <c r="AV142" s="13" t="s">
        <v>89</v>
      </c>
      <c r="AW142" s="13" t="s">
        <v>36</v>
      </c>
      <c r="AX142" s="13" t="s">
        <v>79</v>
      </c>
      <c r="AY142" s="248" t="s">
        <v>123</v>
      </c>
    </row>
    <row r="143" s="13" customFormat="1">
      <c r="A143" s="13"/>
      <c r="B143" s="237"/>
      <c r="C143" s="238"/>
      <c r="D143" s="239" t="s">
        <v>153</v>
      </c>
      <c r="E143" s="240" t="s">
        <v>1</v>
      </c>
      <c r="F143" s="241" t="s">
        <v>184</v>
      </c>
      <c r="G143" s="238"/>
      <c r="H143" s="242">
        <v>69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153</v>
      </c>
      <c r="AU143" s="248" t="s">
        <v>89</v>
      </c>
      <c r="AV143" s="13" t="s">
        <v>89</v>
      </c>
      <c r="AW143" s="13" t="s">
        <v>36</v>
      </c>
      <c r="AX143" s="13" t="s">
        <v>79</v>
      </c>
      <c r="AY143" s="248" t="s">
        <v>123</v>
      </c>
    </row>
    <row r="144" s="14" customFormat="1">
      <c r="A144" s="14"/>
      <c r="B144" s="249"/>
      <c r="C144" s="250"/>
      <c r="D144" s="239" t="s">
        <v>153</v>
      </c>
      <c r="E144" s="251" t="s">
        <v>1</v>
      </c>
      <c r="F144" s="252" t="s">
        <v>156</v>
      </c>
      <c r="G144" s="250"/>
      <c r="H144" s="253">
        <v>7076.1000000000004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153</v>
      </c>
      <c r="AU144" s="259" t="s">
        <v>89</v>
      </c>
      <c r="AV144" s="14" t="s">
        <v>128</v>
      </c>
      <c r="AW144" s="14" t="s">
        <v>36</v>
      </c>
      <c r="AX144" s="14" t="s">
        <v>87</v>
      </c>
      <c r="AY144" s="259" t="s">
        <v>123</v>
      </c>
    </row>
    <row r="145" s="2" customFormat="1" ht="22.2" customHeight="1">
      <c r="A145" s="37"/>
      <c r="B145" s="38"/>
      <c r="C145" s="218" t="s">
        <v>185</v>
      </c>
      <c r="D145" s="218" t="s">
        <v>125</v>
      </c>
      <c r="E145" s="219" t="s">
        <v>186</v>
      </c>
      <c r="F145" s="220" t="s">
        <v>187</v>
      </c>
      <c r="G145" s="221" t="s">
        <v>181</v>
      </c>
      <c r="H145" s="222">
        <v>7076.1000000000004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44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128</v>
      </c>
      <c r="AT145" s="230" t="s">
        <v>125</v>
      </c>
      <c r="AU145" s="230" t="s">
        <v>89</v>
      </c>
      <c r="AY145" s="16" t="s">
        <v>123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87</v>
      </c>
      <c r="BK145" s="231">
        <f>ROUND(I145*H145,2)</f>
        <v>0</v>
      </c>
      <c r="BL145" s="16" t="s">
        <v>128</v>
      </c>
      <c r="BM145" s="230" t="s">
        <v>188</v>
      </c>
    </row>
    <row r="146" s="2" customFormat="1" ht="22.2" customHeight="1">
      <c r="A146" s="37"/>
      <c r="B146" s="38"/>
      <c r="C146" s="218" t="s">
        <v>189</v>
      </c>
      <c r="D146" s="218" t="s">
        <v>125</v>
      </c>
      <c r="E146" s="219" t="s">
        <v>190</v>
      </c>
      <c r="F146" s="220" t="s">
        <v>191</v>
      </c>
      <c r="G146" s="221" t="s">
        <v>151</v>
      </c>
      <c r="H146" s="222">
        <v>1445.22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44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128</v>
      </c>
      <c r="AT146" s="230" t="s">
        <v>125</v>
      </c>
      <c r="AU146" s="230" t="s">
        <v>89</v>
      </c>
      <c r="AY146" s="16" t="s">
        <v>123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87</v>
      </c>
      <c r="BK146" s="231">
        <f>ROUND(I146*H146,2)</f>
        <v>0</v>
      </c>
      <c r="BL146" s="16" t="s">
        <v>128</v>
      </c>
      <c r="BM146" s="230" t="s">
        <v>192</v>
      </c>
    </row>
    <row r="147" s="13" customFormat="1">
      <c r="A147" s="13"/>
      <c r="B147" s="237"/>
      <c r="C147" s="238"/>
      <c r="D147" s="239" t="s">
        <v>153</v>
      </c>
      <c r="E147" s="240" t="s">
        <v>1</v>
      </c>
      <c r="F147" s="241" t="s">
        <v>162</v>
      </c>
      <c r="G147" s="238"/>
      <c r="H147" s="242">
        <v>30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153</v>
      </c>
      <c r="AU147" s="248" t="s">
        <v>89</v>
      </c>
      <c r="AV147" s="13" t="s">
        <v>89</v>
      </c>
      <c r="AW147" s="13" t="s">
        <v>36</v>
      </c>
      <c r="AX147" s="13" t="s">
        <v>79</v>
      </c>
      <c r="AY147" s="248" t="s">
        <v>123</v>
      </c>
    </row>
    <row r="148" s="13" customFormat="1">
      <c r="A148" s="13"/>
      <c r="B148" s="237"/>
      <c r="C148" s="238"/>
      <c r="D148" s="239" t="s">
        <v>153</v>
      </c>
      <c r="E148" s="240" t="s">
        <v>1</v>
      </c>
      <c r="F148" s="241" t="s">
        <v>193</v>
      </c>
      <c r="G148" s="238"/>
      <c r="H148" s="242">
        <v>1415.22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153</v>
      </c>
      <c r="AU148" s="248" t="s">
        <v>89</v>
      </c>
      <c r="AV148" s="13" t="s">
        <v>89</v>
      </c>
      <c r="AW148" s="13" t="s">
        <v>36</v>
      </c>
      <c r="AX148" s="13" t="s">
        <v>79</v>
      </c>
      <c r="AY148" s="248" t="s">
        <v>123</v>
      </c>
    </row>
    <row r="149" s="14" customFormat="1">
      <c r="A149" s="14"/>
      <c r="B149" s="249"/>
      <c r="C149" s="250"/>
      <c r="D149" s="239" t="s">
        <v>153</v>
      </c>
      <c r="E149" s="251" t="s">
        <v>1</v>
      </c>
      <c r="F149" s="252" t="s">
        <v>156</v>
      </c>
      <c r="G149" s="250"/>
      <c r="H149" s="253">
        <v>1445.22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153</v>
      </c>
      <c r="AU149" s="259" t="s">
        <v>89</v>
      </c>
      <c r="AV149" s="14" t="s">
        <v>128</v>
      </c>
      <c r="AW149" s="14" t="s">
        <v>36</v>
      </c>
      <c r="AX149" s="14" t="s">
        <v>87</v>
      </c>
      <c r="AY149" s="259" t="s">
        <v>123</v>
      </c>
    </row>
    <row r="150" s="2" customFormat="1" ht="22.2" customHeight="1">
      <c r="A150" s="37"/>
      <c r="B150" s="38"/>
      <c r="C150" s="218" t="s">
        <v>194</v>
      </c>
      <c r="D150" s="218" t="s">
        <v>125</v>
      </c>
      <c r="E150" s="219" t="s">
        <v>195</v>
      </c>
      <c r="F150" s="220" t="s">
        <v>196</v>
      </c>
      <c r="G150" s="221" t="s">
        <v>151</v>
      </c>
      <c r="H150" s="222">
        <v>1445.22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44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128</v>
      </c>
      <c r="AT150" s="230" t="s">
        <v>125</v>
      </c>
      <c r="AU150" s="230" t="s">
        <v>89</v>
      </c>
      <c r="AY150" s="16" t="s">
        <v>123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87</v>
      </c>
      <c r="BK150" s="231">
        <f>ROUND(I150*H150,2)</f>
        <v>0</v>
      </c>
      <c r="BL150" s="16" t="s">
        <v>128</v>
      </c>
      <c r="BM150" s="230" t="s">
        <v>197</v>
      </c>
    </row>
    <row r="151" s="13" customFormat="1">
      <c r="A151" s="13"/>
      <c r="B151" s="237"/>
      <c r="C151" s="238"/>
      <c r="D151" s="239" t="s">
        <v>153</v>
      </c>
      <c r="E151" s="240" t="s">
        <v>1</v>
      </c>
      <c r="F151" s="241" t="s">
        <v>168</v>
      </c>
      <c r="G151" s="238"/>
      <c r="H151" s="242">
        <v>30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153</v>
      </c>
      <c r="AU151" s="248" t="s">
        <v>89</v>
      </c>
      <c r="AV151" s="13" t="s">
        <v>89</v>
      </c>
      <c r="AW151" s="13" t="s">
        <v>36</v>
      </c>
      <c r="AX151" s="13" t="s">
        <v>79</v>
      </c>
      <c r="AY151" s="248" t="s">
        <v>123</v>
      </c>
    </row>
    <row r="152" s="13" customFormat="1">
      <c r="A152" s="13"/>
      <c r="B152" s="237"/>
      <c r="C152" s="238"/>
      <c r="D152" s="239" t="s">
        <v>153</v>
      </c>
      <c r="E152" s="240" t="s">
        <v>1</v>
      </c>
      <c r="F152" s="241" t="s">
        <v>193</v>
      </c>
      <c r="G152" s="238"/>
      <c r="H152" s="242">
        <v>1415.22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153</v>
      </c>
      <c r="AU152" s="248" t="s">
        <v>89</v>
      </c>
      <c r="AV152" s="13" t="s">
        <v>89</v>
      </c>
      <c r="AW152" s="13" t="s">
        <v>36</v>
      </c>
      <c r="AX152" s="13" t="s">
        <v>79</v>
      </c>
      <c r="AY152" s="248" t="s">
        <v>123</v>
      </c>
    </row>
    <row r="153" s="14" customFormat="1">
      <c r="A153" s="14"/>
      <c r="B153" s="249"/>
      <c r="C153" s="250"/>
      <c r="D153" s="239" t="s">
        <v>153</v>
      </c>
      <c r="E153" s="251" t="s">
        <v>1</v>
      </c>
      <c r="F153" s="252" t="s">
        <v>156</v>
      </c>
      <c r="G153" s="250"/>
      <c r="H153" s="253">
        <v>1445.22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153</v>
      </c>
      <c r="AU153" s="259" t="s">
        <v>89</v>
      </c>
      <c r="AV153" s="14" t="s">
        <v>128</v>
      </c>
      <c r="AW153" s="14" t="s">
        <v>36</v>
      </c>
      <c r="AX153" s="14" t="s">
        <v>87</v>
      </c>
      <c r="AY153" s="259" t="s">
        <v>123</v>
      </c>
    </row>
    <row r="154" s="2" customFormat="1" ht="22.2" customHeight="1">
      <c r="A154" s="37"/>
      <c r="B154" s="38"/>
      <c r="C154" s="218" t="s">
        <v>198</v>
      </c>
      <c r="D154" s="218" t="s">
        <v>125</v>
      </c>
      <c r="E154" s="219" t="s">
        <v>199</v>
      </c>
      <c r="F154" s="220" t="s">
        <v>200</v>
      </c>
      <c r="G154" s="221" t="s">
        <v>151</v>
      </c>
      <c r="H154" s="222">
        <v>471.74000000000001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44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128</v>
      </c>
      <c r="AT154" s="230" t="s">
        <v>125</v>
      </c>
      <c r="AU154" s="230" t="s">
        <v>89</v>
      </c>
      <c r="AY154" s="16" t="s">
        <v>123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87</v>
      </c>
      <c r="BK154" s="231">
        <f>ROUND(I154*H154,2)</f>
        <v>0</v>
      </c>
      <c r="BL154" s="16" t="s">
        <v>128</v>
      </c>
      <c r="BM154" s="230" t="s">
        <v>201</v>
      </c>
    </row>
    <row r="155" s="13" customFormat="1">
      <c r="A155" s="13"/>
      <c r="B155" s="237"/>
      <c r="C155" s="238"/>
      <c r="D155" s="239" t="s">
        <v>153</v>
      </c>
      <c r="E155" s="240" t="s">
        <v>1</v>
      </c>
      <c r="F155" s="241" t="s">
        <v>202</v>
      </c>
      <c r="G155" s="238"/>
      <c r="H155" s="242">
        <v>471.74000000000001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153</v>
      </c>
      <c r="AU155" s="248" t="s">
        <v>89</v>
      </c>
      <c r="AV155" s="13" t="s">
        <v>89</v>
      </c>
      <c r="AW155" s="13" t="s">
        <v>36</v>
      </c>
      <c r="AX155" s="13" t="s">
        <v>87</v>
      </c>
      <c r="AY155" s="248" t="s">
        <v>123</v>
      </c>
    </row>
    <row r="156" s="2" customFormat="1" ht="22.2" customHeight="1">
      <c r="A156" s="37"/>
      <c r="B156" s="38"/>
      <c r="C156" s="218" t="s">
        <v>203</v>
      </c>
      <c r="D156" s="218" t="s">
        <v>125</v>
      </c>
      <c r="E156" s="219" t="s">
        <v>204</v>
      </c>
      <c r="F156" s="220" t="s">
        <v>205</v>
      </c>
      <c r="G156" s="221" t="s">
        <v>151</v>
      </c>
      <c r="H156" s="222">
        <v>471.74000000000001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44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128</v>
      </c>
      <c r="AT156" s="230" t="s">
        <v>125</v>
      </c>
      <c r="AU156" s="230" t="s">
        <v>89</v>
      </c>
      <c r="AY156" s="16" t="s">
        <v>123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87</v>
      </c>
      <c r="BK156" s="231">
        <f>ROUND(I156*H156,2)</f>
        <v>0</v>
      </c>
      <c r="BL156" s="16" t="s">
        <v>128</v>
      </c>
      <c r="BM156" s="230" t="s">
        <v>206</v>
      </c>
    </row>
    <row r="157" s="13" customFormat="1">
      <c r="A157" s="13"/>
      <c r="B157" s="237"/>
      <c r="C157" s="238"/>
      <c r="D157" s="239" t="s">
        <v>153</v>
      </c>
      <c r="E157" s="240" t="s">
        <v>1</v>
      </c>
      <c r="F157" s="241" t="s">
        <v>202</v>
      </c>
      <c r="G157" s="238"/>
      <c r="H157" s="242">
        <v>471.74000000000001</v>
      </c>
      <c r="I157" s="243"/>
      <c r="J157" s="238"/>
      <c r="K157" s="238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153</v>
      </c>
      <c r="AU157" s="248" t="s">
        <v>89</v>
      </c>
      <c r="AV157" s="13" t="s">
        <v>89</v>
      </c>
      <c r="AW157" s="13" t="s">
        <v>36</v>
      </c>
      <c r="AX157" s="13" t="s">
        <v>87</v>
      </c>
      <c r="AY157" s="248" t="s">
        <v>123</v>
      </c>
    </row>
    <row r="158" s="2" customFormat="1" ht="22.2" customHeight="1">
      <c r="A158" s="37"/>
      <c r="B158" s="38"/>
      <c r="C158" s="218" t="s">
        <v>207</v>
      </c>
      <c r="D158" s="218" t="s">
        <v>125</v>
      </c>
      <c r="E158" s="219" t="s">
        <v>208</v>
      </c>
      <c r="F158" s="220" t="s">
        <v>209</v>
      </c>
      <c r="G158" s="221" t="s">
        <v>210</v>
      </c>
      <c r="H158" s="222">
        <v>1698.2639999999999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44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128</v>
      </c>
      <c r="AT158" s="230" t="s">
        <v>125</v>
      </c>
      <c r="AU158" s="230" t="s">
        <v>89</v>
      </c>
      <c r="AY158" s="16" t="s">
        <v>123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87</v>
      </c>
      <c r="BK158" s="231">
        <f>ROUND(I158*H158,2)</f>
        <v>0</v>
      </c>
      <c r="BL158" s="16" t="s">
        <v>128</v>
      </c>
      <c r="BM158" s="230" t="s">
        <v>211</v>
      </c>
    </row>
    <row r="159" s="13" customFormat="1">
      <c r="A159" s="13"/>
      <c r="B159" s="237"/>
      <c r="C159" s="238"/>
      <c r="D159" s="239" t="s">
        <v>153</v>
      </c>
      <c r="E159" s="240" t="s">
        <v>1</v>
      </c>
      <c r="F159" s="241" t="s">
        <v>212</v>
      </c>
      <c r="G159" s="238"/>
      <c r="H159" s="242">
        <v>1698.2639999999999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153</v>
      </c>
      <c r="AU159" s="248" t="s">
        <v>89</v>
      </c>
      <c r="AV159" s="13" t="s">
        <v>89</v>
      </c>
      <c r="AW159" s="13" t="s">
        <v>36</v>
      </c>
      <c r="AX159" s="13" t="s">
        <v>87</v>
      </c>
      <c r="AY159" s="248" t="s">
        <v>123</v>
      </c>
    </row>
    <row r="160" s="2" customFormat="1" ht="22.2" customHeight="1">
      <c r="A160" s="37"/>
      <c r="B160" s="38"/>
      <c r="C160" s="218" t="s">
        <v>213</v>
      </c>
      <c r="D160" s="218" t="s">
        <v>125</v>
      </c>
      <c r="E160" s="219" t="s">
        <v>214</v>
      </c>
      <c r="F160" s="220" t="s">
        <v>215</v>
      </c>
      <c r="G160" s="221" t="s">
        <v>151</v>
      </c>
      <c r="H160" s="222">
        <v>471.74000000000001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44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128</v>
      </c>
      <c r="AT160" s="230" t="s">
        <v>125</v>
      </c>
      <c r="AU160" s="230" t="s">
        <v>89</v>
      </c>
      <c r="AY160" s="16" t="s">
        <v>123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87</v>
      </c>
      <c r="BK160" s="231">
        <f>ROUND(I160*H160,2)</f>
        <v>0</v>
      </c>
      <c r="BL160" s="16" t="s">
        <v>128</v>
      </c>
      <c r="BM160" s="230" t="s">
        <v>216</v>
      </c>
    </row>
    <row r="161" s="13" customFormat="1">
      <c r="A161" s="13"/>
      <c r="B161" s="237"/>
      <c r="C161" s="238"/>
      <c r="D161" s="239" t="s">
        <v>153</v>
      </c>
      <c r="E161" s="240" t="s">
        <v>1</v>
      </c>
      <c r="F161" s="241" t="s">
        <v>202</v>
      </c>
      <c r="G161" s="238"/>
      <c r="H161" s="242">
        <v>471.74000000000001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153</v>
      </c>
      <c r="AU161" s="248" t="s">
        <v>89</v>
      </c>
      <c r="AV161" s="13" t="s">
        <v>89</v>
      </c>
      <c r="AW161" s="13" t="s">
        <v>36</v>
      </c>
      <c r="AX161" s="13" t="s">
        <v>87</v>
      </c>
      <c r="AY161" s="248" t="s">
        <v>123</v>
      </c>
    </row>
    <row r="162" s="2" customFormat="1" ht="22.2" customHeight="1">
      <c r="A162" s="37"/>
      <c r="B162" s="38"/>
      <c r="C162" s="218" t="s">
        <v>217</v>
      </c>
      <c r="D162" s="218" t="s">
        <v>125</v>
      </c>
      <c r="E162" s="219" t="s">
        <v>218</v>
      </c>
      <c r="F162" s="220" t="s">
        <v>219</v>
      </c>
      <c r="G162" s="221" t="s">
        <v>151</v>
      </c>
      <c r="H162" s="222">
        <v>1357.2850000000001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44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128</v>
      </c>
      <c r="AT162" s="230" t="s">
        <v>125</v>
      </c>
      <c r="AU162" s="230" t="s">
        <v>89</v>
      </c>
      <c r="AY162" s="16" t="s">
        <v>123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87</v>
      </c>
      <c r="BK162" s="231">
        <f>ROUND(I162*H162,2)</f>
        <v>0</v>
      </c>
      <c r="BL162" s="16" t="s">
        <v>128</v>
      </c>
      <c r="BM162" s="230" t="s">
        <v>220</v>
      </c>
    </row>
    <row r="163" s="13" customFormat="1">
      <c r="A163" s="13"/>
      <c r="B163" s="237"/>
      <c r="C163" s="238"/>
      <c r="D163" s="239" t="s">
        <v>153</v>
      </c>
      <c r="E163" s="240" t="s">
        <v>1</v>
      </c>
      <c r="F163" s="241" t="s">
        <v>221</v>
      </c>
      <c r="G163" s="238"/>
      <c r="H163" s="242">
        <v>60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153</v>
      </c>
      <c r="AU163" s="248" t="s">
        <v>89</v>
      </c>
      <c r="AV163" s="13" t="s">
        <v>89</v>
      </c>
      <c r="AW163" s="13" t="s">
        <v>36</v>
      </c>
      <c r="AX163" s="13" t="s">
        <v>79</v>
      </c>
      <c r="AY163" s="248" t="s">
        <v>123</v>
      </c>
    </row>
    <row r="164" s="13" customFormat="1">
      <c r="A164" s="13"/>
      <c r="B164" s="237"/>
      <c r="C164" s="238"/>
      <c r="D164" s="239" t="s">
        <v>153</v>
      </c>
      <c r="E164" s="240" t="s">
        <v>1</v>
      </c>
      <c r="F164" s="241" t="s">
        <v>222</v>
      </c>
      <c r="G164" s="238"/>
      <c r="H164" s="242">
        <v>1297.2850000000001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153</v>
      </c>
      <c r="AU164" s="248" t="s">
        <v>89</v>
      </c>
      <c r="AV164" s="13" t="s">
        <v>89</v>
      </c>
      <c r="AW164" s="13" t="s">
        <v>36</v>
      </c>
      <c r="AX164" s="13" t="s">
        <v>79</v>
      </c>
      <c r="AY164" s="248" t="s">
        <v>123</v>
      </c>
    </row>
    <row r="165" s="14" customFormat="1">
      <c r="A165" s="14"/>
      <c r="B165" s="249"/>
      <c r="C165" s="250"/>
      <c r="D165" s="239" t="s">
        <v>153</v>
      </c>
      <c r="E165" s="251" t="s">
        <v>1</v>
      </c>
      <c r="F165" s="252" t="s">
        <v>156</v>
      </c>
      <c r="G165" s="250"/>
      <c r="H165" s="253">
        <v>1357.2850000000001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153</v>
      </c>
      <c r="AU165" s="259" t="s">
        <v>89</v>
      </c>
      <c r="AV165" s="14" t="s">
        <v>128</v>
      </c>
      <c r="AW165" s="14" t="s">
        <v>36</v>
      </c>
      <c r="AX165" s="14" t="s">
        <v>87</v>
      </c>
      <c r="AY165" s="259" t="s">
        <v>123</v>
      </c>
    </row>
    <row r="166" s="2" customFormat="1" ht="22.2" customHeight="1">
      <c r="A166" s="37"/>
      <c r="B166" s="38"/>
      <c r="C166" s="218" t="s">
        <v>223</v>
      </c>
      <c r="D166" s="218" t="s">
        <v>125</v>
      </c>
      <c r="E166" s="219" t="s">
        <v>224</v>
      </c>
      <c r="F166" s="220" t="s">
        <v>225</v>
      </c>
      <c r="G166" s="221" t="s">
        <v>151</v>
      </c>
      <c r="H166" s="222">
        <v>353.80500000000001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44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128</v>
      </c>
      <c r="AT166" s="230" t="s">
        <v>125</v>
      </c>
      <c r="AU166" s="230" t="s">
        <v>89</v>
      </c>
      <c r="AY166" s="16" t="s">
        <v>123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87</v>
      </c>
      <c r="BK166" s="231">
        <f>ROUND(I166*H166,2)</f>
        <v>0</v>
      </c>
      <c r="BL166" s="16" t="s">
        <v>128</v>
      </c>
      <c r="BM166" s="230" t="s">
        <v>226</v>
      </c>
    </row>
    <row r="167" s="13" customFormat="1">
      <c r="A167" s="13"/>
      <c r="B167" s="237"/>
      <c r="C167" s="238"/>
      <c r="D167" s="239" t="s">
        <v>153</v>
      </c>
      <c r="E167" s="240" t="s">
        <v>1</v>
      </c>
      <c r="F167" s="241" t="s">
        <v>227</v>
      </c>
      <c r="G167" s="238"/>
      <c r="H167" s="242">
        <v>353.80500000000001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153</v>
      </c>
      <c r="AU167" s="248" t="s">
        <v>89</v>
      </c>
      <c r="AV167" s="13" t="s">
        <v>89</v>
      </c>
      <c r="AW167" s="13" t="s">
        <v>36</v>
      </c>
      <c r="AX167" s="13" t="s">
        <v>87</v>
      </c>
      <c r="AY167" s="248" t="s">
        <v>123</v>
      </c>
    </row>
    <row r="168" s="2" customFormat="1" ht="14.4" customHeight="1">
      <c r="A168" s="37"/>
      <c r="B168" s="38"/>
      <c r="C168" s="260" t="s">
        <v>228</v>
      </c>
      <c r="D168" s="260" t="s">
        <v>229</v>
      </c>
      <c r="E168" s="261" t="s">
        <v>230</v>
      </c>
      <c r="F168" s="262" t="s">
        <v>231</v>
      </c>
      <c r="G168" s="263" t="s">
        <v>210</v>
      </c>
      <c r="H168" s="264">
        <v>707.61000000000001</v>
      </c>
      <c r="I168" s="265"/>
      <c r="J168" s="266">
        <f>ROUND(I168*H168,2)</f>
        <v>0</v>
      </c>
      <c r="K168" s="267"/>
      <c r="L168" s="268"/>
      <c r="M168" s="269" t="s">
        <v>1</v>
      </c>
      <c r="N168" s="270" t="s">
        <v>44</v>
      </c>
      <c r="O168" s="90"/>
      <c r="P168" s="228">
        <f>O168*H168</f>
        <v>0</v>
      </c>
      <c r="Q168" s="228">
        <v>1</v>
      </c>
      <c r="R168" s="228">
        <f>Q168*H168</f>
        <v>707.61000000000001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213</v>
      </c>
      <c r="AT168" s="230" t="s">
        <v>229</v>
      </c>
      <c r="AU168" s="230" t="s">
        <v>89</v>
      </c>
      <c r="AY168" s="16" t="s">
        <v>123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87</v>
      </c>
      <c r="BK168" s="231">
        <f>ROUND(I168*H168,2)</f>
        <v>0</v>
      </c>
      <c r="BL168" s="16" t="s">
        <v>128</v>
      </c>
      <c r="BM168" s="230" t="s">
        <v>232</v>
      </c>
    </row>
    <row r="169" s="13" customFormat="1">
      <c r="A169" s="13"/>
      <c r="B169" s="237"/>
      <c r="C169" s="238"/>
      <c r="D169" s="239" t="s">
        <v>153</v>
      </c>
      <c r="E169" s="238"/>
      <c r="F169" s="241" t="s">
        <v>233</v>
      </c>
      <c r="G169" s="238"/>
      <c r="H169" s="242">
        <v>707.61000000000001</v>
      </c>
      <c r="I169" s="243"/>
      <c r="J169" s="238"/>
      <c r="K169" s="238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153</v>
      </c>
      <c r="AU169" s="248" t="s">
        <v>89</v>
      </c>
      <c r="AV169" s="13" t="s">
        <v>89</v>
      </c>
      <c r="AW169" s="13" t="s">
        <v>4</v>
      </c>
      <c r="AX169" s="13" t="s">
        <v>87</v>
      </c>
      <c r="AY169" s="248" t="s">
        <v>123</v>
      </c>
    </row>
    <row r="170" s="2" customFormat="1" ht="22.2" customHeight="1">
      <c r="A170" s="37"/>
      <c r="B170" s="38"/>
      <c r="C170" s="218" t="s">
        <v>234</v>
      </c>
      <c r="D170" s="218" t="s">
        <v>125</v>
      </c>
      <c r="E170" s="219" t="s">
        <v>235</v>
      </c>
      <c r="F170" s="220" t="s">
        <v>236</v>
      </c>
      <c r="G170" s="221" t="s">
        <v>181</v>
      </c>
      <c r="H170" s="222">
        <v>35616.370000000003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44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128</v>
      </c>
      <c r="AT170" s="230" t="s">
        <v>125</v>
      </c>
      <c r="AU170" s="230" t="s">
        <v>89</v>
      </c>
      <c r="AY170" s="16" t="s">
        <v>123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87</v>
      </c>
      <c r="BK170" s="231">
        <f>ROUND(I170*H170,2)</f>
        <v>0</v>
      </c>
      <c r="BL170" s="16" t="s">
        <v>128</v>
      </c>
      <c r="BM170" s="230" t="s">
        <v>237</v>
      </c>
    </row>
    <row r="171" s="13" customFormat="1">
      <c r="A171" s="13"/>
      <c r="B171" s="237"/>
      <c r="C171" s="238"/>
      <c r="D171" s="239" t="s">
        <v>153</v>
      </c>
      <c r="E171" s="240" t="s">
        <v>1</v>
      </c>
      <c r="F171" s="241" t="s">
        <v>238</v>
      </c>
      <c r="G171" s="238"/>
      <c r="H171" s="242">
        <v>347.30000000000001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153</v>
      </c>
      <c r="AU171" s="248" t="s">
        <v>89</v>
      </c>
      <c r="AV171" s="13" t="s">
        <v>89</v>
      </c>
      <c r="AW171" s="13" t="s">
        <v>36</v>
      </c>
      <c r="AX171" s="13" t="s">
        <v>79</v>
      </c>
      <c r="AY171" s="248" t="s">
        <v>123</v>
      </c>
    </row>
    <row r="172" s="13" customFormat="1">
      <c r="A172" s="13"/>
      <c r="B172" s="237"/>
      <c r="C172" s="238"/>
      <c r="D172" s="239" t="s">
        <v>153</v>
      </c>
      <c r="E172" s="240" t="s">
        <v>1</v>
      </c>
      <c r="F172" s="241" t="s">
        <v>239</v>
      </c>
      <c r="G172" s="238"/>
      <c r="H172" s="242">
        <v>35269.07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153</v>
      </c>
      <c r="AU172" s="248" t="s">
        <v>89</v>
      </c>
      <c r="AV172" s="13" t="s">
        <v>89</v>
      </c>
      <c r="AW172" s="13" t="s">
        <v>36</v>
      </c>
      <c r="AX172" s="13" t="s">
        <v>79</v>
      </c>
      <c r="AY172" s="248" t="s">
        <v>123</v>
      </c>
    </row>
    <row r="173" s="14" customFormat="1">
      <c r="A173" s="14"/>
      <c r="B173" s="249"/>
      <c r="C173" s="250"/>
      <c r="D173" s="239" t="s">
        <v>153</v>
      </c>
      <c r="E173" s="251" t="s">
        <v>1</v>
      </c>
      <c r="F173" s="252" t="s">
        <v>156</v>
      </c>
      <c r="G173" s="250"/>
      <c r="H173" s="253">
        <v>35616.370000000003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153</v>
      </c>
      <c r="AU173" s="259" t="s">
        <v>89</v>
      </c>
      <c r="AV173" s="14" t="s">
        <v>128</v>
      </c>
      <c r="AW173" s="14" t="s">
        <v>36</v>
      </c>
      <c r="AX173" s="14" t="s">
        <v>87</v>
      </c>
      <c r="AY173" s="259" t="s">
        <v>123</v>
      </c>
    </row>
    <row r="174" s="12" customFormat="1" ht="22.8" customHeight="1">
      <c r="A174" s="12"/>
      <c r="B174" s="202"/>
      <c r="C174" s="203"/>
      <c r="D174" s="204" t="s">
        <v>78</v>
      </c>
      <c r="E174" s="216" t="s">
        <v>128</v>
      </c>
      <c r="F174" s="216" t="s">
        <v>240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SUM(P175:P176)</f>
        <v>0</v>
      </c>
      <c r="Q174" s="210"/>
      <c r="R174" s="211">
        <f>SUM(R175:R176)</f>
        <v>0</v>
      </c>
      <c r="S174" s="210"/>
      <c r="T174" s="212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87</v>
      </c>
      <c r="AT174" s="214" t="s">
        <v>78</v>
      </c>
      <c r="AU174" s="214" t="s">
        <v>87</v>
      </c>
      <c r="AY174" s="213" t="s">
        <v>123</v>
      </c>
      <c r="BK174" s="215">
        <f>SUM(BK175:BK176)</f>
        <v>0</v>
      </c>
    </row>
    <row r="175" s="2" customFormat="1" ht="22.2" customHeight="1">
      <c r="A175" s="37"/>
      <c r="B175" s="38"/>
      <c r="C175" s="218" t="s">
        <v>241</v>
      </c>
      <c r="D175" s="218" t="s">
        <v>125</v>
      </c>
      <c r="E175" s="219" t="s">
        <v>242</v>
      </c>
      <c r="F175" s="220" t="s">
        <v>243</v>
      </c>
      <c r="G175" s="221" t="s">
        <v>151</v>
      </c>
      <c r="H175" s="222">
        <v>235.87000000000001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44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128</v>
      </c>
      <c r="AT175" s="230" t="s">
        <v>125</v>
      </c>
      <c r="AU175" s="230" t="s">
        <v>89</v>
      </c>
      <c r="AY175" s="16" t="s">
        <v>123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87</v>
      </c>
      <c r="BK175" s="231">
        <f>ROUND(I175*H175,2)</f>
        <v>0</v>
      </c>
      <c r="BL175" s="16" t="s">
        <v>128</v>
      </c>
      <c r="BM175" s="230" t="s">
        <v>244</v>
      </c>
    </row>
    <row r="176" s="13" customFormat="1">
      <c r="A176" s="13"/>
      <c r="B176" s="237"/>
      <c r="C176" s="238"/>
      <c r="D176" s="239" t="s">
        <v>153</v>
      </c>
      <c r="E176" s="240" t="s">
        <v>1</v>
      </c>
      <c r="F176" s="241" t="s">
        <v>245</v>
      </c>
      <c r="G176" s="238"/>
      <c r="H176" s="242">
        <v>235.87000000000001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153</v>
      </c>
      <c r="AU176" s="248" t="s">
        <v>89</v>
      </c>
      <c r="AV176" s="13" t="s">
        <v>89</v>
      </c>
      <c r="AW176" s="13" t="s">
        <v>36</v>
      </c>
      <c r="AX176" s="13" t="s">
        <v>87</v>
      </c>
      <c r="AY176" s="248" t="s">
        <v>123</v>
      </c>
    </row>
    <row r="177" s="12" customFormat="1" ht="22.8" customHeight="1">
      <c r="A177" s="12"/>
      <c r="B177" s="202"/>
      <c r="C177" s="203"/>
      <c r="D177" s="204" t="s">
        <v>78</v>
      </c>
      <c r="E177" s="216" t="s">
        <v>213</v>
      </c>
      <c r="F177" s="216" t="s">
        <v>246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SUM(P178:P206)</f>
        <v>0</v>
      </c>
      <c r="Q177" s="210"/>
      <c r="R177" s="211">
        <f>SUM(R178:R206)</f>
        <v>74.702457490000015</v>
      </c>
      <c r="S177" s="210"/>
      <c r="T177" s="212">
        <f>SUM(T178:T206)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87</v>
      </c>
      <c r="AT177" s="214" t="s">
        <v>78</v>
      </c>
      <c r="AU177" s="214" t="s">
        <v>87</v>
      </c>
      <c r="AY177" s="213" t="s">
        <v>123</v>
      </c>
      <c r="BK177" s="215">
        <f>SUM(BK178:BK206)</f>
        <v>0</v>
      </c>
    </row>
    <row r="178" s="2" customFormat="1" ht="19.8" customHeight="1">
      <c r="A178" s="37"/>
      <c r="B178" s="38"/>
      <c r="C178" s="218" t="s">
        <v>247</v>
      </c>
      <c r="D178" s="218" t="s">
        <v>125</v>
      </c>
      <c r="E178" s="219" t="s">
        <v>248</v>
      </c>
      <c r="F178" s="220" t="s">
        <v>249</v>
      </c>
      <c r="G178" s="221" t="s">
        <v>172</v>
      </c>
      <c r="H178" s="222">
        <v>1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44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128</v>
      </c>
      <c r="AT178" s="230" t="s">
        <v>125</v>
      </c>
      <c r="AU178" s="230" t="s">
        <v>89</v>
      </c>
      <c r="AY178" s="16" t="s">
        <v>123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87</v>
      </c>
      <c r="BK178" s="231">
        <f>ROUND(I178*H178,2)</f>
        <v>0</v>
      </c>
      <c r="BL178" s="16" t="s">
        <v>128</v>
      </c>
      <c r="BM178" s="230" t="s">
        <v>250</v>
      </c>
    </row>
    <row r="179" s="13" customFormat="1">
      <c r="A179" s="13"/>
      <c r="B179" s="237"/>
      <c r="C179" s="238"/>
      <c r="D179" s="239" t="s">
        <v>153</v>
      </c>
      <c r="E179" s="240" t="s">
        <v>1</v>
      </c>
      <c r="F179" s="241" t="s">
        <v>251</v>
      </c>
      <c r="G179" s="238"/>
      <c r="H179" s="242">
        <v>1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153</v>
      </c>
      <c r="AU179" s="248" t="s">
        <v>89</v>
      </c>
      <c r="AV179" s="13" t="s">
        <v>89</v>
      </c>
      <c r="AW179" s="13" t="s">
        <v>36</v>
      </c>
      <c r="AX179" s="13" t="s">
        <v>87</v>
      </c>
      <c r="AY179" s="248" t="s">
        <v>123</v>
      </c>
    </row>
    <row r="180" s="2" customFormat="1" ht="14.4" customHeight="1">
      <c r="A180" s="37"/>
      <c r="B180" s="38"/>
      <c r="C180" s="218" t="s">
        <v>252</v>
      </c>
      <c r="D180" s="218" t="s">
        <v>125</v>
      </c>
      <c r="E180" s="219" t="s">
        <v>253</v>
      </c>
      <c r="F180" s="220" t="s">
        <v>254</v>
      </c>
      <c r="G180" s="221" t="s">
        <v>127</v>
      </c>
      <c r="H180" s="222">
        <v>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44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128</v>
      </c>
      <c r="AT180" s="230" t="s">
        <v>125</v>
      </c>
      <c r="AU180" s="230" t="s">
        <v>89</v>
      </c>
      <c r="AY180" s="16" t="s">
        <v>123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87</v>
      </c>
      <c r="BK180" s="231">
        <f>ROUND(I180*H180,2)</f>
        <v>0</v>
      </c>
      <c r="BL180" s="16" t="s">
        <v>128</v>
      </c>
      <c r="BM180" s="230" t="s">
        <v>255</v>
      </c>
    </row>
    <row r="181" s="2" customFormat="1" ht="22.2" customHeight="1">
      <c r="A181" s="37"/>
      <c r="B181" s="38"/>
      <c r="C181" s="218" t="s">
        <v>256</v>
      </c>
      <c r="D181" s="218" t="s">
        <v>125</v>
      </c>
      <c r="E181" s="219" t="s">
        <v>257</v>
      </c>
      <c r="F181" s="220" t="s">
        <v>258</v>
      </c>
      <c r="G181" s="221" t="s">
        <v>172</v>
      </c>
      <c r="H181" s="222">
        <v>2558.6999999999998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44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128</v>
      </c>
      <c r="AT181" s="230" t="s">
        <v>125</v>
      </c>
      <c r="AU181" s="230" t="s">
        <v>89</v>
      </c>
      <c r="AY181" s="16" t="s">
        <v>123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87</v>
      </c>
      <c r="BK181" s="231">
        <f>ROUND(I181*H181,2)</f>
        <v>0</v>
      </c>
      <c r="BL181" s="16" t="s">
        <v>128</v>
      </c>
      <c r="BM181" s="230" t="s">
        <v>259</v>
      </c>
    </row>
    <row r="182" s="13" customFormat="1">
      <c r="A182" s="13"/>
      <c r="B182" s="237"/>
      <c r="C182" s="238"/>
      <c r="D182" s="239" t="s">
        <v>153</v>
      </c>
      <c r="E182" s="240" t="s">
        <v>1</v>
      </c>
      <c r="F182" s="241" t="s">
        <v>260</v>
      </c>
      <c r="G182" s="238"/>
      <c r="H182" s="242">
        <v>2558.6999999999998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153</v>
      </c>
      <c r="AU182" s="248" t="s">
        <v>89</v>
      </c>
      <c r="AV182" s="13" t="s">
        <v>89</v>
      </c>
      <c r="AW182" s="13" t="s">
        <v>36</v>
      </c>
      <c r="AX182" s="13" t="s">
        <v>87</v>
      </c>
      <c r="AY182" s="248" t="s">
        <v>123</v>
      </c>
    </row>
    <row r="183" s="2" customFormat="1" ht="50.4" customHeight="1">
      <c r="A183" s="37"/>
      <c r="B183" s="38"/>
      <c r="C183" s="260" t="s">
        <v>261</v>
      </c>
      <c r="D183" s="260" t="s">
        <v>229</v>
      </c>
      <c r="E183" s="261" t="s">
        <v>262</v>
      </c>
      <c r="F183" s="262" t="s">
        <v>263</v>
      </c>
      <c r="G183" s="263" t="s">
        <v>172</v>
      </c>
      <c r="H183" s="264">
        <v>2597.0810000000001</v>
      </c>
      <c r="I183" s="265"/>
      <c r="J183" s="266">
        <f>ROUND(I183*H183,2)</f>
        <v>0</v>
      </c>
      <c r="K183" s="267"/>
      <c r="L183" s="268"/>
      <c r="M183" s="269" t="s">
        <v>1</v>
      </c>
      <c r="N183" s="270" t="s">
        <v>44</v>
      </c>
      <c r="O183" s="90"/>
      <c r="P183" s="228">
        <f>O183*H183</f>
        <v>0</v>
      </c>
      <c r="Q183" s="228">
        <v>0.0041000000000000003</v>
      </c>
      <c r="R183" s="228">
        <f>Q183*H183</f>
        <v>10.648032100000002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213</v>
      </c>
      <c r="AT183" s="230" t="s">
        <v>229</v>
      </c>
      <c r="AU183" s="230" t="s">
        <v>89</v>
      </c>
      <c r="AY183" s="16" t="s">
        <v>123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87</v>
      </c>
      <c r="BK183" s="231">
        <f>ROUND(I183*H183,2)</f>
        <v>0</v>
      </c>
      <c r="BL183" s="16" t="s">
        <v>128</v>
      </c>
      <c r="BM183" s="230" t="s">
        <v>264</v>
      </c>
    </row>
    <row r="184" s="13" customFormat="1">
      <c r="A184" s="13"/>
      <c r="B184" s="237"/>
      <c r="C184" s="238"/>
      <c r="D184" s="239" t="s">
        <v>153</v>
      </c>
      <c r="E184" s="238"/>
      <c r="F184" s="241" t="s">
        <v>265</v>
      </c>
      <c r="G184" s="238"/>
      <c r="H184" s="242">
        <v>2597.0810000000001</v>
      </c>
      <c r="I184" s="243"/>
      <c r="J184" s="238"/>
      <c r="K184" s="238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153</v>
      </c>
      <c r="AU184" s="248" t="s">
        <v>89</v>
      </c>
      <c r="AV184" s="13" t="s">
        <v>89</v>
      </c>
      <c r="AW184" s="13" t="s">
        <v>4</v>
      </c>
      <c r="AX184" s="13" t="s">
        <v>87</v>
      </c>
      <c r="AY184" s="248" t="s">
        <v>123</v>
      </c>
    </row>
    <row r="185" s="2" customFormat="1" ht="22.2" customHeight="1">
      <c r="A185" s="37"/>
      <c r="B185" s="38"/>
      <c r="C185" s="218" t="s">
        <v>266</v>
      </c>
      <c r="D185" s="218" t="s">
        <v>125</v>
      </c>
      <c r="E185" s="219" t="s">
        <v>267</v>
      </c>
      <c r="F185" s="220" t="s">
        <v>268</v>
      </c>
      <c r="G185" s="221" t="s">
        <v>269</v>
      </c>
      <c r="H185" s="222">
        <v>5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44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128</v>
      </c>
      <c r="AT185" s="230" t="s">
        <v>125</v>
      </c>
      <c r="AU185" s="230" t="s">
        <v>89</v>
      </c>
      <c r="AY185" s="16" t="s">
        <v>123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87</v>
      </c>
      <c r="BK185" s="231">
        <f>ROUND(I185*H185,2)</f>
        <v>0</v>
      </c>
      <c r="BL185" s="16" t="s">
        <v>128</v>
      </c>
      <c r="BM185" s="230" t="s">
        <v>270</v>
      </c>
    </row>
    <row r="186" s="2" customFormat="1" ht="22.2" customHeight="1">
      <c r="A186" s="37"/>
      <c r="B186" s="38"/>
      <c r="C186" s="260" t="s">
        <v>271</v>
      </c>
      <c r="D186" s="260" t="s">
        <v>229</v>
      </c>
      <c r="E186" s="261" t="s">
        <v>272</v>
      </c>
      <c r="F186" s="262" t="s">
        <v>273</v>
      </c>
      <c r="G186" s="263" t="s">
        <v>269</v>
      </c>
      <c r="H186" s="264">
        <v>5</v>
      </c>
      <c r="I186" s="265"/>
      <c r="J186" s="266">
        <f>ROUND(I186*H186,2)</f>
        <v>0</v>
      </c>
      <c r="K186" s="267"/>
      <c r="L186" s="268"/>
      <c r="M186" s="269" t="s">
        <v>1</v>
      </c>
      <c r="N186" s="270" t="s">
        <v>44</v>
      </c>
      <c r="O186" s="90"/>
      <c r="P186" s="228">
        <f>O186*H186</f>
        <v>0</v>
      </c>
      <c r="Q186" s="228">
        <v>0.010500000000000001</v>
      </c>
      <c r="R186" s="228">
        <f>Q186*H186</f>
        <v>0.052500000000000005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213</v>
      </c>
      <c r="AT186" s="230" t="s">
        <v>229</v>
      </c>
      <c r="AU186" s="230" t="s">
        <v>89</v>
      </c>
      <c r="AY186" s="16" t="s">
        <v>123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87</v>
      </c>
      <c r="BK186" s="231">
        <f>ROUND(I186*H186,2)</f>
        <v>0</v>
      </c>
      <c r="BL186" s="16" t="s">
        <v>128</v>
      </c>
      <c r="BM186" s="230" t="s">
        <v>274</v>
      </c>
    </row>
    <row r="187" s="2" customFormat="1" ht="22.2" customHeight="1">
      <c r="A187" s="37"/>
      <c r="B187" s="38"/>
      <c r="C187" s="218" t="s">
        <v>275</v>
      </c>
      <c r="D187" s="218" t="s">
        <v>125</v>
      </c>
      <c r="E187" s="219" t="s">
        <v>276</v>
      </c>
      <c r="F187" s="220" t="s">
        <v>277</v>
      </c>
      <c r="G187" s="221" t="s">
        <v>269</v>
      </c>
      <c r="H187" s="222">
        <v>5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44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128</v>
      </c>
      <c r="AT187" s="230" t="s">
        <v>125</v>
      </c>
      <c r="AU187" s="230" t="s">
        <v>89</v>
      </c>
      <c r="AY187" s="16" t="s">
        <v>123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87</v>
      </c>
      <c r="BK187" s="231">
        <f>ROUND(I187*H187,2)</f>
        <v>0</v>
      </c>
      <c r="BL187" s="16" t="s">
        <v>128</v>
      </c>
      <c r="BM187" s="230" t="s">
        <v>278</v>
      </c>
    </row>
    <row r="188" s="2" customFormat="1" ht="22.2" customHeight="1">
      <c r="A188" s="37"/>
      <c r="B188" s="38"/>
      <c r="C188" s="260" t="s">
        <v>279</v>
      </c>
      <c r="D188" s="260" t="s">
        <v>229</v>
      </c>
      <c r="E188" s="261" t="s">
        <v>280</v>
      </c>
      <c r="F188" s="262" t="s">
        <v>281</v>
      </c>
      <c r="G188" s="263" t="s">
        <v>269</v>
      </c>
      <c r="H188" s="264">
        <v>5</v>
      </c>
      <c r="I188" s="265"/>
      <c r="J188" s="266">
        <f>ROUND(I188*H188,2)</f>
        <v>0</v>
      </c>
      <c r="K188" s="267"/>
      <c r="L188" s="268"/>
      <c r="M188" s="269" t="s">
        <v>1</v>
      </c>
      <c r="N188" s="270" t="s">
        <v>44</v>
      </c>
      <c r="O188" s="90"/>
      <c r="P188" s="228">
        <f>O188*H188</f>
        <v>0</v>
      </c>
      <c r="Q188" s="228">
        <v>0.0028999999999999998</v>
      </c>
      <c r="R188" s="228">
        <f>Q188*H188</f>
        <v>0.014499999999999999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213</v>
      </c>
      <c r="AT188" s="230" t="s">
        <v>229</v>
      </c>
      <c r="AU188" s="230" t="s">
        <v>89</v>
      </c>
      <c r="AY188" s="16" t="s">
        <v>123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87</v>
      </c>
      <c r="BK188" s="231">
        <f>ROUND(I188*H188,2)</f>
        <v>0</v>
      </c>
      <c r="BL188" s="16" t="s">
        <v>128</v>
      </c>
      <c r="BM188" s="230" t="s">
        <v>282</v>
      </c>
    </row>
    <row r="189" s="2" customFormat="1" ht="19.8" customHeight="1">
      <c r="A189" s="37"/>
      <c r="B189" s="38"/>
      <c r="C189" s="218" t="s">
        <v>283</v>
      </c>
      <c r="D189" s="218" t="s">
        <v>125</v>
      </c>
      <c r="E189" s="219" t="s">
        <v>284</v>
      </c>
      <c r="F189" s="220" t="s">
        <v>285</v>
      </c>
      <c r="G189" s="221" t="s">
        <v>269</v>
      </c>
      <c r="H189" s="222">
        <v>5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44</v>
      </c>
      <c r="O189" s="90"/>
      <c r="P189" s="228">
        <f>O189*H189</f>
        <v>0</v>
      </c>
      <c r="Q189" s="228">
        <v>0.0016199999999999999</v>
      </c>
      <c r="R189" s="228">
        <f>Q189*H189</f>
        <v>0.0080999999999999996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128</v>
      </c>
      <c r="AT189" s="230" t="s">
        <v>125</v>
      </c>
      <c r="AU189" s="230" t="s">
        <v>89</v>
      </c>
      <c r="AY189" s="16" t="s">
        <v>123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87</v>
      </c>
      <c r="BK189" s="231">
        <f>ROUND(I189*H189,2)</f>
        <v>0</v>
      </c>
      <c r="BL189" s="16" t="s">
        <v>128</v>
      </c>
      <c r="BM189" s="230" t="s">
        <v>286</v>
      </c>
    </row>
    <row r="190" s="2" customFormat="1" ht="22.2" customHeight="1">
      <c r="A190" s="37"/>
      <c r="B190" s="38"/>
      <c r="C190" s="260" t="s">
        <v>287</v>
      </c>
      <c r="D190" s="260" t="s">
        <v>229</v>
      </c>
      <c r="E190" s="261" t="s">
        <v>288</v>
      </c>
      <c r="F190" s="262" t="s">
        <v>289</v>
      </c>
      <c r="G190" s="263" t="s">
        <v>269</v>
      </c>
      <c r="H190" s="264">
        <v>5</v>
      </c>
      <c r="I190" s="265"/>
      <c r="J190" s="266">
        <f>ROUND(I190*H190,2)</f>
        <v>0</v>
      </c>
      <c r="K190" s="267"/>
      <c r="L190" s="268"/>
      <c r="M190" s="269" t="s">
        <v>1</v>
      </c>
      <c r="N190" s="270" t="s">
        <v>44</v>
      </c>
      <c r="O190" s="90"/>
      <c r="P190" s="228">
        <f>O190*H190</f>
        <v>0</v>
      </c>
      <c r="Q190" s="228">
        <v>0.017999999999999999</v>
      </c>
      <c r="R190" s="228">
        <f>Q190*H190</f>
        <v>0.089999999999999997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213</v>
      </c>
      <c r="AT190" s="230" t="s">
        <v>229</v>
      </c>
      <c r="AU190" s="230" t="s">
        <v>89</v>
      </c>
      <c r="AY190" s="16" t="s">
        <v>123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87</v>
      </c>
      <c r="BK190" s="231">
        <f>ROUND(I190*H190,2)</f>
        <v>0</v>
      </c>
      <c r="BL190" s="16" t="s">
        <v>128</v>
      </c>
      <c r="BM190" s="230" t="s">
        <v>290</v>
      </c>
    </row>
    <row r="191" s="2" customFormat="1" ht="14.4" customHeight="1">
      <c r="A191" s="37"/>
      <c r="B191" s="38"/>
      <c r="C191" s="218" t="s">
        <v>291</v>
      </c>
      <c r="D191" s="218" t="s">
        <v>125</v>
      </c>
      <c r="E191" s="219" t="s">
        <v>292</v>
      </c>
      <c r="F191" s="220" t="s">
        <v>293</v>
      </c>
      <c r="G191" s="221" t="s">
        <v>269</v>
      </c>
      <c r="H191" s="222">
        <v>5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44</v>
      </c>
      <c r="O191" s="90"/>
      <c r="P191" s="228">
        <f>O191*H191</f>
        <v>0</v>
      </c>
      <c r="Q191" s="228">
        <v>0.00034000000000000002</v>
      </c>
      <c r="R191" s="228">
        <f>Q191*H191</f>
        <v>0.0017000000000000001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128</v>
      </c>
      <c r="AT191" s="230" t="s">
        <v>125</v>
      </c>
      <c r="AU191" s="230" t="s">
        <v>89</v>
      </c>
      <c r="AY191" s="16" t="s">
        <v>123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87</v>
      </c>
      <c r="BK191" s="231">
        <f>ROUND(I191*H191,2)</f>
        <v>0</v>
      </c>
      <c r="BL191" s="16" t="s">
        <v>128</v>
      </c>
      <c r="BM191" s="230" t="s">
        <v>294</v>
      </c>
    </row>
    <row r="192" s="2" customFormat="1" ht="22.2" customHeight="1">
      <c r="A192" s="37"/>
      <c r="B192" s="38"/>
      <c r="C192" s="260" t="s">
        <v>295</v>
      </c>
      <c r="D192" s="260" t="s">
        <v>229</v>
      </c>
      <c r="E192" s="261" t="s">
        <v>296</v>
      </c>
      <c r="F192" s="262" t="s">
        <v>297</v>
      </c>
      <c r="G192" s="263" t="s">
        <v>269</v>
      </c>
      <c r="H192" s="264">
        <v>5</v>
      </c>
      <c r="I192" s="265"/>
      <c r="J192" s="266">
        <f>ROUND(I192*H192,2)</f>
        <v>0</v>
      </c>
      <c r="K192" s="267"/>
      <c r="L192" s="268"/>
      <c r="M192" s="269" t="s">
        <v>1</v>
      </c>
      <c r="N192" s="270" t="s">
        <v>44</v>
      </c>
      <c r="O192" s="90"/>
      <c r="P192" s="228">
        <f>O192*H192</f>
        <v>0</v>
      </c>
      <c r="Q192" s="228">
        <v>0.032500000000000001</v>
      </c>
      <c r="R192" s="228">
        <f>Q192*H192</f>
        <v>0.16250000000000001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213</v>
      </c>
      <c r="AT192" s="230" t="s">
        <v>229</v>
      </c>
      <c r="AU192" s="230" t="s">
        <v>89</v>
      </c>
      <c r="AY192" s="16" t="s">
        <v>123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87</v>
      </c>
      <c r="BK192" s="231">
        <f>ROUND(I192*H192,2)</f>
        <v>0</v>
      </c>
      <c r="BL192" s="16" t="s">
        <v>128</v>
      </c>
      <c r="BM192" s="230" t="s">
        <v>298</v>
      </c>
    </row>
    <row r="193" s="2" customFormat="1" ht="14.4" customHeight="1">
      <c r="A193" s="37"/>
      <c r="B193" s="38"/>
      <c r="C193" s="218" t="s">
        <v>299</v>
      </c>
      <c r="D193" s="218" t="s">
        <v>125</v>
      </c>
      <c r="E193" s="219" t="s">
        <v>300</v>
      </c>
      <c r="F193" s="220" t="s">
        <v>301</v>
      </c>
      <c r="G193" s="221" t="s">
        <v>172</v>
      </c>
      <c r="H193" s="222">
        <v>2597.0810000000001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44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128</v>
      </c>
      <c r="AT193" s="230" t="s">
        <v>125</v>
      </c>
      <c r="AU193" s="230" t="s">
        <v>89</v>
      </c>
      <c r="AY193" s="16" t="s">
        <v>123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87</v>
      </c>
      <c r="BK193" s="231">
        <f>ROUND(I193*H193,2)</f>
        <v>0</v>
      </c>
      <c r="BL193" s="16" t="s">
        <v>128</v>
      </c>
      <c r="BM193" s="230" t="s">
        <v>302</v>
      </c>
    </row>
    <row r="194" s="2" customFormat="1" ht="22.2" customHeight="1">
      <c r="A194" s="37"/>
      <c r="B194" s="38"/>
      <c r="C194" s="218" t="s">
        <v>303</v>
      </c>
      <c r="D194" s="218" t="s">
        <v>125</v>
      </c>
      <c r="E194" s="219" t="s">
        <v>304</v>
      </c>
      <c r="F194" s="220" t="s">
        <v>305</v>
      </c>
      <c r="G194" s="221" t="s">
        <v>172</v>
      </c>
      <c r="H194" s="222">
        <v>2597.0810000000001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44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128</v>
      </c>
      <c r="AT194" s="230" t="s">
        <v>125</v>
      </c>
      <c r="AU194" s="230" t="s">
        <v>89</v>
      </c>
      <c r="AY194" s="16" t="s">
        <v>123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87</v>
      </c>
      <c r="BK194" s="231">
        <f>ROUND(I194*H194,2)</f>
        <v>0</v>
      </c>
      <c r="BL194" s="16" t="s">
        <v>128</v>
      </c>
      <c r="BM194" s="230" t="s">
        <v>306</v>
      </c>
    </row>
    <row r="195" s="2" customFormat="1" ht="22.2" customHeight="1">
      <c r="A195" s="37"/>
      <c r="B195" s="38"/>
      <c r="C195" s="218" t="s">
        <v>307</v>
      </c>
      <c r="D195" s="218" t="s">
        <v>125</v>
      </c>
      <c r="E195" s="219" t="s">
        <v>308</v>
      </c>
      <c r="F195" s="220" t="s">
        <v>309</v>
      </c>
      <c r="G195" s="221" t="s">
        <v>269</v>
      </c>
      <c r="H195" s="222">
        <v>5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44</v>
      </c>
      <c r="O195" s="90"/>
      <c r="P195" s="228">
        <f>O195*H195</f>
        <v>0</v>
      </c>
      <c r="Q195" s="228">
        <v>11.97512</v>
      </c>
      <c r="R195" s="228">
        <f>Q195*H195</f>
        <v>59.875600000000006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128</v>
      </c>
      <c r="AT195" s="230" t="s">
        <v>125</v>
      </c>
      <c r="AU195" s="230" t="s">
        <v>89</v>
      </c>
      <c r="AY195" s="16" t="s">
        <v>123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87</v>
      </c>
      <c r="BK195" s="231">
        <f>ROUND(I195*H195,2)</f>
        <v>0</v>
      </c>
      <c r="BL195" s="16" t="s">
        <v>128</v>
      </c>
      <c r="BM195" s="230" t="s">
        <v>310</v>
      </c>
    </row>
    <row r="196" s="2" customFormat="1" ht="14.4" customHeight="1">
      <c r="A196" s="37"/>
      <c r="B196" s="38"/>
      <c r="C196" s="260" t="s">
        <v>311</v>
      </c>
      <c r="D196" s="260" t="s">
        <v>229</v>
      </c>
      <c r="E196" s="261" t="s">
        <v>312</v>
      </c>
      <c r="F196" s="262" t="s">
        <v>313</v>
      </c>
      <c r="G196" s="263" t="s">
        <v>269</v>
      </c>
      <c r="H196" s="264">
        <v>20</v>
      </c>
      <c r="I196" s="265"/>
      <c r="J196" s="266">
        <f>ROUND(I196*H196,2)</f>
        <v>0</v>
      </c>
      <c r="K196" s="267"/>
      <c r="L196" s="268"/>
      <c r="M196" s="269" t="s">
        <v>1</v>
      </c>
      <c r="N196" s="270" t="s">
        <v>44</v>
      </c>
      <c r="O196" s="90"/>
      <c r="P196" s="228">
        <f>O196*H196</f>
        <v>0</v>
      </c>
      <c r="Q196" s="228">
        <v>0.025600000000000001</v>
      </c>
      <c r="R196" s="228">
        <f>Q196*H196</f>
        <v>0.51200000000000001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213</v>
      </c>
      <c r="AT196" s="230" t="s">
        <v>229</v>
      </c>
      <c r="AU196" s="230" t="s">
        <v>89</v>
      </c>
      <c r="AY196" s="16" t="s">
        <v>123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87</v>
      </c>
      <c r="BK196" s="231">
        <f>ROUND(I196*H196,2)</f>
        <v>0</v>
      </c>
      <c r="BL196" s="16" t="s">
        <v>128</v>
      </c>
      <c r="BM196" s="230" t="s">
        <v>314</v>
      </c>
    </row>
    <row r="197" s="13" customFormat="1">
      <c r="A197" s="13"/>
      <c r="B197" s="237"/>
      <c r="C197" s="238"/>
      <c r="D197" s="239" t="s">
        <v>153</v>
      </c>
      <c r="E197" s="240" t="s">
        <v>1</v>
      </c>
      <c r="F197" s="241" t="s">
        <v>315</v>
      </c>
      <c r="G197" s="238"/>
      <c r="H197" s="242">
        <v>20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153</v>
      </c>
      <c r="AU197" s="248" t="s">
        <v>89</v>
      </c>
      <c r="AV197" s="13" t="s">
        <v>89</v>
      </c>
      <c r="AW197" s="13" t="s">
        <v>36</v>
      </c>
      <c r="AX197" s="13" t="s">
        <v>87</v>
      </c>
      <c r="AY197" s="248" t="s">
        <v>123</v>
      </c>
    </row>
    <row r="198" s="2" customFormat="1" ht="14.4" customHeight="1">
      <c r="A198" s="37"/>
      <c r="B198" s="38"/>
      <c r="C198" s="218" t="s">
        <v>316</v>
      </c>
      <c r="D198" s="218" t="s">
        <v>125</v>
      </c>
      <c r="E198" s="219" t="s">
        <v>317</v>
      </c>
      <c r="F198" s="220" t="s">
        <v>318</v>
      </c>
      <c r="G198" s="221" t="s">
        <v>269</v>
      </c>
      <c r="H198" s="222">
        <v>5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44</v>
      </c>
      <c r="O198" s="90"/>
      <c r="P198" s="228">
        <f>O198*H198</f>
        <v>0</v>
      </c>
      <c r="Q198" s="228">
        <v>0.12303</v>
      </c>
      <c r="R198" s="228">
        <f>Q198*H198</f>
        <v>0.61514999999999997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128</v>
      </c>
      <c r="AT198" s="230" t="s">
        <v>125</v>
      </c>
      <c r="AU198" s="230" t="s">
        <v>89</v>
      </c>
      <c r="AY198" s="16" t="s">
        <v>123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87</v>
      </c>
      <c r="BK198" s="231">
        <f>ROUND(I198*H198,2)</f>
        <v>0</v>
      </c>
      <c r="BL198" s="16" t="s">
        <v>128</v>
      </c>
      <c r="BM198" s="230" t="s">
        <v>319</v>
      </c>
    </row>
    <row r="199" s="2" customFormat="1" ht="14.4" customHeight="1">
      <c r="A199" s="37"/>
      <c r="B199" s="38"/>
      <c r="C199" s="260" t="s">
        <v>7</v>
      </c>
      <c r="D199" s="260" t="s">
        <v>229</v>
      </c>
      <c r="E199" s="261" t="s">
        <v>320</v>
      </c>
      <c r="F199" s="262" t="s">
        <v>321</v>
      </c>
      <c r="G199" s="263" t="s">
        <v>269</v>
      </c>
      <c r="H199" s="264">
        <v>5</v>
      </c>
      <c r="I199" s="265"/>
      <c r="J199" s="266">
        <f>ROUND(I199*H199,2)</f>
        <v>0</v>
      </c>
      <c r="K199" s="267"/>
      <c r="L199" s="268"/>
      <c r="M199" s="269" t="s">
        <v>1</v>
      </c>
      <c r="N199" s="270" t="s">
        <v>44</v>
      </c>
      <c r="O199" s="90"/>
      <c r="P199" s="228">
        <f>O199*H199</f>
        <v>0</v>
      </c>
      <c r="Q199" s="228">
        <v>0.013299999999999999</v>
      </c>
      <c r="R199" s="228">
        <f>Q199*H199</f>
        <v>0.066500000000000004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213</v>
      </c>
      <c r="AT199" s="230" t="s">
        <v>229</v>
      </c>
      <c r="AU199" s="230" t="s">
        <v>89</v>
      </c>
      <c r="AY199" s="16" t="s">
        <v>123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87</v>
      </c>
      <c r="BK199" s="231">
        <f>ROUND(I199*H199,2)</f>
        <v>0</v>
      </c>
      <c r="BL199" s="16" t="s">
        <v>128</v>
      </c>
      <c r="BM199" s="230" t="s">
        <v>322</v>
      </c>
    </row>
    <row r="200" s="2" customFormat="1" ht="22.2" customHeight="1">
      <c r="A200" s="37"/>
      <c r="B200" s="38"/>
      <c r="C200" s="218" t="s">
        <v>323</v>
      </c>
      <c r="D200" s="218" t="s">
        <v>125</v>
      </c>
      <c r="E200" s="219" t="s">
        <v>324</v>
      </c>
      <c r="F200" s="220" t="s">
        <v>325</v>
      </c>
      <c r="G200" s="221" t="s">
        <v>135</v>
      </c>
      <c r="H200" s="222">
        <v>9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44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136</v>
      </c>
      <c r="AT200" s="230" t="s">
        <v>125</v>
      </c>
      <c r="AU200" s="230" t="s">
        <v>89</v>
      </c>
      <c r="AY200" s="16" t="s">
        <v>123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87</v>
      </c>
      <c r="BK200" s="231">
        <f>ROUND(I200*H200,2)</f>
        <v>0</v>
      </c>
      <c r="BL200" s="16" t="s">
        <v>136</v>
      </c>
      <c r="BM200" s="230" t="s">
        <v>326</v>
      </c>
    </row>
    <row r="201" s="2" customFormat="1" ht="19.8" customHeight="1">
      <c r="A201" s="37"/>
      <c r="B201" s="38"/>
      <c r="C201" s="218" t="s">
        <v>327</v>
      </c>
      <c r="D201" s="218" t="s">
        <v>125</v>
      </c>
      <c r="E201" s="219" t="s">
        <v>328</v>
      </c>
      <c r="F201" s="220" t="s">
        <v>329</v>
      </c>
      <c r="G201" s="221" t="s">
        <v>269</v>
      </c>
      <c r="H201" s="222">
        <v>9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44</v>
      </c>
      <c r="O201" s="90"/>
      <c r="P201" s="228">
        <f>O201*H201</f>
        <v>0</v>
      </c>
      <c r="Q201" s="228">
        <v>0.00016000000000000001</v>
      </c>
      <c r="R201" s="228">
        <f>Q201*H201</f>
        <v>0.0014400000000000001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128</v>
      </c>
      <c r="AT201" s="230" t="s">
        <v>125</v>
      </c>
      <c r="AU201" s="230" t="s">
        <v>89</v>
      </c>
      <c r="AY201" s="16" t="s">
        <v>123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87</v>
      </c>
      <c r="BK201" s="231">
        <f>ROUND(I201*H201,2)</f>
        <v>0</v>
      </c>
      <c r="BL201" s="16" t="s">
        <v>128</v>
      </c>
      <c r="BM201" s="230" t="s">
        <v>330</v>
      </c>
    </row>
    <row r="202" s="2" customFormat="1" ht="14.4" customHeight="1">
      <c r="A202" s="37"/>
      <c r="B202" s="38"/>
      <c r="C202" s="218" t="s">
        <v>331</v>
      </c>
      <c r="D202" s="218" t="s">
        <v>125</v>
      </c>
      <c r="E202" s="219" t="s">
        <v>332</v>
      </c>
      <c r="F202" s="220" t="s">
        <v>333</v>
      </c>
      <c r="G202" s="221" t="s">
        <v>172</v>
      </c>
      <c r="H202" s="222">
        <v>2597.0810000000001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44</v>
      </c>
      <c r="O202" s="90"/>
      <c r="P202" s="228">
        <f>O202*H202</f>
        <v>0</v>
      </c>
      <c r="Q202" s="228">
        <v>0.00019000000000000001</v>
      </c>
      <c r="R202" s="228">
        <f>Q202*H202</f>
        <v>0.49344539000000004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128</v>
      </c>
      <c r="AT202" s="230" t="s">
        <v>125</v>
      </c>
      <c r="AU202" s="230" t="s">
        <v>89</v>
      </c>
      <c r="AY202" s="16" t="s">
        <v>123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87</v>
      </c>
      <c r="BK202" s="231">
        <f>ROUND(I202*H202,2)</f>
        <v>0</v>
      </c>
      <c r="BL202" s="16" t="s">
        <v>128</v>
      </c>
      <c r="BM202" s="230" t="s">
        <v>334</v>
      </c>
    </row>
    <row r="203" s="2" customFormat="1" ht="19.8" customHeight="1">
      <c r="A203" s="37"/>
      <c r="B203" s="38"/>
      <c r="C203" s="218" t="s">
        <v>335</v>
      </c>
      <c r="D203" s="218" t="s">
        <v>125</v>
      </c>
      <c r="E203" s="219" t="s">
        <v>336</v>
      </c>
      <c r="F203" s="220" t="s">
        <v>337</v>
      </c>
      <c r="G203" s="221" t="s">
        <v>172</v>
      </c>
      <c r="H203" s="222">
        <v>2397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44</v>
      </c>
      <c r="O203" s="90"/>
      <c r="P203" s="228">
        <f>O203*H203</f>
        <v>0</v>
      </c>
      <c r="Q203" s="228">
        <v>6.9999999999999994E-05</v>
      </c>
      <c r="R203" s="228">
        <f>Q203*H203</f>
        <v>0.16779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128</v>
      </c>
      <c r="AT203" s="230" t="s">
        <v>125</v>
      </c>
      <c r="AU203" s="230" t="s">
        <v>89</v>
      </c>
      <c r="AY203" s="16" t="s">
        <v>123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87</v>
      </c>
      <c r="BK203" s="231">
        <f>ROUND(I203*H203,2)</f>
        <v>0</v>
      </c>
      <c r="BL203" s="16" t="s">
        <v>128</v>
      </c>
      <c r="BM203" s="230" t="s">
        <v>338</v>
      </c>
    </row>
    <row r="204" s="2" customFormat="1" ht="14.4" customHeight="1">
      <c r="A204" s="37"/>
      <c r="B204" s="38"/>
      <c r="C204" s="218" t="s">
        <v>339</v>
      </c>
      <c r="D204" s="218" t="s">
        <v>125</v>
      </c>
      <c r="E204" s="219" t="s">
        <v>340</v>
      </c>
      <c r="F204" s="220" t="s">
        <v>341</v>
      </c>
      <c r="G204" s="221" t="s">
        <v>172</v>
      </c>
      <c r="H204" s="222">
        <v>60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44</v>
      </c>
      <c r="O204" s="90"/>
      <c r="P204" s="228">
        <f>O204*H204</f>
        <v>0</v>
      </c>
      <c r="Q204" s="228">
        <v>0.00046999999999999999</v>
      </c>
      <c r="R204" s="228">
        <f>Q204*H204</f>
        <v>0.028199999999999999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128</v>
      </c>
      <c r="AT204" s="230" t="s">
        <v>125</v>
      </c>
      <c r="AU204" s="230" t="s">
        <v>89</v>
      </c>
      <c r="AY204" s="16" t="s">
        <v>123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87</v>
      </c>
      <c r="BK204" s="231">
        <f>ROUND(I204*H204,2)</f>
        <v>0</v>
      </c>
      <c r="BL204" s="16" t="s">
        <v>128</v>
      </c>
      <c r="BM204" s="230" t="s">
        <v>342</v>
      </c>
    </row>
    <row r="205" s="13" customFormat="1">
      <c r="A205" s="13"/>
      <c r="B205" s="237"/>
      <c r="C205" s="238"/>
      <c r="D205" s="239" t="s">
        <v>153</v>
      </c>
      <c r="E205" s="240" t="s">
        <v>1</v>
      </c>
      <c r="F205" s="241" t="s">
        <v>343</v>
      </c>
      <c r="G205" s="238"/>
      <c r="H205" s="242">
        <v>60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153</v>
      </c>
      <c r="AU205" s="248" t="s">
        <v>89</v>
      </c>
      <c r="AV205" s="13" t="s">
        <v>89</v>
      </c>
      <c r="AW205" s="13" t="s">
        <v>36</v>
      </c>
      <c r="AX205" s="13" t="s">
        <v>87</v>
      </c>
      <c r="AY205" s="248" t="s">
        <v>123</v>
      </c>
    </row>
    <row r="206" s="2" customFormat="1" ht="19.8" customHeight="1">
      <c r="A206" s="37"/>
      <c r="B206" s="38"/>
      <c r="C206" s="260" t="s">
        <v>344</v>
      </c>
      <c r="D206" s="260" t="s">
        <v>229</v>
      </c>
      <c r="E206" s="261" t="s">
        <v>345</v>
      </c>
      <c r="F206" s="262" t="s">
        <v>346</v>
      </c>
      <c r="G206" s="263" t="s">
        <v>172</v>
      </c>
      <c r="H206" s="264">
        <v>60</v>
      </c>
      <c r="I206" s="265"/>
      <c r="J206" s="266">
        <f>ROUND(I206*H206,2)</f>
        <v>0</v>
      </c>
      <c r="K206" s="267"/>
      <c r="L206" s="268"/>
      <c r="M206" s="269" t="s">
        <v>1</v>
      </c>
      <c r="N206" s="270" t="s">
        <v>44</v>
      </c>
      <c r="O206" s="90"/>
      <c r="P206" s="228">
        <f>O206*H206</f>
        <v>0</v>
      </c>
      <c r="Q206" s="228">
        <v>0.032750000000000001</v>
      </c>
      <c r="R206" s="228">
        <f>Q206*H206</f>
        <v>1.9650000000000001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213</v>
      </c>
      <c r="AT206" s="230" t="s">
        <v>229</v>
      </c>
      <c r="AU206" s="230" t="s">
        <v>89</v>
      </c>
      <c r="AY206" s="16" t="s">
        <v>123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87</v>
      </c>
      <c r="BK206" s="231">
        <f>ROUND(I206*H206,2)</f>
        <v>0</v>
      </c>
      <c r="BL206" s="16" t="s">
        <v>128</v>
      </c>
      <c r="BM206" s="230" t="s">
        <v>347</v>
      </c>
    </row>
    <row r="207" s="12" customFormat="1" ht="22.8" customHeight="1">
      <c r="A207" s="12"/>
      <c r="B207" s="202"/>
      <c r="C207" s="203"/>
      <c r="D207" s="204" t="s">
        <v>78</v>
      </c>
      <c r="E207" s="216" t="s">
        <v>348</v>
      </c>
      <c r="F207" s="216" t="s">
        <v>349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P208</f>
        <v>0</v>
      </c>
      <c r="Q207" s="210"/>
      <c r="R207" s="211">
        <f>R208</f>
        <v>0</v>
      </c>
      <c r="S207" s="210"/>
      <c r="T207" s="212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87</v>
      </c>
      <c r="AT207" s="214" t="s">
        <v>78</v>
      </c>
      <c r="AU207" s="214" t="s">
        <v>87</v>
      </c>
      <c r="AY207" s="213" t="s">
        <v>123</v>
      </c>
      <c r="BK207" s="215">
        <f>BK208</f>
        <v>0</v>
      </c>
    </row>
    <row r="208" s="2" customFormat="1" ht="22.2" customHeight="1">
      <c r="A208" s="37"/>
      <c r="B208" s="38"/>
      <c r="C208" s="218" t="s">
        <v>350</v>
      </c>
      <c r="D208" s="218" t="s">
        <v>125</v>
      </c>
      <c r="E208" s="219" t="s">
        <v>351</v>
      </c>
      <c r="F208" s="220" t="s">
        <v>352</v>
      </c>
      <c r="G208" s="221" t="s">
        <v>210</v>
      </c>
      <c r="H208" s="222">
        <v>788.89599999999996</v>
      </c>
      <c r="I208" s="223"/>
      <c r="J208" s="224">
        <f>ROUND(I208*H208,2)</f>
        <v>0</v>
      </c>
      <c r="K208" s="225"/>
      <c r="L208" s="43"/>
      <c r="M208" s="232" t="s">
        <v>1</v>
      </c>
      <c r="N208" s="233" t="s">
        <v>44</v>
      </c>
      <c r="O208" s="234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128</v>
      </c>
      <c r="AT208" s="230" t="s">
        <v>125</v>
      </c>
      <c r="AU208" s="230" t="s">
        <v>89</v>
      </c>
      <c r="AY208" s="16" t="s">
        <v>123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87</v>
      </c>
      <c r="BK208" s="231">
        <f>ROUND(I208*H208,2)</f>
        <v>0</v>
      </c>
      <c r="BL208" s="16" t="s">
        <v>128</v>
      </c>
      <c r="BM208" s="230" t="s">
        <v>353</v>
      </c>
    </row>
    <row r="209" s="2" customFormat="1" ht="6.96" customHeight="1">
      <c r="A209" s="37"/>
      <c r="B209" s="65"/>
      <c r="C209" s="66"/>
      <c r="D209" s="66"/>
      <c r="E209" s="66"/>
      <c r="F209" s="66"/>
      <c r="G209" s="66"/>
      <c r="H209" s="66"/>
      <c r="I209" s="66"/>
      <c r="J209" s="66"/>
      <c r="K209" s="66"/>
      <c r="L209" s="43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</sheetData>
  <sheetProtection sheet="1" autoFilter="0" formatColumns="0" formatRows="0" objects="1" scenarios="1" spinCount="100000" saltValue="08XE4haqvFsmiGNZHNCJCawleoSS3R6XmP9Rfw7Vng4DRirmq1tmlMVcAehXrzDboIJNGtCvSzOJBtec680cQA==" hashValue="IyUVXRI60JnIrLFJEdenU5T1I/uyQUGUHpfzeG4I/SUBasv+wyq8bVOsBkHBvZ3LWAYQdTyVqIw+nxqNn8vYNQ==" algorithmName="SHA-512" password="CC35"/>
  <autoFilter ref="C120:K20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Vodovod Velká Chyška - přivaděč od Útěchovic- Výměna azbestocementového potrubí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354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ROUND((SUM(BE116:BE126)),  2)</f>
        <v>0</v>
      </c>
      <c r="G33" s="37"/>
      <c r="H33" s="37"/>
      <c r="I33" s="154">
        <v>0.20999999999999999</v>
      </c>
      <c r="J33" s="153">
        <f>ROUND(((SUM(BE116:BE126))*I33),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ROUND((SUM(BF116:BF126)),  2)</f>
        <v>0</v>
      </c>
      <c r="G34" s="37"/>
      <c r="H34" s="37"/>
      <c r="I34" s="154">
        <v>0.12</v>
      </c>
      <c r="J34" s="153">
        <f>ROUND(((SUM(BF116:BF126))*I34),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ROUND((SUM(BG116:BG126)),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ROUND((SUM(BH116:BH126)),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ROUND((SUM(BI116:BI126)),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Vodovod Velká Chyška - přivaděč od Útěchovic- Výměna azbestocementového potrubí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03 - Dokončovací práce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Útěchovice pod Stražištěm, Velká Chyška</v>
      </c>
      <c r="G89" s="39"/>
      <c r="H89" s="39"/>
      <c r="I89" s="31" t="s">
        <v>22</v>
      </c>
      <c r="J89" s="78" t="str">
        <f>IF(J12="","",J12)</f>
        <v>13. 3. 2024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31" t="s">
        <v>24</v>
      </c>
      <c r="D91" s="39"/>
      <c r="E91" s="39"/>
      <c r="F91" s="26" t="str">
        <f>E15</f>
        <v>Obec Velká Cyhška</v>
      </c>
      <c r="G91" s="39"/>
      <c r="H91" s="39"/>
      <c r="I91" s="31" t="s">
        <v>32</v>
      </c>
      <c r="J91" s="35" t="str">
        <f>E21</f>
        <v>3e-projektování ekologických staveb s.r.o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3e-projektování ekologických staveb s.r.o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108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7" customHeight="1">
      <c r="A106" s="37"/>
      <c r="B106" s="38"/>
      <c r="C106" s="39"/>
      <c r="D106" s="39"/>
      <c r="E106" s="173" t="str">
        <f>E7</f>
        <v>Vodovod Velká Chyška - přivaděč od Útěchovic- Výměna azbestocementového potrubí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97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5.6" customHeight="1">
      <c r="A108" s="37"/>
      <c r="B108" s="38"/>
      <c r="C108" s="39"/>
      <c r="D108" s="39"/>
      <c r="E108" s="75" t="str">
        <f>E9</f>
        <v>03 - Dokončovací práce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>Útěchovice pod Stražištěm, Velká Chyška</v>
      </c>
      <c r="G110" s="39"/>
      <c r="H110" s="39"/>
      <c r="I110" s="31" t="s">
        <v>22</v>
      </c>
      <c r="J110" s="78" t="str">
        <f>IF(J12="","",J12)</f>
        <v>13. 3. 2024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40.8" customHeight="1">
      <c r="A112" s="37"/>
      <c r="B112" s="38"/>
      <c r="C112" s="31" t="s">
        <v>24</v>
      </c>
      <c r="D112" s="39"/>
      <c r="E112" s="39"/>
      <c r="F112" s="26" t="str">
        <f>E15</f>
        <v>Obec Velká Cyhška</v>
      </c>
      <c r="G112" s="39"/>
      <c r="H112" s="39"/>
      <c r="I112" s="31" t="s">
        <v>32</v>
      </c>
      <c r="J112" s="35" t="str">
        <f>E21</f>
        <v>3e-projektování ekologických staveb s.r.o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40.8" customHeight="1">
      <c r="A113" s="37"/>
      <c r="B113" s="38"/>
      <c r="C113" s="31" t="s">
        <v>30</v>
      </c>
      <c r="D113" s="39"/>
      <c r="E113" s="39"/>
      <c r="F113" s="26" t="str">
        <f>IF(E18="","",E18)</f>
        <v>Vyplň údaj</v>
      </c>
      <c r="G113" s="39"/>
      <c r="H113" s="39"/>
      <c r="I113" s="31" t="s">
        <v>37</v>
      </c>
      <c r="J113" s="35" t="str">
        <f>E24</f>
        <v>3e-projektování ekologických staveb s.r.o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90"/>
      <c r="B115" s="191"/>
      <c r="C115" s="192" t="s">
        <v>109</v>
      </c>
      <c r="D115" s="193" t="s">
        <v>64</v>
      </c>
      <c r="E115" s="193" t="s">
        <v>60</v>
      </c>
      <c r="F115" s="193" t="s">
        <v>61</v>
      </c>
      <c r="G115" s="193" t="s">
        <v>110</v>
      </c>
      <c r="H115" s="193" t="s">
        <v>111</v>
      </c>
      <c r="I115" s="193" t="s">
        <v>112</v>
      </c>
      <c r="J115" s="194" t="s">
        <v>101</v>
      </c>
      <c r="K115" s="195" t="s">
        <v>113</v>
      </c>
      <c r="L115" s="196"/>
      <c r="M115" s="99" t="s">
        <v>1</v>
      </c>
      <c r="N115" s="100" t="s">
        <v>43</v>
      </c>
      <c r="O115" s="100" t="s">
        <v>114</v>
      </c>
      <c r="P115" s="100" t="s">
        <v>115</v>
      </c>
      <c r="Q115" s="100" t="s">
        <v>116</v>
      </c>
      <c r="R115" s="100" t="s">
        <v>117</v>
      </c>
      <c r="S115" s="100" t="s">
        <v>118</v>
      </c>
      <c r="T115" s="101" t="s">
        <v>119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37"/>
      <c r="B116" s="38"/>
      <c r="C116" s="106" t="s">
        <v>120</v>
      </c>
      <c r="D116" s="39"/>
      <c r="E116" s="39"/>
      <c r="F116" s="39"/>
      <c r="G116" s="39"/>
      <c r="H116" s="39"/>
      <c r="I116" s="39"/>
      <c r="J116" s="197">
        <f>BK116</f>
        <v>0</v>
      </c>
      <c r="K116" s="39"/>
      <c r="L116" s="43"/>
      <c r="M116" s="102"/>
      <c r="N116" s="198"/>
      <c r="O116" s="103"/>
      <c r="P116" s="199">
        <f>SUM(P117:P126)</f>
        <v>0</v>
      </c>
      <c r="Q116" s="103"/>
      <c r="R116" s="199">
        <f>SUM(R117:R126)</f>
        <v>0</v>
      </c>
      <c r="S116" s="103"/>
      <c r="T116" s="200">
        <f>SUM(T117:T126)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78</v>
      </c>
      <c r="AU116" s="16" t="s">
        <v>103</v>
      </c>
      <c r="BK116" s="201">
        <f>SUM(BK117:BK126)</f>
        <v>0</v>
      </c>
    </row>
    <row r="117" s="2" customFormat="1" ht="14.4" customHeight="1">
      <c r="A117" s="37"/>
      <c r="B117" s="38"/>
      <c r="C117" s="260" t="s">
        <v>87</v>
      </c>
      <c r="D117" s="260" t="s">
        <v>229</v>
      </c>
      <c r="E117" s="261" t="s">
        <v>355</v>
      </c>
      <c r="F117" s="262" t="s">
        <v>356</v>
      </c>
      <c r="G117" s="263" t="s">
        <v>1</v>
      </c>
      <c r="H117" s="264">
        <v>1</v>
      </c>
      <c r="I117" s="265"/>
      <c r="J117" s="266">
        <f>ROUND(I117*H117,2)</f>
        <v>0</v>
      </c>
      <c r="K117" s="267"/>
      <c r="L117" s="268"/>
      <c r="M117" s="269" t="s">
        <v>1</v>
      </c>
      <c r="N117" s="270" t="s">
        <v>44</v>
      </c>
      <c r="O117" s="90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30" t="s">
        <v>357</v>
      </c>
      <c r="AT117" s="230" t="s">
        <v>229</v>
      </c>
      <c r="AU117" s="230" t="s">
        <v>79</v>
      </c>
      <c r="AY117" s="16" t="s">
        <v>123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6" t="s">
        <v>87</v>
      </c>
      <c r="BK117" s="231">
        <f>ROUND(I117*H117,2)</f>
        <v>0</v>
      </c>
      <c r="BL117" s="16" t="s">
        <v>357</v>
      </c>
      <c r="BM117" s="230" t="s">
        <v>358</v>
      </c>
    </row>
    <row r="118" s="13" customFormat="1">
      <c r="A118" s="13"/>
      <c r="B118" s="237"/>
      <c r="C118" s="238"/>
      <c r="D118" s="239" t="s">
        <v>153</v>
      </c>
      <c r="E118" s="240" t="s">
        <v>1</v>
      </c>
      <c r="F118" s="241" t="s">
        <v>359</v>
      </c>
      <c r="G118" s="238"/>
      <c r="H118" s="242">
        <v>1</v>
      </c>
      <c r="I118" s="243"/>
      <c r="J118" s="238"/>
      <c r="K118" s="238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153</v>
      </c>
      <c r="AU118" s="248" t="s">
        <v>79</v>
      </c>
      <c r="AV118" s="13" t="s">
        <v>89</v>
      </c>
      <c r="AW118" s="13" t="s">
        <v>36</v>
      </c>
      <c r="AX118" s="13" t="s">
        <v>87</v>
      </c>
      <c r="AY118" s="248" t="s">
        <v>123</v>
      </c>
    </row>
    <row r="119" s="2" customFormat="1" ht="50.4" customHeight="1">
      <c r="A119" s="37"/>
      <c r="B119" s="38"/>
      <c r="C119" s="218" t="s">
        <v>128</v>
      </c>
      <c r="D119" s="218" t="s">
        <v>125</v>
      </c>
      <c r="E119" s="219" t="s">
        <v>360</v>
      </c>
      <c r="F119" s="220" t="s">
        <v>361</v>
      </c>
      <c r="G119" s="221" t="s">
        <v>362</v>
      </c>
      <c r="H119" s="222">
        <v>1</v>
      </c>
      <c r="I119" s="223"/>
      <c r="J119" s="224">
        <f>ROUND(I119*H119,2)</f>
        <v>0</v>
      </c>
      <c r="K119" s="225"/>
      <c r="L119" s="43"/>
      <c r="M119" s="226" t="s">
        <v>1</v>
      </c>
      <c r="N119" s="227" t="s">
        <v>44</v>
      </c>
      <c r="O119" s="90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30" t="s">
        <v>128</v>
      </c>
      <c r="AT119" s="230" t="s">
        <v>125</v>
      </c>
      <c r="AU119" s="230" t="s">
        <v>79</v>
      </c>
      <c r="AY119" s="16" t="s">
        <v>123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6" t="s">
        <v>87</v>
      </c>
      <c r="BK119" s="231">
        <f>ROUND(I119*H119,2)</f>
        <v>0</v>
      </c>
      <c r="BL119" s="16" t="s">
        <v>128</v>
      </c>
      <c r="BM119" s="230" t="s">
        <v>363</v>
      </c>
    </row>
    <row r="120" s="2" customFormat="1" ht="14.4" customHeight="1">
      <c r="A120" s="37"/>
      <c r="B120" s="38"/>
      <c r="C120" s="218" t="s">
        <v>89</v>
      </c>
      <c r="D120" s="218" t="s">
        <v>125</v>
      </c>
      <c r="E120" s="219" t="s">
        <v>364</v>
      </c>
      <c r="F120" s="220" t="s">
        <v>365</v>
      </c>
      <c r="G120" s="221" t="s">
        <v>1</v>
      </c>
      <c r="H120" s="222">
        <v>1</v>
      </c>
      <c r="I120" s="223"/>
      <c r="J120" s="224">
        <f>ROUND(I120*H120,2)</f>
        <v>0</v>
      </c>
      <c r="K120" s="225"/>
      <c r="L120" s="43"/>
      <c r="M120" s="226" t="s">
        <v>1</v>
      </c>
      <c r="N120" s="227" t="s">
        <v>44</v>
      </c>
      <c r="O120" s="90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128</v>
      </c>
      <c r="AT120" s="230" t="s">
        <v>125</v>
      </c>
      <c r="AU120" s="230" t="s">
        <v>79</v>
      </c>
      <c r="AY120" s="16" t="s">
        <v>123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87</v>
      </c>
      <c r="BK120" s="231">
        <f>ROUND(I120*H120,2)</f>
        <v>0</v>
      </c>
      <c r="BL120" s="16" t="s">
        <v>128</v>
      </c>
      <c r="BM120" s="230" t="s">
        <v>366</v>
      </c>
    </row>
    <row r="121" s="13" customFormat="1">
      <c r="A121" s="13"/>
      <c r="B121" s="237"/>
      <c r="C121" s="238"/>
      <c r="D121" s="239" t="s">
        <v>153</v>
      </c>
      <c r="E121" s="240" t="s">
        <v>1</v>
      </c>
      <c r="F121" s="241" t="s">
        <v>367</v>
      </c>
      <c r="G121" s="238"/>
      <c r="H121" s="242">
        <v>1</v>
      </c>
      <c r="I121" s="243"/>
      <c r="J121" s="238"/>
      <c r="K121" s="238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153</v>
      </c>
      <c r="AU121" s="248" t="s">
        <v>79</v>
      </c>
      <c r="AV121" s="13" t="s">
        <v>89</v>
      </c>
      <c r="AW121" s="13" t="s">
        <v>36</v>
      </c>
      <c r="AX121" s="13" t="s">
        <v>87</v>
      </c>
      <c r="AY121" s="248" t="s">
        <v>123</v>
      </c>
    </row>
    <row r="122" s="2" customFormat="1" ht="14.4" customHeight="1">
      <c r="A122" s="37"/>
      <c r="B122" s="38"/>
      <c r="C122" s="218" t="s">
        <v>138</v>
      </c>
      <c r="D122" s="218" t="s">
        <v>125</v>
      </c>
      <c r="E122" s="219" t="s">
        <v>368</v>
      </c>
      <c r="F122" s="220" t="s">
        <v>369</v>
      </c>
      <c r="G122" s="221" t="s">
        <v>1</v>
      </c>
      <c r="H122" s="222">
        <v>1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44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128</v>
      </c>
      <c r="AT122" s="230" t="s">
        <v>125</v>
      </c>
      <c r="AU122" s="230" t="s">
        <v>79</v>
      </c>
      <c r="AY122" s="16" t="s">
        <v>123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87</v>
      </c>
      <c r="BK122" s="231">
        <f>ROUND(I122*H122,2)</f>
        <v>0</v>
      </c>
      <c r="BL122" s="16" t="s">
        <v>128</v>
      </c>
      <c r="BM122" s="230" t="s">
        <v>370</v>
      </c>
    </row>
    <row r="123" s="13" customFormat="1">
      <c r="A123" s="13"/>
      <c r="B123" s="237"/>
      <c r="C123" s="238"/>
      <c r="D123" s="239" t="s">
        <v>153</v>
      </c>
      <c r="E123" s="240" t="s">
        <v>1</v>
      </c>
      <c r="F123" s="241" t="s">
        <v>371</v>
      </c>
      <c r="G123" s="238"/>
      <c r="H123" s="242">
        <v>1</v>
      </c>
      <c r="I123" s="243"/>
      <c r="J123" s="238"/>
      <c r="K123" s="238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153</v>
      </c>
      <c r="AU123" s="248" t="s">
        <v>79</v>
      </c>
      <c r="AV123" s="13" t="s">
        <v>89</v>
      </c>
      <c r="AW123" s="13" t="s">
        <v>36</v>
      </c>
      <c r="AX123" s="13" t="s">
        <v>87</v>
      </c>
      <c r="AY123" s="248" t="s">
        <v>123</v>
      </c>
    </row>
    <row r="124" s="2" customFormat="1" ht="14.4" customHeight="1">
      <c r="A124" s="37"/>
      <c r="B124" s="38"/>
      <c r="C124" s="218" t="s">
        <v>185</v>
      </c>
      <c r="D124" s="218" t="s">
        <v>125</v>
      </c>
      <c r="E124" s="219" t="s">
        <v>372</v>
      </c>
      <c r="F124" s="220" t="s">
        <v>373</v>
      </c>
      <c r="G124" s="221" t="s">
        <v>135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44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136</v>
      </c>
      <c r="AT124" s="230" t="s">
        <v>125</v>
      </c>
      <c r="AU124" s="230" t="s">
        <v>79</v>
      </c>
      <c r="AY124" s="16" t="s">
        <v>123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87</v>
      </c>
      <c r="BK124" s="231">
        <f>ROUND(I124*H124,2)</f>
        <v>0</v>
      </c>
      <c r="BL124" s="16" t="s">
        <v>136</v>
      </c>
      <c r="BM124" s="230" t="s">
        <v>374</v>
      </c>
    </row>
    <row r="125" s="2" customFormat="1" ht="14.4" customHeight="1">
      <c r="A125" s="37"/>
      <c r="B125" s="38"/>
      <c r="C125" s="218" t="s">
        <v>198</v>
      </c>
      <c r="D125" s="218" t="s">
        <v>125</v>
      </c>
      <c r="E125" s="219" t="s">
        <v>375</v>
      </c>
      <c r="F125" s="220" t="s">
        <v>376</v>
      </c>
      <c r="G125" s="221" t="s">
        <v>127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44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141</v>
      </c>
      <c r="AT125" s="230" t="s">
        <v>125</v>
      </c>
      <c r="AU125" s="230" t="s">
        <v>79</v>
      </c>
      <c r="AY125" s="16" t="s">
        <v>123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87</v>
      </c>
      <c r="BK125" s="231">
        <f>ROUND(I125*H125,2)</f>
        <v>0</v>
      </c>
      <c r="BL125" s="16" t="s">
        <v>141</v>
      </c>
      <c r="BM125" s="230" t="s">
        <v>377</v>
      </c>
    </row>
    <row r="126" s="2" customFormat="1" ht="14.4" customHeight="1">
      <c r="A126" s="37"/>
      <c r="B126" s="38"/>
      <c r="C126" s="218" t="s">
        <v>203</v>
      </c>
      <c r="D126" s="218" t="s">
        <v>125</v>
      </c>
      <c r="E126" s="219" t="s">
        <v>378</v>
      </c>
      <c r="F126" s="220" t="s">
        <v>379</v>
      </c>
      <c r="G126" s="221" t="s">
        <v>127</v>
      </c>
      <c r="H126" s="222">
        <v>1</v>
      </c>
      <c r="I126" s="223"/>
      <c r="J126" s="224">
        <f>ROUND(I126*H126,2)</f>
        <v>0</v>
      </c>
      <c r="K126" s="225"/>
      <c r="L126" s="43"/>
      <c r="M126" s="232" t="s">
        <v>1</v>
      </c>
      <c r="N126" s="233" t="s">
        <v>44</v>
      </c>
      <c r="O126" s="23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141</v>
      </c>
      <c r="AT126" s="230" t="s">
        <v>125</v>
      </c>
      <c r="AU126" s="230" t="s">
        <v>79</v>
      </c>
      <c r="AY126" s="16" t="s">
        <v>123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87</v>
      </c>
      <c r="BK126" s="231">
        <f>ROUND(I126*H126,2)</f>
        <v>0</v>
      </c>
      <c r="BL126" s="16" t="s">
        <v>141</v>
      </c>
      <c r="BM126" s="230" t="s">
        <v>380</v>
      </c>
    </row>
    <row r="127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43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sheetProtection sheet="1" autoFilter="0" formatColumns="0" formatRows="0" objects="1" scenarios="1" spinCount="100000" saltValue="F5lL7SXvnQWrW+kR4Mb0B0MMdv2dIjaaZ0ituSRSe77clXS3uOcW/P3HP0A3icnlyj/CYXxH8So2rDU3CVcYEA==" hashValue="s5UWJvEJOQHEf9rUQ4qREzq6Pc94y+Kj3IRgYEdrZ3DZa2xdmC7bhn7MnHvT6OQgFSWaUXzd8hrl9VdG4IhWEg==" algorithmName="SHA-512" password="CC35"/>
  <autoFilter ref="C115:K12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Hynek\Hynek13</dc:creator>
  <cp:lastModifiedBy>Hynek\Hynek13</cp:lastModifiedBy>
  <dcterms:created xsi:type="dcterms:W3CDTF">2024-08-05T07:04:47Z</dcterms:created>
  <dcterms:modified xsi:type="dcterms:W3CDTF">2024-08-05T07:04:51Z</dcterms:modified>
</cp:coreProperties>
</file>