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Bara\Desktop\Vlasenice\2023_kanalizace\"/>
    </mc:Choice>
  </mc:AlternateContent>
  <xr:revisionPtr revIDLastSave="0" documentId="13_ncr:1_{33290CC0-B54F-4283-8577-40D1D6014721}" xr6:coauthVersionLast="47" xr6:coauthVersionMax="47" xr10:uidLastSave="{00000000-0000-0000-0000-000000000000}"/>
  <bookViews>
    <workbookView xWindow="-120" yWindow="-120" windowWidth="29040" windowHeight="17520" firstSheet="3" activeTab="6" xr2:uid="{00000000-000D-0000-FFFF-FFFF00000000}"/>
  </bookViews>
  <sheets>
    <sheet name="Rekapitulace stavby" sheetId="1" r:id="rId1"/>
    <sheet name="SO 01 - splašková kanalizace" sheetId="2" r:id="rId2"/>
    <sheet name="SO 01.2 - splašková kanal..." sheetId="3" r:id="rId3"/>
    <sheet name="SO 02 - dešťová kanalizace" sheetId="4" r:id="rId4"/>
    <sheet name="SO 03 - ČOV, komunikace, ..." sheetId="5" r:id="rId5"/>
    <sheet name="SO 04 - splaškové kanaliz..." sheetId="6" r:id="rId6"/>
    <sheet name="VRN - Vedlejší rozpočtové..." sheetId="7" r:id="rId7"/>
  </sheets>
  <definedNames>
    <definedName name="_xlnm._FilterDatabase" localSheetId="1" hidden="1">'SO 01 - splašková kanalizace'!$C$124:$K$717</definedName>
    <definedName name="_xlnm._FilterDatabase" localSheetId="2" hidden="1">'SO 01.2 - splašková kanal...'!$C$124:$K$364</definedName>
    <definedName name="_xlnm._FilterDatabase" localSheetId="3" hidden="1">'SO 02 - dešťová kanalizace'!$C$124:$K$885</definedName>
    <definedName name="_xlnm._FilterDatabase" localSheetId="4" hidden="1">'SO 03 - ČOV, komunikace, ...'!$C$127:$K$397</definedName>
    <definedName name="_xlnm._FilterDatabase" localSheetId="5" hidden="1">'SO 04 - splaškové kanaliz...'!$C$122:$K$565</definedName>
    <definedName name="_xlnm._FilterDatabase" localSheetId="6" hidden="1">'VRN - Vedlejší rozpočtové...'!$C$116:$K$141</definedName>
    <definedName name="_xlnm.Print_Titles" localSheetId="0">'Rekapitulace stavby'!$92:$92</definedName>
    <definedName name="_xlnm.Print_Titles" localSheetId="1">'SO 01 - splašková kanalizace'!$124:$124</definedName>
    <definedName name="_xlnm.Print_Titles" localSheetId="2">'SO 01.2 - splašková kanal...'!$124:$124</definedName>
    <definedName name="_xlnm.Print_Titles" localSheetId="3">'SO 02 - dešťová kanalizace'!$124:$124</definedName>
    <definedName name="_xlnm.Print_Titles" localSheetId="4">'SO 03 - ČOV, komunikace, ...'!$127:$127</definedName>
    <definedName name="_xlnm.Print_Titles" localSheetId="5">'SO 04 - splaškové kanaliz...'!$122:$122</definedName>
    <definedName name="_xlnm.Print_Titles" localSheetId="6">'VRN - Vedlejší rozpočtové...'!$116:$116</definedName>
    <definedName name="_xlnm.Print_Area" localSheetId="0">'Rekapitulace stavby'!$D$4:$AO$76,'Rekapitulace stavby'!$C$82:$AQ$101</definedName>
    <definedName name="_xlnm.Print_Area" localSheetId="1">'SO 01 - splašková kanalizace'!$C$112:$K$717</definedName>
    <definedName name="_xlnm.Print_Area" localSheetId="2">'SO 01.2 - splašková kanal...'!$C$112:$K$364</definedName>
    <definedName name="_xlnm.Print_Area" localSheetId="3">'SO 02 - dešťová kanalizace'!$C$112:$K$885</definedName>
    <definedName name="_xlnm.Print_Area" localSheetId="4">'SO 03 - ČOV, komunikace, ...'!$C$115:$K$397</definedName>
    <definedName name="_xlnm.Print_Area" localSheetId="5">'SO 04 - splaškové kanaliz...'!$C$110:$K$565</definedName>
    <definedName name="_xlnm.Print_Area" localSheetId="6">'VRN - Vedlejší rozpočtové...'!$C$104:$K$141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7" i="7" l="1"/>
  <c r="J36" i="7"/>
  <c r="AY100" i="1"/>
  <c r="J35" i="7"/>
  <c r="AX100" i="1"/>
  <c r="BI141" i="7"/>
  <c r="BH141" i="7"/>
  <c r="BG141" i="7"/>
  <c r="BF141" i="7"/>
  <c r="T141" i="7"/>
  <c r="R141" i="7"/>
  <c r="P141" i="7"/>
  <c r="BI140" i="7"/>
  <c r="BH140" i="7"/>
  <c r="BG140" i="7"/>
  <c r="BF140" i="7"/>
  <c r="T140" i="7"/>
  <c r="R140" i="7"/>
  <c r="P140" i="7"/>
  <c r="BI139" i="7"/>
  <c r="BH139" i="7"/>
  <c r="BG139" i="7"/>
  <c r="BF139" i="7"/>
  <c r="T139" i="7"/>
  <c r="R139" i="7"/>
  <c r="P139" i="7"/>
  <c r="BI138" i="7"/>
  <c r="BH138" i="7"/>
  <c r="BG138" i="7"/>
  <c r="BF138" i="7"/>
  <c r="T138" i="7"/>
  <c r="R138" i="7"/>
  <c r="P138" i="7"/>
  <c r="BI137" i="7"/>
  <c r="BH137" i="7"/>
  <c r="BG137" i="7"/>
  <c r="BF137" i="7"/>
  <c r="T137" i="7"/>
  <c r="R137" i="7"/>
  <c r="P137" i="7"/>
  <c r="BI136" i="7"/>
  <c r="BH136" i="7"/>
  <c r="BG136" i="7"/>
  <c r="BF136" i="7"/>
  <c r="T136" i="7"/>
  <c r="R136" i="7"/>
  <c r="P136" i="7"/>
  <c r="BI135" i="7"/>
  <c r="BH135" i="7"/>
  <c r="BG135" i="7"/>
  <c r="BF135" i="7"/>
  <c r="T135" i="7"/>
  <c r="R135" i="7"/>
  <c r="P135" i="7"/>
  <c r="BI134" i="7"/>
  <c r="BH134" i="7"/>
  <c r="BG134" i="7"/>
  <c r="BF134" i="7"/>
  <c r="T134" i="7"/>
  <c r="R134" i="7"/>
  <c r="P134" i="7"/>
  <c r="BI133" i="7"/>
  <c r="BH133" i="7"/>
  <c r="BG133" i="7"/>
  <c r="BF133" i="7"/>
  <c r="T133" i="7"/>
  <c r="R133" i="7"/>
  <c r="P133" i="7"/>
  <c r="BI132" i="7"/>
  <c r="BH132" i="7"/>
  <c r="BG132" i="7"/>
  <c r="BF132" i="7"/>
  <c r="T132" i="7"/>
  <c r="R132" i="7"/>
  <c r="P132" i="7"/>
  <c r="BI131" i="7"/>
  <c r="BH131" i="7"/>
  <c r="BG131" i="7"/>
  <c r="BF131" i="7"/>
  <c r="T131" i="7"/>
  <c r="R131" i="7"/>
  <c r="P131" i="7"/>
  <c r="BI130" i="7"/>
  <c r="BH130" i="7"/>
  <c r="BG130" i="7"/>
  <c r="BF130" i="7"/>
  <c r="T130" i="7"/>
  <c r="R130" i="7"/>
  <c r="P130" i="7"/>
  <c r="BI129" i="7"/>
  <c r="BH129" i="7"/>
  <c r="BG129" i="7"/>
  <c r="BF129" i="7"/>
  <c r="T129" i="7"/>
  <c r="R129" i="7"/>
  <c r="P129" i="7"/>
  <c r="BI128" i="7"/>
  <c r="BH128" i="7"/>
  <c r="BG128" i="7"/>
  <c r="BF128" i="7"/>
  <c r="T128" i="7"/>
  <c r="R128" i="7"/>
  <c r="P128" i="7"/>
  <c r="BI127" i="7"/>
  <c r="BH127" i="7"/>
  <c r="BG127" i="7"/>
  <c r="BF127" i="7"/>
  <c r="T127" i="7"/>
  <c r="R127" i="7"/>
  <c r="P127" i="7"/>
  <c r="BI126" i="7"/>
  <c r="BH126" i="7"/>
  <c r="BG126" i="7"/>
  <c r="BF126" i="7"/>
  <c r="T126" i="7"/>
  <c r="R126" i="7"/>
  <c r="P126" i="7"/>
  <c r="BI125" i="7"/>
  <c r="BH125" i="7"/>
  <c r="BG125" i="7"/>
  <c r="BF125" i="7"/>
  <c r="T125" i="7"/>
  <c r="R125" i="7"/>
  <c r="P125" i="7"/>
  <c r="BI124" i="7"/>
  <c r="BH124" i="7"/>
  <c r="BG124" i="7"/>
  <c r="BF124" i="7"/>
  <c r="T124" i="7"/>
  <c r="R124" i="7"/>
  <c r="P124" i="7"/>
  <c r="BI123" i="7"/>
  <c r="BH123" i="7"/>
  <c r="BG123" i="7"/>
  <c r="BF123" i="7"/>
  <c r="T123" i="7"/>
  <c r="R123" i="7"/>
  <c r="P123" i="7"/>
  <c r="BI122" i="7"/>
  <c r="BH122" i="7"/>
  <c r="BG122" i="7"/>
  <c r="BF122" i="7"/>
  <c r="T122" i="7"/>
  <c r="R122" i="7"/>
  <c r="P122" i="7"/>
  <c r="BI121" i="7"/>
  <c r="BH121" i="7"/>
  <c r="BG121" i="7"/>
  <c r="BF121" i="7"/>
  <c r="T121" i="7"/>
  <c r="R121" i="7"/>
  <c r="P121" i="7"/>
  <c r="BI120" i="7"/>
  <c r="BH120" i="7"/>
  <c r="BG120" i="7"/>
  <c r="BF120" i="7"/>
  <c r="T120" i="7"/>
  <c r="R120" i="7"/>
  <c r="P120" i="7"/>
  <c r="BI119" i="7"/>
  <c r="BH119" i="7"/>
  <c r="BG119" i="7"/>
  <c r="BF119" i="7"/>
  <c r="T119" i="7"/>
  <c r="R119" i="7"/>
  <c r="R118" i="7" s="1"/>
  <c r="R117" i="7" s="1"/>
  <c r="P119" i="7"/>
  <c r="F113" i="7"/>
  <c r="F111" i="7"/>
  <c r="E109" i="7"/>
  <c r="F91" i="7"/>
  <c r="F89" i="7"/>
  <c r="E87" i="7"/>
  <c r="J24" i="7"/>
  <c r="E24" i="7"/>
  <c r="J114" i="7"/>
  <c r="J23" i="7"/>
  <c r="J21" i="7"/>
  <c r="E21" i="7"/>
  <c r="J113" i="7"/>
  <c r="J20" i="7"/>
  <c r="J18" i="7"/>
  <c r="E18" i="7"/>
  <c r="F92" i="7"/>
  <c r="J17" i="7"/>
  <c r="J12" i="7"/>
  <c r="J111" i="7" s="1"/>
  <c r="E7" i="7"/>
  <c r="E85" i="7"/>
  <c r="J37" i="6"/>
  <c r="J36" i="6"/>
  <c r="AY99" i="1"/>
  <c r="J35" i="6"/>
  <c r="AX99" i="1"/>
  <c r="BI565" i="6"/>
  <c r="BH565" i="6"/>
  <c r="BG565" i="6"/>
  <c r="BF565" i="6"/>
  <c r="T565" i="6"/>
  <c r="T564" i="6"/>
  <c r="R565" i="6"/>
  <c r="R564" i="6" s="1"/>
  <c r="P565" i="6"/>
  <c r="P564" i="6" s="1"/>
  <c r="BI546" i="6"/>
  <c r="BH546" i="6"/>
  <c r="BG546" i="6"/>
  <c r="BF546" i="6"/>
  <c r="T546" i="6"/>
  <c r="R546" i="6"/>
  <c r="P546" i="6"/>
  <c r="BI544" i="6"/>
  <c r="BH544" i="6"/>
  <c r="BG544" i="6"/>
  <c r="BF544" i="6"/>
  <c r="T544" i="6"/>
  <c r="R544" i="6"/>
  <c r="P544" i="6"/>
  <c r="BI542" i="6"/>
  <c r="BH542" i="6"/>
  <c r="BG542" i="6"/>
  <c r="BF542" i="6"/>
  <c r="T542" i="6"/>
  <c r="R542" i="6"/>
  <c r="P542" i="6"/>
  <c r="BI524" i="6"/>
  <c r="BH524" i="6"/>
  <c r="BG524" i="6"/>
  <c r="BF524" i="6"/>
  <c r="T524" i="6"/>
  <c r="R524" i="6"/>
  <c r="P524" i="6"/>
  <c r="BI513" i="6"/>
  <c r="BH513" i="6"/>
  <c r="BG513" i="6"/>
  <c r="BF513" i="6"/>
  <c r="T513" i="6"/>
  <c r="R513" i="6"/>
  <c r="P513" i="6"/>
  <c r="BI503" i="6"/>
  <c r="BH503" i="6"/>
  <c r="BG503" i="6"/>
  <c r="BF503" i="6"/>
  <c r="T503" i="6"/>
  <c r="R503" i="6"/>
  <c r="P503" i="6"/>
  <c r="BI502" i="6"/>
  <c r="BH502" i="6"/>
  <c r="BG502" i="6"/>
  <c r="BF502" i="6"/>
  <c r="T502" i="6"/>
  <c r="R502" i="6"/>
  <c r="P502" i="6"/>
  <c r="BI484" i="6"/>
  <c r="BH484" i="6"/>
  <c r="BG484" i="6"/>
  <c r="BF484" i="6"/>
  <c r="T484" i="6"/>
  <c r="R484" i="6"/>
  <c r="P484" i="6"/>
  <c r="BI465" i="6"/>
  <c r="BH465" i="6"/>
  <c r="BG465" i="6"/>
  <c r="BF465" i="6"/>
  <c r="T465" i="6"/>
  <c r="R465" i="6"/>
  <c r="P465" i="6"/>
  <c r="BI446" i="6"/>
  <c r="BH446" i="6"/>
  <c r="BG446" i="6"/>
  <c r="BF446" i="6"/>
  <c r="T446" i="6"/>
  <c r="R446" i="6"/>
  <c r="P446" i="6"/>
  <c r="BI445" i="6"/>
  <c r="BH445" i="6"/>
  <c r="BG445" i="6"/>
  <c r="BF445" i="6"/>
  <c r="T445" i="6"/>
  <c r="R445" i="6"/>
  <c r="P445" i="6"/>
  <c r="BI444" i="6"/>
  <c r="BH444" i="6"/>
  <c r="BG444" i="6"/>
  <c r="BF444" i="6"/>
  <c r="T444" i="6"/>
  <c r="R444" i="6"/>
  <c r="P444" i="6"/>
  <c r="BI426" i="6"/>
  <c r="BH426" i="6"/>
  <c r="BG426" i="6"/>
  <c r="BF426" i="6"/>
  <c r="T426" i="6"/>
  <c r="R426" i="6"/>
  <c r="P426" i="6"/>
  <c r="BI424" i="6"/>
  <c r="BH424" i="6"/>
  <c r="BG424" i="6"/>
  <c r="BF424" i="6"/>
  <c r="T424" i="6"/>
  <c r="R424" i="6"/>
  <c r="P424" i="6"/>
  <c r="BI406" i="6"/>
  <c r="BH406" i="6"/>
  <c r="BG406" i="6"/>
  <c r="BF406" i="6"/>
  <c r="T406" i="6"/>
  <c r="R406" i="6"/>
  <c r="P406" i="6"/>
  <c r="BI386" i="6"/>
  <c r="BH386" i="6"/>
  <c r="BG386" i="6"/>
  <c r="BF386" i="6"/>
  <c r="T386" i="6"/>
  <c r="T385" i="6" s="1"/>
  <c r="R386" i="6"/>
  <c r="R385" i="6"/>
  <c r="P386" i="6"/>
  <c r="P385" i="6" s="1"/>
  <c r="BI367" i="6"/>
  <c r="BH367" i="6"/>
  <c r="BG367" i="6"/>
  <c r="BF367" i="6"/>
  <c r="T367" i="6"/>
  <c r="T366" i="6" s="1"/>
  <c r="R367" i="6"/>
  <c r="R366" i="6" s="1"/>
  <c r="P367" i="6"/>
  <c r="P366" i="6"/>
  <c r="BI365" i="6"/>
  <c r="BH365" i="6"/>
  <c r="BG365" i="6"/>
  <c r="BF365" i="6"/>
  <c r="T365" i="6"/>
  <c r="R365" i="6"/>
  <c r="P365" i="6"/>
  <c r="BI364" i="6"/>
  <c r="BH364" i="6"/>
  <c r="BG364" i="6"/>
  <c r="BF364" i="6"/>
  <c r="T364" i="6"/>
  <c r="R364" i="6"/>
  <c r="P364" i="6"/>
  <c r="BI345" i="6"/>
  <c r="BH345" i="6"/>
  <c r="BG345" i="6"/>
  <c r="BF345" i="6"/>
  <c r="T345" i="6"/>
  <c r="R345" i="6"/>
  <c r="P345" i="6"/>
  <c r="BI343" i="6"/>
  <c r="BH343" i="6"/>
  <c r="BG343" i="6"/>
  <c r="BF343" i="6"/>
  <c r="T343" i="6"/>
  <c r="R343" i="6"/>
  <c r="P343" i="6"/>
  <c r="BI324" i="6"/>
  <c r="BH324" i="6"/>
  <c r="BG324" i="6"/>
  <c r="BF324" i="6"/>
  <c r="T324" i="6"/>
  <c r="R324" i="6"/>
  <c r="P324" i="6"/>
  <c r="BI305" i="6"/>
  <c r="BH305" i="6"/>
  <c r="BG305" i="6"/>
  <c r="BF305" i="6"/>
  <c r="T305" i="6"/>
  <c r="R305" i="6"/>
  <c r="P305" i="6"/>
  <c r="BI303" i="6"/>
  <c r="BH303" i="6"/>
  <c r="BG303" i="6"/>
  <c r="BF303" i="6"/>
  <c r="T303" i="6"/>
  <c r="R303" i="6"/>
  <c r="P303" i="6"/>
  <c r="BI284" i="6"/>
  <c r="BH284" i="6"/>
  <c r="BG284" i="6"/>
  <c r="BF284" i="6"/>
  <c r="T284" i="6"/>
  <c r="R284" i="6"/>
  <c r="P284" i="6"/>
  <c r="BI282" i="6"/>
  <c r="BH282" i="6"/>
  <c r="BG282" i="6"/>
  <c r="BF282" i="6"/>
  <c r="T282" i="6"/>
  <c r="R282" i="6"/>
  <c r="P282" i="6"/>
  <c r="BI263" i="6"/>
  <c r="BH263" i="6"/>
  <c r="BG263" i="6"/>
  <c r="BF263" i="6"/>
  <c r="T263" i="6"/>
  <c r="R263" i="6"/>
  <c r="P263" i="6"/>
  <c r="BI244" i="6"/>
  <c r="BH244" i="6"/>
  <c r="BG244" i="6"/>
  <c r="BF244" i="6"/>
  <c r="T244" i="6"/>
  <c r="R244" i="6"/>
  <c r="P244" i="6"/>
  <c r="BI242" i="6"/>
  <c r="BH242" i="6"/>
  <c r="BG242" i="6"/>
  <c r="BF242" i="6"/>
  <c r="T242" i="6"/>
  <c r="R242" i="6"/>
  <c r="P242" i="6"/>
  <c r="BI239" i="6"/>
  <c r="BH239" i="6"/>
  <c r="BG239" i="6"/>
  <c r="BF239" i="6"/>
  <c r="T239" i="6"/>
  <c r="R239" i="6"/>
  <c r="P239" i="6"/>
  <c r="BI235" i="6"/>
  <c r="BH235" i="6"/>
  <c r="BG235" i="6"/>
  <c r="BF235" i="6"/>
  <c r="T235" i="6"/>
  <c r="R235" i="6"/>
  <c r="P235" i="6"/>
  <c r="BI233" i="6"/>
  <c r="BH233" i="6"/>
  <c r="BG233" i="6"/>
  <c r="BF233" i="6"/>
  <c r="T233" i="6"/>
  <c r="R233" i="6"/>
  <c r="P233" i="6"/>
  <c r="BI229" i="6"/>
  <c r="BH229" i="6"/>
  <c r="BG229" i="6"/>
  <c r="BF229" i="6"/>
  <c r="T229" i="6"/>
  <c r="R229" i="6"/>
  <c r="P229" i="6"/>
  <c r="BI228" i="6"/>
  <c r="BH228" i="6"/>
  <c r="BG228" i="6"/>
  <c r="BF228" i="6"/>
  <c r="T228" i="6"/>
  <c r="R228" i="6"/>
  <c r="P228" i="6"/>
  <c r="BI209" i="6"/>
  <c r="BH209" i="6"/>
  <c r="BG209" i="6"/>
  <c r="BF209" i="6"/>
  <c r="T209" i="6"/>
  <c r="R209" i="6"/>
  <c r="P209" i="6"/>
  <c r="BI207" i="6"/>
  <c r="BH207" i="6"/>
  <c r="BG207" i="6"/>
  <c r="BF207" i="6"/>
  <c r="T207" i="6"/>
  <c r="R207" i="6"/>
  <c r="P207" i="6"/>
  <c r="BI188" i="6"/>
  <c r="BH188" i="6"/>
  <c r="BG188" i="6"/>
  <c r="BF188" i="6"/>
  <c r="T188" i="6"/>
  <c r="R188" i="6"/>
  <c r="P188" i="6"/>
  <c r="BI169" i="6"/>
  <c r="BH169" i="6"/>
  <c r="BG169" i="6"/>
  <c r="BF169" i="6"/>
  <c r="T169" i="6"/>
  <c r="R169" i="6"/>
  <c r="P169" i="6"/>
  <c r="BI150" i="6"/>
  <c r="BH150" i="6"/>
  <c r="BG150" i="6"/>
  <c r="BF150" i="6"/>
  <c r="T150" i="6"/>
  <c r="R150" i="6"/>
  <c r="P150" i="6"/>
  <c r="BI148" i="6"/>
  <c r="BH148" i="6"/>
  <c r="BG148" i="6"/>
  <c r="BF148" i="6"/>
  <c r="T148" i="6"/>
  <c r="R148" i="6"/>
  <c r="P148" i="6"/>
  <c r="BI146" i="6"/>
  <c r="BH146" i="6"/>
  <c r="BG146" i="6"/>
  <c r="BF146" i="6"/>
  <c r="T146" i="6"/>
  <c r="R146" i="6"/>
  <c r="P146" i="6"/>
  <c r="BI144" i="6"/>
  <c r="BH144" i="6"/>
  <c r="BG144" i="6"/>
  <c r="BF144" i="6"/>
  <c r="T144" i="6"/>
  <c r="R144" i="6"/>
  <c r="P144" i="6"/>
  <c r="BI126" i="6"/>
  <c r="BH126" i="6"/>
  <c r="BG126" i="6"/>
  <c r="BF126" i="6"/>
  <c r="T126" i="6"/>
  <c r="R126" i="6"/>
  <c r="P126" i="6"/>
  <c r="F119" i="6"/>
  <c r="F117" i="6"/>
  <c r="E115" i="6"/>
  <c r="F91" i="6"/>
  <c r="F89" i="6"/>
  <c r="E87" i="6"/>
  <c r="J24" i="6"/>
  <c r="E24" i="6"/>
  <c r="J120" i="6" s="1"/>
  <c r="J23" i="6"/>
  <c r="J21" i="6"/>
  <c r="E21" i="6"/>
  <c r="J119" i="6" s="1"/>
  <c r="J20" i="6"/>
  <c r="J18" i="6"/>
  <c r="E18" i="6"/>
  <c r="F120" i="6"/>
  <c r="J17" i="6"/>
  <c r="J12" i="6"/>
  <c r="J89" i="6"/>
  <c r="E7" i="6"/>
  <c r="E85" i="6" s="1"/>
  <c r="J37" i="5"/>
  <c r="J36" i="5"/>
  <c r="AY98" i="1"/>
  <c r="J35" i="5"/>
  <c r="AX98" i="1" s="1"/>
  <c r="BI397" i="5"/>
  <c r="BH397" i="5"/>
  <c r="BG397" i="5"/>
  <c r="BF397" i="5"/>
  <c r="T397" i="5"/>
  <c r="R397" i="5"/>
  <c r="P397" i="5"/>
  <c r="BI396" i="5"/>
  <c r="BH396" i="5"/>
  <c r="BG396" i="5"/>
  <c r="BF396" i="5"/>
  <c r="T396" i="5"/>
  <c r="R396" i="5"/>
  <c r="P396" i="5"/>
  <c r="BI395" i="5"/>
  <c r="BH395" i="5"/>
  <c r="BG395" i="5"/>
  <c r="BF395" i="5"/>
  <c r="T395" i="5"/>
  <c r="R395" i="5"/>
  <c r="P395" i="5"/>
  <c r="BI394" i="5"/>
  <c r="BH394" i="5"/>
  <c r="BG394" i="5"/>
  <c r="BF394" i="5"/>
  <c r="T394" i="5"/>
  <c r="R394" i="5"/>
  <c r="P394" i="5"/>
  <c r="BI393" i="5"/>
  <c r="BH393" i="5"/>
  <c r="BG393" i="5"/>
  <c r="BF393" i="5"/>
  <c r="T393" i="5"/>
  <c r="R393" i="5"/>
  <c r="P393" i="5"/>
  <c r="BI392" i="5"/>
  <c r="BH392" i="5"/>
  <c r="BG392" i="5"/>
  <c r="BF392" i="5"/>
  <c r="T392" i="5"/>
  <c r="R392" i="5"/>
  <c r="P392" i="5"/>
  <c r="BI391" i="5"/>
  <c r="BH391" i="5"/>
  <c r="BG391" i="5"/>
  <c r="BF391" i="5"/>
  <c r="T391" i="5"/>
  <c r="R391" i="5"/>
  <c r="P391" i="5"/>
  <c r="BI390" i="5"/>
  <c r="BH390" i="5"/>
  <c r="BG390" i="5"/>
  <c r="BF390" i="5"/>
  <c r="T390" i="5"/>
  <c r="R390" i="5"/>
  <c r="P390" i="5"/>
  <c r="BI389" i="5"/>
  <c r="BH389" i="5"/>
  <c r="BG389" i="5"/>
  <c r="BF389" i="5"/>
  <c r="T389" i="5"/>
  <c r="R389" i="5"/>
  <c r="P389" i="5"/>
  <c r="BI388" i="5"/>
  <c r="BH388" i="5"/>
  <c r="BG388" i="5"/>
  <c r="BF388" i="5"/>
  <c r="T388" i="5"/>
  <c r="R388" i="5"/>
  <c r="P388" i="5"/>
  <c r="BI387" i="5"/>
  <c r="BH387" i="5"/>
  <c r="BG387" i="5"/>
  <c r="BF387" i="5"/>
  <c r="T387" i="5"/>
  <c r="R387" i="5"/>
  <c r="P387" i="5"/>
  <c r="BI386" i="5"/>
  <c r="BH386" i="5"/>
  <c r="BG386" i="5"/>
  <c r="BF386" i="5"/>
  <c r="T386" i="5"/>
  <c r="R386" i="5"/>
  <c r="P386" i="5"/>
  <c r="BI385" i="5"/>
  <c r="BH385" i="5"/>
  <c r="BG385" i="5"/>
  <c r="BF385" i="5"/>
  <c r="T385" i="5"/>
  <c r="R385" i="5"/>
  <c r="P385" i="5"/>
  <c r="BI384" i="5"/>
  <c r="BH384" i="5"/>
  <c r="BG384" i="5"/>
  <c r="BF384" i="5"/>
  <c r="T384" i="5"/>
  <c r="R384" i="5"/>
  <c r="P384" i="5"/>
  <c r="BI382" i="5"/>
  <c r="BH382" i="5"/>
  <c r="BG382" i="5"/>
  <c r="BF382" i="5"/>
  <c r="T382" i="5"/>
  <c r="R382" i="5"/>
  <c r="P382" i="5"/>
  <c r="BI380" i="5"/>
  <c r="BH380" i="5"/>
  <c r="BG380" i="5"/>
  <c r="BF380" i="5"/>
  <c r="T380" i="5"/>
  <c r="R380" i="5"/>
  <c r="P380" i="5"/>
  <c r="BI375" i="5"/>
  <c r="BH375" i="5"/>
  <c r="BG375" i="5"/>
  <c r="BF375" i="5"/>
  <c r="T375" i="5"/>
  <c r="R375" i="5"/>
  <c r="P375" i="5"/>
  <c r="BI373" i="5"/>
  <c r="BH373" i="5"/>
  <c r="BG373" i="5"/>
  <c r="BF373" i="5"/>
  <c r="T373" i="5"/>
  <c r="R373" i="5"/>
  <c r="P373" i="5"/>
  <c r="BI369" i="5"/>
  <c r="BH369" i="5"/>
  <c r="BG369" i="5"/>
  <c r="BF369" i="5"/>
  <c r="T369" i="5"/>
  <c r="R369" i="5"/>
  <c r="P369" i="5"/>
  <c r="BI365" i="5"/>
  <c r="BH365" i="5"/>
  <c r="BG365" i="5"/>
  <c r="BF365" i="5"/>
  <c r="T365" i="5"/>
  <c r="R365" i="5"/>
  <c r="P365" i="5"/>
  <c r="BI363" i="5"/>
  <c r="BH363" i="5"/>
  <c r="BG363" i="5"/>
  <c r="BF363" i="5"/>
  <c r="T363" i="5"/>
  <c r="R363" i="5"/>
  <c r="P363" i="5"/>
  <c r="BI359" i="5"/>
  <c r="BH359" i="5"/>
  <c r="BG359" i="5"/>
  <c r="BF359" i="5"/>
  <c r="T359" i="5"/>
  <c r="R359" i="5"/>
  <c r="P359" i="5"/>
  <c r="BI358" i="5"/>
  <c r="BH358" i="5"/>
  <c r="BG358" i="5"/>
  <c r="BF358" i="5"/>
  <c r="T358" i="5"/>
  <c r="R358" i="5"/>
  <c r="P358" i="5"/>
  <c r="BI356" i="5"/>
  <c r="BH356" i="5"/>
  <c r="BG356" i="5"/>
  <c r="BF356" i="5"/>
  <c r="T356" i="5"/>
  <c r="R356" i="5"/>
  <c r="P356" i="5"/>
  <c r="BI353" i="5"/>
  <c r="BH353" i="5"/>
  <c r="BG353" i="5"/>
  <c r="BF353" i="5"/>
  <c r="T353" i="5"/>
  <c r="R353" i="5"/>
  <c r="P353" i="5"/>
  <c r="BI352" i="5"/>
  <c r="BH352" i="5"/>
  <c r="BG352" i="5"/>
  <c r="BF352" i="5"/>
  <c r="T352" i="5"/>
  <c r="R352" i="5"/>
  <c r="P352" i="5"/>
  <c r="BI349" i="5"/>
  <c r="BH349" i="5"/>
  <c r="BG349" i="5"/>
  <c r="BF349" i="5"/>
  <c r="T349" i="5"/>
  <c r="T348" i="5" s="1"/>
  <c r="R349" i="5"/>
  <c r="R348" i="5" s="1"/>
  <c r="P349" i="5"/>
  <c r="P348" i="5" s="1"/>
  <c r="BI342" i="5"/>
  <c r="BH342" i="5"/>
  <c r="BG342" i="5"/>
  <c r="BF342" i="5"/>
  <c r="T342" i="5"/>
  <c r="R342" i="5"/>
  <c r="P342" i="5"/>
  <c r="BI337" i="5"/>
  <c r="BH337" i="5"/>
  <c r="BG337" i="5"/>
  <c r="BF337" i="5"/>
  <c r="T337" i="5"/>
  <c r="R337" i="5"/>
  <c r="P337" i="5"/>
  <c r="BI333" i="5"/>
  <c r="BH333" i="5"/>
  <c r="BG333" i="5"/>
  <c r="BF333" i="5"/>
  <c r="T333" i="5"/>
  <c r="R333" i="5"/>
  <c r="P333" i="5"/>
  <c r="BI331" i="5"/>
  <c r="BH331" i="5"/>
  <c r="BG331" i="5"/>
  <c r="BF331" i="5"/>
  <c r="T331" i="5"/>
  <c r="R331" i="5"/>
  <c r="P331" i="5"/>
  <c r="BI327" i="5"/>
  <c r="BH327" i="5"/>
  <c r="BG327" i="5"/>
  <c r="BF327" i="5"/>
  <c r="T327" i="5"/>
  <c r="R327" i="5"/>
  <c r="P327" i="5"/>
  <c r="BI325" i="5"/>
  <c r="BH325" i="5"/>
  <c r="BG325" i="5"/>
  <c r="BF325" i="5"/>
  <c r="T325" i="5"/>
  <c r="R325" i="5"/>
  <c r="P325" i="5"/>
  <c r="BI323" i="5"/>
  <c r="BH323" i="5"/>
  <c r="BG323" i="5"/>
  <c r="BF323" i="5"/>
  <c r="T323" i="5"/>
  <c r="R323" i="5"/>
  <c r="P323" i="5"/>
  <c r="BI321" i="5"/>
  <c r="BH321" i="5"/>
  <c r="BG321" i="5"/>
  <c r="BF321" i="5"/>
  <c r="T321" i="5"/>
  <c r="R321" i="5"/>
  <c r="P321" i="5"/>
  <c r="BI319" i="5"/>
  <c r="BH319" i="5"/>
  <c r="BG319" i="5"/>
  <c r="BF319" i="5"/>
  <c r="T319" i="5"/>
  <c r="R319" i="5"/>
  <c r="P319" i="5"/>
  <c r="BI317" i="5"/>
  <c r="BH317" i="5"/>
  <c r="BG317" i="5"/>
  <c r="BF317" i="5"/>
  <c r="T317" i="5"/>
  <c r="R317" i="5"/>
  <c r="P317" i="5"/>
  <c r="BI315" i="5"/>
  <c r="BH315" i="5"/>
  <c r="BG315" i="5"/>
  <c r="BF315" i="5"/>
  <c r="T315" i="5"/>
  <c r="R315" i="5"/>
  <c r="P315" i="5"/>
  <c r="BI311" i="5"/>
  <c r="BH311" i="5"/>
  <c r="BG311" i="5"/>
  <c r="BF311" i="5"/>
  <c r="T311" i="5"/>
  <c r="R311" i="5"/>
  <c r="P311" i="5"/>
  <c r="BI306" i="5"/>
  <c r="BH306" i="5"/>
  <c r="BG306" i="5"/>
  <c r="BF306" i="5"/>
  <c r="T306" i="5"/>
  <c r="R306" i="5"/>
  <c r="P306" i="5"/>
  <c r="BI302" i="5"/>
  <c r="BH302" i="5"/>
  <c r="BG302" i="5"/>
  <c r="BF302" i="5"/>
  <c r="T302" i="5"/>
  <c r="R302" i="5"/>
  <c r="P302" i="5"/>
  <c r="BI298" i="5"/>
  <c r="BH298" i="5"/>
  <c r="BG298" i="5"/>
  <c r="BF298" i="5"/>
  <c r="T298" i="5"/>
  <c r="R298" i="5"/>
  <c r="P298" i="5"/>
  <c r="BI294" i="5"/>
  <c r="BH294" i="5"/>
  <c r="BG294" i="5"/>
  <c r="BF294" i="5"/>
  <c r="T294" i="5"/>
  <c r="R294" i="5"/>
  <c r="P294" i="5"/>
  <c r="BI289" i="5"/>
  <c r="BH289" i="5"/>
  <c r="BG289" i="5"/>
  <c r="BF289" i="5"/>
  <c r="T289" i="5"/>
  <c r="R289" i="5"/>
  <c r="P289" i="5"/>
  <c r="BI287" i="5"/>
  <c r="BH287" i="5"/>
  <c r="BG287" i="5"/>
  <c r="BF287" i="5"/>
  <c r="T287" i="5"/>
  <c r="R287" i="5"/>
  <c r="P287" i="5"/>
  <c r="BI286" i="5"/>
  <c r="BH286" i="5"/>
  <c r="BG286" i="5"/>
  <c r="BF286" i="5"/>
  <c r="T286" i="5"/>
  <c r="R286" i="5"/>
  <c r="P286" i="5"/>
  <c r="BI283" i="5"/>
  <c r="BH283" i="5"/>
  <c r="BG283" i="5"/>
  <c r="BF283" i="5"/>
  <c r="T283" i="5"/>
  <c r="R283" i="5"/>
  <c r="P283" i="5"/>
  <c r="BI281" i="5"/>
  <c r="BH281" i="5"/>
  <c r="BG281" i="5"/>
  <c r="BF281" i="5"/>
  <c r="T281" i="5"/>
  <c r="R281" i="5"/>
  <c r="P281" i="5"/>
  <c r="BI279" i="5"/>
  <c r="BH279" i="5"/>
  <c r="BG279" i="5"/>
  <c r="BF279" i="5"/>
  <c r="T279" i="5"/>
  <c r="R279" i="5"/>
  <c r="P279" i="5"/>
  <c r="BI277" i="5"/>
  <c r="BH277" i="5"/>
  <c r="BG277" i="5"/>
  <c r="BF277" i="5"/>
  <c r="T277" i="5"/>
  <c r="R277" i="5"/>
  <c r="P277" i="5"/>
  <c r="BI275" i="5"/>
  <c r="BH275" i="5"/>
  <c r="BG275" i="5"/>
  <c r="BF275" i="5"/>
  <c r="T275" i="5"/>
  <c r="R275" i="5"/>
  <c r="P275" i="5"/>
  <c r="BI274" i="5"/>
  <c r="BH274" i="5"/>
  <c r="BG274" i="5"/>
  <c r="BF274" i="5"/>
  <c r="T274" i="5"/>
  <c r="R274" i="5"/>
  <c r="P274" i="5"/>
  <c r="BI270" i="5"/>
  <c r="BH270" i="5"/>
  <c r="BG270" i="5"/>
  <c r="BF270" i="5"/>
  <c r="T270" i="5"/>
  <c r="R270" i="5"/>
  <c r="P270" i="5"/>
  <c r="BI266" i="5"/>
  <c r="BH266" i="5"/>
  <c r="BG266" i="5"/>
  <c r="BF266" i="5"/>
  <c r="T266" i="5"/>
  <c r="R266" i="5"/>
  <c r="P266" i="5"/>
  <c r="BI265" i="5"/>
  <c r="BH265" i="5"/>
  <c r="BG265" i="5"/>
  <c r="BF265" i="5"/>
  <c r="T265" i="5"/>
  <c r="R265" i="5"/>
  <c r="P265" i="5"/>
  <c r="BI263" i="5"/>
  <c r="BH263" i="5"/>
  <c r="BG263" i="5"/>
  <c r="BF263" i="5"/>
  <c r="T263" i="5"/>
  <c r="R263" i="5"/>
  <c r="P263" i="5"/>
  <c r="BI261" i="5"/>
  <c r="BH261" i="5"/>
  <c r="BG261" i="5"/>
  <c r="BF261" i="5"/>
  <c r="T261" i="5"/>
  <c r="R261" i="5"/>
  <c r="P261" i="5"/>
  <c r="BI259" i="5"/>
  <c r="BH259" i="5"/>
  <c r="BG259" i="5"/>
  <c r="BF259" i="5"/>
  <c r="T259" i="5"/>
  <c r="R259" i="5"/>
  <c r="P259" i="5"/>
  <c r="BI257" i="5"/>
  <c r="BH257" i="5"/>
  <c r="BG257" i="5"/>
  <c r="BF257" i="5"/>
  <c r="T257" i="5"/>
  <c r="R257" i="5"/>
  <c r="P257" i="5"/>
  <c r="BI256" i="5"/>
  <c r="BH256" i="5"/>
  <c r="BG256" i="5"/>
  <c r="BF256" i="5"/>
  <c r="T256" i="5"/>
  <c r="R256" i="5"/>
  <c r="P256" i="5"/>
  <c r="BI255" i="5"/>
  <c r="BH255" i="5"/>
  <c r="BG255" i="5"/>
  <c r="BF255" i="5"/>
  <c r="T255" i="5"/>
  <c r="R255" i="5"/>
  <c r="P255" i="5"/>
  <c r="BI253" i="5"/>
  <c r="BH253" i="5"/>
  <c r="BG253" i="5"/>
  <c r="BF253" i="5"/>
  <c r="T253" i="5"/>
  <c r="R253" i="5"/>
  <c r="P253" i="5"/>
  <c r="BI251" i="5"/>
  <c r="BH251" i="5"/>
  <c r="BG251" i="5"/>
  <c r="BF251" i="5"/>
  <c r="T251" i="5"/>
  <c r="R251" i="5"/>
  <c r="P251" i="5"/>
  <c r="BI249" i="5"/>
  <c r="BH249" i="5"/>
  <c r="BG249" i="5"/>
  <c r="BF249" i="5"/>
  <c r="T249" i="5"/>
  <c r="R249" i="5"/>
  <c r="P249" i="5"/>
  <c r="BI247" i="5"/>
  <c r="BH247" i="5"/>
  <c r="BG247" i="5"/>
  <c r="BF247" i="5"/>
  <c r="T247" i="5"/>
  <c r="R247" i="5"/>
  <c r="P247" i="5"/>
  <c r="BI240" i="5"/>
  <c r="BH240" i="5"/>
  <c r="BG240" i="5"/>
  <c r="BF240" i="5"/>
  <c r="T240" i="5"/>
  <c r="R240" i="5"/>
  <c r="P240" i="5"/>
  <c r="BI238" i="5"/>
  <c r="BH238" i="5"/>
  <c r="BG238" i="5"/>
  <c r="BF238" i="5"/>
  <c r="T238" i="5"/>
  <c r="R238" i="5"/>
  <c r="P238" i="5"/>
  <c r="BI236" i="5"/>
  <c r="BH236" i="5"/>
  <c r="BG236" i="5"/>
  <c r="BF236" i="5"/>
  <c r="T236" i="5"/>
  <c r="R236" i="5"/>
  <c r="P236" i="5"/>
  <c r="BI234" i="5"/>
  <c r="BH234" i="5"/>
  <c r="BG234" i="5"/>
  <c r="BF234" i="5"/>
  <c r="T234" i="5"/>
  <c r="R234" i="5"/>
  <c r="P234" i="5"/>
  <c r="BI232" i="5"/>
  <c r="BH232" i="5"/>
  <c r="BG232" i="5"/>
  <c r="BF232" i="5"/>
  <c r="T232" i="5"/>
  <c r="R232" i="5"/>
  <c r="P232" i="5"/>
  <c r="BI231" i="5"/>
  <c r="BH231" i="5"/>
  <c r="BG231" i="5"/>
  <c r="BF231" i="5"/>
  <c r="T231" i="5"/>
  <c r="R231" i="5"/>
  <c r="P231" i="5"/>
  <c r="BI229" i="5"/>
  <c r="BH229" i="5"/>
  <c r="BG229" i="5"/>
  <c r="BF229" i="5"/>
  <c r="T229" i="5"/>
  <c r="R229" i="5"/>
  <c r="P229" i="5"/>
  <c r="BI227" i="5"/>
  <c r="BH227" i="5"/>
  <c r="BG227" i="5"/>
  <c r="BF227" i="5"/>
  <c r="T227" i="5"/>
  <c r="R227" i="5"/>
  <c r="P227" i="5"/>
  <c r="BI222" i="5"/>
  <c r="BH222" i="5"/>
  <c r="BG222" i="5"/>
  <c r="BF222" i="5"/>
  <c r="T222" i="5"/>
  <c r="R222" i="5"/>
  <c r="P222" i="5"/>
  <c r="BI217" i="5"/>
  <c r="BH217" i="5"/>
  <c r="BG217" i="5"/>
  <c r="BF217" i="5"/>
  <c r="T217" i="5"/>
  <c r="R217" i="5"/>
  <c r="P217" i="5"/>
  <c r="BI215" i="5"/>
  <c r="BH215" i="5"/>
  <c r="BG215" i="5"/>
  <c r="BF215" i="5"/>
  <c r="T215" i="5"/>
  <c r="R215" i="5"/>
  <c r="P215" i="5"/>
  <c r="BI214" i="5"/>
  <c r="BH214" i="5"/>
  <c r="BG214" i="5"/>
  <c r="BF214" i="5"/>
  <c r="T214" i="5"/>
  <c r="R214" i="5"/>
  <c r="P214" i="5"/>
  <c r="BI209" i="5"/>
  <c r="BH209" i="5"/>
  <c r="BG209" i="5"/>
  <c r="BF209" i="5"/>
  <c r="T209" i="5"/>
  <c r="R209" i="5"/>
  <c r="P209" i="5"/>
  <c r="BI208" i="5"/>
  <c r="BH208" i="5"/>
  <c r="BG208" i="5"/>
  <c r="BF208" i="5"/>
  <c r="T208" i="5"/>
  <c r="R208" i="5"/>
  <c r="P208" i="5"/>
  <c r="BI204" i="5"/>
  <c r="BH204" i="5"/>
  <c r="BG204" i="5"/>
  <c r="BF204" i="5"/>
  <c r="T204" i="5"/>
  <c r="R204" i="5"/>
  <c r="P204" i="5"/>
  <c r="BI202" i="5"/>
  <c r="BH202" i="5"/>
  <c r="BG202" i="5"/>
  <c r="BF202" i="5"/>
  <c r="T202" i="5"/>
  <c r="R202" i="5"/>
  <c r="P202" i="5"/>
  <c r="BI200" i="5"/>
  <c r="BH200" i="5"/>
  <c r="BG200" i="5"/>
  <c r="BF200" i="5"/>
  <c r="T200" i="5"/>
  <c r="R200" i="5"/>
  <c r="P200" i="5"/>
  <c r="BI198" i="5"/>
  <c r="BH198" i="5"/>
  <c r="BG198" i="5"/>
  <c r="BF198" i="5"/>
  <c r="T198" i="5"/>
  <c r="R198" i="5"/>
  <c r="P198" i="5"/>
  <c r="BI193" i="5"/>
  <c r="BH193" i="5"/>
  <c r="BG193" i="5"/>
  <c r="BF193" i="5"/>
  <c r="T193" i="5"/>
  <c r="R193" i="5"/>
  <c r="P193" i="5"/>
  <c r="BI191" i="5"/>
  <c r="BH191" i="5"/>
  <c r="BG191" i="5"/>
  <c r="BF191" i="5"/>
  <c r="T191" i="5"/>
  <c r="R191" i="5"/>
  <c r="P191" i="5"/>
  <c r="BI187" i="5"/>
  <c r="BH187" i="5"/>
  <c r="BG187" i="5"/>
  <c r="BF187" i="5"/>
  <c r="T187" i="5"/>
  <c r="R187" i="5"/>
  <c r="P187" i="5"/>
  <c r="BI183" i="5"/>
  <c r="BH183" i="5"/>
  <c r="BG183" i="5"/>
  <c r="BF183" i="5"/>
  <c r="T183" i="5"/>
  <c r="R183" i="5"/>
  <c r="P183" i="5"/>
  <c r="BI181" i="5"/>
  <c r="BH181" i="5"/>
  <c r="BG181" i="5"/>
  <c r="BF181" i="5"/>
  <c r="T181" i="5"/>
  <c r="R181" i="5"/>
  <c r="P181" i="5"/>
  <c r="BI176" i="5"/>
  <c r="BH176" i="5"/>
  <c r="BG176" i="5"/>
  <c r="BF176" i="5"/>
  <c r="T176" i="5"/>
  <c r="R176" i="5"/>
  <c r="P176" i="5"/>
  <c r="BI170" i="5"/>
  <c r="BH170" i="5"/>
  <c r="BG170" i="5"/>
  <c r="BF170" i="5"/>
  <c r="T170" i="5"/>
  <c r="R170" i="5"/>
  <c r="P170" i="5"/>
  <c r="BI169" i="5"/>
  <c r="BH169" i="5"/>
  <c r="BG169" i="5"/>
  <c r="BF169" i="5"/>
  <c r="T169" i="5"/>
  <c r="R169" i="5"/>
  <c r="P169" i="5"/>
  <c r="BI167" i="5"/>
  <c r="BH167" i="5"/>
  <c r="BG167" i="5"/>
  <c r="BF167" i="5"/>
  <c r="T167" i="5"/>
  <c r="R167" i="5"/>
  <c r="P167" i="5"/>
  <c r="BI163" i="5"/>
  <c r="BH163" i="5"/>
  <c r="BG163" i="5"/>
  <c r="BF163" i="5"/>
  <c r="T163" i="5"/>
  <c r="R163" i="5"/>
  <c r="P163" i="5"/>
  <c r="BI161" i="5"/>
  <c r="BH161" i="5"/>
  <c r="BG161" i="5"/>
  <c r="BF161" i="5"/>
  <c r="T161" i="5"/>
  <c r="R161" i="5"/>
  <c r="P161" i="5"/>
  <c r="BI157" i="5"/>
  <c r="BH157" i="5"/>
  <c r="BG157" i="5"/>
  <c r="BF157" i="5"/>
  <c r="T157" i="5"/>
  <c r="R157" i="5"/>
  <c r="P157" i="5"/>
  <c r="BI155" i="5"/>
  <c r="BH155" i="5"/>
  <c r="BG155" i="5"/>
  <c r="BF155" i="5"/>
  <c r="T155" i="5"/>
  <c r="R155" i="5"/>
  <c r="P155" i="5"/>
  <c r="BI153" i="5"/>
  <c r="BH153" i="5"/>
  <c r="BG153" i="5"/>
  <c r="BF153" i="5"/>
  <c r="T153" i="5"/>
  <c r="R153" i="5"/>
  <c r="P153" i="5"/>
  <c r="BI149" i="5"/>
  <c r="BH149" i="5"/>
  <c r="BG149" i="5"/>
  <c r="BF149" i="5"/>
  <c r="T149" i="5"/>
  <c r="R149" i="5"/>
  <c r="P149" i="5"/>
  <c r="BI144" i="5"/>
  <c r="BH144" i="5"/>
  <c r="BG144" i="5"/>
  <c r="BF144" i="5"/>
  <c r="T144" i="5"/>
  <c r="R144" i="5"/>
  <c r="P144" i="5"/>
  <c r="BI139" i="5"/>
  <c r="BH139" i="5"/>
  <c r="BG139" i="5"/>
  <c r="BF139" i="5"/>
  <c r="T139" i="5"/>
  <c r="R139" i="5"/>
  <c r="P139" i="5"/>
  <c r="BI137" i="5"/>
  <c r="BH137" i="5"/>
  <c r="BG137" i="5"/>
  <c r="BF137" i="5"/>
  <c r="T137" i="5"/>
  <c r="R137" i="5"/>
  <c r="P137" i="5"/>
  <c r="BI133" i="5"/>
  <c r="BH133" i="5"/>
  <c r="BG133" i="5"/>
  <c r="BF133" i="5"/>
  <c r="T133" i="5"/>
  <c r="R133" i="5"/>
  <c r="P133" i="5"/>
  <c r="BI131" i="5"/>
  <c r="BH131" i="5"/>
  <c r="BG131" i="5"/>
  <c r="BF131" i="5"/>
  <c r="T131" i="5"/>
  <c r="R131" i="5"/>
  <c r="P131" i="5"/>
  <c r="F124" i="5"/>
  <c r="F122" i="5"/>
  <c r="E120" i="5"/>
  <c r="F91" i="5"/>
  <c r="F89" i="5"/>
  <c r="E87" i="5"/>
  <c r="J24" i="5"/>
  <c r="E24" i="5"/>
  <c r="J125" i="5" s="1"/>
  <c r="J23" i="5"/>
  <c r="J21" i="5"/>
  <c r="E21" i="5"/>
  <c r="J91" i="5"/>
  <c r="J20" i="5"/>
  <c r="J18" i="5"/>
  <c r="E18" i="5"/>
  <c r="F125" i="5" s="1"/>
  <c r="J17" i="5"/>
  <c r="J12" i="5"/>
  <c r="J122" i="5"/>
  <c r="E7" i="5"/>
  <c r="E118" i="5" s="1"/>
  <c r="J37" i="4"/>
  <c r="J36" i="4"/>
  <c r="AY97" i="1"/>
  <c r="J35" i="4"/>
  <c r="AX97" i="1"/>
  <c r="BI885" i="4"/>
  <c r="BH885" i="4"/>
  <c r="BG885" i="4"/>
  <c r="BF885" i="4"/>
  <c r="T885" i="4"/>
  <c r="T884" i="4"/>
  <c r="R885" i="4"/>
  <c r="R884" i="4"/>
  <c r="P885" i="4"/>
  <c r="P884" i="4" s="1"/>
  <c r="BI882" i="4"/>
  <c r="BH882" i="4"/>
  <c r="BG882" i="4"/>
  <c r="BF882" i="4"/>
  <c r="T882" i="4"/>
  <c r="R882" i="4"/>
  <c r="P882" i="4"/>
  <c r="BI878" i="4"/>
  <c r="BH878" i="4"/>
  <c r="BG878" i="4"/>
  <c r="BF878" i="4"/>
  <c r="T878" i="4"/>
  <c r="R878" i="4"/>
  <c r="P878" i="4"/>
  <c r="BI876" i="4"/>
  <c r="BH876" i="4"/>
  <c r="BG876" i="4"/>
  <c r="BF876" i="4"/>
  <c r="T876" i="4"/>
  <c r="R876" i="4"/>
  <c r="P876" i="4"/>
  <c r="BI872" i="4"/>
  <c r="BH872" i="4"/>
  <c r="BG872" i="4"/>
  <c r="BF872" i="4"/>
  <c r="T872" i="4"/>
  <c r="R872" i="4"/>
  <c r="P872" i="4"/>
  <c r="BI869" i="4"/>
  <c r="BH869" i="4"/>
  <c r="BG869" i="4"/>
  <c r="BF869" i="4"/>
  <c r="T869" i="4"/>
  <c r="R869" i="4"/>
  <c r="P869" i="4"/>
  <c r="BI855" i="4"/>
  <c r="BH855" i="4"/>
  <c r="BG855" i="4"/>
  <c r="BF855" i="4"/>
  <c r="T855" i="4"/>
  <c r="R855" i="4"/>
  <c r="P855" i="4"/>
  <c r="BI841" i="4"/>
  <c r="BH841" i="4"/>
  <c r="BG841" i="4"/>
  <c r="BF841" i="4"/>
  <c r="T841" i="4"/>
  <c r="R841" i="4"/>
  <c r="P841" i="4"/>
  <c r="BI804" i="4"/>
  <c r="BH804" i="4"/>
  <c r="BG804" i="4"/>
  <c r="BF804" i="4"/>
  <c r="T804" i="4"/>
  <c r="R804" i="4"/>
  <c r="P804" i="4"/>
  <c r="BI768" i="4"/>
  <c r="BH768" i="4"/>
  <c r="BG768" i="4"/>
  <c r="BF768" i="4"/>
  <c r="T768" i="4"/>
  <c r="R768" i="4"/>
  <c r="P768" i="4"/>
  <c r="BI766" i="4"/>
  <c r="BH766" i="4"/>
  <c r="BG766" i="4"/>
  <c r="BF766" i="4"/>
  <c r="T766" i="4"/>
  <c r="R766" i="4"/>
  <c r="P766" i="4"/>
  <c r="BI764" i="4"/>
  <c r="BH764" i="4"/>
  <c r="BG764" i="4"/>
  <c r="BF764" i="4"/>
  <c r="T764" i="4"/>
  <c r="R764" i="4"/>
  <c r="P764" i="4"/>
  <c r="BI763" i="4"/>
  <c r="BH763" i="4"/>
  <c r="BG763" i="4"/>
  <c r="BF763" i="4"/>
  <c r="T763" i="4"/>
  <c r="R763" i="4"/>
  <c r="P763" i="4"/>
  <c r="BI759" i="4"/>
  <c r="BH759" i="4"/>
  <c r="BG759" i="4"/>
  <c r="BF759" i="4"/>
  <c r="T759" i="4"/>
  <c r="R759" i="4"/>
  <c r="P759" i="4"/>
  <c r="BI758" i="4"/>
  <c r="BH758" i="4"/>
  <c r="BG758" i="4"/>
  <c r="BF758" i="4"/>
  <c r="T758" i="4"/>
  <c r="R758" i="4"/>
  <c r="P758" i="4"/>
  <c r="BI756" i="4"/>
  <c r="BH756" i="4"/>
  <c r="BG756" i="4"/>
  <c r="BF756" i="4"/>
  <c r="T756" i="4"/>
  <c r="R756" i="4"/>
  <c r="P756" i="4"/>
  <c r="BI755" i="4"/>
  <c r="BH755" i="4"/>
  <c r="BG755" i="4"/>
  <c r="BF755" i="4"/>
  <c r="T755" i="4"/>
  <c r="R755" i="4"/>
  <c r="P755" i="4"/>
  <c r="BI754" i="4"/>
  <c r="BH754" i="4"/>
  <c r="BG754" i="4"/>
  <c r="BF754" i="4"/>
  <c r="T754" i="4"/>
  <c r="R754" i="4"/>
  <c r="P754" i="4"/>
  <c r="BI753" i="4"/>
  <c r="BH753" i="4"/>
  <c r="BG753" i="4"/>
  <c r="BF753" i="4"/>
  <c r="T753" i="4"/>
  <c r="R753" i="4"/>
  <c r="P753" i="4"/>
  <c r="BI752" i="4"/>
  <c r="BH752" i="4"/>
  <c r="BG752" i="4"/>
  <c r="BF752" i="4"/>
  <c r="T752" i="4"/>
  <c r="R752" i="4"/>
  <c r="P752" i="4"/>
  <c r="BI751" i="4"/>
  <c r="BH751" i="4"/>
  <c r="BG751" i="4"/>
  <c r="BF751" i="4"/>
  <c r="T751" i="4"/>
  <c r="R751" i="4"/>
  <c r="P751" i="4"/>
  <c r="BI749" i="4"/>
  <c r="BH749" i="4"/>
  <c r="BG749" i="4"/>
  <c r="BF749" i="4"/>
  <c r="T749" i="4"/>
  <c r="R749" i="4"/>
  <c r="P749" i="4"/>
  <c r="BI748" i="4"/>
  <c r="BH748" i="4"/>
  <c r="BG748" i="4"/>
  <c r="BF748" i="4"/>
  <c r="T748" i="4"/>
  <c r="R748" i="4"/>
  <c r="P748" i="4"/>
  <c r="BI746" i="4"/>
  <c r="BH746" i="4"/>
  <c r="BG746" i="4"/>
  <c r="BF746" i="4"/>
  <c r="T746" i="4"/>
  <c r="R746" i="4"/>
  <c r="P746" i="4"/>
  <c r="BI742" i="4"/>
  <c r="BH742" i="4"/>
  <c r="BG742" i="4"/>
  <c r="BF742" i="4"/>
  <c r="T742" i="4"/>
  <c r="R742" i="4"/>
  <c r="P742" i="4"/>
  <c r="BI738" i="4"/>
  <c r="BH738" i="4"/>
  <c r="BG738" i="4"/>
  <c r="BF738" i="4"/>
  <c r="T738" i="4"/>
  <c r="R738" i="4"/>
  <c r="P738" i="4"/>
  <c r="BI736" i="4"/>
  <c r="BH736" i="4"/>
  <c r="BG736" i="4"/>
  <c r="BF736" i="4"/>
  <c r="T736" i="4"/>
  <c r="R736" i="4"/>
  <c r="P736" i="4"/>
  <c r="BI734" i="4"/>
  <c r="BH734" i="4"/>
  <c r="BG734" i="4"/>
  <c r="BF734" i="4"/>
  <c r="T734" i="4"/>
  <c r="R734" i="4"/>
  <c r="P734" i="4"/>
  <c r="BI733" i="4"/>
  <c r="BH733" i="4"/>
  <c r="BG733" i="4"/>
  <c r="BF733" i="4"/>
  <c r="T733" i="4"/>
  <c r="R733" i="4"/>
  <c r="P733" i="4"/>
  <c r="BI729" i="4"/>
  <c r="BH729" i="4"/>
  <c r="BG729" i="4"/>
  <c r="BF729" i="4"/>
  <c r="T729" i="4"/>
  <c r="R729" i="4"/>
  <c r="P729" i="4"/>
  <c r="BI728" i="4"/>
  <c r="BH728" i="4"/>
  <c r="BG728" i="4"/>
  <c r="BF728" i="4"/>
  <c r="T728" i="4"/>
  <c r="R728" i="4"/>
  <c r="P728" i="4"/>
  <c r="BI724" i="4"/>
  <c r="BH724" i="4"/>
  <c r="BG724" i="4"/>
  <c r="BF724" i="4"/>
  <c r="T724" i="4"/>
  <c r="R724" i="4"/>
  <c r="P724" i="4"/>
  <c r="BI723" i="4"/>
  <c r="BH723" i="4"/>
  <c r="BG723" i="4"/>
  <c r="BF723" i="4"/>
  <c r="T723" i="4"/>
  <c r="R723" i="4"/>
  <c r="P723" i="4"/>
  <c r="BI719" i="4"/>
  <c r="BH719" i="4"/>
  <c r="BG719" i="4"/>
  <c r="BF719" i="4"/>
  <c r="T719" i="4"/>
  <c r="R719" i="4"/>
  <c r="P719" i="4"/>
  <c r="BI718" i="4"/>
  <c r="BH718" i="4"/>
  <c r="BG718" i="4"/>
  <c r="BF718" i="4"/>
  <c r="T718" i="4"/>
  <c r="R718" i="4"/>
  <c r="P718" i="4"/>
  <c r="BI704" i="4"/>
  <c r="BH704" i="4"/>
  <c r="BG704" i="4"/>
  <c r="BF704" i="4"/>
  <c r="T704" i="4"/>
  <c r="R704" i="4"/>
  <c r="P704" i="4"/>
  <c r="BI702" i="4"/>
  <c r="BH702" i="4"/>
  <c r="BG702" i="4"/>
  <c r="BF702" i="4"/>
  <c r="T702" i="4"/>
  <c r="R702" i="4"/>
  <c r="P702" i="4"/>
  <c r="BI700" i="4"/>
  <c r="BH700" i="4"/>
  <c r="BG700" i="4"/>
  <c r="BF700" i="4"/>
  <c r="T700" i="4"/>
  <c r="R700" i="4"/>
  <c r="P700" i="4"/>
  <c r="BI698" i="4"/>
  <c r="BH698" i="4"/>
  <c r="BG698" i="4"/>
  <c r="BF698" i="4"/>
  <c r="T698" i="4"/>
  <c r="R698" i="4"/>
  <c r="P698" i="4"/>
  <c r="BI696" i="4"/>
  <c r="BH696" i="4"/>
  <c r="BG696" i="4"/>
  <c r="BF696" i="4"/>
  <c r="T696" i="4"/>
  <c r="R696" i="4"/>
  <c r="P696" i="4"/>
  <c r="BI694" i="4"/>
  <c r="BH694" i="4"/>
  <c r="BG694" i="4"/>
  <c r="BF694" i="4"/>
  <c r="T694" i="4"/>
  <c r="R694" i="4"/>
  <c r="P694" i="4"/>
  <c r="BI692" i="4"/>
  <c r="BH692" i="4"/>
  <c r="BG692" i="4"/>
  <c r="BF692" i="4"/>
  <c r="T692" i="4"/>
  <c r="R692" i="4"/>
  <c r="P692" i="4"/>
  <c r="BI690" i="4"/>
  <c r="BH690" i="4"/>
  <c r="BG690" i="4"/>
  <c r="BF690" i="4"/>
  <c r="T690" i="4"/>
  <c r="R690" i="4"/>
  <c r="P690" i="4"/>
  <c r="BI676" i="4"/>
  <c r="BH676" i="4"/>
  <c r="BG676" i="4"/>
  <c r="BF676" i="4"/>
  <c r="T676" i="4"/>
  <c r="R676" i="4"/>
  <c r="P676" i="4"/>
  <c r="BI674" i="4"/>
  <c r="BH674" i="4"/>
  <c r="BG674" i="4"/>
  <c r="BF674" i="4"/>
  <c r="T674" i="4"/>
  <c r="R674" i="4"/>
  <c r="P674" i="4"/>
  <c r="BI658" i="4"/>
  <c r="BH658" i="4"/>
  <c r="BG658" i="4"/>
  <c r="BF658" i="4"/>
  <c r="T658" i="4"/>
  <c r="R658" i="4"/>
  <c r="P658" i="4"/>
  <c r="BI655" i="4"/>
  <c r="BH655" i="4"/>
  <c r="BG655" i="4"/>
  <c r="BF655" i="4"/>
  <c r="T655" i="4"/>
  <c r="R655" i="4"/>
  <c r="P655" i="4"/>
  <c r="BI653" i="4"/>
  <c r="BH653" i="4"/>
  <c r="BG653" i="4"/>
  <c r="BF653" i="4"/>
  <c r="T653" i="4"/>
  <c r="R653" i="4"/>
  <c r="P653" i="4"/>
  <c r="BI652" i="4"/>
  <c r="BH652" i="4"/>
  <c r="BG652" i="4"/>
  <c r="BF652" i="4"/>
  <c r="T652" i="4"/>
  <c r="R652" i="4"/>
  <c r="P652" i="4"/>
  <c r="BI638" i="4"/>
  <c r="BH638" i="4"/>
  <c r="BG638" i="4"/>
  <c r="BF638" i="4"/>
  <c r="T638" i="4"/>
  <c r="R638" i="4"/>
  <c r="P638" i="4"/>
  <c r="BI624" i="4"/>
  <c r="BH624" i="4"/>
  <c r="BG624" i="4"/>
  <c r="BF624" i="4"/>
  <c r="T624" i="4"/>
  <c r="R624" i="4"/>
  <c r="P624" i="4"/>
  <c r="BI605" i="4"/>
  <c r="BH605" i="4"/>
  <c r="BG605" i="4"/>
  <c r="BF605" i="4"/>
  <c r="T605" i="4"/>
  <c r="R605" i="4"/>
  <c r="P605" i="4"/>
  <c r="BI586" i="4"/>
  <c r="BH586" i="4"/>
  <c r="BG586" i="4"/>
  <c r="BF586" i="4"/>
  <c r="T586" i="4"/>
  <c r="R586" i="4"/>
  <c r="P586" i="4"/>
  <c r="BI583" i="4"/>
  <c r="BH583" i="4"/>
  <c r="BG583" i="4"/>
  <c r="BF583" i="4"/>
  <c r="T583" i="4"/>
  <c r="R583" i="4"/>
  <c r="P583" i="4"/>
  <c r="P546" i="4"/>
  <c r="BI547" i="4"/>
  <c r="BH547" i="4"/>
  <c r="BG547" i="4"/>
  <c r="BF547" i="4"/>
  <c r="T547" i="4"/>
  <c r="T546" i="4" s="1"/>
  <c r="R547" i="4"/>
  <c r="R546" i="4" s="1"/>
  <c r="P547" i="4"/>
  <c r="BI510" i="4"/>
  <c r="BH510" i="4"/>
  <c r="BG510" i="4"/>
  <c r="BF510" i="4"/>
  <c r="T510" i="4"/>
  <c r="T509" i="4"/>
  <c r="R510" i="4"/>
  <c r="R509" i="4" s="1"/>
  <c r="P510" i="4"/>
  <c r="P509" i="4" s="1"/>
  <c r="BI508" i="4"/>
  <c r="BH508" i="4"/>
  <c r="BG508" i="4"/>
  <c r="BF508" i="4"/>
  <c r="T508" i="4"/>
  <c r="R508" i="4"/>
  <c r="P508" i="4"/>
  <c r="BI507" i="4"/>
  <c r="BH507" i="4"/>
  <c r="BG507" i="4"/>
  <c r="BF507" i="4"/>
  <c r="T507" i="4"/>
  <c r="R507" i="4"/>
  <c r="P507" i="4"/>
  <c r="BI489" i="4"/>
  <c r="BH489" i="4"/>
  <c r="BG489" i="4"/>
  <c r="BF489" i="4"/>
  <c r="T489" i="4"/>
  <c r="R489" i="4"/>
  <c r="P489" i="4"/>
  <c r="BI487" i="4"/>
  <c r="BH487" i="4"/>
  <c r="BG487" i="4"/>
  <c r="BF487" i="4"/>
  <c r="T487" i="4"/>
  <c r="R487" i="4"/>
  <c r="P487" i="4"/>
  <c r="BI471" i="4"/>
  <c r="BH471" i="4"/>
  <c r="BG471" i="4"/>
  <c r="BF471" i="4"/>
  <c r="T471" i="4"/>
  <c r="R471" i="4"/>
  <c r="P471" i="4"/>
  <c r="BI455" i="4"/>
  <c r="BH455" i="4"/>
  <c r="BG455" i="4"/>
  <c r="BF455" i="4"/>
  <c r="T455" i="4"/>
  <c r="R455" i="4"/>
  <c r="P455" i="4"/>
  <c r="BI453" i="4"/>
  <c r="BH453" i="4"/>
  <c r="BG453" i="4"/>
  <c r="BF453" i="4"/>
  <c r="T453" i="4"/>
  <c r="R453" i="4"/>
  <c r="P453" i="4"/>
  <c r="BI451" i="4"/>
  <c r="BH451" i="4"/>
  <c r="BG451" i="4"/>
  <c r="BF451" i="4"/>
  <c r="T451" i="4"/>
  <c r="R451" i="4"/>
  <c r="P451" i="4"/>
  <c r="BI449" i="4"/>
  <c r="BH449" i="4"/>
  <c r="BG449" i="4"/>
  <c r="BF449" i="4"/>
  <c r="T449" i="4"/>
  <c r="R449" i="4"/>
  <c r="P449" i="4"/>
  <c r="BI413" i="4"/>
  <c r="BH413" i="4"/>
  <c r="BG413" i="4"/>
  <c r="BF413" i="4"/>
  <c r="T413" i="4"/>
  <c r="R413" i="4"/>
  <c r="P413" i="4"/>
  <c r="BI379" i="4"/>
  <c r="BH379" i="4"/>
  <c r="BG379" i="4"/>
  <c r="BF379" i="4"/>
  <c r="T379" i="4"/>
  <c r="R379" i="4"/>
  <c r="P379" i="4"/>
  <c r="BI377" i="4"/>
  <c r="BH377" i="4"/>
  <c r="BG377" i="4"/>
  <c r="BF377" i="4"/>
  <c r="T377" i="4"/>
  <c r="R377" i="4"/>
  <c r="P377" i="4"/>
  <c r="BI373" i="4"/>
  <c r="BH373" i="4"/>
  <c r="BG373" i="4"/>
  <c r="BF373" i="4"/>
  <c r="T373" i="4"/>
  <c r="R373" i="4"/>
  <c r="P373" i="4"/>
  <c r="BI371" i="4"/>
  <c r="BH371" i="4"/>
  <c r="BG371" i="4"/>
  <c r="BF371" i="4"/>
  <c r="T371" i="4"/>
  <c r="R371" i="4"/>
  <c r="P371" i="4"/>
  <c r="BI367" i="4"/>
  <c r="BH367" i="4"/>
  <c r="BG367" i="4"/>
  <c r="BF367" i="4"/>
  <c r="T367" i="4"/>
  <c r="R367" i="4"/>
  <c r="P367" i="4"/>
  <c r="BI362" i="4"/>
  <c r="BH362" i="4"/>
  <c r="BG362" i="4"/>
  <c r="BF362" i="4"/>
  <c r="T362" i="4"/>
  <c r="R362" i="4"/>
  <c r="P362" i="4"/>
  <c r="BI361" i="4"/>
  <c r="BH361" i="4"/>
  <c r="BG361" i="4"/>
  <c r="BF361" i="4"/>
  <c r="T361" i="4"/>
  <c r="R361" i="4"/>
  <c r="P361" i="4"/>
  <c r="BI329" i="4"/>
  <c r="BH329" i="4"/>
  <c r="BG329" i="4"/>
  <c r="BF329" i="4"/>
  <c r="T329" i="4"/>
  <c r="R329" i="4"/>
  <c r="P329" i="4"/>
  <c r="BI308" i="4"/>
  <c r="BH308" i="4"/>
  <c r="BG308" i="4"/>
  <c r="BF308" i="4"/>
  <c r="T308" i="4"/>
  <c r="R308" i="4"/>
  <c r="P308" i="4"/>
  <c r="BI297" i="4"/>
  <c r="BH297" i="4"/>
  <c r="BG297" i="4"/>
  <c r="BF297" i="4"/>
  <c r="T297" i="4"/>
  <c r="R297" i="4"/>
  <c r="P297" i="4"/>
  <c r="BI263" i="4"/>
  <c r="BH263" i="4"/>
  <c r="BG263" i="4"/>
  <c r="BF263" i="4"/>
  <c r="T263" i="4"/>
  <c r="R263" i="4"/>
  <c r="P263" i="4"/>
  <c r="BI227" i="4"/>
  <c r="BH227" i="4"/>
  <c r="BG227" i="4"/>
  <c r="BF227" i="4"/>
  <c r="T227" i="4"/>
  <c r="R227" i="4"/>
  <c r="P227" i="4"/>
  <c r="BI211" i="4"/>
  <c r="BH211" i="4"/>
  <c r="BG211" i="4"/>
  <c r="BF211" i="4"/>
  <c r="T211" i="4"/>
  <c r="R211" i="4"/>
  <c r="P211" i="4"/>
  <c r="BI189" i="4"/>
  <c r="BH189" i="4"/>
  <c r="BG189" i="4"/>
  <c r="BF189" i="4"/>
  <c r="T189" i="4"/>
  <c r="R189" i="4"/>
  <c r="P189" i="4"/>
  <c r="BI167" i="4"/>
  <c r="BH167" i="4"/>
  <c r="BG167" i="4"/>
  <c r="BF167" i="4"/>
  <c r="T167" i="4"/>
  <c r="R167" i="4"/>
  <c r="P167" i="4"/>
  <c r="BI165" i="4"/>
  <c r="BH165" i="4"/>
  <c r="BG165" i="4"/>
  <c r="BF165" i="4"/>
  <c r="T165" i="4"/>
  <c r="R165" i="4"/>
  <c r="P165" i="4"/>
  <c r="BI163" i="4"/>
  <c r="BH163" i="4"/>
  <c r="BG163" i="4"/>
  <c r="BF163" i="4"/>
  <c r="T163" i="4"/>
  <c r="R163" i="4"/>
  <c r="P163" i="4"/>
  <c r="BI149" i="4"/>
  <c r="BH149" i="4"/>
  <c r="BG149" i="4"/>
  <c r="BF149" i="4"/>
  <c r="T149" i="4"/>
  <c r="R149" i="4"/>
  <c r="P149" i="4"/>
  <c r="BI130" i="4"/>
  <c r="BH130" i="4"/>
  <c r="BG130" i="4"/>
  <c r="BF130" i="4"/>
  <c r="T130" i="4"/>
  <c r="R130" i="4"/>
  <c r="P130" i="4"/>
  <c r="BI128" i="4"/>
  <c r="BH128" i="4"/>
  <c r="BG128" i="4"/>
  <c r="BF128" i="4"/>
  <c r="T128" i="4"/>
  <c r="R128" i="4"/>
  <c r="P128" i="4"/>
  <c r="F121" i="4"/>
  <c r="F119" i="4"/>
  <c r="E117" i="4"/>
  <c r="F91" i="4"/>
  <c r="F89" i="4"/>
  <c r="E87" i="4"/>
  <c r="J24" i="4"/>
  <c r="E24" i="4"/>
  <c r="J122" i="4" s="1"/>
  <c r="J23" i="4"/>
  <c r="J21" i="4"/>
  <c r="E21" i="4"/>
  <c r="J121" i="4"/>
  <c r="J20" i="4"/>
  <c r="J18" i="4"/>
  <c r="E18" i="4"/>
  <c r="F92" i="4"/>
  <c r="J17" i="4"/>
  <c r="J12" i="4"/>
  <c r="J89" i="4" s="1"/>
  <c r="E7" i="4"/>
  <c r="E85" i="4"/>
  <c r="J37" i="3"/>
  <c r="J36" i="3"/>
  <c r="AY96" i="1" s="1"/>
  <c r="J35" i="3"/>
  <c r="AX96" i="1"/>
  <c r="BI364" i="3"/>
  <c r="BH364" i="3"/>
  <c r="BG364" i="3"/>
  <c r="BF364" i="3"/>
  <c r="T364" i="3"/>
  <c r="T363" i="3"/>
  <c r="R364" i="3"/>
  <c r="R363" i="3"/>
  <c r="P364" i="3"/>
  <c r="P363" i="3"/>
  <c r="BI361" i="3"/>
  <c r="BH361" i="3"/>
  <c r="BG361" i="3"/>
  <c r="BF361" i="3"/>
  <c r="T361" i="3"/>
  <c r="R361" i="3"/>
  <c r="P361" i="3"/>
  <c r="BI357" i="3"/>
  <c r="BH357" i="3"/>
  <c r="BG357" i="3"/>
  <c r="BF357" i="3"/>
  <c r="T357" i="3"/>
  <c r="R357" i="3"/>
  <c r="P357" i="3"/>
  <c r="BI355" i="3"/>
  <c r="BH355" i="3"/>
  <c r="BG355" i="3"/>
  <c r="BF355" i="3"/>
  <c r="T355" i="3"/>
  <c r="R355" i="3"/>
  <c r="P355" i="3"/>
  <c r="BI351" i="3"/>
  <c r="BH351" i="3"/>
  <c r="BG351" i="3"/>
  <c r="BF351" i="3"/>
  <c r="T351" i="3"/>
  <c r="R351" i="3"/>
  <c r="P351" i="3"/>
  <c r="BI348" i="3"/>
  <c r="BH348" i="3"/>
  <c r="BG348" i="3"/>
  <c r="BF348" i="3"/>
  <c r="T348" i="3"/>
  <c r="R348" i="3"/>
  <c r="P348" i="3"/>
  <c r="BI346" i="3"/>
  <c r="BH346" i="3"/>
  <c r="BG346" i="3"/>
  <c r="BF346" i="3"/>
  <c r="T346" i="3"/>
  <c r="R346" i="3"/>
  <c r="P346" i="3"/>
  <c r="BI334" i="3"/>
  <c r="BH334" i="3"/>
  <c r="BG334" i="3"/>
  <c r="BF334" i="3"/>
  <c r="T334" i="3"/>
  <c r="R334" i="3"/>
  <c r="P334" i="3"/>
  <c r="BI323" i="3"/>
  <c r="BH323" i="3"/>
  <c r="BG323" i="3"/>
  <c r="BF323" i="3"/>
  <c r="T323" i="3"/>
  <c r="R323" i="3"/>
  <c r="P323" i="3"/>
  <c r="BI322" i="3"/>
  <c r="BH322" i="3"/>
  <c r="BG322" i="3"/>
  <c r="BF322" i="3"/>
  <c r="T322" i="3"/>
  <c r="R322" i="3"/>
  <c r="P322" i="3"/>
  <c r="BI318" i="3"/>
  <c r="BH318" i="3"/>
  <c r="BG318" i="3"/>
  <c r="BF318" i="3"/>
  <c r="T318" i="3"/>
  <c r="R318" i="3"/>
  <c r="P318" i="3"/>
  <c r="BI317" i="3"/>
  <c r="BH317" i="3"/>
  <c r="BG317" i="3"/>
  <c r="BF317" i="3"/>
  <c r="T317" i="3"/>
  <c r="R317" i="3"/>
  <c r="P317" i="3"/>
  <c r="BI313" i="3"/>
  <c r="BH313" i="3"/>
  <c r="BG313" i="3"/>
  <c r="BF313" i="3"/>
  <c r="T313" i="3"/>
  <c r="R313" i="3"/>
  <c r="P313" i="3"/>
  <c r="BI312" i="3"/>
  <c r="BH312" i="3"/>
  <c r="BG312" i="3"/>
  <c r="BF312" i="3"/>
  <c r="T312" i="3"/>
  <c r="R312" i="3"/>
  <c r="P312" i="3"/>
  <c r="BI308" i="3"/>
  <c r="BH308" i="3"/>
  <c r="BG308" i="3"/>
  <c r="BF308" i="3"/>
  <c r="T308" i="3"/>
  <c r="R308" i="3"/>
  <c r="P308" i="3"/>
  <c r="BI304" i="3"/>
  <c r="BH304" i="3"/>
  <c r="BG304" i="3"/>
  <c r="BF304" i="3"/>
  <c r="T304" i="3"/>
  <c r="R304" i="3"/>
  <c r="P304" i="3"/>
  <c r="BI300" i="3"/>
  <c r="BH300" i="3"/>
  <c r="BG300" i="3"/>
  <c r="BF300" i="3"/>
  <c r="T300" i="3"/>
  <c r="R300" i="3"/>
  <c r="P300" i="3"/>
  <c r="BI298" i="3"/>
  <c r="BH298" i="3"/>
  <c r="BG298" i="3"/>
  <c r="BF298" i="3"/>
  <c r="T298" i="3"/>
  <c r="R298" i="3"/>
  <c r="P298" i="3"/>
  <c r="BI297" i="3"/>
  <c r="BH297" i="3"/>
  <c r="BG297" i="3"/>
  <c r="BF297" i="3"/>
  <c r="T297" i="3"/>
  <c r="R297" i="3"/>
  <c r="P297" i="3"/>
  <c r="BI293" i="3"/>
  <c r="BH293" i="3"/>
  <c r="BG293" i="3"/>
  <c r="BF293" i="3"/>
  <c r="T293" i="3"/>
  <c r="R293" i="3"/>
  <c r="P293" i="3"/>
  <c r="BI291" i="3"/>
  <c r="BH291" i="3"/>
  <c r="BG291" i="3"/>
  <c r="BF291" i="3"/>
  <c r="T291" i="3"/>
  <c r="R291" i="3"/>
  <c r="P291" i="3"/>
  <c r="BI287" i="3"/>
  <c r="BH287" i="3"/>
  <c r="BG287" i="3"/>
  <c r="BF287" i="3"/>
  <c r="T287" i="3"/>
  <c r="R287" i="3"/>
  <c r="P287" i="3"/>
  <c r="BI285" i="3"/>
  <c r="BH285" i="3"/>
  <c r="BG285" i="3"/>
  <c r="BF285" i="3"/>
  <c r="T285" i="3"/>
  <c r="R285" i="3"/>
  <c r="P285" i="3"/>
  <c r="BI281" i="3"/>
  <c r="BH281" i="3"/>
  <c r="BG281" i="3"/>
  <c r="BF281" i="3"/>
  <c r="T281" i="3"/>
  <c r="R281" i="3"/>
  <c r="P281" i="3"/>
  <c r="BI279" i="3"/>
  <c r="BH279" i="3"/>
  <c r="BG279" i="3"/>
  <c r="BF279" i="3"/>
  <c r="T279" i="3"/>
  <c r="R279" i="3"/>
  <c r="P279" i="3"/>
  <c r="BI277" i="3"/>
  <c r="BH277" i="3"/>
  <c r="BG277" i="3"/>
  <c r="BF277" i="3"/>
  <c r="T277" i="3"/>
  <c r="R277" i="3"/>
  <c r="P277" i="3"/>
  <c r="BI275" i="3"/>
  <c r="BH275" i="3"/>
  <c r="BG275" i="3"/>
  <c r="BF275" i="3"/>
  <c r="T275" i="3"/>
  <c r="R275" i="3"/>
  <c r="P275" i="3"/>
  <c r="BI273" i="3"/>
  <c r="BH273" i="3"/>
  <c r="BG273" i="3"/>
  <c r="BF273" i="3"/>
  <c r="T273" i="3"/>
  <c r="R273" i="3"/>
  <c r="P273" i="3"/>
  <c r="BI271" i="3"/>
  <c r="BH271" i="3"/>
  <c r="BG271" i="3"/>
  <c r="BF271" i="3"/>
  <c r="T271" i="3"/>
  <c r="R271" i="3"/>
  <c r="P271" i="3"/>
  <c r="BI266" i="3"/>
  <c r="BH266" i="3"/>
  <c r="BG266" i="3"/>
  <c r="BF266" i="3"/>
  <c r="T266" i="3"/>
  <c r="R266" i="3"/>
  <c r="P266" i="3"/>
  <c r="BI261" i="3"/>
  <c r="BH261" i="3"/>
  <c r="BG261" i="3"/>
  <c r="BF261" i="3"/>
  <c r="T261" i="3"/>
  <c r="R261" i="3"/>
  <c r="P261" i="3"/>
  <c r="BI255" i="3"/>
  <c r="BH255" i="3"/>
  <c r="BG255" i="3"/>
  <c r="BF255" i="3"/>
  <c r="T255" i="3"/>
  <c r="T254" i="3"/>
  <c r="R255" i="3"/>
  <c r="R254" i="3"/>
  <c r="P255" i="3"/>
  <c r="P254" i="3"/>
  <c r="BI244" i="3"/>
  <c r="BH244" i="3"/>
  <c r="BG244" i="3"/>
  <c r="BF244" i="3"/>
  <c r="T244" i="3"/>
  <c r="T243" i="3" s="1"/>
  <c r="R244" i="3"/>
  <c r="R243" i="3" s="1"/>
  <c r="P244" i="3"/>
  <c r="P243" i="3"/>
  <c r="BI242" i="3"/>
  <c r="BH242" i="3"/>
  <c r="BG242" i="3"/>
  <c r="BF242" i="3"/>
  <c r="T242" i="3"/>
  <c r="R242" i="3"/>
  <c r="P242" i="3"/>
  <c r="BI241" i="3"/>
  <c r="BH241" i="3"/>
  <c r="BG241" i="3"/>
  <c r="BF241" i="3"/>
  <c r="T241" i="3"/>
  <c r="R241" i="3"/>
  <c r="P241" i="3"/>
  <c r="BI235" i="3"/>
  <c r="BH235" i="3"/>
  <c r="BG235" i="3"/>
  <c r="BF235" i="3"/>
  <c r="T235" i="3"/>
  <c r="R235" i="3"/>
  <c r="P235" i="3"/>
  <c r="BI233" i="3"/>
  <c r="BH233" i="3"/>
  <c r="BG233" i="3"/>
  <c r="BF233" i="3"/>
  <c r="T233" i="3"/>
  <c r="R233" i="3"/>
  <c r="P233" i="3"/>
  <c r="BI231" i="3"/>
  <c r="BH231" i="3"/>
  <c r="BG231" i="3"/>
  <c r="BF231" i="3"/>
  <c r="T231" i="3"/>
  <c r="R231" i="3"/>
  <c r="P231" i="3"/>
  <c r="BI229" i="3"/>
  <c r="BH229" i="3"/>
  <c r="BG229" i="3"/>
  <c r="BF229" i="3"/>
  <c r="T229" i="3"/>
  <c r="R229" i="3"/>
  <c r="P229" i="3"/>
  <c r="BI227" i="3"/>
  <c r="BH227" i="3"/>
  <c r="BG227" i="3"/>
  <c r="BF227" i="3"/>
  <c r="T227" i="3"/>
  <c r="R227" i="3"/>
  <c r="P227" i="3"/>
  <c r="BI223" i="3"/>
  <c r="BH223" i="3"/>
  <c r="BG223" i="3"/>
  <c r="BF223" i="3"/>
  <c r="T223" i="3"/>
  <c r="R223" i="3"/>
  <c r="P223" i="3"/>
  <c r="BI221" i="3"/>
  <c r="BH221" i="3"/>
  <c r="BG221" i="3"/>
  <c r="BF221" i="3"/>
  <c r="T221" i="3"/>
  <c r="R221" i="3"/>
  <c r="P221" i="3"/>
  <c r="BI216" i="3"/>
  <c r="BH216" i="3"/>
  <c r="BG216" i="3"/>
  <c r="BF216" i="3"/>
  <c r="T216" i="3"/>
  <c r="R216" i="3"/>
  <c r="P216" i="3"/>
  <c r="BI211" i="3"/>
  <c r="BH211" i="3"/>
  <c r="BG211" i="3"/>
  <c r="BF211" i="3"/>
  <c r="T211" i="3"/>
  <c r="R211" i="3"/>
  <c r="P211" i="3"/>
  <c r="BI209" i="3"/>
  <c r="BH209" i="3"/>
  <c r="BG209" i="3"/>
  <c r="BF209" i="3"/>
  <c r="T209" i="3"/>
  <c r="R209" i="3"/>
  <c r="P209" i="3"/>
  <c r="BI205" i="3"/>
  <c r="BH205" i="3"/>
  <c r="BG205" i="3"/>
  <c r="BF205" i="3"/>
  <c r="T205" i="3"/>
  <c r="R205" i="3"/>
  <c r="P205" i="3"/>
  <c r="BI203" i="3"/>
  <c r="BH203" i="3"/>
  <c r="BG203" i="3"/>
  <c r="BF203" i="3"/>
  <c r="T203" i="3"/>
  <c r="R203" i="3"/>
  <c r="P203" i="3"/>
  <c r="BI199" i="3"/>
  <c r="BH199" i="3"/>
  <c r="BG199" i="3"/>
  <c r="BF199" i="3"/>
  <c r="T199" i="3"/>
  <c r="R199" i="3"/>
  <c r="P199" i="3"/>
  <c r="BI195" i="3"/>
  <c r="BH195" i="3"/>
  <c r="BG195" i="3"/>
  <c r="BF195" i="3"/>
  <c r="T195" i="3"/>
  <c r="R195" i="3"/>
  <c r="P195" i="3"/>
  <c r="BI194" i="3"/>
  <c r="BH194" i="3"/>
  <c r="BG194" i="3"/>
  <c r="BF194" i="3"/>
  <c r="T194" i="3"/>
  <c r="R194" i="3"/>
  <c r="P194" i="3"/>
  <c r="BI178" i="3"/>
  <c r="BH178" i="3"/>
  <c r="BG178" i="3"/>
  <c r="BF178" i="3"/>
  <c r="T178" i="3"/>
  <c r="R178" i="3"/>
  <c r="P178" i="3"/>
  <c r="BI173" i="3"/>
  <c r="BH173" i="3"/>
  <c r="BG173" i="3"/>
  <c r="BF173" i="3"/>
  <c r="T173" i="3"/>
  <c r="R173" i="3"/>
  <c r="P173" i="3"/>
  <c r="BI169" i="3"/>
  <c r="BH169" i="3"/>
  <c r="BG169" i="3"/>
  <c r="BF169" i="3"/>
  <c r="T169" i="3"/>
  <c r="R169" i="3"/>
  <c r="P169" i="3"/>
  <c r="BI165" i="3"/>
  <c r="BH165" i="3"/>
  <c r="BG165" i="3"/>
  <c r="BF165" i="3"/>
  <c r="T165" i="3"/>
  <c r="R165" i="3"/>
  <c r="P165" i="3"/>
  <c r="BI161" i="3"/>
  <c r="BH161" i="3"/>
  <c r="BG161" i="3"/>
  <c r="BF161" i="3"/>
  <c r="T161" i="3"/>
  <c r="R161" i="3"/>
  <c r="P161" i="3"/>
  <c r="BI156" i="3"/>
  <c r="BH156" i="3"/>
  <c r="BG156" i="3"/>
  <c r="BF156" i="3"/>
  <c r="T156" i="3"/>
  <c r="R156" i="3"/>
  <c r="P156" i="3"/>
  <c r="BI151" i="3"/>
  <c r="BH151" i="3"/>
  <c r="BG151" i="3"/>
  <c r="BF151" i="3"/>
  <c r="T151" i="3"/>
  <c r="R151" i="3"/>
  <c r="P151" i="3"/>
  <c r="BI149" i="3"/>
  <c r="BH149" i="3"/>
  <c r="BG149" i="3"/>
  <c r="BF149" i="3"/>
  <c r="T149" i="3"/>
  <c r="R149" i="3"/>
  <c r="P149" i="3"/>
  <c r="BI144" i="3"/>
  <c r="BH144" i="3"/>
  <c r="BG144" i="3"/>
  <c r="BF144" i="3"/>
  <c r="T144" i="3"/>
  <c r="R144" i="3"/>
  <c r="P144" i="3"/>
  <c r="BI139" i="3"/>
  <c r="BH139" i="3"/>
  <c r="BG139" i="3"/>
  <c r="BF139" i="3"/>
  <c r="T139" i="3"/>
  <c r="R139" i="3"/>
  <c r="P139" i="3"/>
  <c r="BI137" i="3"/>
  <c r="BH137" i="3"/>
  <c r="BG137" i="3"/>
  <c r="BF137" i="3"/>
  <c r="T137" i="3"/>
  <c r="R137" i="3"/>
  <c r="P137" i="3"/>
  <c r="BI135" i="3"/>
  <c r="BH135" i="3"/>
  <c r="BG135" i="3"/>
  <c r="BF135" i="3"/>
  <c r="T135" i="3"/>
  <c r="R135" i="3"/>
  <c r="P135" i="3"/>
  <c r="BI133" i="3"/>
  <c r="BH133" i="3"/>
  <c r="BG133" i="3"/>
  <c r="BF133" i="3"/>
  <c r="T133" i="3"/>
  <c r="R133" i="3"/>
  <c r="P133" i="3"/>
  <c r="BI128" i="3"/>
  <c r="BH128" i="3"/>
  <c r="BG128" i="3"/>
  <c r="BF128" i="3"/>
  <c r="T128" i="3"/>
  <c r="R128" i="3"/>
  <c r="P128" i="3"/>
  <c r="F121" i="3"/>
  <c r="F119" i="3"/>
  <c r="E117" i="3"/>
  <c r="F91" i="3"/>
  <c r="F89" i="3"/>
  <c r="E87" i="3"/>
  <c r="J24" i="3"/>
  <c r="E24" i="3"/>
  <c r="J122" i="3"/>
  <c r="J23" i="3"/>
  <c r="J21" i="3"/>
  <c r="E21" i="3"/>
  <c r="J91" i="3"/>
  <c r="J20" i="3"/>
  <c r="J18" i="3"/>
  <c r="E18" i="3"/>
  <c r="F92" i="3"/>
  <c r="J17" i="3"/>
  <c r="J12" i="3"/>
  <c r="J119" i="3" s="1"/>
  <c r="E7" i="3"/>
  <c r="E115" i="3"/>
  <c r="J37" i="2"/>
  <c r="J36" i="2"/>
  <c r="AY95" i="1" s="1"/>
  <c r="J35" i="2"/>
  <c r="AX95" i="1"/>
  <c r="BI717" i="2"/>
  <c r="BH717" i="2"/>
  <c r="BG717" i="2"/>
  <c r="BF717" i="2"/>
  <c r="T717" i="2"/>
  <c r="T716" i="2"/>
  <c r="R717" i="2"/>
  <c r="R716" i="2" s="1"/>
  <c r="P717" i="2"/>
  <c r="P716" i="2" s="1"/>
  <c r="BI714" i="2"/>
  <c r="BH714" i="2"/>
  <c r="BG714" i="2"/>
  <c r="BF714" i="2"/>
  <c r="T714" i="2"/>
  <c r="R714" i="2"/>
  <c r="P714" i="2"/>
  <c r="BI710" i="2"/>
  <c r="BH710" i="2"/>
  <c r="BG710" i="2"/>
  <c r="BF710" i="2"/>
  <c r="T710" i="2"/>
  <c r="R710" i="2"/>
  <c r="P710" i="2"/>
  <c r="BI708" i="2"/>
  <c r="BH708" i="2"/>
  <c r="BG708" i="2"/>
  <c r="BF708" i="2"/>
  <c r="T708" i="2"/>
  <c r="R708" i="2"/>
  <c r="P708" i="2"/>
  <c r="BI704" i="2"/>
  <c r="BH704" i="2"/>
  <c r="BG704" i="2"/>
  <c r="BF704" i="2"/>
  <c r="T704" i="2"/>
  <c r="R704" i="2"/>
  <c r="P704" i="2"/>
  <c r="BI701" i="2"/>
  <c r="BH701" i="2"/>
  <c r="BG701" i="2"/>
  <c r="BF701" i="2"/>
  <c r="T701" i="2"/>
  <c r="R701" i="2"/>
  <c r="P701" i="2"/>
  <c r="BI690" i="2"/>
  <c r="BH690" i="2"/>
  <c r="BG690" i="2"/>
  <c r="BF690" i="2"/>
  <c r="T690" i="2"/>
  <c r="R690" i="2"/>
  <c r="P690" i="2"/>
  <c r="BI679" i="2"/>
  <c r="BH679" i="2"/>
  <c r="BG679" i="2"/>
  <c r="BF679" i="2"/>
  <c r="T679" i="2"/>
  <c r="R679" i="2"/>
  <c r="P679" i="2"/>
  <c r="BI661" i="2"/>
  <c r="BH661" i="2"/>
  <c r="BG661" i="2"/>
  <c r="BF661" i="2"/>
  <c r="T661" i="2"/>
  <c r="R661" i="2"/>
  <c r="P661" i="2"/>
  <c r="BI644" i="2"/>
  <c r="BH644" i="2"/>
  <c r="BG644" i="2"/>
  <c r="BF644" i="2"/>
  <c r="T644" i="2"/>
  <c r="R644" i="2"/>
  <c r="P644" i="2"/>
  <c r="BI643" i="2"/>
  <c r="BH643" i="2"/>
  <c r="BG643" i="2"/>
  <c r="BF643" i="2"/>
  <c r="T643" i="2"/>
  <c r="R643" i="2"/>
  <c r="P643" i="2"/>
  <c r="BI628" i="2"/>
  <c r="BH628" i="2"/>
  <c r="BG628" i="2"/>
  <c r="BF628" i="2"/>
  <c r="T628" i="2"/>
  <c r="R628" i="2"/>
  <c r="P628" i="2"/>
  <c r="BI627" i="2"/>
  <c r="BH627" i="2"/>
  <c r="BG627" i="2"/>
  <c r="BF627" i="2"/>
  <c r="T627" i="2"/>
  <c r="R627" i="2"/>
  <c r="P627" i="2"/>
  <c r="BI625" i="2"/>
  <c r="BH625" i="2"/>
  <c r="BG625" i="2"/>
  <c r="BF625" i="2"/>
  <c r="T625" i="2"/>
  <c r="R625" i="2"/>
  <c r="P625" i="2"/>
  <c r="BI624" i="2"/>
  <c r="BH624" i="2"/>
  <c r="BG624" i="2"/>
  <c r="BF624" i="2"/>
  <c r="T624" i="2"/>
  <c r="R624" i="2"/>
  <c r="P624" i="2"/>
  <c r="BI608" i="2"/>
  <c r="BH608" i="2"/>
  <c r="BG608" i="2"/>
  <c r="BF608" i="2"/>
  <c r="T608" i="2"/>
  <c r="R608" i="2"/>
  <c r="P608" i="2"/>
  <c r="BI607" i="2"/>
  <c r="BH607" i="2"/>
  <c r="BG607" i="2"/>
  <c r="BF607" i="2"/>
  <c r="T607" i="2"/>
  <c r="R607" i="2"/>
  <c r="P607" i="2"/>
  <c r="BI591" i="2"/>
  <c r="BH591" i="2"/>
  <c r="BG591" i="2"/>
  <c r="BF591" i="2"/>
  <c r="T591" i="2"/>
  <c r="R591" i="2"/>
  <c r="P591" i="2"/>
  <c r="BI576" i="2"/>
  <c r="BH576" i="2"/>
  <c r="BG576" i="2"/>
  <c r="BF576" i="2"/>
  <c r="T576" i="2"/>
  <c r="R576" i="2"/>
  <c r="P576" i="2"/>
  <c r="BI572" i="2"/>
  <c r="BH572" i="2"/>
  <c r="BG572" i="2"/>
  <c r="BF572" i="2"/>
  <c r="T572" i="2"/>
  <c r="R572" i="2"/>
  <c r="P572" i="2"/>
  <c r="BI557" i="2"/>
  <c r="BH557" i="2"/>
  <c r="BG557" i="2"/>
  <c r="BF557" i="2"/>
  <c r="T557" i="2"/>
  <c r="R557" i="2"/>
  <c r="P557" i="2"/>
  <c r="BI555" i="2"/>
  <c r="BH555" i="2"/>
  <c r="BG555" i="2"/>
  <c r="BF555" i="2"/>
  <c r="T555" i="2"/>
  <c r="R555" i="2"/>
  <c r="P555" i="2"/>
  <c r="BI554" i="2"/>
  <c r="BH554" i="2"/>
  <c r="BG554" i="2"/>
  <c r="BF554" i="2"/>
  <c r="T554" i="2"/>
  <c r="R554" i="2"/>
  <c r="P554" i="2"/>
  <c r="BI538" i="2"/>
  <c r="BH538" i="2"/>
  <c r="BG538" i="2"/>
  <c r="BF538" i="2"/>
  <c r="T538" i="2"/>
  <c r="R538" i="2"/>
  <c r="P538" i="2"/>
  <c r="BI536" i="2"/>
  <c r="BH536" i="2"/>
  <c r="BG536" i="2"/>
  <c r="BF536" i="2"/>
  <c r="T536" i="2"/>
  <c r="R536" i="2"/>
  <c r="P536" i="2"/>
  <c r="BI520" i="2"/>
  <c r="BH520" i="2"/>
  <c r="BG520" i="2"/>
  <c r="BF520" i="2"/>
  <c r="T520" i="2"/>
  <c r="R520" i="2"/>
  <c r="P520" i="2"/>
  <c r="BI517" i="2"/>
  <c r="BH517" i="2"/>
  <c r="BG517" i="2"/>
  <c r="BF517" i="2"/>
  <c r="T517" i="2"/>
  <c r="R517" i="2"/>
  <c r="P517" i="2"/>
  <c r="BI515" i="2"/>
  <c r="BH515" i="2"/>
  <c r="BG515" i="2"/>
  <c r="BF515" i="2"/>
  <c r="T515" i="2"/>
  <c r="R515" i="2"/>
  <c r="P515" i="2"/>
  <c r="BI514" i="2"/>
  <c r="BH514" i="2"/>
  <c r="BG514" i="2"/>
  <c r="BF514" i="2"/>
  <c r="T514" i="2"/>
  <c r="R514" i="2"/>
  <c r="P514" i="2"/>
  <c r="BI502" i="2"/>
  <c r="BH502" i="2"/>
  <c r="BG502" i="2"/>
  <c r="BF502" i="2"/>
  <c r="T502" i="2"/>
  <c r="R502" i="2"/>
  <c r="P502" i="2"/>
  <c r="BI500" i="2"/>
  <c r="BH500" i="2"/>
  <c r="BG500" i="2"/>
  <c r="BF500" i="2"/>
  <c r="T500" i="2"/>
  <c r="R500" i="2"/>
  <c r="P500" i="2"/>
  <c r="BI488" i="2"/>
  <c r="BH488" i="2"/>
  <c r="BG488" i="2"/>
  <c r="BF488" i="2"/>
  <c r="T488" i="2"/>
  <c r="R488" i="2"/>
  <c r="P488" i="2"/>
  <c r="BI473" i="2"/>
  <c r="BH473" i="2"/>
  <c r="BG473" i="2"/>
  <c r="BF473" i="2"/>
  <c r="T473" i="2"/>
  <c r="R473" i="2"/>
  <c r="P473" i="2"/>
  <c r="BI458" i="2"/>
  <c r="BH458" i="2"/>
  <c r="BG458" i="2"/>
  <c r="BF458" i="2"/>
  <c r="T458" i="2"/>
  <c r="R458" i="2"/>
  <c r="P458" i="2"/>
  <c r="BI456" i="2"/>
  <c r="BH456" i="2"/>
  <c r="BG456" i="2"/>
  <c r="BF456" i="2"/>
  <c r="T456" i="2"/>
  <c r="R456" i="2"/>
  <c r="P456" i="2"/>
  <c r="BI454" i="2"/>
  <c r="BH454" i="2"/>
  <c r="BG454" i="2"/>
  <c r="BF454" i="2"/>
  <c r="T454" i="2"/>
  <c r="R454" i="2"/>
  <c r="P454" i="2"/>
  <c r="BI452" i="2"/>
  <c r="BH452" i="2"/>
  <c r="BG452" i="2"/>
  <c r="BF452" i="2"/>
  <c r="T452" i="2"/>
  <c r="R452" i="2"/>
  <c r="P452" i="2"/>
  <c r="BI449" i="2"/>
  <c r="BH449" i="2"/>
  <c r="BG449" i="2"/>
  <c r="BF449" i="2"/>
  <c r="T449" i="2"/>
  <c r="R449" i="2"/>
  <c r="P449" i="2"/>
  <c r="BI433" i="2"/>
  <c r="BH433" i="2"/>
  <c r="BG433" i="2"/>
  <c r="BF433" i="2"/>
  <c r="T433" i="2"/>
  <c r="R433" i="2"/>
  <c r="P433" i="2"/>
  <c r="BI416" i="2"/>
  <c r="BH416" i="2"/>
  <c r="BG416" i="2"/>
  <c r="BF416" i="2"/>
  <c r="T416" i="2"/>
  <c r="T415" i="2" s="1"/>
  <c r="R416" i="2"/>
  <c r="R415" i="2"/>
  <c r="P416" i="2"/>
  <c r="P415" i="2"/>
  <c r="BI414" i="2"/>
  <c r="BH414" i="2"/>
  <c r="BG414" i="2"/>
  <c r="BF414" i="2"/>
  <c r="T414" i="2"/>
  <c r="R414" i="2"/>
  <c r="P414" i="2"/>
  <c r="BI413" i="2"/>
  <c r="BH413" i="2"/>
  <c r="BG413" i="2"/>
  <c r="BF413" i="2"/>
  <c r="T413" i="2"/>
  <c r="R413" i="2"/>
  <c r="P413" i="2"/>
  <c r="BI395" i="2"/>
  <c r="BH395" i="2"/>
  <c r="BG395" i="2"/>
  <c r="BF395" i="2"/>
  <c r="T395" i="2"/>
  <c r="R395" i="2"/>
  <c r="P395" i="2"/>
  <c r="BI393" i="2"/>
  <c r="BH393" i="2"/>
  <c r="BG393" i="2"/>
  <c r="BF393" i="2"/>
  <c r="T393" i="2"/>
  <c r="R393" i="2"/>
  <c r="P393" i="2"/>
  <c r="BI389" i="2"/>
  <c r="BH389" i="2"/>
  <c r="BG389" i="2"/>
  <c r="BF389" i="2"/>
  <c r="T389" i="2"/>
  <c r="R389" i="2"/>
  <c r="P389" i="2"/>
  <c r="BI385" i="2"/>
  <c r="BH385" i="2"/>
  <c r="BG385" i="2"/>
  <c r="BF385" i="2"/>
  <c r="T385" i="2"/>
  <c r="R385" i="2"/>
  <c r="P385" i="2"/>
  <c r="BI383" i="2"/>
  <c r="BH383" i="2"/>
  <c r="BG383" i="2"/>
  <c r="BF383" i="2"/>
  <c r="T383" i="2"/>
  <c r="R383" i="2"/>
  <c r="P383" i="2"/>
  <c r="BI367" i="2"/>
  <c r="BH367" i="2"/>
  <c r="BG367" i="2"/>
  <c r="BF367" i="2"/>
  <c r="T367" i="2"/>
  <c r="R367" i="2"/>
  <c r="P367" i="2"/>
  <c r="BI365" i="2"/>
  <c r="BH365" i="2"/>
  <c r="BG365" i="2"/>
  <c r="BF365" i="2"/>
  <c r="T365" i="2"/>
  <c r="R365" i="2"/>
  <c r="P365" i="2"/>
  <c r="BI348" i="2"/>
  <c r="BH348" i="2"/>
  <c r="BG348" i="2"/>
  <c r="BF348" i="2"/>
  <c r="T348" i="2"/>
  <c r="R348" i="2"/>
  <c r="P348" i="2"/>
  <c r="BI332" i="2"/>
  <c r="BH332" i="2"/>
  <c r="BG332" i="2"/>
  <c r="BF332" i="2"/>
  <c r="T332" i="2"/>
  <c r="R332" i="2"/>
  <c r="P332" i="2"/>
  <c r="BI330" i="2"/>
  <c r="BH330" i="2"/>
  <c r="BG330" i="2"/>
  <c r="BF330" i="2"/>
  <c r="T330" i="2"/>
  <c r="R330" i="2"/>
  <c r="P330" i="2"/>
  <c r="BI326" i="2"/>
  <c r="BH326" i="2"/>
  <c r="BG326" i="2"/>
  <c r="BF326" i="2"/>
  <c r="T326" i="2"/>
  <c r="R326" i="2"/>
  <c r="P326" i="2"/>
  <c r="BI324" i="2"/>
  <c r="BH324" i="2"/>
  <c r="BG324" i="2"/>
  <c r="BF324" i="2"/>
  <c r="T324" i="2"/>
  <c r="R324" i="2"/>
  <c r="P324" i="2"/>
  <c r="BI320" i="2"/>
  <c r="BH320" i="2"/>
  <c r="BG320" i="2"/>
  <c r="BF320" i="2"/>
  <c r="T320" i="2"/>
  <c r="R320" i="2"/>
  <c r="P320" i="2"/>
  <c r="BI314" i="2"/>
  <c r="BH314" i="2"/>
  <c r="BG314" i="2"/>
  <c r="BF314" i="2"/>
  <c r="T314" i="2"/>
  <c r="R314" i="2"/>
  <c r="P314" i="2"/>
  <c r="BI313" i="2"/>
  <c r="BH313" i="2"/>
  <c r="BG313" i="2"/>
  <c r="BF313" i="2"/>
  <c r="T313" i="2"/>
  <c r="R313" i="2"/>
  <c r="P313" i="2"/>
  <c r="BI280" i="2"/>
  <c r="BH280" i="2"/>
  <c r="BG280" i="2"/>
  <c r="BF280" i="2"/>
  <c r="T280" i="2"/>
  <c r="R280" i="2"/>
  <c r="P280" i="2"/>
  <c r="BI263" i="2"/>
  <c r="BH263" i="2"/>
  <c r="BG263" i="2"/>
  <c r="BF263" i="2"/>
  <c r="T263" i="2"/>
  <c r="R263" i="2"/>
  <c r="P263" i="2"/>
  <c r="BI247" i="2"/>
  <c r="BH247" i="2"/>
  <c r="BG247" i="2"/>
  <c r="BF247" i="2"/>
  <c r="T247" i="2"/>
  <c r="R247" i="2"/>
  <c r="P247" i="2"/>
  <c r="BI231" i="2"/>
  <c r="BH231" i="2"/>
  <c r="BG231" i="2"/>
  <c r="BF231" i="2"/>
  <c r="T231" i="2"/>
  <c r="R231" i="2"/>
  <c r="P231" i="2"/>
  <c r="BI215" i="2"/>
  <c r="BH215" i="2"/>
  <c r="BG215" i="2"/>
  <c r="BF215" i="2"/>
  <c r="T215" i="2"/>
  <c r="R215" i="2"/>
  <c r="P215" i="2"/>
  <c r="BI211" i="2"/>
  <c r="BH211" i="2"/>
  <c r="BG211" i="2"/>
  <c r="BF211" i="2"/>
  <c r="T211" i="2"/>
  <c r="R211" i="2"/>
  <c r="P211" i="2"/>
  <c r="BI195" i="2"/>
  <c r="BH195" i="2"/>
  <c r="BG195" i="2"/>
  <c r="BF195" i="2"/>
  <c r="T195" i="2"/>
  <c r="R195" i="2"/>
  <c r="P195" i="2"/>
  <c r="BI178" i="2"/>
  <c r="BH178" i="2"/>
  <c r="BG178" i="2"/>
  <c r="BF178" i="2"/>
  <c r="T178" i="2"/>
  <c r="R178" i="2"/>
  <c r="P178" i="2"/>
  <c r="BI162" i="2"/>
  <c r="BH162" i="2"/>
  <c r="BG162" i="2"/>
  <c r="BF162" i="2"/>
  <c r="T162" i="2"/>
  <c r="R162" i="2"/>
  <c r="P162" i="2"/>
  <c r="BI160" i="2"/>
  <c r="BH160" i="2"/>
  <c r="BG160" i="2"/>
  <c r="BF160" i="2"/>
  <c r="T160" i="2"/>
  <c r="R160" i="2"/>
  <c r="P160" i="2"/>
  <c r="BI158" i="2"/>
  <c r="BH158" i="2"/>
  <c r="BG158" i="2"/>
  <c r="BF158" i="2"/>
  <c r="T158" i="2"/>
  <c r="R158" i="2"/>
  <c r="P158" i="2"/>
  <c r="BI146" i="2"/>
  <c r="BH146" i="2"/>
  <c r="F36" i="2" s="1"/>
  <c r="BG146" i="2"/>
  <c r="BF146" i="2"/>
  <c r="T146" i="2"/>
  <c r="R146" i="2"/>
  <c r="P146" i="2"/>
  <c r="BI130" i="2"/>
  <c r="BH130" i="2"/>
  <c r="BG130" i="2"/>
  <c r="BF130" i="2"/>
  <c r="T130" i="2"/>
  <c r="R130" i="2"/>
  <c r="P130" i="2"/>
  <c r="BI128" i="2"/>
  <c r="F37" i="2" s="1"/>
  <c r="BH128" i="2"/>
  <c r="BG128" i="2"/>
  <c r="F35" i="2" s="1"/>
  <c r="BF128" i="2"/>
  <c r="J34" i="2" s="1"/>
  <c r="T128" i="2"/>
  <c r="R128" i="2"/>
  <c r="P128" i="2"/>
  <c r="F121" i="2"/>
  <c r="F119" i="2"/>
  <c r="E117" i="2"/>
  <c r="F91" i="2"/>
  <c r="F89" i="2"/>
  <c r="E87" i="2"/>
  <c r="J24" i="2"/>
  <c r="E24" i="2"/>
  <c r="J92" i="2"/>
  <c r="J23" i="2"/>
  <c r="J21" i="2"/>
  <c r="E21" i="2"/>
  <c r="J121" i="2"/>
  <c r="J20" i="2"/>
  <c r="J18" i="2"/>
  <c r="E18" i="2"/>
  <c r="F122" i="2" s="1"/>
  <c r="J17" i="2"/>
  <c r="J12" i="2"/>
  <c r="J119" i="2"/>
  <c r="E7" i="2"/>
  <c r="E85" i="2" s="1"/>
  <c r="L90" i="1"/>
  <c r="AM90" i="1"/>
  <c r="AM89" i="1"/>
  <c r="L89" i="1"/>
  <c r="AM87" i="1"/>
  <c r="L87" i="1"/>
  <c r="L85" i="1"/>
  <c r="L84" i="1"/>
  <c r="J710" i="2"/>
  <c r="BK520" i="2"/>
  <c r="BK433" i="2"/>
  <c r="J324" i="2"/>
  <c r="J355" i="3"/>
  <c r="BK221" i="3"/>
  <c r="J165" i="3"/>
  <c r="BK128" i="3"/>
  <c r="BK355" i="3"/>
  <c r="BK203" i="3"/>
  <c r="J719" i="4"/>
  <c r="J700" i="4"/>
  <c r="J733" i="4"/>
  <c r="J768" i="4"/>
  <c r="J742" i="4"/>
  <c r="J734" i="4"/>
  <c r="J728" i="4"/>
  <c r="J263" i="4"/>
  <c r="J583" i="4"/>
  <c r="BK297" i="4"/>
  <c r="J718" i="4"/>
  <c r="BK507" i="4"/>
  <c r="BK371" i="4"/>
  <c r="J674" i="4"/>
  <c r="J413" i="4"/>
  <c r="J882" i="4"/>
  <c r="BK748" i="4"/>
  <c r="BK742" i="4"/>
  <c r="BK704" i="4"/>
  <c r="BK331" i="5"/>
  <c r="BK294" i="5"/>
  <c r="J193" i="5"/>
  <c r="J294" i="5"/>
  <c r="BK214" i="5"/>
  <c r="J232" i="5"/>
  <c r="J200" i="5"/>
  <c r="J157" i="5"/>
  <c r="BK315" i="5"/>
  <c r="BK157" i="5"/>
  <c r="J396" i="5"/>
  <c r="BK359" i="5"/>
  <c r="BK281" i="5"/>
  <c r="BK229" i="5"/>
  <c r="BK257" i="5"/>
  <c r="J131" i="5"/>
  <c r="J394" i="5"/>
  <c r="BK253" i="5"/>
  <c r="BK255" i="5"/>
  <c r="J249" i="5"/>
  <c r="J406" i="6"/>
  <c r="BK424" i="6"/>
  <c r="BK305" i="6"/>
  <c r="BK446" i="6"/>
  <c r="BK426" i="6"/>
  <c r="BK444" i="6"/>
  <c r="BK126" i="6"/>
  <c r="J502" i="6"/>
  <c r="BK235" i="6"/>
  <c r="J324" i="6"/>
  <c r="BK119" i="7"/>
  <c r="BK131" i="7"/>
  <c r="J119" i="7"/>
  <c r="J137" i="7"/>
  <c r="J122" i="7"/>
  <c r="BK136" i="7"/>
  <c r="BK124" i="7"/>
  <c r="J141" i="7"/>
  <c r="BK690" i="2"/>
  <c r="J515" i="2"/>
  <c r="BK416" i="2"/>
  <c r="BK326" i="2"/>
  <c r="BK364" i="3"/>
  <c r="BK298" i="3"/>
  <c r="BK304" i="3"/>
  <c r="BK161" i="3"/>
  <c r="BK334" i="3"/>
  <c r="BK317" i="3"/>
  <c r="BK235" i="3"/>
  <c r="BK768" i="4"/>
  <c r="BK167" i="4"/>
  <c r="J736" i="4"/>
  <c r="J130" i="4"/>
  <c r="BK653" i="4"/>
  <c r="J449" i="4"/>
  <c r="BK753" i="4"/>
  <c r="BK605" i="4"/>
  <c r="BK263" i="4"/>
  <c r="BK763" i="4"/>
  <c r="BK718" i="4"/>
  <c r="J362" i="4"/>
  <c r="BK702" i="4"/>
  <c r="BK327" i="5"/>
  <c r="J240" i="5"/>
  <c r="BK149" i="5"/>
  <c r="J275" i="5"/>
  <c r="BK319" i="5"/>
  <c r="BK222" i="5"/>
  <c r="BK181" i="5"/>
  <c r="J352" i="5"/>
  <c r="BK234" i="5"/>
  <c r="BK390" i="5"/>
  <c r="J289" i="5"/>
  <c r="BK231" i="5"/>
  <c r="J298" i="5"/>
  <c r="J167" i="5"/>
  <c r="J217" i="5"/>
  <c r="BK289" i="5"/>
  <c r="J169" i="5"/>
  <c r="BK395" i="5"/>
  <c r="J315" i="5"/>
  <c r="J146" i="6"/>
  <c r="J444" i="6"/>
  <c r="J503" i="6"/>
  <c r="J367" i="6"/>
  <c r="J546" i="6"/>
  <c r="BK207" i="6"/>
  <c r="BK324" i="6"/>
  <c r="J345" i="6"/>
  <c r="BK345" i="6"/>
  <c r="BK365" i="6"/>
  <c r="BK134" i="7"/>
  <c r="BK138" i="7"/>
  <c r="BK123" i="7"/>
  <c r="J120" i="7"/>
  <c r="BK127" i="7"/>
  <c r="BK141" i="7"/>
  <c r="J125" i="7"/>
  <c r="J126" i="7"/>
  <c r="J136" i="7"/>
  <c r="BK591" i="2"/>
  <c r="J500" i="2"/>
  <c r="J348" i="2"/>
  <c r="BK231" i="2"/>
  <c r="BK146" i="2"/>
  <c r="J158" i="2"/>
  <c r="BK557" i="2"/>
  <c r="J555" i="2"/>
  <c r="J538" i="2"/>
  <c r="J517" i="2"/>
  <c r="BK488" i="2"/>
  <c r="BK263" i="2"/>
  <c r="BK714" i="2"/>
  <c r="J708" i="2"/>
  <c r="BK456" i="2"/>
  <c r="J449" i="2"/>
  <c r="J395" i="2"/>
  <c r="J383" i="2"/>
  <c r="J320" i="2"/>
  <c r="BK178" i="2"/>
  <c r="BK704" i="2"/>
  <c r="BK554" i="2"/>
  <c r="J458" i="2"/>
  <c r="BK393" i="2"/>
  <c r="BK320" i="2"/>
  <c r="BK313" i="2"/>
  <c r="AS94" i="1"/>
  <c r="J365" i="2"/>
  <c r="J330" i="2"/>
  <c r="J247" i="2"/>
  <c r="BK291" i="3"/>
  <c r="BK261" i="3"/>
  <c r="J285" i="3"/>
  <c r="J211" i="3"/>
  <c r="BK194" i="3"/>
  <c r="J300" i="3"/>
  <c r="J244" i="3"/>
  <c r="J318" i="3"/>
  <c r="BK199" i="3"/>
  <c r="BK169" i="3"/>
  <c r="J161" i="3"/>
  <c r="BK144" i="3"/>
  <c r="BK139" i="3"/>
  <c r="BK133" i="3"/>
  <c r="BK308" i="3"/>
  <c r="BK205" i="3"/>
  <c r="J281" i="3"/>
  <c r="J195" i="3"/>
  <c r="BK293" i="3"/>
  <c r="J271" i="3"/>
  <c r="J241" i="3"/>
  <c r="BK209" i="3"/>
  <c r="J361" i="3"/>
  <c r="J322" i="3"/>
  <c r="J273" i="3"/>
  <c r="J221" i="3"/>
  <c r="BK233" i="3"/>
  <c r="J169" i="3"/>
  <c r="BK644" i="2"/>
  <c r="BK130" i="2"/>
  <c r="BK502" i="2"/>
  <c r="J454" i="2"/>
  <c r="J414" i="2"/>
  <c r="J389" i="2"/>
  <c r="J263" i="2"/>
  <c r="J690" i="2"/>
  <c r="BK643" i="2"/>
  <c r="J627" i="2"/>
  <c r="BK608" i="2"/>
  <c r="J607" i="2"/>
  <c r="J576" i="2"/>
  <c r="J452" i="2"/>
  <c r="BK324" i="2"/>
  <c r="J128" i="2"/>
  <c r="BK128" i="2"/>
  <c r="BK708" i="2"/>
  <c r="J554" i="2"/>
  <c r="BK536" i="2"/>
  <c r="J514" i="2"/>
  <c r="BK413" i="2"/>
  <c r="BK215" i="2"/>
  <c r="J160" i="2"/>
  <c r="J714" i="2"/>
  <c r="J488" i="2"/>
  <c r="BK454" i="2"/>
  <c r="J385" i="2"/>
  <c r="J367" i="2"/>
  <c r="J326" i="2"/>
  <c r="BK280" i="2"/>
  <c r="BK162" i="2"/>
  <c r="J473" i="2"/>
  <c r="BK395" i="2"/>
  <c r="BK332" i="2"/>
  <c r="J314" i="2"/>
  <c r="J162" i="2"/>
  <c r="J704" i="2"/>
  <c r="BK514" i="2"/>
  <c r="J502" i="2"/>
  <c r="BK473" i="2"/>
  <c r="J332" i="2"/>
  <c r="J313" i="2"/>
  <c r="J215" i="2"/>
  <c r="BK266" i="3"/>
  <c r="BK312" i="3"/>
  <c r="J277" i="3"/>
  <c r="J203" i="3"/>
  <c r="BK318" i="3"/>
  <c r="J298" i="3"/>
  <c r="J346" i="3"/>
  <c r="J312" i="3"/>
  <c r="BK178" i="3"/>
  <c r="BK165" i="3"/>
  <c r="BK156" i="3"/>
  <c r="BK149" i="3"/>
  <c r="J137" i="3"/>
  <c r="J317" i="3"/>
  <c r="J135" i="3"/>
  <c r="BK277" i="3"/>
  <c r="BK231" i="3"/>
  <c r="BK346" i="3"/>
  <c r="J287" i="3"/>
  <c r="BK242" i="3"/>
  <c r="BK227" i="3"/>
  <c r="J364" i="3"/>
  <c r="BK357" i="3"/>
  <c r="J313" i="3"/>
  <c r="J291" i="3"/>
  <c r="BK271" i="3"/>
  <c r="BK287" i="3"/>
  <c r="J173" i="3"/>
  <c r="J149" i="3"/>
  <c r="J139" i="3"/>
  <c r="J255" i="3"/>
  <c r="BK351" i="3"/>
  <c r="J223" i="3"/>
  <c r="J199" i="3"/>
  <c r="J194" i="3"/>
  <c r="BK241" i="3"/>
  <c r="J748" i="4"/>
  <c r="BK698" i="4"/>
  <c r="BK453" i="4"/>
  <c r="BK413" i="4"/>
  <c r="J297" i="4"/>
  <c r="BK130" i="4"/>
  <c r="BK652" i="4"/>
  <c r="J455" i="4"/>
  <c r="BK510" i="4"/>
  <c r="BK361" i="4"/>
  <c r="BK149" i="4"/>
  <c r="J724" i="4"/>
  <c r="BK471" i="4"/>
  <c r="J373" i="4"/>
  <c r="J211" i="4"/>
  <c r="J752" i="4"/>
  <c r="J704" i="4"/>
  <c r="J676" i="4"/>
  <c r="J638" i="4"/>
  <c r="BK489" i="4"/>
  <c r="J377" i="4"/>
  <c r="J128" i="4"/>
  <c r="BK700" i="4"/>
  <c r="J690" i="4"/>
  <c r="J624" i="4"/>
  <c r="J453" i="4"/>
  <c r="BK841" i="4"/>
  <c r="J885" i="4"/>
  <c r="BK764" i="4"/>
  <c r="J547" i="4"/>
  <c r="BK362" i="4"/>
  <c r="BK882" i="4"/>
  <c r="J841" i="4"/>
  <c r="BK869" i="4"/>
  <c r="J758" i="4"/>
  <c r="J738" i="4"/>
  <c r="BK734" i="4"/>
  <c r="BK692" i="4"/>
  <c r="BK804" i="4"/>
  <c r="BK754" i="4"/>
  <c r="BK227" i="4"/>
  <c r="BK758" i="4"/>
  <c r="J487" i="4"/>
  <c r="BK375" i="5"/>
  <c r="J319" i="5"/>
  <c r="J283" i="5"/>
  <c r="J215" i="5"/>
  <c r="BK169" i="5"/>
  <c r="J375" i="5"/>
  <c r="J337" i="5"/>
  <c r="J255" i="5"/>
  <c r="BK198" i="5"/>
  <c r="BK270" i="5"/>
  <c r="BK263" i="5"/>
  <c r="BK215" i="5"/>
  <c r="BK208" i="5"/>
  <c r="BK170" i="5"/>
  <c r="J155" i="5"/>
  <c r="J387" i="5"/>
  <c r="J327" i="5"/>
  <c r="J286" i="5"/>
  <c r="BK387" i="5"/>
  <c r="BK397" i="5"/>
  <c r="BK392" i="5"/>
  <c r="J380" i="5"/>
  <c r="BK302" i="5"/>
  <c r="J270" i="5"/>
  <c r="J256" i="5"/>
  <c r="J176" i="5"/>
  <c r="BK133" i="5"/>
  <c r="BK325" i="5"/>
  <c r="BK256" i="5"/>
  <c r="BK232" i="5"/>
  <c r="BK153" i="5"/>
  <c r="J281" i="5"/>
  <c r="J231" i="5"/>
  <c r="J391" i="5"/>
  <c r="J333" i="5"/>
  <c r="BK287" i="5"/>
  <c r="BK251" i="5"/>
  <c r="J183" i="5"/>
  <c r="BK323" i="5"/>
  <c r="J382" i="5"/>
  <c r="J356" i="5"/>
  <c r="J133" i="5"/>
  <c r="BK365" i="5"/>
  <c r="BK282" i="6"/>
  <c r="J144" i="6"/>
  <c r="BK263" i="6"/>
  <c r="BK513" i="6"/>
  <c r="J242" i="6"/>
  <c r="BK364" i="6"/>
  <c r="J239" i="6"/>
  <c r="BK503" i="6"/>
  <c r="BK228" i="6"/>
  <c r="J126" i="6"/>
  <c r="BK284" i="6"/>
  <c r="J542" i="6"/>
  <c r="BK502" i="6"/>
  <c r="BK465" i="6"/>
  <c r="J229" i="6"/>
  <c r="BK546" i="6"/>
  <c r="BK386" i="6"/>
  <c r="J484" i="6"/>
  <c r="J565" i="6"/>
  <c r="BK343" i="6"/>
  <c r="J140" i="7"/>
  <c r="J132" i="7"/>
  <c r="J131" i="7"/>
  <c r="J129" i="7"/>
  <c r="BK128" i="7"/>
  <c r="BK125" i="7"/>
  <c r="BK122" i="7"/>
  <c r="BK120" i="7"/>
  <c r="BK126" i="7"/>
  <c r="J130" i="7"/>
  <c r="J135" i="7"/>
  <c r="J128" i="7"/>
  <c r="BK135" i="7"/>
  <c r="J133" i="7"/>
  <c r="J121" i="7"/>
  <c r="BK137" i="7"/>
  <c r="J134" i="7"/>
  <c r="J127" i="7"/>
  <c r="BK133" i="7"/>
  <c r="BK132" i="7"/>
  <c r="J123" i="7"/>
  <c r="BK129" i="7"/>
  <c r="J124" i="7"/>
  <c r="BK679" i="2"/>
  <c r="BK710" i="2"/>
  <c r="BK452" i="2"/>
  <c r="BK247" i="2"/>
  <c r="J644" i="2"/>
  <c r="BK625" i="2"/>
  <c r="BK576" i="2"/>
  <c r="BK367" i="2"/>
  <c r="J625" i="2"/>
  <c r="J557" i="2"/>
  <c r="J536" i="2"/>
  <c r="BK348" i="2"/>
  <c r="BK515" i="2"/>
  <c r="BK414" i="2"/>
  <c r="J231" i="2"/>
  <c r="BK517" i="2"/>
  <c r="BK365" i="2"/>
  <c r="BK160" i="2"/>
  <c r="BK701" i="2"/>
  <c r="BK385" i="2"/>
  <c r="BK211" i="2"/>
  <c r="J308" i="3"/>
  <c r="BK313" i="3"/>
  <c r="BK211" i="3"/>
  <c r="BK173" i="3"/>
  <c r="BK151" i="3"/>
  <c r="J323" i="3"/>
  <c r="J209" i="3"/>
  <c r="J266" i="3"/>
  <c r="J279" i="3"/>
  <c r="J229" i="3"/>
  <c r="J357" i="3"/>
  <c r="BK279" i="3"/>
  <c r="J661" i="2"/>
  <c r="J679" i="2"/>
  <c r="BK500" i="2"/>
  <c r="BK449" i="2"/>
  <c r="J413" i="2"/>
  <c r="BK330" i="2"/>
  <c r="BK314" i="2"/>
  <c r="BK661" i="2"/>
  <c r="J643" i="2"/>
  <c r="J608" i="2"/>
  <c r="J591" i="2"/>
  <c r="J572" i="2"/>
  <c r="J416" i="2"/>
  <c r="J280" i="2"/>
  <c r="J178" i="2"/>
  <c r="J130" i="2"/>
  <c r="BK717" i="2"/>
  <c r="BK555" i="2"/>
  <c r="BK538" i="2"/>
  <c r="J520" i="2"/>
  <c r="J433" i="2"/>
  <c r="J393" i="2"/>
  <c r="J195" i="2"/>
  <c r="J348" i="3"/>
  <c r="J293" i="3"/>
  <c r="BK348" i="3"/>
  <c r="BK275" i="3"/>
  <c r="J178" i="3"/>
  <c r="J156" i="3"/>
  <c r="BK137" i="3"/>
  <c r="J304" i="3"/>
  <c r="J235" i="3"/>
  <c r="BK323" i="3"/>
  <c r="BK285" i="3"/>
  <c r="BK281" i="3"/>
  <c r="BK195" i="3"/>
  <c r="J702" i="4"/>
  <c r="J586" i="4"/>
  <c r="J655" i="4"/>
  <c r="J308" i="4"/>
  <c r="J189" i="4"/>
  <c r="BK756" i="4"/>
  <c r="J658" i="4"/>
  <c r="BK451" i="4"/>
  <c r="J759" i="4"/>
  <c r="BK719" i="4"/>
  <c r="J766" i="4"/>
  <c r="J749" i="4"/>
  <c r="J763" i="4"/>
  <c r="BK729" i="4"/>
  <c r="BK487" i="4"/>
  <c r="BK766" i="4"/>
  <c r="J508" i="4"/>
  <c r="BK723" i="4"/>
  <c r="J729" i="4"/>
  <c r="J149" i="4"/>
  <c r="BK352" i="5"/>
  <c r="J317" i="5"/>
  <c r="BK274" i="5"/>
  <c r="BK202" i="5"/>
  <c r="J163" i="5"/>
  <c r="BK373" i="5"/>
  <c r="BK286" i="5"/>
  <c r="J238" i="5"/>
  <c r="BK131" i="5"/>
  <c r="J266" i="5"/>
  <c r="J229" i="5"/>
  <c r="J209" i="5"/>
  <c r="BK183" i="5"/>
  <c r="J153" i="5"/>
  <c r="J137" i="5"/>
  <c r="BK349" i="5"/>
  <c r="J358" i="5"/>
  <c r="J198" i="5"/>
  <c r="BK167" i="5"/>
  <c r="BK385" i="5"/>
  <c r="BK396" i="5"/>
  <c r="BK382" i="5"/>
  <c r="J353" i="5"/>
  <c r="BK298" i="5"/>
  <c r="J263" i="5"/>
  <c r="BK238" i="5"/>
  <c r="J144" i="5"/>
  <c r="J373" i="5"/>
  <c r="BK306" i="5"/>
  <c r="BK261" i="5"/>
  <c r="J208" i="5"/>
  <c r="BK155" i="5"/>
  <c r="BK363" i="5"/>
  <c r="BK240" i="5"/>
  <c r="BK389" i="5"/>
  <c r="J331" i="5"/>
  <c r="J265" i="5"/>
  <c r="BK209" i="5"/>
  <c r="BK391" i="5"/>
  <c r="BK311" i="5"/>
  <c r="J386" i="5"/>
  <c r="J365" i="5"/>
  <c r="J323" i="5"/>
  <c r="BK193" i="5"/>
  <c r="BK388" i="5"/>
  <c r="J465" i="6"/>
  <c r="J233" i="6"/>
  <c r="J169" i="6"/>
  <c r="J282" i="6"/>
  <c r="J228" i="6"/>
  <c r="BK242" i="6"/>
  <c r="BK146" i="6"/>
  <c r="BK148" i="6"/>
  <c r="J426" i="6"/>
  <c r="BK565" i="6"/>
  <c r="J513" i="6"/>
  <c r="J284" i="6"/>
  <c r="J524" i="6"/>
  <c r="BK239" i="6"/>
  <c r="BK188" i="6"/>
  <c r="J365" i="6"/>
  <c r="BK169" i="6"/>
  <c r="BK233" i="6"/>
  <c r="BK524" i="6"/>
  <c r="J544" i="6"/>
  <c r="BK150" i="6"/>
  <c r="BK121" i="7"/>
  <c r="BK130" i="7"/>
  <c r="BK158" i="2"/>
  <c r="J628" i="2"/>
  <c r="BK627" i="2"/>
  <c r="J624" i="2"/>
  <c r="BK607" i="2"/>
  <c r="BK572" i="2"/>
  <c r="BK389" i="2"/>
  <c r="J211" i="2"/>
  <c r="J717" i="2"/>
  <c r="BK135" i="3"/>
  <c r="BK255" i="3"/>
  <c r="J297" i="3"/>
  <c r="J242" i="3"/>
  <c r="BK300" i="3"/>
  <c r="J261" i="3"/>
  <c r="J216" i="3"/>
  <c r="BK361" i="3"/>
  <c r="J351" i="3"/>
  <c r="BK297" i="3"/>
  <c r="J233" i="3"/>
  <c r="BK322" i="3"/>
  <c r="BK223" i="3"/>
  <c r="J151" i="3"/>
  <c r="J133" i="3"/>
  <c r="BK273" i="3"/>
  <c r="J227" i="3"/>
  <c r="J334" i="3"/>
  <c r="BK216" i="3"/>
  <c r="J128" i="3"/>
  <c r="J205" i="3"/>
  <c r="BK746" i="4"/>
  <c r="J696" i="4"/>
  <c r="BK724" i="4"/>
  <c r="J605" i="4"/>
  <c r="BK163" i="4"/>
  <c r="BK696" i="4"/>
  <c r="BK624" i="4"/>
  <c r="BK755" i="4"/>
  <c r="BK377" i="4"/>
  <c r="BK189" i="4"/>
  <c r="J652" i="4"/>
  <c r="BK455" i="4"/>
  <c r="J371" i="4"/>
  <c r="J163" i="4"/>
  <c r="BK751" i="4"/>
  <c r="BK674" i="4"/>
  <c r="J510" i="4"/>
  <c r="J451" i="4"/>
  <c r="J167" i="4"/>
  <c r="J754" i="4"/>
  <c r="J692" i="4"/>
  <c r="BK547" i="4"/>
  <c r="J507" i="4"/>
  <c r="J878" i="4"/>
  <c r="BK872" i="4"/>
  <c r="BK738" i="4"/>
  <c r="J379" i="4"/>
  <c r="J227" i="4"/>
  <c r="J855" i="4"/>
  <c r="BK878" i="4"/>
  <c r="BK752" i="4"/>
  <c r="BK855" i="4"/>
  <c r="BK733" i="4"/>
  <c r="J329" i="4"/>
  <c r="BK759" i="4"/>
  <c r="BK690" i="4"/>
  <c r="BK638" i="4"/>
  <c r="BK380" i="5"/>
  <c r="J325" i="5"/>
  <c r="J306" i="5"/>
  <c r="J236" i="5"/>
  <c r="BK187" i="5"/>
  <c r="J349" i="5"/>
  <c r="BK283" i="5"/>
  <c r="BK249" i="5"/>
  <c r="BK275" i="5"/>
  <c r="J257" i="5"/>
  <c r="J214" i="5"/>
  <c r="BK191" i="5"/>
  <c r="BK163" i="5"/>
  <c r="BK144" i="5"/>
  <c r="J363" i="5"/>
  <c r="J287" i="5"/>
  <c r="J181" i="5"/>
  <c r="BK139" i="5"/>
  <c r="J395" i="5"/>
  <c r="J389" i="5"/>
  <c r="BK342" i="5"/>
  <c r="J274" i="5"/>
  <c r="J247" i="5"/>
  <c r="BK137" i="5"/>
  <c r="BK317" i="5"/>
  <c r="J251" i="5"/>
  <c r="J202" i="5"/>
  <c r="BK321" i="5"/>
  <c r="J170" i="5"/>
  <c r="J369" i="5"/>
  <c r="BK277" i="5"/>
  <c r="J187" i="5"/>
  <c r="J390" i="5"/>
  <c r="J253" i="5"/>
  <c r="J388" i="5"/>
  <c r="BK247" i="5"/>
  <c r="J359" i="5"/>
  <c r="J235" i="6"/>
  <c r="BK406" i="6"/>
  <c r="J188" i="6"/>
  <c r="J244" i="6"/>
  <c r="J207" i="6"/>
  <c r="BK445" i="6"/>
  <c r="J150" i="6"/>
  <c r="BK209" i="6"/>
  <c r="J364" i="6"/>
  <c r="BK544" i="6"/>
  <c r="BK303" i="6"/>
  <c r="J446" i="6"/>
  <c r="J263" i="6"/>
  <c r="J305" i="6"/>
  <c r="BK229" i="6"/>
  <c r="BK244" i="6"/>
  <c r="BK367" i="6"/>
  <c r="J424" i="6"/>
  <c r="BK484" i="6"/>
  <c r="BK542" i="6"/>
  <c r="J148" i="6"/>
  <c r="J138" i="7"/>
  <c r="BK139" i="7"/>
  <c r="J146" i="2"/>
  <c r="BK458" i="2"/>
  <c r="BK383" i="2"/>
  <c r="J701" i="2"/>
  <c r="BK628" i="2"/>
  <c r="BK624" i="2"/>
  <c r="J456" i="2"/>
  <c r="BK195" i="2"/>
  <c r="BK229" i="3"/>
  <c r="J144" i="3"/>
  <c r="J231" i="3"/>
  <c r="J275" i="3"/>
  <c r="BK244" i="3"/>
  <c r="BK694" i="4"/>
  <c r="J653" i="4"/>
  <c r="BK728" i="4"/>
  <c r="J753" i="4"/>
  <c r="J698" i="4"/>
  <c r="BK508" i="4"/>
  <c r="BK329" i="4"/>
  <c r="J165" i="4"/>
  <c r="J489" i="4"/>
  <c r="BK449" i="4"/>
  <c r="J367" i="4"/>
  <c r="BK128" i="4"/>
  <c r="BK749" i="4"/>
  <c r="BK658" i="4"/>
  <c r="BK586" i="4"/>
  <c r="BK379" i="4"/>
  <c r="BK165" i="4"/>
  <c r="J755" i="4"/>
  <c r="J694" i="4"/>
  <c r="BK655" i="4"/>
  <c r="BK583" i="4"/>
  <c r="J471" i="4"/>
  <c r="BK373" i="4"/>
  <c r="BK876" i="4"/>
  <c r="J804" i="4"/>
  <c r="BK736" i="4"/>
  <c r="BK367" i="4"/>
  <c r="J361" i="4"/>
  <c r="J869" i="4"/>
  <c r="BK885" i="4"/>
  <c r="J872" i="4"/>
  <c r="J764" i="4"/>
  <c r="J746" i="4"/>
  <c r="J756" i="4"/>
  <c r="J723" i="4"/>
  <c r="BK308" i="4"/>
  <c r="J751" i="4"/>
  <c r="J876" i="4"/>
  <c r="BK676" i="4"/>
  <c r="BK211" i="4"/>
  <c r="BK369" i="5"/>
  <c r="J321" i="5"/>
  <c r="J311" i="5"/>
  <c r="J277" i="5"/>
  <c r="BK217" i="5"/>
  <c r="BK356" i="5"/>
  <c r="BK265" i="5"/>
  <c r="BK200" i="5"/>
  <c r="J191" i="5"/>
  <c r="J261" i="5"/>
  <c r="BK227" i="5"/>
  <c r="BK204" i="5"/>
  <c r="BK161" i="5"/>
  <c r="J149" i="5"/>
  <c r="BK386" i="5"/>
  <c r="J384" i="5"/>
  <c r="BK236" i="5"/>
  <c r="J161" i="5"/>
  <c r="BK384" i="5"/>
  <c r="J397" i="5"/>
  <c r="J393" i="5"/>
  <c r="BK337" i="5"/>
  <c r="J279" i="5"/>
  <c r="BK259" i="5"/>
  <c r="J222" i="5"/>
  <c r="J139" i="5"/>
  <c r="BK333" i="5"/>
  <c r="BK279" i="5"/>
  <c r="J234" i="5"/>
  <c r="J204" i="5"/>
  <c r="J392" i="5"/>
  <c r="BK266" i="5"/>
  <c r="BK176" i="5"/>
  <c r="BK358" i="5"/>
  <c r="J302" i="5"/>
  <c r="J227" i="5"/>
  <c r="BK394" i="5"/>
  <c r="BK353" i="5"/>
  <c r="BK393" i="5"/>
  <c r="J342" i="5"/>
  <c r="J259" i="5"/>
  <c r="J385" i="5"/>
  <c r="J445" i="6"/>
  <c r="J386" i="6"/>
  <c r="BK144" i="6"/>
  <c r="J303" i="6"/>
  <c r="J209" i="6"/>
  <c r="J343" i="6"/>
  <c r="J139" i="7"/>
  <c r="BK140" i="7"/>
  <c r="F34" i="2" l="1"/>
  <c r="R127" i="2"/>
  <c r="R432" i="2"/>
  <c r="R451" i="2"/>
  <c r="P678" i="2"/>
  <c r="T127" i="3"/>
  <c r="R260" i="3"/>
  <c r="P350" i="3"/>
  <c r="T585" i="4"/>
  <c r="BK871" i="4"/>
  <c r="J871" i="4"/>
  <c r="J104" i="4"/>
  <c r="BK197" i="5"/>
  <c r="J197" i="5" s="1"/>
  <c r="J99" i="5" s="1"/>
  <c r="BK310" i="5"/>
  <c r="J310" i="5" s="1"/>
  <c r="J103" i="5" s="1"/>
  <c r="BK351" i="5"/>
  <c r="BK350" i="5" s="1"/>
  <c r="J350" i="5" s="1"/>
  <c r="J105" i="5" s="1"/>
  <c r="J351" i="5"/>
  <c r="J106" i="5" s="1"/>
  <c r="P383" i="5"/>
  <c r="R125" i="6"/>
  <c r="P523" i="6"/>
  <c r="R239" i="5"/>
  <c r="BK355" i="5"/>
  <c r="J355" i="5"/>
  <c r="J107" i="5" s="1"/>
  <c r="BK125" i="6"/>
  <c r="BK124" i="6" s="1"/>
  <c r="BK123" i="6" s="1"/>
  <c r="J123" i="6" s="1"/>
  <c r="J96" i="6" s="1"/>
  <c r="BK523" i="6"/>
  <c r="J523" i="6" s="1"/>
  <c r="J102" i="6" s="1"/>
  <c r="BK432" i="2"/>
  <c r="J432" i="2"/>
  <c r="J100" i="2"/>
  <c r="BK678" i="2"/>
  <c r="J678" i="2"/>
  <c r="J103" i="2"/>
  <c r="P127" i="3"/>
  <c r="BK260" i="3"/>
  <c r="J260" i="3"/>
  <c r="J101" i="3"/>
  <c r="BK350" i="3"/>
  <c r="J350" i="3" s="1"/>
  <c r="J104" i="3" s="1"/>
  <c r="BK127" i="4"/>
  <c r="R585" i="4"/>
  <c r="P871" i="4"/>
  <c r="R405" i="6"/>
  <c r="BK130" i="5"/>
  <c r="J130" i="5" s="1"/>
  <c r="J98" i="5" s="1"/>
  <c r="BK405" i="6"/>
  <c r="J405" i="6"/>
  <c r="J101" i="6" s="1"/>
  <c r="P127" i="2"/>
  <c r="P519" i="2"/>
  <c r="P703" i="2"/>
  <c r="T276" i="3"/>
  <c r="R127" i="4"/>
  <c r="T840" i="4"/>
  <c r="P130" i="5"/>
  <c r="T351" i="5"/>
  <c r="P293" i="5"/>
  <c r="BK519" i="2"/>
  <c r="J519" i="2"/>
  <c r="J102" i="2"/>
  <c r="BK703" i="2"/>
  <c r="J703" i="2"/>
  <c r="J104" i="2"/>
  <c r="T350" i="3"/>
  <c r="R657" i="4"/>
  <c r="T130" i="5"/>
  <c r="T285" i="5"/>
  <c r="R351" i="5"/>
  <c r="T405" i="6"/>
  <c r="T519" i="2"/>
  <c r="T126" i="2" s="1"/>
  <c r="T125" i="2" s="1"/>
  <c r="R276" i="3"/>
  <c r="P345" i="3"/>
  <c r="BK657" i="4"/>
  <c r="J657" i="4" s="1"/>
  <c r="J102" i="4" s="1"/>
  <c r="R871" i="4"/>
  <c r="BK239" i="5"/>
  <c r="J239" i="5" s="1"/>
  <c r="J100" i="5" s="1"/>
  <c r="T310" i="5"/>
  <c r="BK383" i="5"/>
  <c r="J383" i="5"/>
  <c r="J108" i="5"/>
  <c r="P127" i="4"/>
  <c r="P840" i="4"/>
  <c r="R197" i="5"/>
  <c r="P310" i="5"/>
  <c r="R383" i="5"/>
  <c r="BK118" i="7"/>
  <c r="J118" i="7"/>
  <c r="J97" i="7"/>
  <c r="BK127" i="2"/>
  <c r="J127" i="2" s="1"/>
  <c r="J98" i="2" s="1"/>
  <c r="R519" i="2"/>
  <c r="T703" i="2"/>
  <c r="BK276" i="3"/>
  <c r="J276" i="3" s="1"/>
  <c r="J102" i="3" s="1"/>
  <c r="R345" i="3"/>
  <c r="P585" i="4"/>
  <c r="T871" i="4"/>
  <c r="T197" i="5"/>
  <c r="R310" i="5"/>
  <c r="T383" i="5"/>
  <c r="P125" i="6"/>
  <c r="T657" i="4"/>
  <c r="R130" i="5"/>
  <c r="R285" i="5"/>
  <c r="P351" i="5"/>
  <c r="R523" i="6"/>
  <c r="BK451" i="2"/>
  <c r="J451" i="2"/>
  <c r="J101" i="2" s="1"/>
  <c r="R678" i="2"/>
  <c r="BK127" i="3"/>
  <c r="T260" i="3"/>
  <c r="BK345" i="3"/>
  <c r="J345" i="3" s="1"/>
  <c r="J103" i="3" s="1"/>
  <c r="T127" i="4"/>
  <c r="T126" i="4" s="1"/>
  <c r="T125" i="4" s="1"/>
  <c r="R840" i="4"/>
  <c r="T239" i="5"/>
  <c r="BK293" i="5"/>
  <c r="J293" i="5" s="1"/>
  <c r="J102" i="5" s="1"/>
  <c r="R355" i="5"/>
  <c r="T432" i="2"/>
  <c r="T451" i="2"/>
  <c r="R703" i="2"/>
  <c r="R127" i="3"/>
  <c r="R126" i="3" s="1"/>
  <c r="R125" i="3" s="1"/>
  <c r="P260" i="3"/>
  <c r="R350" i="3"/>
  <c r="P657" i="4"/>
  <c r="P197" i="5"/>
  <c r="BK285" i="5"/>
  <c r="J285" i="5" s="1"/>
  <c r="J101" i="5" s="1"/>
  <c r="T293" i="5"/>
  <c r="P355" i="5"/>
  <c r="P118" i="7"/>
  <c r="P117" i="7"/>
  <c r="AU100" i="1" s="1"/>
  <c r="T127" i="2"/>
  <c r="P432" i="2"/>
  <c r="P451" i="2"/>
  <c r="T678" i="2"/>
  <c r="P276" i="3"/>
  <c r="T345" i="3"/>
  <c r="BK585" i="4"/>
  <c r="J585" i="4"/>
  <c r="J101" i="4" s="1"/>
  <c r="BK840" i="4"/>
  <c r="J840" i="4"/>
  <c r="J103" i="4" s="1"/>
  <c r="P239" i="5"/>
  <c r="P285" i="5"/>
  <c r="R293" i="5"/>
  <c r="T355" i="5"/>
  <c r="T350" i="5" s="1"/>
  <c r="T125" i="6"/>
  <c r="T124" i="6" s="1"/>
  <c r="T123" i="6" s="1"/>
  <c r="P405" i="6"/>
  <c r="T523" i="6"/>
  <c r="T118" i="7"/>
  <c r="T117" i="7"/>
  <c r="BK254" i="3"/>
  <c r="J254" i="3"/>
  <c r="J100" i="3"/>
  <c r="BK564" i="6"/>
  <c r="J564" i="6"/>
  <c r="J103" i="6" s="1"/>
  <c r="BK415" i="2"/>
  <c r="J415" i="2"/>
  <c r="J99" i="2" s="1"/>
  <c r="BK363" i="3"/>
  <c r="J363" i="3" s="1"/>
  <c r="J105" i="3" s="1"/>
  <c r="BK716" i="2"/>
  <c r="J716" i="2"/>
  <c r="J105" i="2" s="1"/>
  <c r="BK243" i="3"/>
  <c r="J243" i="3" s="1"/>
  <c r="J99" i="3" s="1"/>
  <c r="BK348" i="5"/>
  <c r="BK385" i="6"/>
  <c r="J385" i="6"/>
  <c r="J100" i="6"/>
  <c r="BK366" i="6"/>
  <c r="J366" i="6"/>
  <c r="J99" i="6" s="1"/>
  <c r="BK546" i="4"/>
  <c r="J546" i="4"/>
  <c r="J100" i="4"/>
  <c r="BK509" i="4"/>
  <c r="J509" i="4"/>
  <c r="J99" i="4" s="1"/>
  <c r="BK884" i="4"/>
  <c r="J884" i="4"/>
  <c r="J105" i="4" s="1"/>
  <c r="BE121" i="7"/>
  <c r="E107" i="7"/>
  <c r="J91" i="7"/>
  <c r="BE122" i="7"/>
  <c r="BE133" i="7"/>
  <c r="BE135" i="7"/>
  <c r="BE125" i="7"/>
  <c r="BE123" i="7"/>
  <c r="BE130" i="7"/>
  <c r="BE131" i="7"/>
  <c r="BE140" i="7"/>
  <c r="BE141" i="7"/>
  <c r="J89" i="7"/>
  <c r="J92" i="7"/>
  <c r="F114" i="7"/>
  <c r="BE134" i="7"/>
  <c r="BE137" i="7"/>
  <c r="BE138" i="7"/>
  <c r="BE126" i="7"/>
  <c r="BE127" i="7"/>
  <c r="BE139" i="7"/>
  <c r="BE132" i="7"/>
  <c r="BE136" i="7"/>
  <c r="BE124" i="7"/>
  <c r="BE120" i="7"/>
  <c r="BE128" i="7"/>
  <c r="BE129" i="7"/>
  <c r="BE119" i="7"/>
  <c r="BE209" i="6"/>
  <c r="BE229" i="6"/>
  <c r="BE303" i="6"/>
  <c r="BE386" i="6"/>
  <c r="BE444" i="6"/>
  <c r="BE126" i="6"/>
  <c r="BE244" i="6"/>
  <c r="BE282" i="6"/>
  <c r="BE446" i="6"/>
  <c r="BE503" i="6"/>
  <c r="BE542" i="6"/>
  <c r="BE188" i="6"/>
  <c r="BE263" i="6"/>
  <c r="BE364" i="6"/>
  <c r="BE424" i="6"/>
  <c r="BE546" i="6"/>
  <c r="E113" i="6"/>
  <c r="BE148" i="6"/>
  <c r="BE207" i="6"/>
  <c r="BE324" i="6"/>
  <c r="BE484" i="6"/>
  <c r="BE513" i="6"/>
  <c r="BE524" i="6"/>
  <c r="BE544" i="6"/>
  <c r="BE565" i="6"/>
  <c r="J91" i="6"/>
  <c r="BE146" i="6"/>
  <c r="BE169" i="6"/>
  <c r="J117" i="6"/>
  <c r="BE228" i="6"/>
  <c r="BE305" i="6"/>
  <c r="BE343" i="6"/>
  <c r="F92" i="6"/>
  <c r="BE144" i="6"/>
  <c r="BE367" i="6"/>
  <c r="BE406" i="6"/>
  <c r="BE426" i="6"/>
  <c r="BE465" i="6"/>
  <c r="BE235" i="6"/>
  <c r="BE284" i="6"/>
  <c r="BE345" i="6"/>
  <c r="BE365" i="6"/>
  <c r="BE445" i="6"/>
  <c r="BE502" i="6"/>
  <c r="BE233" i="6"/>
  <c r="BE242" i="6"/>
  <c r="J92" i="6"/>
  <c r="BE150" i="6"/>
  <c r="BE239" i="6"/>
  <c r="BE327" i="5"/>
  <c r="BE388" i="5"/>
  <c r="BE390" i="5"/>
  <c r="J127" i="4"/>
  <c r="J98" i="4"/>
  <c r="E85" i="5"/>
  <c r="BE137" i="5"/>
  <c r="BE144" i="5"/>
  <c r="BE176" i="5"/>
  <c r="BE204" i="5"/>
  <c r="BE232" i="5"/>
  <c r="BE277" i="5"/>
  <c r="BE359" i="5"/>
  <c r="BE389" i="5"/>
  <c r="BE391" i="5"/>
  <c r="BE394" i="5"/>
  <c r="BE256" i="5"/>
  <c r="BE315" i="5"/>
  <c r="BE319" i="5"/>
  <c r="BE373" i="5"/>
  <c r="BE387" i="5"/>
  <c r="BE397" i="5"/>
  <c r="BE131" i="5"/>
  <c r="BE149" i="5"/>
  <c r="BE198" i="5"/>
  <c r="BE208" i="5"/>
  <c r="BE214" i="5"/>
  <c r="BE238" i="5"/>
  <c r="BE255" i="5"/>
  <c r="BE261" i="5"/>
  <c r="BE306" i="5"/>
  <c r="BE325" i="5"/>
  <c r="BE163" i="5"/>
  <c r="BE202" i="5"/>
  <c r="BE222" i="5"/>
  <c r="BE270" i="5"/>
  <c r="BE283" i="5"/>
  <c r="BE302" i="5"/>
  <c r="BE139" i="5"/>
  <c r="BE157" i="5"/>
  <c r="BE161" i="5"/>
  <c r="BE200" i="5"/>
  <c r="BE249" i="5"/>
  <c r="BE263" i="5"/>
  <c r="BE265" i="5"/>
  <c r="BE286" i="5"/>
  <c r="BE287" i="5"/>
  <c r="BE331" i="5"/>
  <c r="BE358" i="5"/>
  <c r="J92" i="5"/>
  <c r="J124" i="5"/>
  <c r="BE167" i="5"/>
  <c r="BE181" i="5"/>
  <c r="BE183" i="5"/>
  <c r="BE215" i="5"/>
  <c r="BE227" i="5"/>
  <c r="BE275" i="5"/>
  <c r="BE294" i="5"/>
  <c r="BE311" i="5"/>
  <c r="BE333" i="5"/>
  <c r="BE349" i="5"/>
  <c r="BE380" i="5"/>
  <c r="BE384" i="5"/>
  <c r="BE385" i="5"/>
  <c r="BE386" i="5"/>
  <c r="BE392" i="5"/>
  <c r="BE393" i="5"/>
  <c r="BE395" i="5"/>
  <c r="BE396" i="5"/>
  <c r="BE153" i="5"/>
  <c r="BE155" i="5"/>
  <c r="BE193" i="5"/>
  <c r="BE229" i="5"/>
  <c r="BE289" i="5"/>
  <c r="BE317" i="5"/>
  <c r="BE323" i="5"/>
  <c r="BE365" i="5"/>
  <c r="BE375" i="5"/>
  <c r="BE298" i="5"/>
  <c r="BE321" i="5"/>
  <c r="BE169" i="5"/>
  <c r="BE187" i="5"/>
  <c r="BE217" i="5"/>
  <c r="BE231" i="5"/>
  <c r="BE363" i="5"/>
  <c r="J89" i="5"/>
  <c r="F92" i="5"/>
  <c r="BE133" i="5"/>
  <c r="BE209" i="5"/>
  <c r="BE236" i="5"/>
  <c r="BE240" i="5"/>
  <c r="BE247" i="5"/>
  <c r="BE253" i="5"/>
  <c r="BE266" i="5"/>
  <c r="BE274" i="5"/>
  <c r="BE279" i="5"/>
  <c r="BE281" i="5"/>
  <c r="BE352" i="5"/>
  <c r="BE353" i="5"/>
  <c r="BE369" i="5"/>
  <c r="BE170" i="5"/>
  <c r="BE191" i="5"/>
  <c r="BE234" i="5"/>
  <c r="BE251" i="5"/>
  <c r="BE257" i="5"/>
  <c r="BE259" i="5"/>
  <c r="BE337" i="5"/>
  <c r="BE342" i="5"/>
  <c r="BE356" i="5"/>
  <c r="BE382" i="5"/>
  <c r="E115" i="4"/>
  <c r="BE163" i="4"/>
  <c r="BE507" i="4"/>
  <c r="BE733" i="4"/>
  <c r="BE804" i="4"/>
  <c r="BE510" i="4"/>
  <c r="BE674" i="4"/>
  <c r="BE702" i="4"/>
  <c r="BE753" i="4"/>
  <c r="BE755" i="4"/>
  <c r="J92" i="4"/>
  <c r="BE453" i="4"/>
  <c r="BE624" i="4"/>
  <c r="BE653" i="4"/>
  <c r="BE694" i="4"/>
  <c r="BE729" i="4"/>
  <c r="BE736" i="4"/>
  <c r="BE752" i="4"/>
  <c r="BE756" i="4"/>
  <c r="BE841" i="4"/>
  <c r="J127" i="3"/>
  <c r="J98" i="3"/>
  <c r="BE379" i="4"/>
  <c r="BE489" i="4"/>
  <c r="BE655" i="4"/>
  <c r="BE676" i="4"/>
  <c r="BE749" i="4"/>
  <c r="BE758" i="4"/>
  <c r="BE754" i="4"/>
  <c r="BE855" i="4"/>
  <c r="BE876" i="4"/>
  <c r="BE878" i="4"/>
  <c r="BE885" i="4"/>
  <c r="F122" i="4"/>
  <c r="BE165" i="4"/>
  <c r="BE371" i="4"/>
  <c r="BE413" i="4"/>
  <c r="BE471" i="4"/>
  <c r="BE583" i="4"/>
  <c r="BE586" i="4"/>
  <c r="BE652" i="4"/>
  <c r="BE692" i="4"/>
  <c r="BE718" i="4"/>
  <c r="BE724" i="4"/>
  <c r="BE728" i="4"/>
  <c r="BE869" i="4"/>
  <c r="BE882" i="4"/>
  <c r="BE751" i="4"/>
  <c r="BE872" i="4"/>
  <c r="BE738" i="4"/>
  <c r="BE227" i="4"/>
  <c r="BE508" i="4"/>
  <c r="BE719" i="4"/>
  <c r="BE723" i="4"/>
  <c r="BE766" i="4"/>
  <c r="J119" i="4"/>
  <c r="BE487" i="4"/>
  <c r="BE547" i="4"/>
  <c r="BE696" i="4"/>
  <c r="BE698" i="4"/>
  <c r="BE763" i="4"/>
  <c r="J91" i="4"/>
  <c r="BE167" i="4"/>
  <c r="BE189" i="4"/>
  <c r="BE329" i="4"/>
  <c r="BE361" i="4"/>
  <c r="BE373" i="4"/>
  <c r="BE377" i="4"/>
  <c r="BE451" i="4"/>
  <c r="BE605" i="4"/>
  <c r="BE700" i="4"/>
  <c r="BE768" i="4"/>
  <c r="BE308" i="4"/>
  <c r="BE367" i="4"/>
  <c r="BE746" i="4"/>
  <c r="BE748" i="4"/>
  <c r="BE764" i="4"/>
  <c r="BE449" i="4"/>
  <c r="BE734" i="4"/>
  <c r="BE742" i="4"/>
  <c r="BE759" i="4"/>
  <c r="BE128" i="4"/>
  <c r="BE362" i="4"/>
  <c r="BE455" i="4"/>
  <c r="BE638" i="4"/>
  <c r="BE658" i="4"/>
  <c r="BE130" i="4"/>
  <c r="BE149" i="4"/>
  <c r="BE211" i="4"/>
  <c r="BE263" i="4"/>
  <c r="BE297" i="4"/>
  <c r="BE690" i="4"/>
  <c r="BE704" i="4"/>
  <c r="J89" i="3"/>
  <c r="F122" i="3"/>
  <c r="BE266" i="3"/>
  <c r="BE277" i="3"/>
  <c r="BE227" i="3"/>
  <c r="BE235" i="3"/>
  <c r="BE216" i="3"/>
  <c r="BE255" i="3"/>
  <c r="BE291" i="3"/>
  <c r="BE348" i="3"/>
  <c r="BE261" i="3"/>
  <c r="BE297" i="3"/>
  <c r="BE313" i="3"/>
  <c r="BE322" i="3"/>
  <c r="J92" i="3"/>
  <c r="J121" i="3"/>
  <c r="BE151" i="3"/>
  <c r="BE156" i="3"/>
  <c r="BE161" i="3"/>
  <c r="BE173" i="3"/>
  <c r="BE178" i="3"/>
  <c r="BE203" i="3"/>
  <c r="BE281" i="3"/>
  <c r="BE357" i="3"/>
  <c r="BE133" i="3"/>
  <c r="BE221" i="3"/>
  <c r="BE300" i="3"/>
  <c r="BE334" i="3"/>
  <c r="BE194" i="3"/>
  <c r="BE229" i="3"/>
  <c r="E85" i="3"/>
  <c r="BE128" i="3"/>
  <c r="BE231" i="3"/>
  <c r="BE285" i="3"/>
  <c r="BE287" i="3"/>
  <c r="BE351" i="3"/>
  <c r="BE355" i="3"/>
  <c r="BE361" i="3"/>
  <c r="BE364" i="3"/>
  <c r="BE275" i="3"/>
  <c r="BE317" i="3"/>
  <c r="BE318" i="3"/>
  <c r="BE223" i="3"/>
  <c r="BE242" i="3"/>
  <c r="BE244" i="3"/>
  <c r="BE271" i="3"/>
  <c r="BE298" i="3"/>
  <c r="BE323" i="3"/>
  <c r="BE346" i="3"/>
  <c r="BE195" i="3"/>
  <c r="BE211" i="3"/>
  <c r="BE312" i="3"/>
  <c r="BE135" i="3"/>
  <c r="BE137" i="3"/>
  <c r="BE139" i="3"/>
  <c r="BE144" i="3"/>
  <c r="BE149" i="3"/>
  <c r="BE165" i="3"/>
  <c r="BE169" i="3"/>
  <c r="BE241" i="3"/>
  <c r="BE293" i="3"/>
  <c r="BE304" i="3"/>
  <c r="BE308" i="3"/>
  <c r="BE199" i="3"/>
  <c r="BE205" i="3"/>
  <c r="BE209" i="3"/>
  <c r="BE233" i="3"/>
  <c r="BE279" i="3"/>
  <c r="BE273" i="3"/>
  <c r="BE195" i="2"/>
  <c r="BE367" i="2"/>
  <c r="BE389" i="2"/>
  <c r="BE395" i="2"/>
  <c r="BE413" i="2"/>
  <c r="BE414" i="2"/>
  <c r="BE458" i="2"/>
  <c r="BB95" i="1"/>
  <c r="BE130" i="2"/>
  <c r="BE215" i="2"/>
  <c r="BE231" i="2"/>
  <c r="BE263" i="2"/>
  <c r="BE280" i="2"/>
  <c r="BE416" i="2"/>
  <c r="BE433" i="2"/>
  <c r="BE449" i="2"/>
  <c r="BE515" i="2"/>
  <c r="BC95" i="1"/>
  <c r="J89" i="2"/>
  <c r="J122" i="2"/>
  <c r="BE146" i="2"/>
  <c r="BE313" i="2"/>
  <c r="BE324" i="2"/>
  <c r="BE452" i="2"/>
  <c r="BE514" i="2"/>
  <c r="BE708" i="2"/>
  <c r="BE714" i="2"/>
  <c r="J91" i="2"/>
  <c r="BE211" i="2"/>
  <c r="BE314" i="2"/>
  <c r="BE500" i="2"/>
  <c r="BE502" i="2"/>
  <c r="BE517" i="2"/>
  <c r="BE520" i="2"/>
  <c r="BE536" i="2"/>
  <c r="BE538" i="2"/>
  <c r="BE554" i="2"/>
  <c r="BE555" i="2"/>
  <c r="BE704" i="2"/>
  <c r="BE625" i="2"/>
  <c r="BE701" i="2"/>
  <c r="AW95" i="1"/>
  <c r="E115" i="2"/>
  <c r="BE178" i="2"/>
  <c r="BE247" i="2"/>
  <c r="BE326" i="2"/>
  <c r="BE330" i="2"/>
  <c r="BE332" i="2"/>
  <c r="BE365" i="2"/>
  <c r="BE383" i="2"/>
  <c r="BE454" i="2"/>
  <c r="BE456" i="2"/>
  <c r="BE488" i="2"/>
  <c r="BE557" i="2"/>
  <c r="BE572" i="2"/>
  <c r="BE576" i="2"/>
  <c r="BE591" i="2"/>
  <c r="BE607" i="2"/>
  <c r="BE608" i="2"/>
  <c r="BE624" i="2"/>
  <c r="BE627" i="2"/>
  <c r="BE628" i="2"/>
  <c r="BE661" i="2"/>
  <c r="BE717" i="2"/>
  <c r="F92" i="2"/>
  <c r="BE128" i="2"/>
  <c r="BE162" i="2"/>
  <c r="BE320" i="2"/>
  <c r="BE348" i="2"/>
  <c r="BE385" i="2"/>
  <c r="BE393" i="2"/>
  <c r="BE473" i="2"/>
  <c r="BE710" i="2"/>
  <c r="BE158" i="2"/>
  <c r="BE160" i="2"/>
  <c r="BE643" i="2"/>
  <c r="BE644" i="2"/>
  <c r="BE679" i="2"/>
  <c r="BE690" i="2"/>
  <c r="BA95" i="1"/>
  <c r="BD95" i="1"/>
  <c r="F37" i="3"/>
  <c r="BD96" i="1"/>
  <c r="F35" i="6"/>
  <c r="BB99" i="1" s="1"/>
  <c r="F35" i="3"/>
  <c r="BB96" i="1" s="1"/>
  <c r="F34" i="6"/>
  <c r="BA99" i="1"/>
  <c r="F37" i="4"/>
  <c r="BD97" i="1"/>
  <c r="F35" i="7"/>
  <c r="BB100" i="1" s="1"/>
  <c r="J34" i="4"/>
  <c r="AW97" i="1" s="1"/>
  <c r="F37" i="6"/>
  <c r="BD99" i="1"/>
  <c r="F34" i="3"/>
  <c r="BA96" i="1"/>
  <c r="J34" i="6"/>
  <c r="AW99" i="1" s="1"/>
  <c r="F34" i="4"/>
  <c r="BA97" i="1" s="1"/>
  <c r="F36" i="3"/>
  <c r="BC96" i="1"/>
  <c r="F36" i="6"/>
  <c r="BC99" i="1"/>
  <c r="F34" i="5"/>
  <c r="BA98" i="1" s="1"/>
  <c r="F36" i="7"/>
  <c r="BC100" i="1"/>
  <c r="J34" i="3"/>
  <c r="AW96" i="1"/>
  <c r="F36" i="5"/>
  <c r="BC98" i="1" s="1"/>
  <c r="F35" i="4"/>
  <c r="BB97" i="1" s="1"/>
  <c r="F36" i="4"/>
  <c r="BC97" i="1" s="1"/>
  <c r="F34" i="7"/>
  <c r="BA100" i="1"/>
  <c r="F35" i="5"/>
  <c r="BB98" i="1" s="1"/>
  <c r="J34" i="7"/>
  <c r="AW100" i="1" s="1"/>
  <c r="F37" i="5"/>
  <c r="BD98" i="1" s="1"/>
  <c r="J34" i="5"/>
  <c r="AW98" i="1"/>
  <c r="F37" i="7"/>
  <c r="BD100" i="1"/>
  <c r="BK129" i="5" l="1"/>
  <c r="BK128" i="5" s="1"/>
  <c r="J128" i="5" s="1"/>
  <c r="J96" i="5" s="1"/>
  <c r="R350" i="5"/>
  <c r="J125" i="6"/>
  <c r="J98" i="6" s="1"/>
  <c r="J348" i="5"/>
  <c r="J104" i="5" s="1"/>
  <c r="P126" i="4"/>
  <c r="P125" i="4"/>
  <c r="AU97" i="1"/>
  <c r="P129" i="5"/>
  <c r="P350" i="5"/>
  <c r="P128" i="5" s="1"/>
  <c r="AU98" i="1" s="1"/>
  <c r="P124" i="6"/>
  <c r="P123" i="6"/>
  <c r="AU99" i="1" s="1"/>
  <c r="T129" i="5"/>
  <c r="T128" i="5" s="1"/>
  <c r="P126" i="3"/>
  <c r="P125" i="3"/>
  <c r="AU96" i="1" s="1"/>
  <c r="BK126" i="4"/>
  <c r="BK125" i="4"/>
  <c r="J125" i="4"/>
  <c r="R129" i="5"/>
  <c r="R128" i="5" s="1"/>
  <c r="BK126" i="3"/>
  <c r="J126" i="3"/>
  <c r="J97" i="3" s="1"/>
  <c r="R126" i="4"/>
  <c r="R125" i="4" s="1"/>
  <c r="T126" i="3"/>
  <c r="T125" i="3" s="1"/>
  <c r="R124" i="6"/>
  <c r="R123" i="6" s="1"/>
  <c r="BK126" i="2"/>
  <c r="J126" i="2" s="1"/>
  <c r="J97" i="2" s="1"/>
  <c r="P126" i="2"/>
  <c r="P125" i="2" s="1"/>
  <c r="AU95" i="1" s="1"/>
  <c r="R126" i="2"/>
  <c r="R125" i="2"/>
  <c r="BK117" i="7"/>
  <c r="J117" i="7"/>
  <c r="J96" i="7"/>
  <c r="J124" i="6"/>
  <c r="J97" i="6"/>
  <c r="J129" i="5"/>
  <c r="J97" i="5"/>
  <c r="F33" i="4"/>
  <c r="AZ97" i="1" s="1"/>
  <c r="F33" i="2"/>
  <c r="AZ95" i="1" s="1"/>
  <c r="J33" i="3"/>
  <c r="AV96" i="1" s="1"/>
  <c r="AT96" i="1" s="1"/>
  <c r="F33" i="3"/>
  <c r="AZ96" i="1"/>
  <c r="J30" i="4"/>
  <c r="AG97" i="1"/>
  <c r="F33" i="5"/>
  <c r="AZ98" i="1" s="1"/>
  <c r="J33" i="4"/>
  <c r="AV97" i="1" s="1"/>
  <c r="AT97" i="1" s="1"/>
  <c r="J33" i="2"/>
  <c r="AV95" i="1" s="1"/>
  <c r="AT95" i="1" s="1"/>
  <c r="J33" i="5"/>
  <c r="AV98" i="1" s="1"/>
  <c r="AT98" i="1" s="1"/>
  <c r="J30" i="5"/>
  <c r="AG98" i="1"/>
  <c r="J33" i="6"/>
  <c r="AV99" i="1" s="1"/>
  <c r="AT99" i="1" s="1"/>
  <c r="F33" i="6"/>
  <c r="AZ99" i="1" s="1"/>
  <c r="J33" i="7"/>
  <c r="AV100" i="1" s="1"/>
  <c r="AT100" i="1" s="1"/>
  <c r="BC94" i="1"/>
  <c r="W32" i="1" s="1"/>
  <c r="BD94" i="1"/>
  <c r="W33" i="1"/>
  <c r="J30" i="6"/>
  <c r="AG99" i="1" s="1"/>
  <c r="F33" i="7"/>
  <c r="AZ100" i="1"/>
  <c r="BB94" i="1"/>
  <c r="W31" i="1" s="1"/>
  <c r="BA94" i="1"/>
  <c r="W30" i="1"/>
  <c r="AN97" i="1" l="1"/>
  <c r="J126" i="4"/>
  <c r="J97" i="4"/>
  <c r="J96" i="4"/>
  <c r="BK125" i="3"/>
  <c r="J125" i="3"/>
  <c r="J96" i="3"/>
  <c r="BK125" i="2"/>
  <c r="J125" i="2"/>
  <c r="J30" i="2" s="1"/>
  <c r="AG95" i="1" s="1"/>
  <c r="AN99" i="1"/>
  <c r="AN98" i="1"/>
  <c r="J39" i="6"/>
  <c r="J39" i="5"/>
  <c r="J39" i="4"/>
  <c r="AU94" i="1"/>
  <c r="AX94" i="1"/>
  <c r="J30" i="7"/>
  <c r="AG100" i="1"/>
  <c r="AZ94" i="1"/>
  <c r="W29" i="1" s="1"/>
  <c r="AW94" i="1"/>
  <c r="AK30" i="1" s="1"/>
  <c r="AY94" i="1"/>
  <c r="J39" i="2" l="1"/>
  <c r="J39" i="7"/>
  <c r="J96" i="2"/>
  <c r="AN95" i="1"/>
  <c r="AN100" i="1"/>
  <c r="J30" i="3"/>
  <c r="AG96" i="1"/>
  <c r="AN96" i="1"/>
  <c r="AV94" i="1"/>
  <c r="AK29" i="1" s="1"/>
  <c r="J39" i="3" l="1"/>
  <c r="AG94" i="1"/>
  <c r="AK26" i="1"/>
  <c r="AT94" i="1"/>
  <c r="AN94" i="1"/>
  <c r="AK35" i="1" l="1"/>
</calcChain>
</file>

<file path=xl/sharedStrings.xml><?xml version="1.0" encoding="utf-8"?>
<sst xmlns="http://schemas.openxmlformats.org/spreadsheetml/2006/main" count="24072" uniqueCount="1978">
  <si>
    <t>Export Komplet</t>
  </si>
  <si>
    <t/>
  </si>
  <si>
    <t>2.0</t>
  </si>
  <si>
    <t>False</t>
  </si>
  <si>
    <t>{c835dec2-1a74-4946-aec0-5043cafa40d5}</t>
  </si>
  <si>
    <t>&gt;&gt;  skryté sloupce  &lt;&lt;</t>
  </si>
  <si>
    <t>0,01</t>
  </si>
  <si>
    <t>21</t>
  </si>
  <si>
    <t>12</t>
  </si>
  <si>
    <t>REKAPITULACE STAVBY</t>
  </si>
  <si>
    <t>v ---  níže se nacházejí doplnkové a pomocné údaje k sestavám  --- v</t>
  </si>
  <si>
    <t>Návod na vyplnění</t>
  </si>
  <si>
    <t>0,001</t>
  </si>
  <si>
    <t>Kód:</t>
  </si>
  <si>
    <t>24/005/2</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</si>
  <si>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</si>
  <si>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</si>
  <si>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Odkanalizování a čištění splaškových vod v obci Vlasenice</t>
  </si>
  <si>
    <t>KSO:</t>
  </si>
  <si>
    <t>CC-CZ:</t>
  </si>
  <si>
    <t>Místo:</t>
  </si>
  <si>
    <t xml:space="preserve"> </t>
  </si>
  <si>
    <t>Datum:</t>
  </si>
  <si>
    <t>5. 7. 2024</t>
  </si>
  <si>
    <t>Zadavatel:</t>
  </si>
  <si>
    <t>IČ:</t>
  </si>
  <si>
    <t>Obec Lhota-Vlasenice</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</si>
  <si>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</si>
  <si>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</si>
  <si>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</si>
  <si>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</si>
  <si>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</si>
  <si>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</si>
  <si>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</si>
  <si>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</si>
  <si>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</si>
  <si>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</si>
  <si>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</si>
  <si>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</si>
  <si>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</si>
  <si>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</si>
  <si>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</si>
  <si>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</si>
  <si>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</si>
  <si>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</si>
  <si>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</si>
  <si>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</si>
  <si>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</si>
  <si>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</si>
  <si>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</si>
  <si>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</si>
  <si>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</si>
  <si>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</si>
  <si>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</si>
  <si>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</si>
  <si>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</si>
  <si>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</si>
  <si>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</si>
  <si>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</si>
  <si>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</si>
  <si>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</si>
  <si>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</si>
  <si>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</si>
  <si>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</si>
  <si>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</si>
  <si>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</si>
  <si>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</si>
  <si>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</si>
  <si>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</si>
  <si>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</si>
  <si>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</si>
  <si>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</si>
  <si>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</si>
  <si>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</si>
  <si>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</si>
  <si>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</si>
  <si>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</si>
  <si>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</si>
  <si>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</si>
  <si>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01</t>
  </si>
  <si>
    <t>splašková kanalizace</t>
  </si>
  <si>
    <t>STA</t>
  </si>
  <si>
    <t>1</t>
  </si>
  <si>
    <t>{17f03567-e478-4774-9d3b-7be039ee7860}</t>
  </si>
  <si>
    <t>2</t>
  </si>
  <si>
    <t>SO 01.2</t>
  </si>
  <si>
    <t>splašková kanalizace - stoka B-B2</t>
  </si>
  <si>
    <t>{d1d028b6-b9ef-482e-a023-5ff29e926d23}</t>
  </si>
  <si>
    <t>SO 02</t>
  </si>
  <si>
    <t>dešťová kanalizace</t>
  </si>
  <si>
    <t>{09b3e4a9-2ef2-4658-81a6-6cf04a1ecf55}</t>
  </si>
  <si>
    <t>SO 03</t>
  </si>
  <si>
    <t>ČOV, komunikace, přípojka NN</t>
  </si>
  <si>
    <t>{196ccd0e-d425-456d-a03d-d357296e8576}</t>
  </si>
  <si>
    <t>SO 04</t>
  </si>
  <si>
    <t>splaškové kanalizační přípojky</t>
  </si>
  <si>
    <t>{0814be2d-8812-4edb-b617-cf6ca23f4ca9}</t>
  </si>
  <si>
    <t>VRN</t>
  </si>
  <si>
    <t>Vedlejší rozpočtové náklady</t>
  </si>
  <si>
    <t>{92203c12-9ffc-4814-85b8-37b2ace33c6f}</t>
  </si>
  <si>
    <t>KRYCÍ LIST SOUPISU PRACÍ</t>
  </si>
  <si>
    <t>Objekt:</t>
  </si>
  <si>
    <t>SO 01 - splašková kanalizace</t>
  </si>
  <si>
    <t>REKAPITULACE ČLENĚNÍ SOUPISU PRACÍ</t>
  </si>
  <si>
    <t>Kód dílu - Popis</t>
  </si>
  <si>
    <t>Cena celkem [CZK]</t>
  </si>
  <si>
    <t>Náklady ze soupisu prací</t>
  </si>
  <si>
    <t>-1</t>
  </si>
  <si>
    <t>HSV - Práce a dodávky HSV</t>
  </si>
  <si>
    <t xml:space="preserve">    1 - Zemní práce</t>
  </si>
  <si>
    <t xml:space="preserve">    3 - Svislé a kompletní konstrukce</t>
  </si>
  <si>
    <t xml:space="preserve">    4 - Vodorovné konstrukce</t>
  </si>
  <si>
    <t xml:space="preserve">    5 - Komunikace pozemní</t>
  </si>
  <si>
    <t xml:space="preserve">    8 - Trubní vedení</t>
  </si>
  <si>
    <t xml:space="preserve">    9 - Ostatní konstrukce a práce, bourání</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</si>
  <si>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</si>
  <si>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</si>
  <si>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</si>
  <si>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</si>
  <si>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</si>
  <si>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</si>
  <si>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</si>
  <si>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</si>
  <si>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</si>
  <si>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</si>
  <si>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</si>
  <si>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</si>
  <si>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</si>
  <si>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</si>
  <si>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</si>
  <si>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</si>
  <si>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</si>
  <si>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</si>
  <si>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</si>
  <si>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</si>
  <si>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m2</t>
  </si>
  <si>
    <t>CS ÚRS 2024 02</t>
  </si>
  <si>
    <t>4</t>
  </si>
  <si>
    <t>791756901</t>
  </si>
  <si>
    <t>VV</t>
  </si>
  <si>
    <t>"stoka I š17-š60"(73,96-0)*2</t>
  </si>
  <si>
    <t>-2057597035</t>
  </si>
  <si>
    <t>"stoka A š2-š3"(42,61-15,73)*2</t>
  </si>
  <si>
    <t>"stoka A š3-š9, situaceA"((222,06-42,61)+6*5)*2</t>
  </si>
  <si>
    <t>"stoka A š9-š20, situaceB"((515,63-222,06)+12*5)*2</t>
  </si>
  <si>
    <t>"stoka A š20-š23, situaceC"((614,9-515,63)+1*5)*2</t>
  </si>
  <si>
    <t>"stoka B š8-š26"((115,92-0)+2*5)*2</t>
  </si>
  <si>
    <t>"stoka C š9-š36"((77,64-0)+2*5)*2</t>
  </si>
  <si>
    <t>"stoka D š11-š39"((54,29-0)+2*5)*2</t>
  </si>
  <si>
    <t>"stoka E š11-š42"((46,88-0)+2*5)*2</t>
  </si>
  <si>
    <t>"stoka G š17-š49"((119,29-0)+3*5)*2</t>
  </si>
  <si>
    <t>"stoka G1 š47-š61"((25,79-0)+1*5)*2</t>
  </si>
  <si>
    <t>"stoka H š20-š56"((210,88-0)+3*5)*2</t>
  </si>
  <si>
    <t>"stoka H1 š51-š63"((34,83-0)+2*5)*2</t>
  </si>
  <si>
    <t>"stoka I š17-š60"((73,96-0)+2*5)*2</t>
  </si>
  <si>
    <t>"stoka F š16-š44, SÚS"(75,06-0)*6</t>
  </si>
  <si>
    <t>Součet</t>
  </si>
  <si>
    <t>3</t>
  </si>
  <si>
    <t>895725036</t>
  </si>
  <si>
    <t>"stoka A š3-š9, situaceA"(222,06-15,73+6*5)*2</t>
  </si>
  <si>
    <t>"stoka A š9-š20, situaceB"(515,63-222,06+12*5)*2</t>
  </si>
  <si>
    <t>"stoka A š20-š23, situaceC"(614,9-515,63+1*5)*2</t>
  </si>
  <si>
    <t>"stoka B š8-š26"(115,92-0+2*5)*2</t>
  </si>
  <si>
    <t>"stoka C š9-š36"(77,64-0+2*5)*2</t>
  </si>
  <si>
    <t>"stoka G š17-š49"(119,29-0+3*5)*2</t>
  </si>
  <si>
    <t>"stoka G1 š47-š61"(25,79-0+1*5)*2</t>
  </si>
  <si>
    <t>"stoka H š20-š56"(210,88-0+3*5)*2</t>
  </si>
  <si>
    <t>hod</t>
  </si>
  <si>
    <t>1452433112</t>
  </si>
  <si>
    <t>2*30*24</t>
  </si>
  <si>
    <t>5</t>
  </si>
  <si>
    <t>den</t>
  </si>
  <si>
    <t>-27328166</t>
  </si>
  <si>
    <t>2*30</t>
  </si>
  <si>
    <t>6</t>
  </si>
  <si>
    <t>m</t>
  </si>
  <si>
    <t>1973424762</t>
  </si>
  <si>
    <t>"stoka A š2-š3"6</t>
  </si>
  <si>
    <t>"stoka A š3-š9, situaceA"6</t>
  </si>
  <si>
    <t>"stoka A š9-š20, situaceB"6</t>
  </si>
  <si>
    <t>"stoka A š20-š23, situaceC"6</t>
  </si>
  <si>
    <t>"stoka B š8-š26"6</t>
  </si>
  <si>
    <t>"stoka C š9-š36"6</t>
  </si>
  <si>
    <t>"stoka D š11-š39"6</t>
  </si>
  <si>
    <t>"stoka E š11-š42"6</t>
  </si>
  <si>
    <t>"stoka F š16-š44"6</t>
  </si>
  <si>
    <t>"stoka G š17-š49"6</t>
  </si>
  <si>
    <t>"stoka G1 š47-š61"6</t>
  </si>
  <si>
    <t>"stoka H š20-š56"6</t>
  </si>
  <si>
    <t>"stoka H1 š51-š63"6</t>
  </si>
  <si>
    <t>"stoka I š17-š60, sonda SK5"6</t>
  </si>
  <si>
    <t>7</t>
  </si>
  <si>
    <t>840050088</t>
  </si>
  <si>
    <t>"stoka A š2-š3"6*2</t>
  </si>
  <si>
    <t>"stoka A š3-š9, situaceA"6*2</t>
  </si>
  <si>
    <t>"stoka A š9-š20, situaceB"6*17</t>
  </si>
  <si>
    <t>"stoka A š20-š23, situaceC"6*6</t>
  </si>
  <si>
    <t>"stoka A stáv.jednotná"614,9</t>
  </si>
  <si>
    <t>"stoka B š8-š26"6*4</t>
  </si>
  <si>
    <t>"stoka C š9-š36"6*6</t>
  </si>
  <si>
    <t>"stoka D š11-š39"6*2</t>
  </si>
  <si>
    <t>"stoka E š11-š42"6*3</t>
  </si>
  <si>
    <t>"stoka F š16-š44"6*5</t>
  </si>
  <si>
    <t>"stoka G š17-š49"6*8</t>
  </si>
  <si>
    <t>"stoka G1 š47-š61"6*2</t>
  </si>
  <si>
    <t>"stoka H š20-š56"6*6</t>
  </si>
  <si>
    <t>"stoka H1 š51-š63"6*1</t>
  </si>
  <si>
    <t>"stoka I š17-š60, sonda SK5"6*4</t>
  </si>
  <si>
    <t>8</t>
  </si>
  <si>
    <t>39488746</t>
  </si>
  <si>
    <t>"stoka A š2-š3"6*1</t>
  </si>
  <si>
    <t>"stoka A š3-š9, situaceA"6*4</t>
  </si>
  <si>
    <t>"stoka A š9-š20, situaceB"6*9</t>
  </si>
  <si>
    <t>"stoka A š20-š23, situaceC"6*3</t>
  </si>
  <si>
    <t>"stoka B š8-š26"6*5</t>
  </si>
  <si>
    <t>"stoka C š9-š36"6*5</t>
  </si>
  <si>
    <t>"stoka D š11-š39"6*3</t>
  </si>
  <si>
    <t>"stoka E š11-š42"6*4</t>
  </si>
  <si>
    <t>"stoka F š16-š44"6*3</t>
  </si>
  <si>
    <t>"stoka G š17-š49"6*2</t>
  </si>
  <si>
    <t>"stoka G1 š47-š61"6*3</t>
  </si>
  <si>
    <t>"stoka H š20-š56"6*12</t>
  </si>
  <si>
    <t>"stoka H1 š51-š63"6*2</t>
  </si>
  <si>
    <t>"stoka I š17-š60, sonda SK5"6*5</t>
  </si>
  <si>
    <t>9</t>
  </si>
  <si>
    <t>-1677769741</t>
  </si>
  <si>
    <t>"stoka H1 š51-š63"(34,83-0)*2</t>
  </si>
  <si>
    <t>10</t>
  </si>
  <si>
    <t>m3</t>
  </si>
  <si>
    <t>-1727033469</t>
  </si>
  <si>
    <t>"stoka A š2-š3, sonda SK1"((42,61-15,73)*(1,7-0,2))*1,2</t>
  </si>
  <si>
    <t>"stoka A š3-š9, situaceA"((222,06-42,61)*(1,7-0,2))*1,2</t>
  </si>
  <si>
    <t>"stoka A š9-š20, situaceB, SK4"((515,63-222,06)*(0,7-0,2))*1,2</t>
  </si>
  <si>
    <t>"stoka A š20-š23, situaceC, SK6"((614,9-515,63)*(1,2-0,2))*1,2</t>
  </si>
  <si>
    <t>"stoka B š8-š26, sonda SK2"(41,2*(1,1-0,2)+(65,93-41,2)*(1,1-0,2)+(115,92-65,93)*(1,1-0,2))*1,2</t>
  </si>
  <si>
    <t>"stoka C š9-š36"(77,64-0)*(1,1-0,2)*1,2</t>
  </si>
  <si>
    <t>"stoka D š11-š39"(54,29-0)*(1,1-0,2)*1,2</t>
  </si>
  <si>
    <t>"stoka E š11-š42"(46,88-0)*(1,1-0,2)*1,2</t>
  </si>
  <si>
    <t>"stoka F š16-š44, sonda SK4"(75,06-0)*(0,7-0,2)*1,2</t>
  </si>
  <si>
    <t>"stoka G š17-š49"(119,29-0)*(0,7-0,2)*1,2</t>
  </si>
  <si>
    <t>"stoka G1 š47-š61"(25,79-0)*(0,7-0,2)*1,2</t>
  </si>
  <si>
    <t>"stoka H š20-š56, sonda SK6"(210,88-0)*(1,2-0,2)*1,2</t>
  </si>
  <si>
    <t>"stoka H1 š51-š63"(34,83-0)*(1,2-0,2)*1,2</t>
  </si>
  <si>
    <t>"stoka I š17-š60, sonda SK5"(73,96-0)*(0,3-0,2)*1,2</t>
  </si>
  <si>
    <t>11</t>
  </si>
  <si>
    <t>-1797844379</t>
  </si>
  <si>
    <t>"stoka A š2-š3, sonda SK1"((42,61-15,73)*(2-1,7)+(42,61-34,04)*(2,5-1,7))*1,2</t>
  </si>
  <si>
    <t>"stoka A š3-š9, situaceA"((222,06-42,61)*(2,4-1,7))*1,2</t>
  </si>
  <si>
    <t>"stoka A š9-š20, situaceB, SK4"(515,63-222,06)*(2,2-0,7)*1,2</t>
  </si>
  <si>
    <t>"stoka A š20-š23, situaceC, SK6"((614,9-515,63)*(1,8-1,2))*1,2</t>
  </si>
  <si>
    <t>"stoka B š8-š26, sonda SK2"(41,2*(2,2-1,1)+(65,93-41,2)*(2,2-1,1)+(115,92-65,93)*(2,2-1,1))*1,2</t>
  </si>
  <si>
    <t>"stoka C š9-š36"(77,64-0)*(2,2-1,1)*1,2</t>
  </si>
  <si>
    <t>"stoka D š11-š39"(54,29-0)*(2,2-1,1)*1,2</t>
  </si>
  <si>
    <t>"stoka E š11-š42"(46,88-0)*(2,2-1,1)*1,2</t>
  </si>
  <si>
    <t>"stoka F š16-š44, sonda SK4"(75,06-0)*(2,2-0,7)*1,2</t>
  </si>
  <si>
    <t>"stoka G š17-š49"(119,29-0)*(2,2-0,7)*1,2</t>
  </si>
  <si>
    <t>"stoka G1 š47-š61"(25,79-0)*(2,2-0,7)*1,2</t>
  </si>
  <si>
    <t>"stoka H š20-š56, sonda SK6"(210,88-0)*(1,8-1,2)*1,2</t>
  </si>
  <si>
    <t>"stoka H1 š51-š63"(34,83-0)*(1,8-1,2)*1,2</t>
  </si>
  <si>
    <t>"stoka I š17-š60, sonda SK5"(73,96-0)*(1,2-0,3)*1,2</t>
  </si>
  <si>
    <t>-823302245</t>
  </si>
  <si>
    <t>"stoka A š2-š3, sonda SK1"((42,61-34,04)*(5,2-2,5))*1,2</t>
  </si>
  <si>
    <t>"stoka A š3-š9, situaceA"((81,54-42,61)*(3-2,4)+(48,63-42,61)*(5,2-3))*1,2</t>
  </si>
  <si>
    <t>"stoka A š9-š20, situaceB, SK4"(515,63-222,06)*(2,5-2,2)*1,2</t>
  </si>
  <si>
    <t>"stoka A š20-š23, situaceC, SK6"((614,9-515,63)*(2,5-1,8))*1,2</t>
  </si>
  <si>
    <t>"stoka B š8-š26, sonda SK2"(41,2*(2,3-2,2)+(65,93-41,2)*(2,4-2,2)+(115,92-65,93)*(3,4-2,2))*1,2</t>
  </si>
  <si>
    <t>"stoka C š9-š36"(77,64-0)*(2,5-2,2)*1,2</t>
  </si>
  <si>
    <t>"stoka D š11-š39"(54,29-0)*(2,5-2,2)*1,2</t>
  </si>
  <si>
    <t>"stoka E š11-š42"(46,88-0)*(2,4-2,2)*1,2</t>
  </si>
  <si>
    <t>"stoka F š16-š44, sonda SK4"(75,06-0)*(2,4-2,2)*1,2</t>
  </si>
  <si>
    <t>"stoka G š17-š49"(119,29-0)*(2,4-2,2)*1,2+(77,43-58,88)*(3-2,4)*1,2</t>
  </si>
  <si>
    <t>"stoka G1 š47-š61"(25,79-0)*(2,4-2,2)*1,2</t>
  </si>
  <si>
    <t>"stoka H š20-š56, sonda SK6"(210,88-0)*(2,5-1,8)*1,2+(170,52-134,1)*(3-2,5)*1,2</t>
  </si>
  <si>
    <t>"stoka H1 š51-š63"(34,83-0)*(2,4-1,8)*1,2</t>
  </si>
  <si>
    <t>"stoka I š17-š60, sonda SK5"(73,96-0)*(2,4-1,2)*1,2</t>
  </si>
  <si>
    <t>13</t>
  </si>
  <si>
    <t>432279668</t>
  </si>
  <si>
    <t>Mezisoučet</t>
  </si>
  <si>
    <t>408*2,4*1,2</t>
  </si>
  <si>
    <t>14</t>
  </si>
  <si>
    <t>-1710723474</t>
  </si>
  <si>
    <t>tř.4</t>
  </si>
  <si>
    <t>"stoka A š2-š3, sonda SK1"((42,61-15,73)*(2-1,7)+(42,61-34,04)*(2,5-1,7))</t>
  </si>
  <si>
    <t>"stoka A š3-š9, situaceA"((222,06-42,61)*(2,4-1,7))</t>
  </si>
  <si>
    <t>"stoka A š9-š20, situaceB, SK4"(515,63-222,06)*(2,2-0,7)</t>
  </si>
  <si>
    <t>"stoka A š20-š23, situaceC, SK6"((614,9-515,63)*(1,8-1,2))</t>
  </si>
  <si>
    <t>"stoka B š8-š26, sonda SK2"(41,2*(2,2-1,1)+(65,93-41,2)*(2,2-1,1)+(115,92-65,93)*(2,2-1,1))</t>
  </si>
  <si>
    <t>"stoka C š9-š36"(77,64-0)*(2,2-1,1)</t>
  </si>
  <si>
    <t>"stoka D š11-š39"(54,29-0)*(2,2-1,1)</t>
  </si>
  <si>
    <t>"stoka E š11-š42"(46,88-0)*(2,2-1,1)</t>
  </si>
  <si>
    <t>"stoka F š16-š44, sonda SK4"(75,06-0)*(2,2-0,7)</t>
  </si>
  <si>
    <t>"stoka G š17-š49"(119,29-0)*(2,2-0,7)</t>
  </si>
  <si>
    <t>"stoka G1 š47-š61"(25,79-0)*(2,2-0,7)</t>
  </si>
  <si>
    <t>"stoka H š20-š56, sonda SK6"(210,88-0)*(1,8-1,2)</t>
  </si>
  <si>
    <t>"stoka H1 š51-š63"(34,83-0)*(1,8-1,2)</t>
  </si>
  <si>
    <t>tř.5</t>
  </si>
  <si>
    <t>"stoka A š2-š3, sonda SK1"((42,61-34,04)*(5,2-2,5))</t>
  </si>
  <si>
    <t>"stoka A š3-š9, situaceA"((81,54-42,61)*(3-2,4)+(48,63-42,61)*(5,2-3))</t>
  </si>
  <si>
    <t>"stoka A š9-š20, situaceB, SK4"(515,63-222,06)*(2,5-2,2)</t>
  </si>
  <si>
    <t>"stoka A š20-š23, situaceC, SK6"((614,9-515,63)*(2,5-1,8))</t>
  </si>
  <si>
    <t>"stoka B š8-š26, sonda SK2"(41,2*(2,3-2,2)+(65,93-41,2)*(2,4-2,2)+(115,92-65,93)*(3,4-2,2))</t>
  </si>
  <si>
    <t>"stoka C š9-š36"(77,64-0)*(2,5-2,2)</t>
  </si>
  <si>
    <t>"stoka D š11-š39"(54,29-0)*(2,5-2,2)</t>
  </si>
  <si>
    <t>"stoka E š11-š42"(46,88-0)*(2,4-2,2)</t>
  </si>
  <si>
    <t>"stoka F š16-š44, sonda SK4"(75,06-0)*(2,4-2,2)</t>
  </si>
  <si>
    <t>"stoka G š17-š49"(119,29-0)*(2,4-2,2)*1,2+(77,43-58,88)*(3-2,4)</t>
  </si>
  <si>
    <t>"stoka G1 š47-š61"(25,79-0)*(2,4-2,2)</t>
  </si>
  <si>
    <t>"stoka H š20-š56, sonda SK6"(210,88-0)*(2,5-1,8)*1,2+(170,52-134,1)*(3-2,5)</t>
  </si>
  <si>
    <t>"stoka H1 š51-š63"(34,83-0)*(2,4-1,8)</t>
  </si>
  <si>
    <t>"stoka I š17-š60, sonda SK5"(73,96-0)*(2,4-1,2)</t>
  </si>
  <si>
    <t>15</t>
  </si>
  <si>
    <t>-1460817516</t>
  </si>
  <si>
    <t>16</t>
  </si>
  <si>
    <t>-76972397</t>
  </si>
  <si>
    <t>17</t>
  </si>
  <si>
    <t>-2147150182</t>
  </si>
  <si>
    <t>"zpětný zásyp"2995,183</t>
  </si>
  <si>
    <t>"ornice"12,42*0,25</t>
  </si>
  <si>
    <t>18</t>
  </si>
  <si>
    <t>1006947247</t>
  </si>
  <si>
    <t>1420,779+1810,627+799,132-2995,183</t>
  </si>
  <si>
    <t>19</t>
  </si>
  <si>
    <t>-438240895</t>
  </si>
  <si>
    <t>20</t>
  </si>
  <si>
    <t>633856116</t>
  </si>
  <si>
    <t>2027924362</t>
  </si>
  <si>
    <t>"stoka A š2-š3"((42,61-15,73)*(2-0,8)+(42,61-34,04)*(5,2-2))*1,2</t>
  </si>
  <si>
    <t>"stoka A š3-š9, situaceA"((222,06-42,61)*(2,4-0,8)+(81,54-42,61)*(3-2,4)+(48,63-42,61)*(5,2-3))*1,2</t>
  </si>
  <si>
    <t>"stoka A š9-š20, situaceB"(515,63-222,06)*(2,5-0,8)*1,2</t>
  </si>
  <si>
    <t>"stoka A š20-š23, situaceC"((614,9-515,63)*(2,5-0,8))*1,2</t>
  </si>
  <si>
    <t>"stoka B š8-š26"(41,2*(2,3-0,2-0,6)+(65,93-41,2)*(2,4-0,8)+(115,92-65,93)*(3,4-0,8))*1,2</t>
  </si>
  <si>
    <t>"stoka C š9-š36"(77,64-0)*(2,5-0,8)*1,2</t>
  </si>
  <si>
    <t>"stoka D š11-š39"(54,29-0)*(2,5-0,8)*1,2</t>
  </si>
  <si>
    <t>"stoka E š11-š42"(46,88-0)*(2,4-0,8)*1,2</t>
  </si>
  <si>
    <t>"stoka F š16-š44,"(75,06-0)*(2,4-0,8)*1,2</t>
  </si>
  <si>
    <t>"stoka G š17-š49"(119,29-0)*(2,4-0,8)*1,2+(77,43-58,88)*(3-2,4)*1,2</t>
  </si>
  <si>
    <t>"stoka G1 š47-š61"(25,79-0)*(2,4-0,8)*1,2</t>
  </si>
  <si>
    <t>"stoka H š20-š56, sonda SK6"(210,88-0)*(2,5-0,8)*1,2+(170,52-134,1)*(3-2,5)*1,2</t>
  </si>
  <si>
    <t>"stoka H1 š51-š63"(34,83-0)*(2,4-0,8)*1,2</t>
  </si>
  <si>
    <t>"stoka I š17-š60, sonda SK5"(73,96-0)*(2,4-0,8)*1,2</t>
  </si>
  <si>
    <t>22</t>
  </si>
  <si>
    <t>-1782158719</t>
  </si>
  <si>
    <t>"stoka A š2-š3,"(42,61-15,73)*1,2*0,4</t>
  </si>
  <si>
    <t>"stoka A š3-š9, situaceA"(222,06-42,61)*1,2*0,4</t>
  </si>
  <si>
    <t>"stoka A š9-š20, situaceB"(515,63-222,06)*1,2*0,4</t>
  </si>
  <si>
    <t>"stoka A š20-š23, situaceC"(614,9-515,63)*1,2*0,4</t>
  </si>
  <si>
    <t>"stoka B š8-š26"(115,92-0)*1,2*0,4</t>
  </si>
  <si>
    <t>"stoka C š9-š36"(77,64-0)*1,2*0,4</t>
  </si>
  <si>
    <t>"stoka D š11-š39"(54,29-0)*1,2*0,4</t>
  </si>
  <si>
    <t>"stoka E š11-š42"(46,88-0)*1,2*0,4</t>
  </si>
  <si>
    <t>"stoka F š16-š44"(75,06-0)*1,2*0,4</t>
  </si>
  <si>
    <t>"stoka G š17-š49"(119,29-0)*1,2*0,4</t>
  </si>
  <si>
    <t>"stoka G1 š47-š61"(25,79-0)*1,2*0,4</t>
  </si>
  <si>
    <t>"stoka H š20-š56"(210,88-0)*1,2*0,4</t>
  </si>
  <si>
    <t>"stoka H1 š51-š63"(34,83-0)*1,2*0,4</t>
  </si>
  <si>
    <t>"stoka I š17-š60"(73,96-0)*1,2*0,4</t>
  </si>
  <si>
    <t>23</t>
  </si>
  <si>
    <t>M</t>
  </si>
  <si>
    <t>t</t>
  </si>
  <si>
    <t>1275081377</t>
  </si>
  <si>
    <t>745,439*1,4 'Přepočtené koeficientem množství</t>
  </si>
  <si>
    <t>24</t>
  </si>
  <si>
    <t>1314287615</t>
  </si>
  <si>
    <t>"stoka A š2-š3"3*(1*4*0,2)*2,4</t>
  </si>
  <si>
    <t>"stoka A š3-š9, situaceA"5*(1*4*0,2)*2,4</t>
  </si>
  <si>
    <t>"stoka A š9-š20, situaceB"11*(1*4*0,2)*2,4</t>
  </si>
  <si>
    <t>"stoka A š20-š23, situaceC"3*(1*4*0,2)*2,4</t>
  </si>
  <si>
    <t>"stoka B š24-š26"3*(1*4*0,2)*2,4</t>
  </si>
  <si>
    <t>"stoka C š33-š36"4*(1*4*0,2)*2,4</t>
  </si>
  <si>
    <t>"stoka D š37-š39"3*(1*4*0,2)*2,4</t>
  </si>
  <si>
    <t>"stoka E š40-š42"3*(1*4*0,2)*2,4</t>
  </si>
  <si>
    <t>"stoka F š43-š44"2*(1*4*0,2)*2,4</t>
  </si>
  <si>
    <t>"stoka G š45-š49"5*(1*4*0,2)*2,4</t>
  </si>
  <si>
    <t>"stoka G1 š61"1*(1*4*0,2)*2,4</t>
  </si>
  <si>
    <t>"stoka H š50-š56"7*(1*4*0,2)*2,4</t>
  </si>
  <si>
    <t>"stoka H1 š62-š63"2*(1*4*0,2)*2,4</t>
  </si>
  <si>
    <t>"stoka I š57-š60"4*(1*4*0,2)*2,4</t>
  </si>
  <si>
    <t>25</t>
  </si>
  <si>
    <t>1216280267</t>
  </si>
  <si>
    <t>107,52*1,4 'Přepočtené koeficientem množství</t>
  </si>
  <si>
    <t>26</t>
  </si>
  <si>
    <t>-599611549</t>
  </si>
  <si>
    <t>27</t>
  </si>
  <si>
    <t>-550035071</t>
  </si>
  <si>
    <t>28</t>
  </si>
  <si>
    <t>kg</t>
  </si>
  <si>
    <t>-378841450</t>
  </si>
  <si>
    <t>123,42*0,02 'Přepočtené koeficientem množství</t>
  </si>
  <si>
    <t>29</t>
  </si>
  <si>
    <t>2112338510</t>
  </si>
  <si>
    <t>"stoka A š3-š9, situaceA"(222,06-15,73)*2</t>
  </si>
  <si>
    <t>"stoka A š9-š20, situaceB"(515,63-222,06)*2</t>
  </si>
  <si>
    <t>"stoka A š20-š23, situaceC"(614,9-515,63)*2</t>
  </si>
  <si>
    <t>"stoka B š8-š26"(115,92-0)*2</t>
  </si>
  <si>
    <t>"stoka C š9-š36"(77,64-0)*2</t>
  </si>
  <si>
    <t>"stoka D š11-š39"(54,29-0)*2</t>
  </si>
  <si>
    <t>"stoka E š11-š42"(46,88-0)*2</t>
  </si>
  <si>
    <t>"stoka G š17-š49"(119,29-0)*2</t>
  </si>
  <si>
    <t>"stoka G1 š47-š61"(25,79-0)*2</t>
  </si>
  <si>
    <t>"stoka H š20-š56"(210,88-0)*2</t>
  </si>
  <si>
    <t>30</t>
  </si>
  <si>
    <t>1919.01</t>
  </si>
  <si>
    <t>Demontáž a zpětná montáž oplocení</t>
  </si>
  <si>
    <t>Kč</t>
  </si>
  <si>
    <t>-313089308</t>
  </si>
  <si>
    <t>31</t>
  </si>
  <si>
    <t>1919.02</t>
  </si>
  <si>
    <t>Uvedení prostor zahrádek a předzahrádek do původního stavu</t>
  </si>
  <si>
    <t>257715401</t>
  </si>
  <si>
    <t>Svislé a kompletní konstrukce</t>
  </si>
  <si>
    <t>32</t>
  </si>
  <si>
    <t>-157095023</t>
  </si>
  <si>
    <t>"stoka A š2-š3"(42,61-15,73)</t>
  </si>
  <si>
    <t>"stoka A š3-š9, situaceA"(222,06-42,61)+6*5</t>
  </si>
  <si>
    <t>"stoka A š9-š20, situaceB"(515,63-222,06)+12*5</t>
  </si>
  <si>
    <t>"stoka A š20-š23, situaceC"(614,9-515,63)+1*5</t>
  </si>
  <si>
    <t>"stoka B š8-š26"(115,92-0)+2*5</t>
  </si>
  <si>
    <t>"stoka C š9-š36"(77,64-0)+2*5</t>
  </si>
  <si>
    <t>"stoka D š11-š39"(54,29-0)+2*5</t>
  </si>
  <si>
    <t>"stoka E š11-š42"(46,88-0)+2*5</t>
  </si>
  <si>
    <t>"stoka F š16-š44,"(75,06-0)+2*5</t>
  </si>
  <si>
    <t>"stoka G š17-š49"(119,29-0)+3*5</t>
  </si>
  <si>
    <t>"stoka G1 š47-š61"(25,79-0)+1*5</t>
  </si>
  <si>
    <t>"stoka H š20-š56"(210,88-0)+3*5</t>
  </si>
  <si>
    <t>"stoka H1 š51-š63"(34,83-0)+2*5</t>
  </si>
  <si>
    <t>"stoka I š17-š60"(73,96-0)+2*5</t>
  </si>
  <si>
    <t>Vodorovné konstrukce</t>
  </si>
  <si>
    <t>33</t>
  </si>
  <si>
    <t>-109581050</t>
  </si>
  <si>
    <t>"stoka A š2-š3"(42,61-15,73)*1,2*0,1</t>
  </si>
  <si>
    <t>"stoka A š3-š9, situaceA"(222,06-42,61)*1,2*0,1</t>
  </si>
  <si>
    <t>"stoka A š9-š20, situaceB"(515,63-222,06)*1,2*0,1</t>
  </si>
  <si>
    <t>"stoka A š20-š23, situaceC"(614,9-515,63)*1,2*0,1</t>
  </si>
  <si>
    <t>"stoka B š8-š26"(115,92-0)*1,2*0,1</t>
  </si>
  <si>
    <t>"stoka C š9-š36"(77,64-0)*1,2*0,1</t>
  </si>
  <si>
    <t>"stoka D š11-š39"(54,29-0)*1,2*0,1</t>
  </si>
  <si>
    <t>"stoka E š11-š42"(46,88-0)*1,2*0,1</t>
  </si>
  <si>
    <t>"stoka F š16-š44,"(75,06-0)*1,2*0,1</t>
  </si>
  <si>
    <t>"stoka G š17-š49"(119,29-0)*1,2*0,1</t>
  </si>
  <si>
    <t>"stoka G1 š47-š61"(25,79-0)*1,2*0,1</t>
  </si>
  <si>
    <t>"stoka H š20-š56"(210,88-0)*1,2*0,1</t>
  </si>
  <si>
    <t>"stoka H1 š51-š63"(34,83-0)*1,2*0,1</t>
  </si>
  <si>
    <t>"stoka I š17-š60"(73,96-0)*1,2*0,1</t>
  </si>
  <si>
    <t>34</t>
  </si>
  <si>
    <t>1508866648</t>
  </si>
  <si>
    <t>"křížení s vodotečí"(2+1+1,5)*(1,5+1,5)*2</t>
  </si>
  <si>
    <t>Komunikace pozemní</t>
  </si>
  <si>
    <t>35</t>
  </si>
  <si>
    <t>-1657100813</t>
  </si>
  <si>
    <t>36</t>
  </si>
  <si>
    <t>-847341939</t>
  </si>
  <si>
    <t>37</t>
  </si>
  <si>
    <t>-1285638055</t>
  </si>
  <si>
    <t>38</t>
  </si>
  <si>
    <t>-734735777</t>
  </si>
  <si>
    <t>39</t>
  </si>
  <si>
    <t>-1269273494</t>
  </si>
  <si>
    <t>40</t>
  </si>
  <si>
    <t>840790225</t>
  </si>
  <si>
    <t>41</t>
  </si>
  <si>
    <t>301981983</t>
  </si>
  <si>
    <t>42</t>
  </si>
  <si>
    <t>402672813</t>
  </si>
  <si>
    <t>43</t>
  </si>
  <si>
    <t>5858.01</t>
  </si>
  <si>
    <t>Oprava, případně demontáž a zpětná montáž ostatních konstrukcí obrubníků, dlažeb, směrovách sloupků, dopravních značek, apod.</t>
  </si>
  <si>
    <t>-1153397838</t>
  </si>
  <si>
    <t>44</t>
  </si>
  <si>
    <t>-1070639107</t>
  </si>
  <si>
    <t>45</t>
  </si>
  <si>
    <t>-1805484205</t>
  </si>
  <si>
    <t>"10% nových, 90% původních"147,92*0,1</t>
  </si>
  <si>
    <t>Trubní vedení</t>
  </si>
  <si>
    <t>46</t>
  </si>
  <si>
    <t>-955800448</t>
  </si>
  <si>
    <t>47</t>
  </si>
  <si>
    <t>1725782083</t>
  </si>
  <si>
    <t>1633,71*1,03 'Přepočtené koeficientem množství</t>
  </si>
  <si>
    <t>48</t>
  </si>
  <si>
    <t>kus</t>
  </si>
  <si>
    <t>-1226769708</t>
  </si>
  <si>
    <t>"stoka A š2-š3"0</t>
  </si>
  <si>
    <t>"stoka A š3-š9, situaceA, P1-5"6</t>
  </si>
  <si>
    <t>"stoka A š9-š20, situaceB, P6-P17"12</t>
  </si>
  <si>
    <t>"stoka A š20-š23, situaceC, P18"1</t>
  </si>
  <si>
    <t>"stoka B š8-š26, P19,P20"2</t>
  </si>
  <si>
    <t>"stoka C š9-š36, P23-24"2</t>
  </si>
  <si>
    <t>"stoka D š11-š39, P25-26"2</t>
  </si>
  <si>
    <t>"stoka E š11-š42, st.16/1, 40"2</t>
  </si>
  <si>
    <t>"stoka F š16-š44, P28-29,"2</t>
  </si>
  <si>
    <t>"stoka G š17-š49 st.27, P30-31"3</t>
  </si>
  <si>
    <t>"stoka G1 š47-š61 P32"1</t>
  </si>
  <si>
    <t>"stoka H š20-š56, P33-35"3</t>
  </si>
  <si>
    <t>"stoka H1 š51-š63, PP36-37"2</t>
  </si>
  <si>
    <t>"stoka I š17-š60, P38-39"2</t>
  </si>
  <si>
    <t>49</t>
  </si>
  <si>
    <t>775817701</t>
  </si>
  <si>
    <t>50</t>
  </si>
  <si>
    <t>113306190</t>
  </si>
  <si>
    <t>50+5+49</t>
  </si>
  <si>
    <t>51</t>
  </si>
  <si>
    <t>551576533</t>
  </si>
  <si>
    <t>"stoka A š3-š9, situaceA"0+0+1+1+1</t>
  </si>
  <si>
    <t>"stoka A š9-š20, situaceB"11</t>
  </si>
  <si>
    <t>"stoka A š20-š23, situaceC"1+1+0</t>
  </si>
  <si>
    <t>"stoka B š24-š26"1+1+1</t>
  </si>
  <si>
    <t>"stoka C š33-š36"4</t>
  </si>
  <si>
    <t>"stoka D š37-š39"1+1+1</t>
  </si>
  <si>
    <t>"stoka E š40-š42"3</t>
  </si>
  <si>
    <t>"stoka F š43-š44"2</t>
  </si>
  <si>
    <t>"stoka G š45-š49"5</t>
  </si>
  <si>
    <t>"stoka G1 š61"1</t>
  </si>
  <si>
    <t>"stoka H š50-š56"7</t>
  </si>
  <si>
    <t>"stoka H1 š62-š63"2</t>
  </si>
  <si>
    <t>"stoka I š57-š60"4</t>
  </si>
  <si>
    <t>52</t>
  </si>
  <si>
    <t>-676331110</t>
  </si>
  <si>
    <t>"stoka A š3-š9, situaceA"1*3+1+0+0+0</t>
  </si>
  <si>
    <t>"stoka B š24-š26"0+0+1</t>
  </si>
  <si>
    <t>53</t>
  </si>
  <si>
    <t>-55331319</t>
  </si>
  <si>
    <t>"stoka A š3-š9, situaceA"1+1+1+1+1</t>
  </si>
  <si>
    <t>"stoka A š20-š23, situaceC"3</t>
  </si>
  <si>
    <t>"stoka D š37-š39"1+0+0</t>
  </si>
  <si>
    <t>"stoka H1 š62-š63"1</t>
  </si>
  <si>
    <t>"stoka I š57-š60"3</t>
  </si>
  <si>
    <t>54</t>
  </si>
  <si>
    <t>-940711603</t>
  </si>
  <si>
    <t>"stoka A š2-š3"2</t>
  </si>
  <si>
    <t>"stoka A š3-š9, situaceA"5</t>
  </si>
  <si>
    <t>"stoka B š24-š26"3</t>
  </si>
  <si>
    <t>"stoka D š37-š39"3</t>
  </si>
  <si>
    <t>55</t>
  </si>
  <si>
    <t>1892834443</t>
  </si>
  <si>
    <t>56</t>
  </si>
  <si>
    <t>736786489</t>
  </si>
  <si>
    <t>57</t>
  </si>
  <si>
    <t>2103734191</t>
  </si>
  <si>
    <t>58</t>
  </si>
  <si>
    <t>954126829</t>
  </si>
  <si>
    <t>59</t>
  </si>
  <si>
    <t>255499740</t>
  </si>
  <si>
    <t>60</t>
  </si>
  <si>
    <t>Osazení poklopů litinových, ocelových nebo železobetonových včetně rámů pro třídu zatížení D400, E600</t>
  </si>
  <si>
    <t>8046899</t>
  </si>
  <si>
    <t>61</t>
  </si>
  <si>
    <t>-340770794</t>
  </si>
  <si>
    <t>62</t>
  </si>
  <si>
    <t>-917828868</t>
  </si>
  <si>
    <t>1633,71*1,05</t>
  </si>
  <si>
    <t>63</t>
  </si>
  <si>
    <t>-1753091198</t>
  </si>
  <si>
    <t>Ostatní konstrukce a práce, bourání</t>
  </si>
  <si>
    <t>64</t>
  </si>
  <si>
    <t>-1760045554</t>
  </si>
  <si>
    <t>65</t>
  </si>
  <si>
    <t>572588190</t>
  </si>
  <si>
    <t>66</t>
  </si>
  <si>
    <t>1125036595</t>
  </si>
  <si>
    <t>997</t>
  </si>
  <si>
    <t>Přesun sutě</t>
  </si>
  <si>
    <t>67</t>
  </si>
  <si>
    <t>-1460998286</t>
  </si>
  <si>
    <t>"podklad kameniva"1560,97</t>
  </si>
  <si>
    <t>"frézování"713,345</t>
  </si>
  <si>
    <t>68</t>
  </si>
  <si>
    <t>-891022538</t>
  </si>
  <si>
    <t>2274,315*3</t>
  </si>
  <si>
    <t>69</t>
  </si>
  <si>
    <t>1405843672</t>
  </si>
  <si>
    <t>"zemina"1035,355</t>
  </si>
  <si>
    <t>"kamenivo"1560,97</t>
  </si>
  <si>
    <t>70</t>
  </si>
  <si>
    <t>-1051616569</t>
  </si>
  <si>
    <t>"asfalt"713,345</t>
  </si>
  <si>
    <t>998</t>
  </si>
  <si>
    <t>Přesun hmot</t>
  </si>
  <si>
    <t>71</t>
  </si>
  <si>
    <t>-906349680</t>
  </si>
  <si>
    <t>SO 01.2 - splašková kanalizace - stoka B-B2</t>
  </si>
  <si>
    <t>525154212</t>
  </si>
  <si>
    <t>"stoka B š26-š29"(240,5-115,92)*2</t>
  </si>
  <si>
    <t>"stoka B1 š26-š32"(44,03-0)*2</t>
  </si>
  <si>
    <t>"stoka B2 š29-zlom"(41,16-0)*2</t>
  </si>
  <si>
    <t>CS ÚRS 2024 01</t>
  </si>
  <si>
    <t>-413578192</t>
  </si>
  <si>
    <t>40961471</t>
  </si>
  <si>
    <t>20*24</t>
  </si>
  <si>
    <t>886898950</t>
  </si>
  <si>
    <t>-1447803666</t>
  </si>
  <si>
    <t>"stoka B š26-š29"6</t>
  </si>
  <si>
    <t>"stoka B1 š26-š32"0</t>
  </si>
  <si>
    <t>"stoka B2 š29-čš"6</t>
  </si>
  <si>
    <t>1134164931</t>
  </si>
  <si>
    <t>"stoka B1 š26-š32"6</t>
  </si>
  <si>
    <t>546821112</t>
  </si>
  <si>
    <t>"stoka B2 zlom-čš"(117,24-41,16)*2</t>
  </si>
  <si>
    <t>-1545930920</t>
  </si>
  <si>
    <t>"stoka B š26-š29"((193,4-115,92)*(1,1-0,2)+(240,5-193,4)*(1,1-0,2))*1,2</t>
  </si>
  <si>
    <t>"stoka B1 š26-š32"((23,57-0)*(1,1-0,2)+(44,03-23,57)*(1,1-0,2))*1,2</t>
  </si>
  <si>
    <t>"stoka B2 š29-čš"((117,24-0)*(1,1-0,2))*1,2</t>
  </si>
  <si>
    <t>1461044846</t>
  </si>
  <si>
    <t>"stoka B š26-š29"((193,4-115,92)*(2,2-1,1)+(240,5-193,4)*(2,2-1,1))*1,2</t>
  </si>
  <si>
    <t>"stoka B1 š26-š32"((23,57-0)*(2,2-1,1)+(44,03-23,57)*(1,44-1,1))*1,2</t>
  </si>
  <si>
    <t>"stoka B2 š29-čš"((117,24-0)*(1,5-1,1))*1,2</t>
  </si>
  <si>
    <t>299760002</t>
  </si>
  <si>
    <t>"stoka B š26-š29"((193,4-115,92)*(2,4-2,2)+(240,5-193,4)*(2,4-2,2))*1,2</t>
  </si>
  <si>
    <t>"stoka B1 š26-š32"((23,57-0)*(2,4-2,2))*1,2</t>
  </si>
  <si>
    <t>10141771</t>
  </si>
  <si>
    <t>"stoka B š28-š29"((240,5-193,4)*(5-2,4)*0,5)*1,2</t>
  </si>
  <si>
    <t>"stoka B1 š26-š32"((23,57-0)*(3,48-2,4))*1,2</t>
  </si>
  <si>
    <t>-1283260430</t>
  </si>
  <si>
    <t>"stoka B š28-š29, 30%"((240,5-193,4)*(5-2,4))*1,2*0,3</t>
  </si>
  <si>
    <t>"stoka B1 š26-š32, 30%"((23,57-0)*(3,48-2,4))*1,2*0,3</t>
  </si>
  <si>
    <t>-148927636</t>
  </si>
  <si>
    <t>"stoka B š26-š29"(6+6)*2,4*1,2</t>
  </si>
  <si>
    <t>"stoka B1 š26-š32"6*2,4*1,2</t>
  </si>
  <si>
    <t>"stoka B2 š29-čš"(6+6)*1,5*1,2</t>
  </si>
  <si>
    <t>-1326506870</t>
  </si>
  <si>
    <t>"stoka B š26-š29"((193,4-115,92)*(2,2-1,1)+(240,5-193,4)*(2,2-1,1))</t>
  </si>
  <si>
    <t>"stoka B1 š26-š32"((23,57-0)*(2,2-1,1)+(44,03-23,57)*(1,44-1,1))</t>
  </si>
  <si>
    <t>"stoka B2 š29-čš"((117,24-0)*(1,5-1,1))</t>
  </si>
  <si>
    <t>"stoka B š26-š29"((193,4-115,92)*(2,4-2,2)+(240,5-193,4)*(2,4-2,2))</t>
  </si>
  <si>
    <t>"stoka B1 š26-š32"((23,57-0)*(2,4-2,2))</t>
  </si>
  <si>
    <t>tř.6</t>
  </si>
  <si>
    <t>"stoka B š28-š29"((240,5-193,4)*(5-2,4)*0,5)</t>
  </si>
  <si>
    <t>"stoka B1 š26-š32"((23,57-0)*(3,48-2,4))</t>
  </si>
  <si>
    <t>"oboustranně"333,133*2</t>
  </si>
  <si>
    <t>-1373262980</t>
  </si>
  <si>
    <t>303800376</t>
  </si>
  <si>
    <t>1380501570</t>
  </si>
  <si>
    <t>"zpětný zásyp"618,635</t>
  </si>
  <si>
    <t>"ornice"152,16*0,25</t>
  </si>
  <si>
    <t>-1000074740</t>
  </si>
  <si>
    <t>308,717+260,181+35,556+104,023-618,635</t>
  </si>
  <si>
    <t>882691115</t>
  </si>
  <si>
    <t>841803778</t>
  </si>
  <si>
    <t>-951486146</t>
  </si>
  <si>
    <t>"stoka B š26-š29"((193,4-115,92)*(2,4-0,8)+(193,4-115,92)*(2,4-0,8)+(240,5-193,4)*(5-0,8)*0,5)*1,2</t>
  </si>
  <si>
    <t>"stoka B1 š26-š32"((23,57-0)*(3,48-0,8))*1,2</t>
  </si>
  <si>
    <t>"stoka B2 š29-čš"((117,24-0)*(1,5-0,6))*1,2</t>
  </si>
  <si>
    <t>1517447289</t>
  </si>
  <si>
    <t>"stoka B š26-š29"(240,5-115,92)*1,2*0,4</t>
  </si>
  <si>
    <t>"stoka B1 š26-š32"(44,03-0)*1,2*0,4</t>
  </si>
  <si>
    <t>"stoka B2 š29-čš"(117,24-0)*1,2*0,2</t>
  </si>
  <si>
    <t>-1113434619</t>
  </si>
  <si>
    <t>109,07*1,4 'Přepočtené koeficientem množství</t>
  </si>
  <si>
    <t>1918914446</t>
  </si>
  <si>
    <t>"stoka B š27-š29"3*(1*4*0,2)*2,4</t>
  </si>
  <si>
    <t>"stoka B1 š30-š32"2*(1*4*0,2)*2,4</t>
  </si>
  <si>
    <t>2070857164</t>
  </si>
  <si>
    <t>9,6*1,4 'Přepočtené koeficientem množství</t>
  </si>
  <si>
    <t>-147756000</t>
  </si>
  <si>
    <t>279354947</t>
  </si>
  <si>
    <t>-419024845</t>
  </si>
  <si>
    <t>152,16*0,02 'Přepočtené koeficientem množství</t>
  </si>
  <si>
    <t>1932772497</t>
  </si>
  <si>
    <t>-711042821</t>
  </si>
  <si>
    <t>1885339535</t>
  </si>
  <si>
    <t>-1724311778</t>
  </si>
  <si>
    <t>DN250</t>
  </si>
  <si>
    <t>"stoka B š26-š29"(240,5-115,92)</t>
  </si>
  <si>
    <t>"stoka B1 š26-š32"(44,03-0)</t>
  </si>
  <si>
    <t>DN160</t>
  </si>
  <si>
    <t>"stoka B š26-š29, P21 veřejná část"1*5</t>
  </si>
  <si>
    <t>"stoka B1 š26-š32, P22 veřejná část"1*5</t>
  </si>
  <si>
    <t>DN50</t>
  </si>
  <si>
    <t>"stoka B2"117,24</t>
  </si>
  <si>
    <t>615783599</t>
  </si>
  <si>
    <t>"stoka B š26-š29"(240,5-115,92)*1,2*0,1</t>
  </si>
  <si>
    <t>"stoka B1 š26-š32"(44,03-0)*1,2*0,1</t>
  </si>
  <si>
    <t>"stoka B2 š29-čš"(117,24-0)*1,2*0,1</t>
  </si>
  <si>
    <t>-640476792</t>
  </si>
  <si>
    <t>-891901224</t>
  </si>
  <si>
    <t>130408118</t>
  </si>
  <si>
    <t>-200720052</t>
  </si>
  <si>
    <t>-1514955929</t>
  </si>
  <si>
    <t>179129683</t>
  </si>
  <si>
    <t>-1348762671</t>
  </si>
  <si>
    <t>117,24*1,015 'Přepočtené koeficientem množství</t>
  </si>
  <si>
    <t>1204796504</t>
  </si>
  <si>
    <t>567600513</t>
  </si>
  <si>
    <t>10*1,03 'Přepočtené koeficientem množství</t>
  </si>
  <si>
    <t>-28716566</t>
  </si>
  <si>
    <t>1122125791</t>
  </si>
  <si>
    <t>168,61*1,03 'Přepočtené koeficientem množství</t>
  </si>
  <si>
    <t>1758586413</t>
  </si>
  <si>
    <t>"stoka B š26-š29, P21"1</t>
  </si>
  <si>
    <t>"stoka B1 š26-š32, P22"1</t>
  </si>
  <si>
    <t>-230282203</t>
  </si>
  <si>
    <t>517645617</t>
  </si>
  <si>
    <t>5+5</t>
  </si>
  <si>
    <t>-484044404</t>
  </si>
  <si>
    <t>"stoka B š27-š29"3</t>
  </si>
  <si>
    <t>"stoka B1 š30-š32"2</t>
  </si>
  <si>
    <t>1202844406</t>
  </si>
  <si>
    <t>-300714498</t>
  </si>
  <si>
    <t>-800999119</t>
  </si>
  <si>
    <t>1263192865</t>
  </si>
  <si>
    <t>-1428250876</t>
  </si>
  <si>
    <t>-595440311</t>
  </si>
  <si>
    <t>1478096171</t>
  </si>
  <si>
    <t>320267459</t>
  </si>
  <si>
    <t>295,85*1,05</t>
  </si>
  <si>
    <t>1867019269</t>
  </si>
  <si>
    <t>-350063822</t>
  </si>
  <si>
    <t>1850754061</t>
  </si>
  <si>
    <t>1178511624</t>
  </si>
  <si>
    <t>"podklad kameniva"184,598</t>
  </si>
  <si>
    <t>"frézování"20,254</t>
  </si>
  <si>
    <t>-1300286271</t>
  </si>
  <si>
    <t>204,852*3</t>
  </si>
  <si>
    <t>1835553895</t>
  </si>
  <si>
    <t>"zemina"89,842*1,8</t>
  </si>
  <si>
    <t>"kamenivo"184,598</t>
  </si>
  <si>
    <t>-449924528</t>
  </si>
  <si>
    <t>"asfalt"20,254</t>
  </si>
  <si>
    <t>1938893729</t>
  </si>
  <si>
    <t>SO 02 - dešťová kanalizace</t>
  </si>
  <si>
    <t>107303048</t>
  </si>
  <si>
    <t>"stoka DI š16-š58"(73,64-0)*2</t>
  </si>
  <si>
    <t>1192971676</t>
  </si>
  <si>
    <t>"stoka DA výúst-š6, situaceA"(126,44-0)*2</t>
  </si>
  <si>
    <t>"stoka DA š6-š18, situaceB"(477,47-126,44)*2</t>
  </si>
  <si>
    <t>"stoka DA š18-š21, situaceC"(572,73-477,47)*2</t>
  </si>
  <si>
    <t>"stoka DB š6-š24"(114,54-0)*2</t>
  </si>
  <si>
    <t>"stoka DB š24-š27"(238,94-114,54)*2</t>
  </si>
  <si>
    <t>"stoka DB1 š24-š30"(41,9-0)*2</t>
  </si>
  <si>
    <t>"stoka DB2"0</t>
  </si>
  <si>
    <t>"stoka DC š7-š34"(77,29-0)*1</t>
  </si>
  <si>
    <t>"stoka DD š9-š37"(55,11-0)*1</t>
  </si>
  <si>
    <t>"stoka DE š9-š40"(49,08-0)*1</t>
  </si>
  <si>
    <t>"stoka DF š14-š42, SÚS"(75,15-0)*0</t>
  </si>
  <si>
    <t>"stoka DG š15-š47"(120,85-0)*1</t>
  </si>
  <si>
    <t>"stoka DG1 š45-š59"(26,02-0)*1</t>
  </si>
  <si>
    <t>"stoka DH š18-š54"(208,6-0)*1</t>
  </si>
  <si>
    <t>"stoka DI š15-š58"(73,64-0)*1</t>
  </si>
  <si>
    <t>"odbočky"59*5*1,2</t>
  </si>
  <si>
    <t>"vpusti"53*3*1,2</t>
  </si>
  <si>
    <t>-72961880</t>
  </si>
  <si>
    <t>"stoka DH š18-š52"(131,23-0)*1</t>
  </si>
  <si>
    <t>1023695776</t>
  </si>
  <si>
    <t>243998577</t>
  </si>
  <si>
    <t>1931167020</t>
  </si>
  <si>
    <t>DN500</t>
  </si>
  <si>
    <t>"stoka DA výúst-š5, situaceA, sonda SK1"6*1</t>
  </si>
  <si>
    <t>DN400</t>
  </si>
  <si>
    <t>"stoka DA š5-š9, situaceB, sonda SK1"6*12</t>
  </si>
  <si>
    <t>DN315</t>
  </si>
  <si>
    <t>"stoka DA š9-š15, situaceB, sonda SK4"6*18</t>
  </si>
  <si>
    <t>"stoka DA š15-š21, situaceC. sonda SK6"6*18</t>
  </si>
  <si>
    <t>"stoka DB š6-š24, sonda SK2"6*4</t>
  </si>
  <si>
    <t>"stoka DB š24-š27"6*1</t>
  </si>
  <si>
    <t>"stoka DB1 š24-š30"6*0</t>
  </si>
  <si>
    <t>"stoka DC š7-š34"6*0</t>
  </si>
  <si>
    <t>"stoka DD š9-š37"6*0</t>
  </si>
  <si>
    <t>"stoka DE š9-š40"6*1</t>
  </si>
  <si>
    <t>"stoka DF š14-š42, SÚS, SK4"6*5</t>
  </si>
  <si>
    <t>"stoka DG š15-š47"6*10</t>
  </si>
  <si>
    <t>"stoka DG1 š45-š59"6*1</t>
  </si>
  <si>
    <t>"stoka DH š18-š54, SK6"6*8</t>
  </si>
  <si>
    <t>"stoka DI š15-š58, SK5"6*3</t>
  </si>
  <si>
    <t>492*1,2</t>
  </si>
  <si>
    <t>-118887762</t>
  </si>
  <si>
    <t>"stoka DA výúst-š5, situaceA, sonda SK1"6*3</t>
  </si>
  <si>
    <t>"stoka DA š5-š9, situaceB, sonda SK1"6*5</t>
  </si>
  <si>
    <t>"stoka DA š9-š15, situaceB, sonda SK4"6*16</t>
  </si>
  <si>
    <t>"stoka DA š15-š21, situaceC. sonda SK6"6*16</t>
  </si>
  <si>
    <t>"stoka DB š6-š24, sonda SK2"6*9</t>
  </si>
  <si>
    <t>"stoka DB š24-š27"6*2</t>
  </si>
  <si>
    <t>"stoka DB1 š24-š30"6*1</t>
  </si>
  <si>
    <t>"stoka DC š7-š34"6*10</t>
  </si>
  <si>
    <t>"stoka DD š9-š37"6*6</t>
  </si>
  <si>
    <t>"stoka DE š9-š40"6*7</t>
  </si>
  <si>
    <t>"stoka DF š14-š42, SÚS, SK4"6*3</t>
  </si>
  <si>
    <t>"stoka DG š15-š47"6*12</t>
  </si>
  <si>
    <t>"stoka DG1 š45-š59"6*3</t>
  </si>
  <si>
    <t>"stoka DH š18-š54, SK6"6*18</t>
  </si>
  <si>
    <t>"stoka DI š15-š58, SK5"6*11</t>
  </si>
  <si>
    <t>732*1,2</t>
  </si>
  <si>
    <t>160120587</t>
  </si>
  <si>
    <t>"stoka DA výúst-š6, situaceA, P1-5"5*3</t>
  </si>
  <si>
    <t>"stoka DA š6-š18, situaceB, P6-P30"24*3</t>
  </si>
  <si>
    <t>"stoka DA š18-š21, situaceC, P31-P33"3*3</t>
  </si>
  <si>
    <t>"stoka DB š6-š24, P34-40"7*3</t>
  </si>
  <si>
    <t>"stoka DB1 š24-š30, P41"1*3</t>
  </si>
  <si>
    <t>"stoka DC š7-š34, P42"2*3</t>
  </si>
  <si>
    <t>"stoka DD š9-š37,  P43"2*3</t>
  </si>
  <si>
    <t>"stoka DE š9-š40, P44"2*3</t>
  </si>
  <si>
    <t>"stoka DF š14-š42, SÚS, P45-P48"4*3</t>
  </si>
  <si>
    <t>"stoka DG š15-š47, P50-P56"6*3</t>
  </si>
  <si>
    <t>"stoka DG1 š45-š59, P57"1*3</t>
  </si>
  <si>
    <t>"stoka DH š18-š54, P58-P61"4*3</t>
  </si>
  <si>
    <t>"stoka DI š15-š58, P64-P68"5*3</t>
  </si>
  <si>
    <t>198*1,5</t>
  </si>
  <si>
    <t>8200226</t>
  </si>
  <si>
    <t>"stoka DA výúst-š5, situaceA, sonda SK1"(97,91-0)*(1,7-0,2)*1,2</t>
  </si>
  <si>
    <t>"stoka DA š5-š9, situaceB, sonda SK1"(241,92-97,91)*(1,7-0,2)*1,2</t>
  </si>
  <si>
    <t>"stoka DA š9-š15, situaceB, sonda SK4"(379,07-241,92)*(0,7-0,2)*1,2</t>
  </si>
  <si>
    <t>"stoka DA š15-š21, situaceC. sonda SK6"(572,73-379,07)*(1,2-0,2)*1,2</t>
  </si>
  <si>
    <t>"stoka DB š6-š24, sonda SK2"(114,54-0)*(1,1-0,2)*1,2</t>
  </si>
  <si>
    <t>"stoka DB š24-š27"(238,94-114,54)*(1,1-0,2)*1,2</t>
  </si>
  <si>
    <t>"stoka DB1 š24-š30"(41,9-0)*(1,1-0,2)*1,2</t>
  </si>
  <si>
    <t>"stoka DC š7-š34"(77,29-0)*(1,1-0,2)*1,2</t>
  </si>
  <si>
    <t>"stoka DD š9-š37"(55,11-0)*(1,1-0,2)*1,2</t>
  </si>
  <si>
    <t>"stoka DE š9-š40"(49,08-0)*(1,1-0,2)*1,2</t>
  </si>
  <si>
    <t>"stoka DF š14-š42, SÚS, SK4"(75,15-0)*(0,7-0,2)*1,2</t>
  </si>
  <si>
    <t>"stoka DG š15-š47"(120,85-0)*(0,7-0,2)*1,2</t>
  </si>
  <si>
    <t>"stoka DG1 š45-š59"(26,02-0)*(0,7-0,2)*1,2</t>
  </si>
  <si>
    <t>"stoka DH š18-š54, SK6"(208,6-0)*(1,2-0,2)*1,2</t>
  </si>
  <si>
    <t>"stoka DI š15-š58, SK5"(73,64-0)*(0,3-0,2)*1,2</t>
  </si>
  <si>
    <t>"stoka DA výúst-š6, situaceA, P1-5"5*8*(1,7-0,2)*1,2</t>
  </si>
  <si>
    <t>"stoka DA š6-š18, situaceB, P6-P30"24*8*(1,7-0,2)*1,2</t>
  </si>
  <si>
    <t>"stoka DA š18-š21, situaceC, P31-P33"3*8*(0,7-0,2)*1,2</t>
  </si>
  <si>
    <t>"stoka DB š6-š24, P34-40"7*8*(1,1-0,2)*1,2</t>
  </si>
  <si>
    <t>"stoka DB1 š24-š30, P41"1*8*(1,1-0,2)*1,2</t>
  </si>
  <si>
    <t>"stoka DC š7-š34, P42"2*8*(1,1-0,2)*1,2</t>
  </si>
  <si>
    <t>"stoka DD š9-š37,  P43"2*8*(1,1-0,2)*1,2</t>
  </si>
  <si>
    <t>"stoka DE š9-š40, P44"2*8*(1,1-0,2)*1,2</t>
  </si>
  <si>
    <t>"stoka DF š14-š42, SÚS, P45-P48"4*8*(0,7-0,2)*1,2</t>
  </si>
  <si>
    <t>"stoka DG š15-š47, P50-P56"6*8*(0,7-0,2)*1,2</t>
  </si>
  <si>
    <t>"stoka DG1 š45-š59, P57"1*8*(0,7-0,2)*1,2</t>
  </si>
  <si>
    <t>"stoka DH š18-š54, P58-P61"4*8*(1,2-0,2)*1,2</t>
  </si>
  <si>
    <t>"stoka DI š15-š58, P64-P68"5*8*(0,3-0,2)*1,2</t>
  </si>
  <si>
    <t>"vpusti"53*5*(1,2-0,2)*1,2</t>
  </si>
  <si>
    <t>-511806709</t>
  </si>
  <si>
    <t>"stoka DA výúst-š5, situaceA, sonda SK1"(97,91-0)*(2,0-1,7)*1,2</t>
  </si>
  <si>
    <t>"stoka DA š5-š9, situaceB, sonda SK1"(241,92-97,91)*(2,2-1,7)*1,2</t>
  </si>
  <si>
    <t>"stoka DA š9-š15, situaceB, sonda SK4"(379,07-241,92)*(2,2-0,7)*1,2</t>
  </si>
  <si>
    <t>"stoka DA š15-š21, situaceC. sonda SK6"(572,73-379,07)*(1,8-1,2)*1,2</t>
  </si>
  <si>
    <t>"stoka DB š6-š24, sonda SK2"(114,54-0)*(2,2-1,1)*1,2</t>
  </si>
  <si>
    <t>"stoka DB š24-š27"(238,94-114,54)*(2,2-1,1)*1,2</t>
  </si>
  <si>
    <t>"stoka DB1 š24-š30"(41,9-0)*(2,2-1,1)*1,2</t>
  </si>
  <si>
    <t>"stoka DC š7-š34"(77,29-0)*(2,2-1,1)*1,2</t>
  </si>
  <si>
    <t>"stoka DD š9-š37"(55,11-0)*(2,2-1,1)*1,2</t>
  </si>
  <si>
    <t>"stoka DE š9-š40"(49,08-0)*(2,2-1,1)*1,2</t>
  </si>
  <si>
    <t>"stoka DF š14-š42, SÚS, SK4"(75,15-0)*(2,2-0,7)*1,2</t>
  </si>
  <si>
    <t>"stoka DG š15-š47"(120,85-0)*(2,2-0,7)*1,2</t>
  </si>
  <si>
    <t>"stoka DG1 š45-š59"(26,02-0)*(2,2-0,7)*1,2</t>
  </si>
  <si>
    <t>"stoka DH š18-š54, SK6"(208,6-0)*(1,8-1,2)*1,2</t>
  </si>
  <si>
    <t>"stoka DI š15-š58, SK5"(73,64-0)*(1,2-0,3)*1,2</t>
  </si>
  <si>
    <t>"stoka DA š18-š21, situaceC, P31-P33"3*8*(1,7-0,7)*1,2</t>
  </si>
  <si>
    <t>"stoka DB š6-š24, P34-40"7*8*(1,7-1,1)*1,2</t>
  </si>
  <si>
    <t>"stoka DB1 š24-š30, P41"1*8*(1,7-1,1)*1,2</t>
  </si>
  <si>
    <t>"stoka DC š7-š34, P42"2*8*(1,7-1,1)*1,2</t>
  </si>
  <si>
    <t>"stoka DD š9-š37,  P43"2*8*(1,7-1,1)*1,2</t>
  </si>
  <si>
    <t>"stoka DE š9-š40, P44"2*8*(1,7-1,1)*1,2</t>
  </si>
  <si>
    <t>"stoka DF š14-š42, SÚS, P45-P48"4*8*(1,7-0,7)*1,2</t>
  </si>
  <si>
    <t>"stoka DG š15-š47, P50-P56"6*8*(1,7-0,7)*1,2</t>
  </si>
  <si>
    <t>"stoka DG1 š45-š59, P57"1*8*(1,7-0,7)*1,2</t>
  </si>
  <si>
    <t>"stoka DH š18-š54, P58-P61"4*8*(1,7-1,2)*1,2</t>
  </si>
  <si>
    <t>"stoka DI š15-š58, P64-P68"5*8*(1,2-0,3)*1,2</t>
  </si>
  <si>
    <t>"vpusti"53*5*(1,5-1,2)*1,2</t>
  </si>
  <si>
    <t>-1222610937</t>
  </si>
  <si>
    <t>"stoka DA výúst-š5, situaceA, sonda SK1"(97,91-0)*(2,3-2,0)*1,2</t>
  </si>
  <si>
    <t>"stoka DA š15-š21, situaceC. sonda SK6"(572,73-379,07)*(2,2-1,8)*1,2</t>
  </si>
  <si>
    <t>"stoka DB š24, sonda SK2"(150-66,05)*(3,5-2,2)*1,2</t>
  </si>
  <si>
    <t>"stoka DB š27"(238,94-212,11)*(4,9-2,2)*1,2</t>
  </si>
  <si>
    <t>"stoka DD š9-š37"(55,11-0)*(2,4-2,2)*1,2</t>
  </si>
  <si>
    <t>"stoka DH š18-š54, SK6"(208,6-0)*(2,2-1,8)*1,2</t>
  </si>
  <si>
    <t>"stoka DI š15-š58, SK5"(73,64-0)*(2,2-1,2)*1,2</t>
  </si>
  <si>
    <t>-1331253890</t>
  </si>
  <si>
    <t>"stoka DA výúst-š5, situaceA, sonda SK1"6*4</t>
  </si>
  <si>
    <t>"stoka DA š5-š9, situaceB, sonda SK1"6*17</t>
  </si>
  <si>
    <t>"stoka DA š9-š15, situaceB, sonda SK4"6*34</t>
  </si>
  <si>
    <t>"stoka DA š15-š21, situaceC. sonda SK6"6*34</t>
  </si>
  <si>
    <t>"stoka DB š6-š24, sonda SK2"6*13</t>
  </si>
  <si>
    <t>"stoka DB š24-š27"6*3</t>
  </si>
  <si>
    <t>"stoka DB1 š24-š30"6</t>
  </si>
  <si>
    <t>"stoka DE š9-š40"6*8</t>
  </si>
  <si>
    <t>"stoka DF š14-š42, SÚS, SK4"6*8</t>
  </si>
  <si>
    <t>"stoka DG š15-š47"6*22</t>
  </si>
  <si>
    <t>"stoka DG1 š45-š59"6*4</t>
  </si>
  <si>
    <t>"stoka DH š18-š54, SK6"6*26</t>
  </si>
  <si>
    <t>"80%"1140*0,8</t>
  </si>
  <si>
    <t>-2141073505</t>
  </si>
  <si>
    <t>"stoka DA výúst-š5, situaceA, sonda SK1"(97,91-0)*(2,0-1,8)</t>
  </si>
  <si>
    <t>"stoka DA š5-š9, situaceB, sonda SK1"(241,92-97,91)*(2,2-1,8)</t>
  </si>
  <si>
    <t>"stoka DA š9-š15, situaceB, sonda SK4"(379,07-241,92)*(2,2-1,8)</t>
  </si>
  <si>
    <t>"stoka DA š15-š21, situaceC. sonda SK6"(572,73-379,07)*(1,8-1,2)</t>
  </si>
  <si>
    <t>"stoka DB š6-š24, sonda SK2"(114,54-0)*(2,2-1,8)</t>
  </si>
  <si>
    <t>"stoka DB š24-š27"(238,94-114,54)*(2,2-1,8)</t>
  </si>
  <si>
    <t>"stoka DB1 š24-š30"(41,9-0)*(2,2-1,8)</t>
  </si>
  <si>
    <t>"stoka DC š7-š34"(77,29-0)*(2,2-1,8)</t>
  </si>
  <si>
    <t>"stoka DD š9-š37"(55,11-0)*(2,2-1,8)</t>
  </si>
  <si>
    <t>"stoka DE š9-š40"(49,08-0)*(2,2-1,8)</t>
  </si>
  <si>
    <t>"stoka DF š14-š42, SÚS, SK4"(75,15-0)*(2,2-1,8)</t>
  </si>
  <si>
    <t>"stoka DG š15-š47"(120,85-0)*(2,2-1,8)</t>
  </si>
  <si>
    <t>"stoka DG1 š45-š59"(26,02-0)*(2,2-1,8)</t>
  </si>
  <si>
    <t>"stoka DH š18-š54, SK6"(208,6-0)*(1,8-1,8)</t>
  </si>
  <si>
    <t>"stoka DA výúst-š5, situaceA, sonda SK1"(97,91-0)*(2,3-2,0)</t>
  </si>
  <si>
    <t>"stoka DA š15-š21, situaceC. sonda SK6"(572,73-379,07)*(2,2-1,8)</t>
  </si>
  <si>
    <t>"stoka DB š24, sonda SK2"(150-66,05)*(3,5-2,2)*0,5</t>
  </si>
  <si>
    <t>"stoka DB š27"(238,94-212,11)*(4,9-2,2)*0,5</t>
  </si>
  <si>
    <t>"stoka DD š9-š37"(55,11-0)*(2,4-2,2)</t>
  </si>
  <si>
    <t>"stoka DH š18-š54, SK6"(208,6-0)*(2,2-1,8)*0,8</t>
  </si>
  <si>
    <t>"stoka DI š15-š58, SK5"(73,64-0)*(2,2-1,8)</t>
  </si>
  <si>
    <t>-2079261067</t>
  </si>
  <si>
    <t>415523379</t>
  </si>
  <si>
    <t>-1894074237</t>
  </si>
  <si>
    <t>"zpětný zásyp"3348,56</t>
  </si>
  <si>
    <t>"ornice"297*0,25</t>
  </si>
  <si>
    <t>511290938</t>
  </si>
  <si>
    <t>2608,772+2120,421+547,818-3348,56</t>
  </si>
  <si>
    <t>-405114142</t>
  </si>
  <si>
    <t>"zpětný zásyp"3520,28</t>
  </si>
  <si>
    <t>441857643</t>
  </si>
  <si>
    <t>2799,572+2279,421+547,818-3520,28</t>
  </si>
  <si>
    <t>-1106545425</t>
  </si>
  <si>
    <t>"stoka DA výúst-š5, situaceA, sonda SK1"(97,91-0)*(2,3-0,8)*1,2</t>
  </si>
  <si>
    <t>"stoka DA š5-š9, situaceB, sonda SK1"(241,92-97,91)*(2,2-0,8)*1,2</t>
  </si>
  <si>
    <t>"stoka DA š9-š15, situaceB, sonda SK4"(379,07-241,92)*(2,2-0,8)*1,2</t>
  </si>
  <si>
    <t>"stoka DA š15-š21, situaceC. sonda SK6"(572,73-379,07)*(2,2-0,8)*1,2</t>
  </si>
  <si>
    <t>"stoka DB š6-š24, sonda SK2"(114,54-0)*(2,2-0,8)*1,2</t>
  </si>
  <si>
    <t>"stoka DB š24-š27"(238,94-114,54)*(3,5-0,8)*1,2</t>
  </si>
  <si>
    <t>"stoka DB1 š24-š30"(41,9-0)*(2,2-0,8)*1,2</t>
  </si>
  <si>
    <t>"stoka DC š7-š34"(77,29-0)*(2,2-0,8)*1,2</t>
  </si>
  <si>
    <t>"stoka DD š9-š37"(55,11-0)*(2,4-0,8)*1,2</t>
  </si>
  <si>
    <t>"stoka DE š9-š40"(49,08-0)*(2,2-0,8)*1,2</t>
  </si>
  <si>
    <t>"stoka DF š14-š42, SÚS, SK4"(75,15-0)*(2,2-0,8)*1,2</t>
  </si>
  <si>
    <t>"stoka DG š15-š47"(120,85-0)*(2,2-0,8)*1,2</t>
  </si>
  <si>
    <t>"stoka DG1 š45-š59"(26,02-0)*(2,2-0,8)*1,2</t>
  </si>
  <si>
    <t>"stoka DH š18-š54, SK6"(208,6-0)*(2,2-0,8)*1,2</t>
  </si>
  <si>
    <t>"stoka DI š15-š58, SK5"(73,64-0)*(2,2-0,8)*1,2</t>
  </si>
  <si>
    <t>"stoka DA š18-š21, situaceC, P31-P33"3*8*(1,7-0,8)*1,2</t>
  </si>
  <si>
    <t>"stoka DB š6-š24, P34-40"7*8*(1,7-0,8)*1,2</t>
  </si>
  <si>
    <t>"stoka DB1 š24-š30, P41"1*8*(1,7-0,8)*1,2</t>
  </si>
  <si>
    <t>"stoka DC š7-š34, P42"2*8*(1,7-0,8)*1,2</t>
  </si>
  <si>
    <t>"stoka DD š9-š37,  P43"2*8*(1,7-0,8)*1,2</t>
  </si>
  <si>
    <t>"stoka DE š9-š40, P44"2*8*(1,7-0,8)*1,2</t>
  </si>
  <si>
    <t>"stoka DF š14-š42, SÚS, P45-P48"4*8*(1,7-0,8)*1,2</t>
  </si>
  <si>
    <t>"stoka DG š15-š47, P50-P56"6*8*(1,7-0,8)*1,2</t>
  </si>
  <si>
    <t>"stoka DG1 š45-š59, P57"1*8*(1,7-0,8)*1,2</t>
  </si>
  <si>
    <t>"stoka DH š18-š54, P58-P61"4*8*(1,7-1,8)*1,2</t>
  </si>
  <si>
    <t>"stoka DI š15-š58, P64-P68"5*8*(1,2-0,8)*1,2</t>
  </si>
  <si>
    <t>"vpusti"53*5*(1,7-0,8)*1,2</t>
  </si>
  <si>
    <t>233131486</t>
  </si>
  <si>
    <t>"stoka DA výúst-š5, situaceA"(97,91-0)*1,2*0,65</t>
  </si>
  <si>
    <t>"stoka DA š5-š9, situaceB"(241,92-97,91)*1,2*0,55</t>
  </si>
  <si>
    <t>"stoka DA š9-š15, situaceB"(379,07-241,92)*1,2*0,47</t>
  </si>
  <si>
    <t>"stoka DA š15-š21, situaceC"(572,73-379,07)*1,2*0,4</t>
  </si>
  <si>
    <t>"stoka DB š6-š24"(114,54-0)*1,2*0,4</t>
  </si>
  <si>
    <t>"stoka DB š24-š27"(238,94-114,54)*1,2*0,4</t>
  </si>
  <si>
    <t>"stoka DB1 š24-š30"(41,9-0)*1,2*0,4</t>
  </si>
  <si>
    <t>"stoka DC š7-š34"(77,29-0)*1,2*0,4</t>
  </si>
  <si>
    <t>"stoka DD š9-š37"(55,11-0)*1,2*0,4</t>
  </si>
  <si>
    <t>"stoka DE š9-š40"(49,08-0)*1,2*0,4</t>
  </si>
  <si>
    <t>"stoka DF š14-š42, SÚS"(75,15-0)*1,2*0,4</t>
  </si>
  <si>
    <t>"stoka DG š15-š47"(120,85-0)*1,2*0,4</t>
  </si>
  <si>
    <t>"stoka DG1 š45-š59"(26,02-0)*1,2*0,4</t>
  </si>
  <si>
    <t>"stoka DH š18-š54"(208,6-0)*1,2*0,4</t>
  </si>
  <si>
    <t>"stoka DI š15-š58"(73,64-0)*1,2*0,4</t>
  </si>
  <si>
    <t>"stoka DA výúst-š6, situaceA, P1-5"5*8*1,2*0,3</t>
  </si>
  <si>
    <t>"stoka DA š6-š18, situaceB, P6-P30"24*8*1,2*0,3</t>
  </si>
  <si>
    <t>"stoka DA š18-š21, situaceC, P31-P33"3*8*1,2*0,3</t>
  </si>
  <si>
    <t>"stoka DB š6-š24, P34-40"7*8*1,2*0,3</t>
  </si>
  <si>
    <t>"stoka DB1 š24-š30, P41"1*8*1,2*0,3</t>
  </si>
  <si>
    <t>"stoka DC š7-š34, P42"2*8*1,2*0,3</t>
  </si>
  <si>
    <t>"stoka DD š9-š37,  P43"2*8*1,2*0,3</t>
  </si>
  <si>
    <t>"stoka DE š9-š40, P44"2*8*1,2*0,3</t>
  </si>
  <si>
    <t>"stoka DF š14-š42, SÚS, P45-P48"4*8*1,2*0,3</t>
  </si>
  <si>
    <t>"stoka DG š15-š47, P50-P56"6*8*1,2*0,3</t>
  </si>
  <si>
    <t>"stoka DG1 š45-š59, P57"1*8*1,2*0,3</t>
  </si>
  <si>
    <t>"stoka DH š18-š54, P58-P61"4*8*1,2*0,3</t>
  </si>
  <si>
    <t>"stoka DI š15-š58, P64-P68"5*8*1,2*0,3</t>
  </si>
  <si>
    <t>"vpusti"53*8*1,2*0,3</t>
  </si>
  <si>
    <t>-2110907812</t>
  </si>
  <si>
    <t>1148,405*1,4 'Přepočtené koeficientem množství</t>
  </si>
  <si>
    <t>1371737988</t>
  </si>
  <si>
    <t>"š1a-š60"61*(1*4*0,2)*2,4</t>
  </si>
  <si>
    <t>1323737159</t>
  </si>
  <si>
    <t>117,12*1,4 'Přepočtené koeficientem množství</t>
  </si>
  <si>
    <t>-2027215674</t>
  </si>
  <si>
    <t>-600045813</t>
  </si>
  <si>
    <t>-649190836</t>
  </si>
  <si>
    <t>297*0,02 'Přepočtené koeficientem množství</t>
  </si>
  <si>
    <t>1000573599</t>
  </si>
  <si>
    <t>"stoka DC š7-š34"(77,29-0)*2</t>
  </si>
  <si>
    <t>"stoka DD š9-š37"(55,11-0)*2</t>
  </si>
  <si>
    <t>"stoka DE š9-š40"(49,08-0)*2</t>
  </si>
  <si>
    <t>"stoka DF š14-š42, SÚS"(75,15-0)*6</t>
  </si>
  <si>
    <t>"stoka DG š15-š47"(120,85-0)*2</t>
  </si>
  <si>
    <t>"stoka DG1 š45-š59"(26,02-0)*2</t>
  </si>
  <si>
    <t>"stoka DH š18-š54"(208,6-0)*2</t>
  </si>
  <si>
    <t>"stoka DI š15-š58"(73,64-0)*2</t>
  </si>
  <si>
    <t>"odbočky"40*5*2</t>
  </si>
  <si>
    <t>-612213432</t>
  </si>
  <si>
    <t>-623964407</t>
  </si>
  <si>
    <t>1742047925</t>
  </si>
  <si>
    <t>"stoka DA výúst-š5, situaceA"(97,91-0)</t>
  </si>
  <si>
    <t>"stoka DA š5-š9, situaceB"(241,92-97,91)</t>
  </si>
  <si>
    <t>"stoka DA š9-š15, situaceB"(379,07-241,92)</t>
  </si>
  <si>
    <t>"stoka DA š15-š21, situaceC"(572,73-379,07)</t>
  </si>
  <si>
    <t>"stoka DB š6-š24"(114,54-0)</t>
  </si>
  <si>
    <t>"stoka DB š24-š27"(238,94-114,54)</t>
  </si>
  <si>
    <t>"stoka DB1 š24-š30"(41,9-0)</t>
  </si>
  <si>
    <t>"stoka DC š7-š34"(77,29-0)</t>
  </si>
  <si>
    <t>"stoka DD š9-š37"(55,11-0)</t>
  </si>
  <si>
    <t>"stoka DE š9-š40"(49,08-0)</t>
  </si>
  <si>
    <t>"stoka DF š14-š42, SÚS"(75,15-0)</t>
  </si>
  <si>
    <t>"stoka DG š15-š47"(120,85-0)</t>
  </si>
  <si>
    <t>"stoka DG1 š45-š59"(26,02-0)</t>
  </si>
  <si>
    <t>"stoka DH š18-š54"(208,6-0)</t>
  </si>
  <si>
    <t>"stoka DI š15-š58"(73,64-0)</t>
  </si>
  <si>
    <t>"stoka DA výúst-š6, situaceA, P1-5"5*8</t>
  </si>
  <si>
    <t>"stoka DA š6-š18, situaceB, P6-P30"24*8</t>
  </si>
  <si>
    <t>"stoka DA š18-š21, situaceC, P31-P33"3*8</t>
  </si>
  <si>
    <t>"stoka DB š6-š24, P34-40"7*8</t>
  </si>
  <si>
    <t>"stoka DB1 š24-š30, P41"1*8</t>
  </si>
  <si>
    <t>"stoka DC š7-š34, P42"2*8</t>
  </si>
  <si>
    <t>"stoka DD š9-š37,  P43"2*8</t>
  </si>
  <si>
    <t>"stoka DE š9-š40, P44"2*8</t>
  </si>
  <si>
    <t>"stoka DF š14-š42, SÚS, P45-P48"4*8</t>
  </si>
  <si>
    <t>"stoka DG š15-š47, P50-P56"6*8</t>
  </si>
  <si>
    <t>"stoka DG1 š45-š59, P57"1*8</t>
  </si>
  <si>
    <t>"stoka DH š18-š54, P58-P61"4*8</t>
  </si>
  <si>
    <t>"stoka DI š15-š58, P64-P68"5*8</t>
  </si>
  <si>
    <t>"vpusti"53*8</t>
  </si>
  <si>
    <t>1114246196</t>
  </si>
  <si>
    <t>"stoka DA výúst-š5, situaceA"(97,91-0)*1,2*0,1</t>
  </si>
  <si>
    <t>"stoka DA š5-š9, situaceB"(241,92-97,91)*1,2*0,1</t>
  </si>
  <si>
    <t>"stoka DA š9-š15, situaceB"(379,07-241,92)*1,2*0,1</t>
  </si>
  <si>
    <t>"stoka DA š15-š21, situaceC"(572,73-379,07)*1,2*0,1</t>
  </si>
  <si>
    <t>"stoka DB š6-š24"(114,54-0)*1,2*0,1</t>
  </si>
  <si>
    <t>"stoka DB š24-š27"(238,94-114,54)*1,2*0,1</t>
  </si>
  <si>
    <t>"stoka DB1 š24-š30"(41,9-0)*1,2*0,1</t>
  </si>
  <si>
    <t>"stoka DC š7-š34"(77,29-0)*1,2*0,1</t>
  </si>
  <si>
    <t>"stoka DD š9-š37"(55,11-0)*1,2*0,1</t>
  </si>
  <si>
    <t>"stoka DE š9-š40"(49,08-0)*1,2*0,1</t>
  </si>
  <si>
    <t>"stoka DF š14-š42, SÚS"(75,15-0)*1,2*0,1</t>
  </si>
  <si>
    <t>"stoka DG š15-š47"(120,85-0)*1,2*0,1</t>
  </si>
  <si>
    <t>"stoka DG1 š45-š59"(26,02-0)*1,2*0,1</t>
  </si>
  <si>
    <t>"stoka DH š18-š54"(208,6-0)*1,2*0,1</t>
  </si>
  <si>
    <t>"stoka DI š15-š58"(73,64-0)*1,2*0,1</t>
  </si>
  <si>
    <t>"stoka DA výúst-š6, situaceA, P1-5"5*8*1,2*0,1</t>
  </si>
  <si>
    <t>"stoka DA š6-š18, situaceB, P6-P30"24*8*1,2*0,1</t>
  </si>
  <si>
    <t>"stoka DA š18-š21, situaceC, P31-P33"3*8*1,2*0,1</t>
  </si>
  <si>
    <t>"stoka DB š6-š24, P34-40"7*8*1,2*0,1</t>
  </si>
  <si>
    <t>"stoka DB1 š24-š30, P41"1*8*1,2*0,1</t>
  </si>
  <si>
    <t>"stoka DC š7-š34, P42"2*8*1,2*0,1</t>
  </si>
  <si>
    <t>"stoka DD š9-š37,  P43"2*8*1,2*0,1</t>
  </si>
  <si>
    <t>"stoka DE š9-š40, P44"2*8*1,2*0,1</t>
  </si>
  <si>
    <t>"stoka DF š14-š42, SÚS, P45-P48"4*8*1,2*0,1</t>
  </si>
  <si>
    <t>"stoka DG š15-š47, P50-P56"6*8*1,2*0,1</t>
  </si>
  <si>
    <t>"stoka DG1 š45-š59, P57"1*8*1,2*0,1</t>
  </si>
  <si>
    <t>"stoka DH š18-š54, P58-P61"4*8*1,2*0,1</t>
  </si>
  <si>
    <t>"stoka DI š15-š58, P64-P68"5*8*1,2*0,1</t>
  </si>
  <si>
    <t>"vpusti"53*8*1,2*0,1</t>
  </si>
  <si>
    <t>-136071733</t>
  </si>
  <si>
    <t>"výúst do potoka"(2+1+4)*(1,5+2)</t>
  </si>
  <si>
    <t>-758080856</t>
  </si>
  <si>
    <t>-1815172108</t>
  </si>
  <si>
    <t>1160304963</t>
  </si>
  <si>
    <t>-708421574</t>
  </si>
  <si>
    <t>669501315</t>
  </si>
  <si>
    <t>-609647419</t>
  </si>
  <si>
    <t>1741141160</t>
  </si>
  <si>
    <t>"10% nových, 90% původních"147,28*0,1</t>
  </si>
  <si>
    <t>-1763793350</t>
  </si>
  <si>
    <t>"vpusti"53*3</t>
  </si>
  <si>
    <t>2118363867</t>
  </si>
  <si>
    <t>687*1,03 'Přepočtené koeficientem množství</t>
  </si>
  <si>
    <t>908982027</t>
  </si>
  <si>
    <t>-763290326</t>
  </si>
  <si>
    <t>1160,24*1,03 'Přepočtené koeficientem množství</t>
  </si>
  <si>
    <t>1269912896</t>
  </si>
  <si>
    <t>1242434999</t>
  </si>
  <si>
    <t>137,15*1,03 'Přepočtené koeficientem množství</t>
  </si>
  <si>
    <t>-2091975141</t>
  </si>
  <si>
    <t>2096121268</t>
  </si>
  <si>
    <t>144,01*1,03 'Přepočtené koeficientem množství</t>
  </si>
  <si>
    <t>1731539597</t>
  </si>
  <si>
    <t>-327140037</t>
  </si>
  <si>
    <t>97,91*1,03 'Přepočtené koeficientem množství</t>
  </si>
  <si>
    <t>1169752883</t>
  </si>
  <si>
    <t>"stoka DA š15-š21, situaceC, P20-P33"11</t>
  </si>
  <si>
    <t>"stoka DB š6-š24, P34-40"7</t>
  </si>
  <si>
    <t>"stoka DB1 š24-š30, P41"1</t>
  </si>
  <si>
    <t>"stoka DC š7-š34, P42"2</t>
  </si>
  <si>
    <t>"stoka DD š9-š37,  P43"2</t>
  </si>
  <si>
    <t>"stoka DE š9-š40, P44"2</t>
  </si>
  <si>
    <t>"stoka DF š14-š42, SÚS, P45-P48"4</t>
  </si>
  <si>
    <t>"stoka DG š15-š47, P50-P56"6</t>
  </si>
  <si>
    <t>"stoka DG1 š45-š59, P57"1</t>
  </si>
  <si>
    <t>"stoka DH š18-š54, P58-P61"4</t>
  </si>
  <si>
    <t>"stoka DI š15-š58, P64-P68"5</t>
  </si>
  <si>
    <t>"vpusti"(53-3-3-10)</t>
  </si>
  <si>
    <t>-1839038339</t>
  </si>
  <si>
    <t>360714682</t>
  </si>
  <si>
    <t>"stoka DA š9-š15, situaceC, P9-P19"10</t>
  </si>
  <si>
    <t>"vpust"10</t>
  </si>
  <si>
    <t>-1216659374</t>
  </si>
  <si>
    <t>634069564</t>
  </si>
  <si>
    <t>"stoka DA š5-š9, situaceB, P4-P7"3</t>
  </si>
  <si>
    <t>"vpust"3</t>
  </si>
  <si>
    <t>380095625</t>
  </si>
  <si>
    <t>-779276835</t>
  </si>
  <si>
    <t>"stoka DA výúst-š5, situaceA, P1-3"3</t>
  </si>
  <si>
    <t>"vpusti"1</t>
  </si>
  <si>
    <t>-1945342685</t>
  </si>
  <si>
    <t>-931847112</t>
  </si>
  <si>
    <t>1+62+3</t>
  </si>
  <si>
    <t>1105757869</t>
  </si>
  <si>
    <t>"š27"1</t>
  </si>
  <si>
    <t>-1443653416</t>
  </si>
  <si>
    <t>"š1a-š60"61</t>
  </si>
  <si>
    <t>-505708654</t>
  </si>
  <si>
    <t>"š24"1</t>
  </si>
  <si>
    <t>"š27"2</t>
  </si>
  <si>
    <t>166428538</t>
  </si>
  <si>
    <t>-385988290</t>
  </si>
  <si>
    <t>2125911011</t>
  </si>
  <si>
    <t>-167653084</t>
  </si>
  <si>
    <t>Osazení vpusti uliční DN 450 z betonových dílců dno s výtokem</t>
  </si>
  <si>
    <t>1611869864</t>
  </si>
  <si>
    <t>847409996</t>
  </si>
  <si>
    <t>-1376084244</t>
  </si>
  <si>
    <t>vpusť uliční DN 450 betonová 500x190x65mm čtvercový poklop</t>
  </si>
  <si>
    <t>-110350919</t>
  </si>
  <si>
    <t>2083008953</t>
  </si>
  <si>
    <t>"stoka DH1 š60-š61"2</t>
  </si>
  <si>
    <t>72</t>
  </si>
  <si>
    <t>-2118067376</t>
  </si>
  <si>
    <t>73</t>
  </si>
  <si>
    <t>1388203546</t>
  </si>
  <si>
    <t>"odpočet H1"-2</t>
  </si>
  <si>
    <t>74</t>
  </si>
  <si>
    <t>-2076588209</t>
  </si>
  <si>
    <t>75</t>
  </si>
  <si>
    <t>990767937</t>
  </si>
  <si>
    <t>"vpusti"(53)</t>
  </si>
  <si>
    <t>76</t>
  </si>
  <si>
    <t>-1766057547</t>
  </si>
  <si>
    <t>77</t>
  </si>
  <si>
    <t>284837447</t>
  </si>
  <si>
    <t>78</t>
  </si>
  <si>
    <t>-2005246657</t>
  </si>
  <si>
    <t>79</t>
  </si>
  <si>
    <t>-589924812</t>
  </si>
  <si>
    <t>"stoka DH š18-š52"(131,23-0)*2</t>
  </si>
  <si>
    <t>"odbočky"59*5*2/2</t>
  </si>
  <si>
    <t>"vpusti"53*3*2</t>
  </si>
  <si>
    <t>2782,12/2</t>
  </si>
  <si>
    <t>80</t>
  </si>
  <si>
    <t>-1688009778</t>
  </si>
  <si>
    <t>81</t>
  </si>
  <si>
    <t>1682260030</t>
  </si>
  <si>
    <t>82</t>
  </si>
  <si>
    <t>-6344420</t>
  </si>
  <si>
    <t>"podklad kameniva"1259,513</t>
  </si>
  <si>
    <t>"frézování"542,462</t>
  </si>
  <si>
    <t>83</t>
  </si>
  <si>
    <t>1958308777</t>
  </si>
  <si>
    <t>1801,975*3</t>
  </si>
  <si>
    <t>84</t>
  </si>
  <si>
    <t>2016385901</t>
  </si>
  <si>
    <t>"zemina"1928,451</t>
  </si>
  <si>
    <t>"kamení"1259,513</t>
  </si>
  <si>
    <t>85</t>
  </si>
  <si>
    <t>1422918170</t>
  </si>
  <si>
    <t>"frézovaný asfalt"542,462</t>
  </si>
  <si>
    <t>86</t>
  </si>
  <si>
    <t>-939576717</t>
  </si>
  <si>
    <t>SO 03 - ČOV, komunikace, přípojka NN</t>
  </si>
  <si>
    <t xml:space="preserve">    2 - Zakládání</t>
  </si>
  <si>
    <t>PSV - Práce a dodávky PSV</t>
  </si>
  <si>
    <t xml:space="preserve">    741 - Elektroinstalace - silnoproud</t>
  </si>
  <si>
    <t xml:space="preserve">    767 - Konstrukce zámečnické</t>
  </si>
  <si>
    <t>OST - Ostatní</t>
  </si>
  <si>
    <t>-872117692</t>
  </si>
  <si>
    <t>30*12</t>
  </si>
  <si>
    <t>-1137157439</t>
  </si>
  <si>
    <t>"ČOV"32*12*1,1</t>
  </si>
  <si>
    <t>"cesta měřeno"125*4*1,1</t>
  </si>
  <si>
    <t>-110067226</t>
  </si>
  <si>
    <t>50+6+25</t>
  </si>
  <si>
    <t>-1996658205</t>
  </si>
  <si>
    <t>"ČOV sonda"14*5*(0,8-0,2)</t>
  </si>
  <si>
    <t>"přečerpávací šachta"5*2,5*(0,8-0,2)</t>
  </si>
  <si>
    <t>"česlový žlab"3*2*(0,8-0,2)</t>
  </si>
  <si>
    <t>482260161</t>
  </si>
  <si>
    <t>"ČOV sonda"12*4*(1,7-0,8)</t>
  </si>
  <si>
    <t>"přečerpávací šachta"5*2,5*(1,7-0,8)</t>
  </si>
  <si>
    <t>"česlový žlab"3*2*(1,2-0,8)</t>
  </si>
  <si>
    <t>342577149</t>
  </si>
  <si>
    <t>"ČOV sonda"12*4*(2,5-1,7)</t>
  </si>
  <si>
    <t>"přečerpávací šachta"5*2,5*(2,5-1,7)</t>
  </si>
  <si>
    <t>-1421286025</t>
  </si>
  <si>
    <t>"ČOV sonda"12*4*(3,4-2,5)</t>
  </si>
  <si>
    <t>-327701423</t>
  </si>
  <si>
    <t>"ČOV sonda 30%"12*4*(3,4-2,5)*0,3</t>
  </si>
  <si>
    <t>12714639</t>
  </si>
  <si>
    <t>"zpětný zásyp"95,156</t>
  </si>
  <si>
    <t>"ornice"560*0,25</t>
  </si>
  <si>
    <t>-1255500453</t>
  </si>
  <si>
    <t>105+56+63-95,156</t>
  </si>
  <si>
    <t>-116207056</t>
  </si>
  <si>
    <t>-1930508486</t>
  </si>
  <si>
    <t>128,844*1,8</t>
  </si>
  <si>
    <t>-1987354567</t>
  </si>
  <si>
    <t>-2095227173</t>
  </si>
  <si>
    <t>"výkop jáma"53,1+56,85+48,4+43,2</t>
  </si>
  <si>
    <t>"ČOV"-9,6*2,7*3,3</t>
  </si>
  <si>
    <t>"čerp.šachta"-4*1,6*2,5</t>
  </si>
  <si>
    <t>"česle"-1,6*2,7*1</t>
  </si>
  <si>
    <t>-668752973</t>
  </si>
  <si>
    <t>"ČOV sonda"(12*2+4*2)*3,2*0,2+12*4*0,2</t>
  </si>
  <si>
    <t>"přečerpávací šachta"(5*2+2,5*2)*2,7*0,2</t>
  </si>
  <si>
    <t>"česlový žlab"(3*2+2*2)*1,2*0,2</t>
  </si>
  <si>
    <t>156879931</t>
  </si>
  <si>
    <t>40,58*1,4 'Přepočtené koeficientem množství</t>
  </si>
  <si>
    <t>-1037131753</t>
  </si>
  <si>
    <t>"příjezd"50*2*2</t>
  </si>
  <si>
    <t>"ČOV"24*15</t>
  </si>
  <si>
    <t>-1484048304</t>
  </si>
  <si>
    <t>-1595278682</t>
  </si>
  <si>
    <t>560*0,02 'Přepočtené koeficientem množství</t>
  </si>
  <si>
    <t>-1783516531</t>
  </si>
  <si>
    <t>"ČOV"32*9</t>
  </si>
  <si>
    <t>"příjezd měřeno"125*4*1,1</t>
  </si>
  <si>
    <t>Zakládání</t>
  </si>
  <si>
    <t>1497722245</t>
  </si>
  <si>
    <t>48*1,5</t>
  </si>
  <si>
    <t>1570274750</t>
  </si>
  <si>
    <t>72*1,1845 'Přepočtené koeficientem množství</t>
  </si>
  <si>
    <t>389414339</t>
  </si>
  <si>
    <t>"okolo ČOV"5*2+14*2+10</t>
  </si>
  <si>
    <t>-609895570</t>
  </si>
  <si>
    <t>"česlový žlab"2*3</t>
  </si>
  <si>
    <t>"ČOV"4*2</t>
  </si>
  <si>
    <t>-1109157219</t>
  </si>
  <si>
    <t>744084476</t>
  </si>
  <si>
    <t>"přečerpávací šachta"2</t>
  </si>
  <si>
    <t>"česlový žlab"4</t>
  </si>
  <si>
    <t>"ČOV"3</t>
  </si>
  <si>
    <t>-467526750</t>
  </si>
  <si>
    <t>2094510013</t>
  </si>
  <si>
    <t>"pod ČOV"14*5*0,3</t>
  </si>
  <si>
    <t>720980310</t>
  </si>
  <si>
    <t>"přečerpávací šachta"3</t>
  </si>
  <si>
    <t>"česlový žlab"3</t>
  </si>
  <si>
    <t>"ČOV"6</t>
  </si>
  <si>
    <t>-1174255711</t>
  </si>
  <si>
    <t>"česlový žlab"1</t>
  </si>
  <si>
    <t>"ČOV"4</t>
  </si>
  <si>
    <t>1684730191</t>
  </si>
  <si>
    <t>"pod ČOV"(10*3+4,5*2+3*2)*0,25</t>
  </si>
  <si>
    <t>-281648319</t>
  </si>
  <si>
    <t>"pod ČOV"(10*2+3*2+4,5*2+2*2+3*2+2*2)*0,25</t>
  </si>
  <si>
    <t>1719734245</t>
  </si>
  <si>
    <t>457357274</t>
  </si>
  <si>
    <t>"pod ČOV"45/5*22/1000*2</t>
  </si>
  <si>
    <t>Základové patky z betonu tř. C 12/15</t>
  </si>
  <si>
    <t>-2141225451</t>
  </si>
  <si>
    <t>"oplocení"81*0,5*0,5*1</t>
  </si>
  <si>
    <t>715105698</t>
  </si>
  <si>
    <t>"oplocení"81*0,5*4*0,25</t>
  </si>
  <si>
    <t>105123929</t>
  </si>
  <si>
    <t>1360952581</t>
  </si>
  <si>
    <t>14*0,02*0,15</t>
  </si>
  <si>
    <t>9*0,02*0,15</t>
  </si>
  <si>
    <t>12*0,05*0,15</t>
  </si>
  <si>
    <t>7*0,025*0,15</t>
  </si>
  <si>
    <t>0,185*1,15</t>
  </si>
  <si>
    <t>-117705260</t>
  </si>
  <si>
    <t>581744906</t>
  </si>
  <si>
    <t>100/2</t>
  </si>
  <si>
    <t>-164167100</t>
  </si>
  <si>
    <t>-1312614941</t>
  </si>
  <si>
    <t>6+(38/4)*2</t>
  </si>
  <si>
    <t>-1606823618</t>
  </si>
  <si>
    <t>brána plotová dvoukřídlá Pz 4000x2030mm</t>
  </si>
  <si>
    <t>-903289518</t>
  </si>
  <si>
    <t>-1924454630</t>
  </si>
  <si>
    <t>7,6+38+14+38+2</t>
  </si>
  <si>
    <t>2029914590</t>
  </si>
  <si>
    <t>99,6*1,05 'Přepočtené koeficientem množství</t>
  </si>
  <si>
    <t>1901927716</t>
  </si>
  <si>
    <t>99,6</t>
  </si>
  <si>
    <t>-2027451927</t>
  </si>
  <si>
    <t>-1341024519</t>
  </si>
  <si>
    <t>1645828088</t>
  </si>
  <si>
    <t>"česlový žlab"(1,52*2+2,68*3)*0,94*0,14+2,68*1,52*0,14</t>
  </si>
  <si>
    <t>"čerpací šachta fekál vůz"(1,6*2+4*2)*0,3*2+1,6*4*0,3*2</t>
  </si>
  <si>
    <t>1997683029</t>
  </si>
  <si>
    <t>"česlový žlab"(1,52*2+2,68*3)*1*2+(2,68*2+1,52*2)*0,2</t>
  </si>
  <si>
    <t>"čerpací šachta fekál vůz"(1,6*2+4*2)*2*2+(1,6*2+2*4)*0,3+1,6*4</t>
  </si>
  <si>
    <t>2028711478</t>
  </si>
  <si>
    <t>1933725617</t>
  </si>
  <si>
    <t>12,588*180/1000</t>
  </si>
  <si>
    <t>556047612</t>
  </si>
  <si>
    <t>"vjezd propustek"(6*2+4*2)*16/1000*1,1</t>
  </si>
  <si>
    <t>1294987691</t>
  </si>
  <si>
    <t>"vjezd propustek"(6*2+4*2)*0,2*0,2</t>
  </si>
  <si>
    <t>1792419484</t>
  </si>
  <si>
    <t>6*4*2*11</t>
  </si>
  <si>
    <t>-705083611</t>
  </si>
  <si>
    <t>6*4*2*11/1000</t>
  </si>
  <si>
    <t>-1387846543</t>
  </si>
  <si>
    <t>502188029</t>
  </si>
  <si>
    <t>"vjezd propustek"6*4</t>
  </si>
  <si>
    <t>1998029454</t>
  </si>
  <si>
    <t>"propustek"1,5*(1,5+0,5+1,5)*2</t>
  </si>
  <si>
    <t>"výtok z ČOV"1,5*(2,5+1+1,5)*(1,5+1,5)</t>
  </si>
  <si>
    <t>1693651734</t>
  </si>
  <si>
    <t>"příjezd měřeno"125*4,1*2</t>
  </si>
  <si>
    <t>"ČOV"9*10+4*12</t>
  </si>
  <si>
    <t>-1423267194</t>
  </si>
  <si>
    <t>"příjezd měřeno"125*3,9</t>
  </si>
  <si>
    <t>1618490048</t>
  </si>
  <si>
    <t>"příjezd měřeno"125*3,9*2</t>
  </si>
  <si>
    <t>-682157730</t>
  </si>
  <si>
    <t>-1430286751</t>
  </si>
  <si>
    <t>"příjezd měřeno"125*1,2*2</t>
  </si>
  <si>
    <t>"ČOV"10+19+4+12+6+9</t>
  </si>
  <si>
    <t>1028526201</t>
  </si>
  <si>
    <t>360*1,02 'Přepočtené koeficientem množství</t>
  </si>
  <si>
    <t>-615699293</t>
  </si>
  <si>
    <t>360/15</t>
  </si>
  <si>
    <t>1189525931</t>
  </si>
  <si>
    <t>"vjezd propustek"2</t>
  </si>
  <si>
    <t>-1606592517</t>
  </si>
  <si>
    <t>"vjezd propustek"6</t>
  </si>
  <si>
    <t>trouba betonová hrdlová DN 500</t>
  </si>
  <si>
    <t>998577085</t>
  </si>
  <si>
    <t>6*1,01 'Přepočtené koeficientem množství</t>
  </si>
  <si>
    <t>-323669496</t>
  </si>
  <si>
    <t>"vjezd propustek"6*0,5*0,5</t>
  </si>
  <si>
    <t>-1773792816</t>
  </si>
  <si>
    <t>"česlový žlab"(1,52*2+2,68*3)+1*6</t>
  </si>
  <si>
    <t>"čerpací šachta fekál vůz"(1,6*2+4*2)*2+2*4</t>
  </si>
  <si>
    <t>1209392560</t>
  </si>
  <si>
    <t>40*15</t>
  </si>
  <si>
    <t>1038951689</t>
  </si>
  <si>
    <t>"česlový žlab"(1,52*2+2,68*4)</t>
  </si>
  <si>
    <t>"čerpací šachta fekál vůz"(1,6*2+4*2)</t>
  </si>
  <si>
    <t>-1414299332</t>
  </si>
  <si>
    <t>25*4/1000*1,1</t>
  </si>
  <si>
    <t>-1403089990</t>
  </si>
  <si>
    <t>14*0,15</t>
  </si>
  <si>
    <t>9*0,15</t>
  </si>
  <si>
    <t>12*0,15</t>
  </si>
  <si>
    <t>7*0,15</t>
  </si>
  <si>
    <t>-134681577</t>
  </si>
  <si>
    <t>PSV</t>
  </si>
  <si>
    <t>Práce a dodávky PSV</t>
  </si>
  <si>
    <t>741</t>
  </si>
  <si>
    <t>Elektroinstalace - silnoproud</t>
  </si>
  <si>
    <t>741.01</t>
  </si>
  <si>
    <t>Elektroinstalace - přípojka NN, ER, vč. zemních prací</t>
  </si>
  <si>
    <t>1589614084</t>
  </si>
  <si>
    <t>741.02</t>
  </si>
  <si>
    <t>Elektroinstalace - rozvody s připojením a zprovozněním všech prvků a zařízení</t>
  </si>
  <si>
    <t>537950135</t>
  </si>
  <si>
    <t>15*6+3*8+20*4</t>
  </si>
  <si>
    <t>767</t>
  </si>
  <si>
    <t>Konstrukce zámečnické</t>
  </si>
  <si>
    <t>2090302942</t>
  </si>
  <si>
    <t>"vjezd propustek"5*2</t>
  </si>
  <si>
    <t>-167839103</t>
  </si>
  <si>
    <t>1946047535</t>
  </si>
  <si>
    <t>"česlový žlab"(1,52*2+2,68*3)</t>
  </si>
  <si>
    <t>769270672</t>
  </si>
  <si>
    <t>22,28*8/1000</t>
  </si>
  <si>
    <t>-1052737093</t>
  </si>
  <si>
    <t>"česlový žlab"1,52*1,52</t>
  </si>
  <si>
    <t>"čerpací šachta fekál vůz"1,6*4</t>
  </si>
  <si>
    <t>150071378</t>
  </si>
  <si>
    <t>"česlový žlab"2*2</t>
  </si>
  <si>
    <t>"čerpací šachta fekál vůz"2*4</t>
  </si>
  <si>
    <t>1370992774</t>
  </si>
  <si>
    <t>326+123</t>
  </si>
  <si>
    <t>87</t>
  </si>
  <si>
    <t>244210320</t>
  </si>
  <si>
    <t>"vjezd propustek"(6*2+4*2)*7,5/1000*1,1</t>
  </si>
  <si>
    <t>"přečerpávací šachta"(1,6*2+4*2)*7,5/1000*1,1</t>
  </si>
  <si>
    <t>"česlový žlab"(2,68*2+1,52*2)*7,5/1000*1,1</t>
  </si>
  <si>
    <t>88</t>
  </si>
  <si>
    <t>-133065383</t>
  </si>
  <si>
    <t>"vjezd propustek"(4*2)*14/1000*1,1</t>
  </si>
  <si>
    <t>89</t>
  </si>
  <si>
    <t>1748575041</t>
  </si>
  <si>
    <t>OST</t>
  </si>
  <si>
    <t>Ostatní</t>
  </si>
  <si>
    <t>90</t>
  </si>
  <si>
    <t>1000R</t>
  </si>
  <si>
    <t>kpl</t>
  </si>
  <si>
    <t>262144</t>
  </si>
  <si>
    <t>643343170</t>
  </si>
  <si>
    <t>91</t>
  </si>
  <si>
    <t>1001R</t>
  </si>
  <si>
    <t>1017854399</t>
  </si>
  <si>
    <t>92</t>
  </si>
  <si>
    <t>1002R</t>
  </si>
  <si>
    <t>-522622303</t>
  </si>
  <si>
    <t>93</t>
  </si>
  <si>
    <t>1003R</t>
  </si>
  <si>
    <t>Ruční česle Umístění na obtoku strojních česlí Česle ručně stírané sestávají z česlicové mříže, která je zabudovaná do otevřeného kanálu  Ruční hrablo pro vyhrnování shrabků zachycené na mříži.  Nerezové provedení. Průlina: e = 10 mm</t>
  </si>
  <si>
    <t>827276740</t>
  </si>
  <si>
    <t>94</t>
  </si>
  <si>
    <t>1004R</t>
  </si>
  <si>
    <t>Měrná šachta  rozměr: 1200 x1800 x výška 1500 mm včetně komínku s poklopem Materiál: PP Včetně vystrojení Měření průtoku - indukční průtokoměr Magneticko-indukční průtokoměr ,DN 50 mm, 16 bar v odděleném provedení  Hmotnost 12,5 kg</t>
  </si>
  <si>
    <t>-850360891</t>
  </si>
  <si>
    <t>95</t>
  </si>
  <si>
    <t>1005R</t>
  </si>
  <si>
    <t>Armatury vč. příslušenství, kotevního a spojovacího materiálu Armatury vně objektů, propojovací potrubí nádrží, 2 ks šoupátek DN 200</t>
  </si>
  <si>
    <t>-439629193</t>
  </si>
  <si>
    <t>96</t>
  </si>
  <si>
    <t>1006R</t>
  </si>
  <si>
    <t>El. rozvaděče včetně rozšíření o zálohu a GSM • Elektrický rozvaděč strojně - technologického vybavení ČOV v provedení na stěnu v provozním objektu • Automatický systém řízení dmychadel a čerpadel v ČOV, mikroprocesorová jednotka. • GSM • Rozšíření el. RO</t>
  </si>
  <si>
    <t>678012078</t>
  </si>
  <si>
    <t>97</t>
  </si>
  <si>
    <t>1007R</t>
  </si>
  <si>
    <t>Montáž • Montáž + technologické vystrojení nádrží • Instalace vstupních komínků s poklopy ČOV.</t>
  </si>
  <si>
    <t>88003217</t>
  </si>
  <si>
    <t>98</t>
  </si>
  <si>
    <t>1008R</t>
  </si>
  <si>
    <t>513250812</t>
  </si>
  <si>
    <t>99</t>
  </si>
  <si>
    <t>1009R</t>
  </si>
  <si>
    <t>Doprava • Doprava nádrží ČOV do místa zprovoznění.</t>
  </si>
  <si>
    <t>-1184585611</t>
  </si>
  <si>
    <t>100</t>
  </si>
  <si>
    <t>1010R</t>
  </si>
  <si>
    <t>Ověřovací provoz • Uvedení do zkušebního provozu. • Dozor nad měsíčním ověřovacím provozem, návštěva 1x týdně (měsíc) • Odběr vzorků 4x odtok BSK, CHSK, NL • optimalizace ověřovacího provozu</t>
  </si>
  <si>
    <t>1462889682</t>
  </si>
  <si>
    <t>101</t>
  </si>
  <si>
    <t>1011R</t>
  </si>
  <si>
    <t>Popelnice plastová na shrabky 120 l</t>
  </si>
  <si>
    <t>-1519449858</t>
  </si>
  <si>
    <t>102</t>
  </si>
  <si>
    <t>1012R</t>
  </si>
  <si>
    <t>Ruční hradítko pro mechanické předčištění, provedení PVC včetně usazovacího rámu z nerezu a pryžového těsnění</t>
  </si>
  <si>
    <t>-1008925843</t>
  </si>
  <si>
    <t>103</t>
  </si>
  <si>
    <t>1013R</t>
  </si>
  <si>
    <t>Složení nádrží a uložení do jámy na základovou desku včetně zajištění příjezdové komunikace.</t>
  </si>
  <si>
    <t>762287001</t>
  </si>
  <si>
    <t>SO 04 - splaškové kanalizační přípojky</t>
  </si>
  <si>
    <t>-1300169788</t>
  </si>
  <si>
    <t>"stoka A š3-š9, situaceA, P1-5"5</t>
  </si>
  <si>
    <t>"stoka B š26-š27"1</t>
  </si>
  <si>
    <t>"stoka B1 š26-š32"1</t>
  </si>
  <si>
    <t>"stoka B2 š31-čš"1</t>
  </si>
  <si>
    <t>"stoka H š20-š56, P33-35"1</t>
  </si>
  <si>
    <t>-1615197712</t>
  </si>
  <si>
    <t>40*4</t>
  </si>
  <si>
    <t>1728219720</t>
  </si>
  <si>
    <t>"stávající"40*2</t>
  </si>
  <si>
    <t>-1155998550</t>
  </si>
  <si>
    <t>1868348460</t>
  </si>
  <si>
    <t>"stoka A š3-š9, situaceA, P1-5"3+20+3+3</t>
  </si>
  <si>
    <t>"stoka A š9-š20, situaceB, P6-P17"3*(11)+20</t>
  </si>
  <si>
    <t>"stoka A š20-š23, situaceC, P18"3</t>
  </si>
  <si>
    <t>"stoka B š8-š26, P19,P20"3+20</t>
  </si>
  <si>
    <t>"stoka B š26-š27"3</t>
  </si>
  <si>
    <t>"stoka B1 š26-š32"3</t>
  </si>
  <si>
    <t>"stoka B2 š31-čš"3</t>
  </si>
  <si>
    <t>"stoka C š9-š36, P23-24"3+10</t>
  </si>
  <si>
    <t>"stoka D š11-š39, P25-26"3+3</t>
  </si>
  <si>
    <t>"stoka E š11-š42, st.16/1, 40"3+3</t>
  </si>
  <si>
    <t>"stoka F š16-š44, P28-29,"30+3</t>
  </si>
  <si>
    <t>"stoka G š17-š49 st.27, P30-31"15+3+3</t>
  </si>
  <si>
    <t>"stoka G1 š47-š61 P32"3</t>
  </si>
  <si>
    <t>"stoka H1 š51-š63, PP36-37"3+3</t>
  </si>
  <si>
    <t>"stoka I š17-š60, P38-39"3+3</t>
  </si>
  <si>
    <t>214*1,5</t>
  </si>
  <si>
    <t>1946775473</t>
  </si>
  <si>
    <t>214*0,8*0,9</t>
  </si>
  <si>
    <t>-657441001</t>
  </si>
  <si>
    <t>214*0,8*(1,5-0,9-0,2)</t>
  </si>
  <si>
    <t>1814719377</t>
  </si>
  <si>
    <t>"10%"(321*0,2+154,08+68,48)*0,1</t>
  </si>
  <si>
    <t>960429938</t>
  </si>
  <si>
    <t>214*(1,5-0,9-0,2)</t>
  </si>
  <si>
    <t>1587632035</t>
  </si>
  <si>
    <t>214482263</t>
  </si>
  <si>
    <t>"zpětný zásyp"150,656</t>
  </si>
  <si>
    <t>"ornice"321*0,25</t>
  </si>
  <si>
    <t>1879656684</t>
  </si>
  <si>
    <t>154,08+68,48-150,656</t>
  </si>
  <si>
    <t>-1887697052</t>
  </si>
  <si>
    <t>-2007276824</t>
  </si>
  <si>
    <t>71,904*1,8</t>
  </si>
  <si>
    <t>1196257899</t>
  </si>
  <si>
    <t>-782385113</t>
  </si>
  <si>
    <t>214*0,8*(1,5-0,2-0,1-0,32)</t>
  </si>
  <si>
    <t>985241091</t>
  </si>
  <si>
    <t>214*0,8*0,32</t>
  </si>
  <si>
    <t>1184450761</t>
  </si>
  <si>
    <t>54,784*1,4 'Přepočtené koeficientem množství</t>
  </si>
  <si>
    <t>1704506245</t>
  </si>
  <si>
    <t>40*(0,4*4*0,3)*1,5</t>
  </si>
  <si>
    <t>-1482962779</t>
  </si>
  <si>
    <t>28,8*1,4 'Přepočtené koeficientem množství</t>
  </si>
  <si>
    <t>865548609</t>
  </si>
  <si>
    <t>-1326519325</t>
  </si>
  <si>
    <t>1472472093</t>
  </si>
  <si>
    <t>321*0,02 'Přepočtené koeficientem množství</t>
  </si>
  <si>
    <t>1718404213</t>
  </si>
  <si>
    <t>1973488954</t>
  </si>
  <si>
    <t>1056588800</t>
  </si>
  <si>
    <t>1208323922</t>
  </si>
  <si>
    <t>-665255070</t>
  </si>
  <si>
    <t>214*0,8*0,1</t>
  </si>
  <si>
    <t>-709459351</t>
  </si>
  <si>
    <t>1311458882</t>
  </si>
  <si>
    <t>214*1,03 'Přepočtené koeficientem množství</t>
  </si>
  <si>
    <t>81579300</t>
  </si>
  <si>
    <t>625376894</t>
  </si>
  <si>
    <t>-734360142</t>
  </si>
  <si>
    <t>182275679</t>
  </si>
  <si>
    <t>214*1,1</t>
  </si>
  <si>
    <t>1795135108</t>
  </si>
  <si>
    <t>88.01</t>
  </si>
  <si>
    <t>Napojení na stávající vedení</t>
  </si>
  <si>
    <t>-714048302</t>
  </si>
  <si>
    <t>88.02</t>
  </si>
  <si>
    <t>Čerpací šachta</t>
  </si>
  <si>
    <t>-1620604262</t>
  </si>
  <si>
    <t>-1598662901</t>
  </si>
  <si>
    <t>"stoka A š3-š9, situaceA"(222,06-15,73)</t>
  </si>
  <si>
    <t>"stoka A š9-š20, situaceB"(515,63-222,06)</t>
  </si>
  <si>
    <t>"stoka A š20-š23, situaceC"(614,9-515,63)</t>
  </si>
  <si>
    <t>"stoka B š8-š26"(115,92-0)</t>
  </si>
  <si>
    <t>"stoka C š9-š36"(77,64-0)</t>
  </si>
  <si>
    <t>"stoka G š17-š49"(119,29-0)</t>
  </si>
  <si>
    <t>"stoka G1 š47-š61"(25,79-0)</t>
  </si>
  <si>
    <t>"stoka H š20-š54"(134,1-0)</t>
  </si>
  <si>
    <t>-1905050407</t>
  </si>
  <si>
    <t>1638501007</t>
  </si>
  <si>
    <t>-1107886374</t>
  </si>
  <si>
    <t>40*1,02 'Přepočtené koeficientem množství</t>
  </si>
  <si>
    <t>-750381601</t>
  </si>
  <si>
    <t>40/15</t>
  </si>
  <si>
    <t>-1544823073</t>
  </si>
  <si>
    <t>-1602349589</t>
  </si>
  <si>
    <t>VRN - Vedlejší rozpočtové náklady</t>
  </si>
  <si>
    <t>VRN.01</t>
  </si>
  <si>
    <t>Geodetické práce před výstavbou (vytyčení kanalizační řad, vodovodní přípojka, pozemky, vedení)</t>
  </si>
  <si>
    <t>-506817799</t>
  </si>
  <si>
    <t>VRN.02</t>
  </si>
  <si>
    <t>Vytyčení ostatních sítí a vedení (EI, VO, TEL, ...)</t>
  </si>
  <si>
    <t>-1154294837</t>
  </si>
  <si>
    <t>VRN.03.01</t>
  </si>
  <si>
    <t>Geodetické práce při provádění stavby</t>
  </si>
  <si>
    <t>815040209</t>
  </si>
  <si>
    <t>VRN.03.02</t>
  </si>
  <si>
    <t>1379759069</t>
  </si>
  <si>
    <t>VRN.04</t>
  </si>
  <si>
    <t>Dokumentace skutečného provedení stavby 3 paré + CD</t>
  </si>
  <si>
    <t>-1210407256</t>
  </si>
  <si>
    <t>02520a</t>
  </si>
  <si>
    <t>Zkoušení konstrukcí a prací nezávislou zkušebnou, Zkoušky hutnění vozovky, bere se jako jeden kus. Poznámka: Položku je možné čerpat jen se souhlasem  investora</t>
  </si>
  <si>
    <t>1551755361</t>
  </si>
  <si>
    <t>02720a</t>
  </si>
  <si>
    <t>Pomocné práce zřízení nebo zajištění, regulace a ochr. dopravy (Práce spojené s zřízením případné  objízdně trasy,  přístupové cesty, regulace dopravy, dopravní značení opatření a příp. provizorních</t>
  </si>
  <si>
    <t>1458745989</t>
  </si>
  <si>
    <t>02811a</t>
  </si>
  <si>
    <t>Průzkumné práce geotechnické na povrchu (prohlídka a posouzení podloží vozovky a objektů geotechnikem, včetně návrhu opatření)</t>
  </si>
  <si>
    <t>Kus</t>
  </si>
  <si>
    <t>-1896536738</t>
  </si>
  <si>
    <t>029</t>
  </si>
  <si>
    <t>Ostatní požadavky - opatření pro zajištění BOZP</t>
  </si>
  <si>
    <t>-2083573639</t>
  </si>
  <si>
    <t>030732</t>
  </si>
  <si>
    <t>Připojení staveniště na elektrickou energii,  Připojení, staveništní rozvaděč, měření a spotřeba elektřiny</t>
  </si>
  <si>
    <t>-821188218</t>
  </si>
  <si>
    <t>030733</t>
  </si>
  <si>
    <t>Staveništní buňka, Doprava usazení a pronájem staveništní buňky</t>
  </si>
  <si>
    <t>-864597288</t>
  </si>
  <si>
    <t>030734</t>
  </si>
  <si>
    <t>Mobilní WC,  Doprava, usazení, pronájem a  provoz 1 ks mobilního WC</t>
  </si>
  <si>
    <t>22955141</t>
  </si>
  <si>
    <t>030735</t>
  </si>
  <si>
    <t>Zřízení skladky materiálu,  úprava a zabezpečení skládky stavebního materiálu</t>
  </si>
  <si>
    <t>426349353</t>
  </si>
  <si>
    <t>030736</t>
  </si>
  <si>
    <t>Likvidace staveniště -  Likvidace staveniště, odvoz zbytků stavebního materiálu,	 uvedení pozemku do původního stavu</t>
  </si>
  <si>
    <t>-579019340</t>
  </si>
  <si>
    <t>030738-2</t>
  </si>
  <si>
    <t>Kompletační činnost</t>
  </si>
  <si>
    <t>-57662315</t>
  </si>
  <si>
    <t>030738-3</t>
  </si>
  <si>
    <t>Fotodokumentace 3*CD</t>
  </si>
  <si>
    <t>-288947811</t>
  </si>
  <si>
    <t>03730</t>
  </si>
  <si>
    <t>Pomocné práce zajišťující nebo zřizující ochranu inž. sítí,  opatření pro zajištění přejezdů obnažených přípojek a otevřených výkopů</t>
  </si>
  <si>
    <t>706001767</t>
  </si>
  <si>
    <t>03731</t>
  </si>
  <si>
    <t>Pomocné práce zajišťující nebo zřizujícízpřístupnění nemovitostí,  opatření pro zajištění příjezdů a příchodů k nemovitostem oddělených  výkopem otevřené rýhy pro kanalizaci</t>
  </si>
  <si>
    <t>1471016521</t>
  </si>
  <si>
    <t>Stat</t>
  </si>
  <si>
    <t>Dokumentace statického stavu přilehlé zástavby, dokumentace přilehlé zástavby statikem, před zahájením prací</t>
  </si>
  <si>
    <t>1341960587</t>
  </si>
  <si>
    <t>04012</t>
  </si>
  <si>
    <t>Mimostaveništní doprava materiálů</t>
  </si>
  <si>
    <t>-1565814441</t>
  </si>
  <si>
    <t>04013</t>
  </si>
  <si>
    <t>Stravné, nocležné</t>
  </si>
  <si>
    <t>1216807988</t>
  </si>
  <si>
    <t>06001</t>
  </si>
  <si>
    <t>Bankovní záruka a garance</t>
  </si>
  <si>
    <t>-1909705097</t>
  </si>
  <si>
    <t>06002</t>
  </si>
  <si>
    <t>Pojištění</t>
  </si>
  <si>
    <t>2040298405</t>
  </si>
  <si>
    <t>11310211</t>
  </si>
  <si>
    <t>11310223</t>
  </si>
  <si>
    <t>11315558</t>
  </si>
  <si>
    <t>11510202</t>
  </si>
  <si>
    <t>11510302</t>
  </si>
  <si>
    <t>11900406</t>
  </si>
  <si>
    <t>11900412</t>
  </si>
  <si>
    <t>11900422</t>
  </si>
  <si>
    <t>12115114</t>
  </si>
  <si>
    <t>13225256</t>
  </si>
  <si>
    <t>13235206</t>
  </si>
  <si>
    <t>13245205</t>
  </si>
  <si>
    <t>13900101</t>
  </si>
  <si>
    <t>15110102</t>
  </si>
  <si>
    <t>15110112</t>
  </si>
  <si>
    <t>16115113</t>
  </si>
  <si>
    <t>16235103</t>
  </si>
  <si>
    <t>16265112</t>
  </si>
  <si>
    <t>16715111</t>
  </si>
  <si>
    <t>17125201</t>
  </si>
  <si>
    <t>17415101</t>
  </si>
  <si>
    <t>17515101</t>
  </si>
  <si>
    <t>5833310</t>
  </si>
  <si>
    <t>17515201</t>
  </si>
  <si>
    <t>18135104</t>
  </si>
  <si>
    <t>18141131</t>
  </si>
  <si>
    <t>0057410</t>
  </si>
  <si>
    <t>18195112</t>
  </si>
  <si>
    <t>35990211</t>
  </si>
  <si>
    <t>45157111</t>
  </si>
  <si>
    <t>46551228</t>
  </si>
  <si>
    <t>56485111</t>
  </si>
  <si>
    <t>56486111</t>
  </si>
  <si>
    <t>56515121</t>
  </si>
  <si>
    <t>56690232</t>
  </si>
  <si>
    <t>56690233</t>
  </si>
  <si>
    <t>57311112</t>
  </si>
  <si>
    <t>57321111</t>
  </si>
  <si>
    <t>57714141</t>
  </si>
  <si>
    <t>59111111</t>
  </si>
  <si>
    <t>5838008</t>
  </si>
  <si>
    <t>87136122</t>
  </si>
  <si>
    <t>2861179</t>
  </si>
  <si>
    <t>87736320</t>
  </si>
  <si>
    <t>2861210</t>
  </si>
  <si>
    <t>89441311</t>
  </si>
  <si>
    <t>5922160</t>
  </si>
  <si>
    <t>5922162</t>
  </si>
  <si>
    <t>5922161</t>
  </si>
  <si>
    <t>89441411</t>
  </si>
  <si>
    <t>5922120</t>
  </si>
  <si>
    <t>89441111</t>
  </si>
  <si>
    <t>5922339</t>
  </si>
  <si>
    <t>89910112</t>
  </si>
  <si>
    <t>2866770</t>
  </si>
  <si>
    <t>2866935</t>
  </si>
  <si>
    <t>89972112</t>
  </si>
  <si>
    <t>89972113</t>
  </si>
  <si>
    <t>91912111</t>
  </si>
  <si>
    <t>91973112</t>
  </si>
  <si>
    <t>97907011</t>
  </si>
  <si>
    <t>99722551</t>
  </si>
  <si>
    <t>99722559</t>
  </si>
  <si>
    <t>99722873</t>
  </si>
  <si>
    <t>99722875</t>
  </si>
  <si>
    <t>99827101</t>
  </si>
  <si>
    <t>11315254</t>
  </si>
  <si>
    <t>13225254</t>
  </si>
  <si>
    <t>13235204</t>
  </si>
  <si>
    <t>13245202</t>
  </si>
  <si>
    <t>13255203</t>
  </si>
  <si>
    <t>13851201</t>
  </si>
  <si>
    <t>57714221</t>
  </si>
  <si>
    <t>87121201</t>
  </si>
  <si>
    <t>2861732</t>
  </si>
  <si>
    <t>87131122</t>
  </si>
  <si>
    <t>2861174</t>
  </si>
  <si>
    <t>13235256</t>
  </si>
  <si>
    <t>13245255</t>
  </si>
  <si>
    <t>87137122</t>
  </si>
  <si>
    <t>2861181</t>
  </si>
  <si>
    <t>87139122</t>
  </si>
  <si>
    <t>2861183</t>
  </si>
  <si>
    <t>87142122</t>
  </si>
  <si>
    <t>2861185</t>
  </si>
  <si>
    <t>87737320</t>
  </si>
  <si>
    <t>2867214</t>
  </si>
  <si>
    <t>87739320</t>
  </si>
  <si>
    <t>2861219</t>
  </si>
  <si>
    <t>87742320</t>
  </si>
  <si>
    <t>2861224</t>
  </si>
  <si>
    <t>5922100</t>
  </si>
  <si>
    <t>5922102</t>
  </si>
  <si>
    <t>5922104</t>
  </si>
  <si>
    <t>89594301</t>
  </si>
  <si>
    <t>5922498</t>
  </si>
  <si>
    <t>89594351</t>
  </si>
  <si>
    <t>5922460</t>
  </si>
  <si>
    <t>89920112</t>
  </si>
  <si>
    <t>5922480</t>
  </si>
  <si>
    <t>91973113</t>
  </si>
  <si>
    <t>13115343</t>
  </si>
  <si>
    <t>13125103</t>
  </si>
  <si>
    <t>13135103</t>
  </si>
  <si>
    <t>13145102</t>
  </si>
  <si>
    <t>13155102</t>
  </si>
  <si>
    <t>17120231</t>
  </si>
  <si>
    <t>17511201</t>
  </si>
  <si>
    <t>18135004</t>
  </si>
  <si>
    <t>21197110</t>
  </si>
  <si>
    <t>6931081</t>
  </si>
  <si>
    <t>21275214</t>
  </si>
  <si>
    <t>27035112</t>
  </si>
  <si>
    <t>27035119</t>
  </si>
  <si>
    <t>27035122</t>
  </si>
  <si>
    <t>27035129</t>
  </si>
  <si>
    <t>27154211</t>
  </si>
  <si>
    <t>27435122</t>
  </si>
  <si>
    <t>27435152</t>
  </si>
  <si>
    <t>27332411</t>
  </si>
  <si>
    <t>27335121</t>
  </si>
  <si>
    <t>27335122</t>
  </si>
  <si>
    <t>27336021</t>
  </si>
  <si>
    <t>27531511</t>
  </si>
  <si>
    <t>27535121</t>
  </si>
  <si>
    <t>27535122</t>
  </si>
  <si>
    <t>31032111</t>
  </si>
  <si>
    <t>33817123</t>
  </si>
  <si>
    <t>5534256</t>
  </si>
  <si>
    <t>5534264</t>
  </si>
  <si>
    <t>5534274</t>
  </si>
  <si>
    <t>34810250</t>
  </si>
  <si>
    <t>5534348</t>
  </si>
  <si>
    <t>34840130</t>
  </si>
  <si>
    <t>3132516</t>
  </si>
  <si>
    <t>34840350</t>
  </si>
  <si>
    <t>1561100</t>
  </si>
  <si>
    <t>34840360</t>
  </si>
  <si>
    <t>38032441</t>
  </si>
  <si>
    <t>38035211</t>
  </si>
  <si>
    <t>38035212</t>
  </si>
  <si>
    <t>38036006</t>
  </si>
  <si>
    <t>38936001</t>
  </si>
  <si>
    <t>38938001</t>
  </si>
  <si>
    <t>38994021</t>
  </si>
  <si>
    <t>1301218</t>
  </si>
  <si>
    <t>41112121</t>
  </si>
  <si>
    <t>5934867</t>
  </si>
  <si>
    <t>57321109</t>
  </si>
  <si>
    <t>57713141</t>
  </si>
  <si>
    <t>91613213</t>
  </si>
  <si>
    <t>5921072</t>
  </si>
  <si>
    <t>91699121</t>
  </si>
  <si>
    <t>91941111</t>
  </si>
  <si>
    <t>91952130</t>
  </si>
  <si>
    <t>5922022</t>
  </si>
  <si>
    <t>91953558</t>
  </si>
  <si>
    <t>93199112</t>
  </si>
  <si>
    <t>95290411</t>
  </si>
  <si>
    <t>95394121</t>
  </si>
  <si>
    <t>1301420</t>
  </si>
  <si>
    <t>97715127</t>
  </si>
  <si>
    <t>99822111</t>
  </si>
  <si>
    <t>76716122</t>
  </si>
  <si>
    <t>5534289</t>
  </si>
  <si>
    <t>76719122</t>
  </si>
  <si>
    <t>1375545</t>
  </si>
  <si>
    <t>76725111</t>
  </si>
  <si>
    <t>5534077</t>
  </si>
  <si>
    <t>76799113</t>
  </si>
  <si>
    <t>1301428</t>
  </si>
  <si>
    <t>1301818</t>
  </si>
  <si>
    <t>99876101</t>
  </si>
  <si>
    <t>11320111</t>
  </si>
  <si>
    <t>13235203</t>
  </si>
  <si>
    <t>89481111</t>
  </si>
  <si>
    <t>89481131</t>
  </si>
  <si>
    <t>89481160</t>
  </si>
  <si>
    <t>97902443</t>
  </si>
  <si>
    <t>Rozebrání dlažeb z velkých kostek s ložem z kameniva strojně pl přes 50 do 200 m2</t>
  </si>
  <si>
    <t>Odstranění podkladu z kameniva tl přes 200 do 300 mm strojně pl přes 200 m2</t>
  </si>
  <si>
    <t>Frézování živičného krytu tl 100 mm pl do 10000 m2</t>
  </si>
  <si>
    <t>Čerpání vody na výšku do 10 m průměrný přítok přes 500 do 1 000 l/min</t>
  </si>
  <si>
    <t>Pohotovost čerpací soupravy pro výšku do 10 m přítok přes 500 do 1 000 l/min</t>
  </si>
  <si>
    <t>Dočasné zajištění potrubí z PE DN do 500 mm</t>
  </si>
  <si>
    <t>Dočasné zajištění potrubí betonového nebo kameninového DN přes 200 do 500 mm</t>
  </si>
  <si>
    <t>Dočasné zajištění kabelů z 6 volně ložených kabelů</t>
  </si>
  <si>
    <t>Sejmutí ornice plochy do 500 m2 tl vrstvy do 250 mm strojně</t>
  </si>
  <si>
    <t>Hloubení rýh nezapažených š do 2000 mm v hornině těžitelnosti I skupiny 3 objem do 5000 m3 strojně</t>
  </si>
  <si>
    <t>Hloubení zapažených rýh š do 2000 mm v hornině těžitelnosti II skupiny 4 objem do 5000 m3</t>
  </si>
  <si>
    <t>Hloubení zapažených rýh š do 2000 mm v hornině těžitelnosti II skupiny 5 objem do 1000 m3</t>
  </si>
  <si>
    <t>Příplatek za ztížení v blízkosti podzemního vedení</t>
  </si>
  <si>
    <t>Zřízení příložného pažení a rozepření stěn rýh hl do 4 m</t>
  </si>
  <si>
    <t>Odstranění příložného pažení a rozepření stěn rýh hl do 4 m</t>
  </si>
  <si>
    <t>Svislé přemístění výkopku z horniny třídy těžitelnosti II skupiny 4 a 5 hl výkopu do 8 m</t>
  </si>
  <si>
    <t>Vodorovné přemístění přes 50 do 500 m výkopku/sypaniny z horniny těžitelnosti I skupiny 1 až 3</t>
  </si>
  <si>
    <t>Vodorovné přemístění přes 4 000 do 5000 m výkopku/sypaniny z horniny těžitelnosti I skupiny 1 až 3</t>
  </si>
  <si>
    <t>Nakládání výkopku z hornin těžitelnosti I skupiny 1 až 3 přes 100 m3</t>
  </si>
  <si>
    <t>Uložení sypaniny na meziskládky</t>
  </si>
  <si>
    <t>Zásyp jam, šachet rýh nebo objektů sypaninou se zhutněním</t>
  </si>
  <si>
    <t>Obsypání potrubí strojně sypaninou, uloženou do 3 m</t>
  </si>
  <si>
    <t>štěrkopísek</t>
  </si>
  <si>
    <t>Obsypání objektu nad přilehlým původním terénem sypaninou, uloženou do 3 m strojně</t>
  </si>
  <si>
    <t>Rozprostření ornice tl vrstvy do 250 mm pl přes 100 do 500 m2 v rovině nebo ve svahu do 1:5 strojně</t>
  </si>
  <si>
    <t>Založení parkového trávníku výsevem pl do 1000 m2 ve svahu do 1:5</t>
  </si>
  <si>
    <t>osivo směs</t>
  </si>
  <si>
    <t>Úprava pláně v hornině těžitelnosti I skupiny 1 až 3 se zhutněním strojně</t>
  </si>
  <si>
    <t>Monitoring stoky na nové kanalizaci</t>
  </si>
  <si>
    <t>Lože pod potrubí ze štěrkopísku</t>
  </si>
  <si>
    <t>Dlažba z lomového kamene na cementovou maltu s vyspárováním tl 250 mm</t>
  </si>
  <si>
    <t>Podklad ze štěrkodrtě plochy přes 100 m2 tl 150 mm</t>
  </si>
  <si>
    <t>Podklad ze štěrkodrtě plochy přes 100 m2 tl 200 mm</t>
  </si>
  <si>
    <t>Asfaltový beton vrstva podkladní ACP 16 tl 70 mm š přes 3 m</t>
  </si>
  <si>
    <t>Vyspravení podkladu po překopech inženýrských sítí štěrkodrtí tl. 150 mm</t>
  </si>
  <si>
    <t>Vyspravení podkladu po překopech inženýrských sítí štěrkodrtí tl. 200 mm</t>
  </si>
  <si>
    <t>Postřik živičný s posypem z asfaltu množství 1 kg/m2</t>
  </si>
  <si>
    <t>Postřik živičný z asfaltu v množství 0,60 kg/m2</t>
  </si>
  <si>
    <t>Asfaltový beton vrstva obrusná ACO 11 tl 50 mm š přes 3 m z modifikovaného asfaltu</t>
  </si>
  <si>
    <t>Kladení dlažby z kostek velkých do lože z kameniva těženého tl 50 mm</t>
  </si>
  <si>
    <t>kostka štípaná dlažební velká</t>
  </si>
  <si>
    <t>Montáž kanalizačního potrubí hladkého SN 10 z PVC-U DN 250</t>
  </si>
  <si>
    <t>trubka kanalizační PVC-U plnostěnná DN 250x3000mm SN10</t>
  </si>
  <si>
    <t>Montáž odboček na kanalizačním potrubí z PP nebo tvrdého PVC trub hladkých DN 250</t>
  </si>
  <si>
    <t>odbočka kanalizační PP SN16 45° DN 250/150</t>
  </si>
  <si>
    <t>Osazení betonových nebo ŽB dílců pro šachty skruží rovných</t>
  </si>
  <si>
    <t>skruž betonová kanalizační 100x25x9cm</t>
  </si>
  <si>
    <t>skruž betonová kanalizační 100x100x9cm</t>
  </si>
  <si>
    <t>skruž betonová kanalizační 100x50x9cm</t>
  </si>
  <si>
    <t>Osazení betonových nebo ŽB dílců pro šachty skruží přechodových</t>
  </si>
  <si>
    <t>skruž betonová přechodová 62,5/100x60x9cm</t>
  </si>
  <si>
    <t>Osazení betonových nebo ŽB dílců pro šachty skruží základových (dno)</t>
  </si>
  <si>
    <t>dno betonové šachty DN 1000 výšky 100cm</t>
  </si>
  <si>
    <t>Osazení poklopů litinových, ocelových nebo ŽB včetně rámů pro třídu zatížení B125, C250</t>
  </si>
  <si>
    <t>poklop šachtový rám DN 400 pro třídu zatížení B125</t>
  </si>
  <si>
    <t>Osazení poklopů litinových, ocelových nebo ŽB včetně rámů pro třídu zatížení D400, E600</t>
  </si>
  <si>
    <t>poklop šachtový DN 600 pro třídu zatížení D400</t>
  </si>
  <si>
    <t>Signalizační vodič DN na potrubí</t>
  </si>
  <si>
    <t>Krytí potrubí z plastů výstražnou fólií z PVC do 34cm</t>
  </si>
  <si>
    <t>Těsnění spár zálivkou za tepla š 10 mm hl 20 mm s těsnicím profilem</t>
  </si>
  <si>
    <t>Řezání stávajícího živičného krytu hl do 100 mm</t>
  </si>
  <si>
    <t>Očištění dlažebních kostek velkých s původním spárováním kamenivem při překopech inženýrských sítí</t>
  </si>
  <si>
    <t>Vodorovná doprava suti z materiálů do 1 km</t>
  </si>
  <si>
    <t>Příplatek ZKD 1 km u vodorovné dopravy suti z materiálů</t>
  </si>
  <si>
    <t>Poplatek za uložení na recyklační skládce (skládkovné) stavebního odpadu zeminy a kamení zatříděného do Katalogu odpadů 17 05 04</t>
  </si>
  <si>
    <t>Poplatek za uložení na recyklační skládce (skládkovné) stavebního odpadu asfaltového bez obsahu dehtu zatříděného do Katalogu odpadů 17 03 02</t>
  </si>
  <si>
    <t>Přesun hmot pro trubní vedení z plastických hmot otevřený výkop</t>
  </si>
  <si>
    <t>Frézování živičného krytu tl 100 mm pruh š do 1 m pl přes 500 do 1000 m2 s překážkami v trase</t>
  </si>
  <si>
    <t>Čerpání vody na dopravní výšku do 10 m průměrný přítok do 1 000 l/min</t>
  </si>
  <si>
    <t>Pohotovost čerpací soupravy pro dopravní výšku do 10 m přítok do 1 000 l/min</t>
  </si>
  <si>
    <t>Dočasné zajištění potrubí betonového, ŽB nebo kameninového DN do 500 mm</t>
  </si>
  <si>
    <t>Hloubení rýh nezapažených š do 2000 mm v hornině těžitelnosti I skupiny 3 objem do 500 m3 strojně</t>
  </si>
  <si>
    <t>Hloubení zapažených rýh š do 2000 mm v hornině těžitelnosti II skupiny 4 objem do 500 m3</t>
  </si>
  <si>
    <t>Hloubení zapažených rýh š do 2000 mm v hornině těžitelnosti II skupiny 5 objem do 50 m3</t>
  </si>
  <si>
    <t>Hloubení zapažených rýh š do 2000 mm v hornině těžitelnosti III skupiny 6 objem do 100 m3</t>
  </si>
  <si>
    <t>Dolamování hloubených vykopávek rýh ve vrstvě tl do 500 mm v hornině těžitelnosti III skupiny 6</t>
  </si>
  <si>
    <t>Vyspravení podkladu po překopech inženýrských sítí plochy přes 15 m2 ŠD tl. 150 mm</t>
  </si>
  <si>
    <t>Vyspravení podkladu po překopech inženýrských sítí plochy přes 15 m2 ŠD tl. 200 mm</t>
  </si>
  <si>
    <t>Asfaltový beton vrstva obrusná ACO 11 tř. II tl 50 mm š přes 3 m z nemodifikovaného asfaltu</t>
  </si>
  <si>
    <t>Montáž kanalizačního potrubí z PE SDR11 otevřený výkop svařovaných na tupo d 50x4,6 mm</t>
  </si>
  <si>
    <t>potrubí kanalizační PE100 RC SDR11 s dodatečným opláštěním a integrovaným detekčním vodičem 50x4,6mm</t>
  </si>
  <si>
    <t>Montáž kanalizačního potrubí hladkého SN 10 z PVC-U DN 160</t>
  </si>
  <si>
    <t>trubka kanalizační PVC-U plnostěnná DN 160x3000mm SN10</t>
  </si>
  <si>
    <t>poklop šachtový litinový DN 600 pro zatížení D400</t>
  </si>
  <si>
    <t>Odstranění podkladu z kameniva drceného tl do 300 mm strojně pl přes 200 m2</t>
  </si>
  <si>
    <t>Hloubení rýh nezapažených š do 2000 mm v hornině těžitelnosti II skupiny 4 objem do 5000 m3 strojně</t>
  </si>
  <si>
    <t>Hloubení rýh nezapažených š do 2000 mm v hornině těžitelnosti II skupiny 5 objem do 1000 m3 strojně</t>
  </si>
  <si>
    <t>Montáž kanalizačního potrubí hladkého SN 10 z PVC-U DN 315</t>
  </si>
  <si>
    <t>trubka kanalizační PVC-U plnostěnná DN 315x3000mm SN10</t>
  </si>
  <si>
    <t>Montáž kanalizačního potrubí hladkého SN 10 z PVC-U DN 400</t>
  </si>
  <si>
    <t>trubka kanalizační PVC-U plnostěnná DN 400x3000mm SN10</t>
  </si>
  <si>
    <t>Montáž kanalizačního potrubí hladkého SN 10 z PVC-U DN 500</t>
  </si>
  <si>
    <t>trubka kanalizační PVC-U plnostěnná DN 500x3000mm SN10</t>
  </si>
  <si>
    <t>Montáž odboček na kanalizačním potrubí z PP nebo tvrdého PVC-U trub hladkých DN 300</t>
  </si>
  <si>
    <t>odbočka kanalizační PP SN16 45° DN 300/150</t>
  </si>
  <si>
    <t>Montáž odboček na kanalizačním potrubí z PP nebo tvrdého PVC-U trub hladkých DN 400</t>
  </si>
  <si>
    <t>odbočka kanalizační PP SN16 45° DN 400/150</t>
  </si>
  <si>
    <t>Montáž odboček na kanalizačním potrubí z PP nebo tvrdého PVC-U trub hladkých DN 500</t>
  </si>
  <si>
    <t>odbočka kanalizační PP SN16 45° DN 500/150</t>
  </si>
  <si>
    <t>skruž betonová 100x25x9cm</t>
  </si>
  <si>
    <t>skruž betonová 100x50x9cm</t>
  </si>
  <si>
    <t>skruž betonová 100x100x9cm</t>
  </si>
  <si>
    <t>dno betonové šachty DN 1000 kanalizační 100cm</t>
  </si>
  <si>
    <t>Osazení vpusti uliční DN 450 z betonových dílců skruž horní pro čtvercovou mříž</t>
  </si>
  <si>
    <t>vpusť uliční DN 450 s odtokem 200mm 450/250x50mm</t>
  </si>
  <si>
    <t>poklop šachtový litinový, betonový rám DN 400 pro zatížení B125</t>
  </si>
  <si>
    <t>Osazení mříží litinových včetně rámů a košů na bahno pro zatížení D400, E600</t>
  </si>
  <si>
    <t>mříž vtoková s rámem pro ulič. vpusť 500x500, zatížení 25 tun</t>
  </si>
  <si>
    <t>Řezání stávajícího živičného krytu hl do 150 mm</t>
  </si>
  <si>
    <t>Vrtání jamek pro plotové sloupky D do 300 mm strojně</t>
  </si>
  <si>
    <t>Hloubení jam nezapažených v hornině těžitelnosti I skupiny 3 objem do 100 m3 strojně</t>
  </si>
  <si>
    <t>Hloubení jam nezapažených v hornině těžitelnosti II skupiny 4 objem do 100 m3 strojně</t>
  </si>
  <si>
    <t>Hloubení jam nezapažených v hornině těžitelnosti II skupiny 5 objem do 50 m3 strojně</t>
  </si>
  <si>
    <t>Hloubení jam nezapažených v hornině těžitelnosti III skupiny 6 objem do 50 m3 strojně</t>
  </si>
  <si>
    <t>Poplatek za uložení zeminy a kamení na recyklační skládce (skládkovné) kód 17 05 04</t>
  </si>
  <si>
    <t>Obsypání objektu nad přilehlým původním terénem sypaninou, uloženou do 3 m ručně</t>
  </si>
  <si>
    <t>Rozprostření ornice tl vrstvy do 250 mm pl do 100 m2 v rovině nebo ve svahu do 1:5 strojně</t>
  </si>
  <si>
    <t>Zřízení opláštění žeber nebo trativodů geotext. v rýze nebo zářezu sklonu do 1:2</t>
  </si>
  <si>
    <t>geotextilie netkaná filtrační, drenážní PES 300g/m2</t>
  </si>
  <si>
    <t>Trativody z drenážních trubek plastových flexibil. D 100 mm bez lože</t>
  </si>
  <si>
    <t>Zřízení kotevních otvorů do 0,02 m2 hl do 1 m</t>
  </si>
  <si>
    <t>Příplatek ZKD 0,5 m hl přes 1 m vel. do 0,02 m2</t>
  </si>
  <si>
    <t>Zřízení kotevních otvorů do 0,05 m2 hl přes 0,5 do 1 m</t>
  </si>
  <si>
    <t>Příplatek ZKD 0,5 m hl přes 2 m vel. přes 0,02 do 0,05 m2</t>
  </si>
  <si>
    <t>Podsyp pod základové konstrukce se zhutněním z netříděné ŠD</t>
  </si>
  <si>
    <t>Bednění kotevních otvorů v základových pásech průřezu do 0,05 m2 hl přes 0,5 do 1 m</t>
  </si>
  <si>
    <t>Bednění kotevních otvorů v základových pásech průřezu do 0,25 m2 hl přes 1 do 2 m</t>
  </si>
  <si>
    <t>Základové desky ze ŽB tř. C 20/25</t>
  </si>
  <si>
    <t>Zřízení bednění základ. desek</t>
  </si>
  <si>
    <t>Odstranění bednění základ. desek</t>
  </si>
  <si>
    <t>Výztuž základových desek sítěmi Kari</t>
  </si>
  <si>
    <t>Zřízení bednění základ. patek</t>
  </si>
  <si>
    <t>Odstranění bednění základ. patek</t>
  </si>
  <si>
    <t>Zabetonování otvorů ve zdivu nadzákladovém včetně bednění a výztuže</t>
  </si>
  <si>
    <t>Osazování sloupků a vzpěr plotových ocelových v do 2,6 m se zabetonováním</t>
  </si>
  <si>
    <t>sloupek plotový průběžný komaxitový 2750/38x1,5mm</t>
  </si>
  <si>
    <t>sloupek plotový koncový komaxitový 2750/48x1,5mm</t>
  </si>
  <si>
    <t>vzpěra plotová 38x1,5mm vč. krytky s uchem 2500mm</t>
  </si>
  <si>
    <t>Montáž oplocení ze strojového pletiva s napínacími dráty v do 2,0 m</t>
  </si>
  <si>
    <t>pletivo drátěné plastifikované s oky 55/2,5mm v 1750mm</t>
  </si>
  <si>
    <t>Osazení vrat nebo vrátek k oplocení na ocel. sloupky pl do 10 m2</t>
  </si>
  <si>
    <t>Rozvinutí, montáž a napnutí napínacího poplastovaného drátu na oplocení</t>
  </si>
  <si>
    <t>drát poplastovaný napínací 2,5/3,5mm</t>
  </si>
  <si>
    <t>Přiháčkování stroj. pletiva k napínacímu drátu na oplocení</t>
  </si>
  <si>
    <t>Kompletní konstrukce ČOV, nádrží, vodojemů, žlabů nebo kanálů ze ŽB tř. C 25/30 tl do 150 mm</t>
  </si>
  <si>
    <t>Bednění kompletních konstrukcí ČOV, nádrží nebo vodojemů ploch rovinných zřízení</t>
  </si>
  <si>
    <t>Bednění kompletních konstrukcí ČOV, nádrží nebo vodojemů ploch rovinných odstranění</t>
  </si>
  <si>
    <t>Výztuž kompletních konstrukcí ČOV, nádrží z betonářské oceli 10 505</t>
  </si>
  <si>
    <t>Doplňující výztuž prefa konstrukcí z betonářské oceli</t>
  </si>
  <si>
    <t>Dobetonování prefa konstrukcí</t>
  </si>
  <si>
    <t>Montáž kovových doplňkových konstrukcí do 1 kg pro montáž prefa dílců</t>
  </si>
  <si>
    <t>tyč ocelová plochá jakost S235JR 50x5mm</t>
  </si>
  <si>
    <t>Montáž prefa ŽB stropů ze stropních panelů š 1200 mm dl do 3800 mm</t>
  </si>
  <si>
    <t>panel stropní předpjatý š 1190mm v 200mm</t>
  </si>
  <si>
    <t>Podklad ze štěrkodrtě ŠD plochy tl 150 mm</t>
  </si>
  <si>
    <t>Asfaltový beton vrstva podkladní ACP 22 tl 70 mm š přes 3 m</t>
  </si>
  <si>
    <t>Postřik živičný z asfaltu v množství 0,50 kg/m2</t>
  </si>
  <si>
    <t>Asfaltový beton vrstva obrusná ACO 11 tl 40 mm š přes 3 m z modifikovaného asfaltu</t>
  </si>
  <si>
    <t>Osazení silničního obrubníku betonového stojatého s boční opěrou z betonu prostého</t>
  </si>
  <si>
    <t>obrubník silniční betonový rozměr 1000x100x250mm</t>
  </si>
  <si>
    <t>Lože pod obrubníky, krajníky nebo obruby z kostek z betonu prostého</t>
  </si>
  <si>
    <t>Čelo propustku z betonu prostého pro propustek z trub DN až 500</t>
  </si>
  <si>
    <t>Zřízení silničního propustku z trub beton. nebo ŽB DN 500</t>
  </si>
  <si>
    <t>Obetonování trubního propustku betonem tř. C 20/25</t>
  </si>
  <si>
    <t>Zřízení těsnění dilatační spáry gumovým pásem ve stěně</t>
  </si>
  <si>
    <t>Vyčištění ostatních objektů při jakékoliv výšce podlaží</t>
  </si>
  <si>
    <t>Osazování ochranných ocelových úhelníků</t>
  </si>
  <si>
    <t>úhelník ocelový rovnostranný jakost S235JR 50x50x5mm</t>
  </si>
  <si>
    <t>Jádrové vrty diamantovými korunkami do stavebních materiálů D do 250 mm</t>
  </si>
  <si>
    <t>Přesun hmot pro pozemní komunikace s krytem z kamene, betonovým nebo živičným</t>
  </si>
  <si>
    <t>Montáž přímého kovového zábradlí do betonu v exteriéru</t>
  </si>
  <si>
    <t>zábradlí s horizontální výplní rovné kotvení vrchní v 900mm</t>
  </si>
  <si>
    <t>Montáž oplechování a lemování ocelových kcí stěn a střech ocelovým plechem rš do 330 mm</t>
  </si>
  <si>
    <t>plech ocelový hladký válcovaný za studena tl 1mm</t>
  </si>
  <si>
    <t>Montáž ocelových podest šroubovaných</t>
  </si>
  <si>
    <t>rošt podlahový svařovaný žárově zinkovaný velikost 40/3mm 1x1m</t>
  </si>
  <si>
    <t>Montáž atypických zámečnických konstrukcí hmotnosti do 20 kg</t>
  </si>
  <si>
    <t>úhelník ocelový rovnostranný jakost S235JR 70x70x6mm</t>
  </si>
  <si>
    <t>ocel profilová jakost S235JR průřez U (UPN) 120</t>
  </si>
  <si>
    <t>Přesun hmot tonážní pro zámečnické kce v objektech v do 6 m</t>
  </si>
  <si>
    <t>Vytrhání obrub z obrubníků stojatých</t>
  </si>
  <si>
    <t>Hloubení zapažených rýh š do 2000 mm v hornině těžitelnosti II skupiny 4 objem do 100 m3</t>
  </si>
  <si>
    <t>Poplatek za uložení zeminy a kamení na recyklační skládce (skládkovné) 17 05 04</t>
  </si>
  <si>
    <t>Revizní šachta z PP šachtové dno DN 315/150 přímý tok</t>
  </si>
  <si>
    <t>Revizní šachta z PP DN 315 šachtová roura korugovaná bez hrdla světlé hloubky 1250 mm</t>
  </si>
  <si>
    <t>Revizní šachta z PP DN 315 poklop litinový čtvercový do teleskopické trubky pro třídu zatížení B125</t>
  </si>
  <si>
    <t>Očištění vybouraných obrubníků silničních</t>
  </si>
  <si>
    <t>Typová ČOV pro 125 EO • Prefabrikovaná betonová nádrž včetně zastropení se vstupními plastovými komínky, jež jsou kryty zateplenými, pochůznými víky na nerezových pantech. • Technologické vystrojení ČOV (potrubí, norné stěny, atd.) • Dmychadlo pro zajištění vzduchu do aktivační nádrže včetně 100% zálohy • Dmychadlo pro zajištění vzduchu do denitrifikačnínádrže včetně 100% zálohy • Dmychadlo pro zajištění vzduchu do kalové nádrže • Kalové čerpadlo vyčištěné vody . • Kalové čerpadlo přebytečného kalu. • Kalové čerpadlo interního recyklu. • Provzdušňovací jemnobublinný systém včetně rozvodného potrubí vzduchu pro aktivační nádrž. • Plastová šachta na dmychadlo určená pro osazení do země nebo na betonový základ včetně 100% zálohy. • Projekční a instalační podklady ČOV (souhrn technických informací potřebný pro projekt osazení ČOV do terénu a instalaci ČOV.) • Protihluková výstelka do šachet na dmychadla. • Sada nářadí pro obsluhu. Podrobněji viz. výkresová část</t>
  </si>
  <si>
    <t>Kalová nádrž • Prefabrikovaná betonová nádrž včetně zastropení se vstupními plastovými komínky, jež jsou kryty zateplenými, pochůznými víky na nerezových pantech. • Technologické vystrojení ČOV (potrubí, norné stěny, atd.). • Dmychadlo pro zajištění vzduchu do kalové nádrže včetně 100% zálohy. • Kalové čerpadlo kalové vody.</t>
  </si>
  <si>
    <t>Strojní česle 400(500)×1200/1000×3/75° vyhřívané Strojní česle hrubé vrchem stírané Jsou sestaveny z rámu se štěrbinovým sítem umístěným na odtokové straně česlí. Síto, které zachycuje plovoucí a unášené shrabky, je stíráno vozíky s kartáči. Vozíky jsou upevněny do hnacích řetězů, které jsou poháněny převodovkou Nord přes ozubená kola. Zachycené shrabky jsou vyhrnuty do výsypky česlí a dále do sběrné nádoby. Rám česlí je usazen na dno kanálu a upevněn do hlavy kanálu kotevními šrouby. Česle budou osazeny do betonového kanálu, jsou vybaveny vyhříváním. Česle nepotřebují pro svou správnou funkci ostřik tlakovou vodou ani vyklápění či jinou manipulaci během servisu. Materiálové provedení: rám česlí a mříž – nerez ocel 1.4301+nátěr; pohyblivé prvky a kryty – nerezová ocel  1.4301; vodící kladky a kartáče plastové. Průtok Qmax = 3,19 l/s Šířka kanálu 500 mm  Šířka česlí B = 400 mm – rám česlí bude dotěsněn ke stěnám kanálu bralenem Hloubka česlí H = 1250 mm Výška výsypky nad úrovní kanálu V0= 1000 mm – shrabky padají do popelnice  Průlina e = 3 mm Sklon a = 75° Výška síta hm= 600 mm Příkon pohonu (NORD) 0,18 kW; 400 V; 50 Hz Příkon vyhřívání 0,525 kW; 230 V; 50 Hz</t>
  </si>
  <si>
    <t>Zprovoznění • Doprava servisního technika do místa zprovoznění. • Elektrické propojení rozvaděče s dmychadlem a čerpadly ČOV včetně dodávky materiálu • Zapojení PP potrubí v šachtě na dmychadla a ČOV. • Napuštění nádrže ČOV čistou vodou před uvedením do zkušebního provozu • Nastavení PLC jednotky v rozvaděči technologie (nastavení čerpadel přebytečného kalu a vyčištěné vody a dmychadla ČOV do automatického chodu). • Zaškolení obsluhy ČOV podle námi předaného návrhu provozního řádu. • Předání spotřebitelské dokumentace.</t>
  </si>
  <si>
    <t>Geodetické práce po výstavbě 3 paré + CD
vč. skutečného zaměření stavby v otevřených formátech a ve formátu JVF (to jest ve formátu pro tuto mapu určeném) pro potřeby JDTM (jednotné digitální mapy) ČR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</si>
</sst>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3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0000A8"/>
      <name val="Arial CE"/>
    </font>
    <font>
      <sz val="8"/>
      <color rgb="FF80008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8" fillId="0" borderId="0" applyNumberFormat="0" applyFill="0" applyBorder="0" applyAlignment="0" applyProtection="0"/>
  </cellStyleXfs>
  <cellXfs count="232">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8"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ill="1" applyAlignment="1">
      <alignment vertical="center"/>
    </xf>
    <xf numFmtId="0" fontId="4" fillId="4" borderId="6" xfId="0" applyFont="1" applyFill="1" applyBorder="1" applyAlignment="1">
      <alignment horizontal="left" vertical="center"/>
    </xf>
    <xf numFmtId="0" fontId="0" fillId="4" borderId="7" xfId="0" applyFill="1" applyBorder="1" applyAlignment="1">
      <alignment vertical="center"/>
    </xf>
    <xf numFmtId="0" fontId="4" fillId="4" borderId="7" xfId="0" applyFont="1" applyFill="1" applyBorder="1" applyAlignment="1">
      <alignment horizontal="center"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0" xfId="0" applyFont="1" applyAlignment="1">
      <alignment horizontal="left" vertical="center"/>
    </xf>
    <xf numFmtId="0" fontId="0" fillId="0" borderId="15" xfId="0" applyBorder="1" applyAlignment="1">
      <alignment vertical="center"/>
    </xf>
    <xf numFmtId="0" fontId="0" fillId="5" borderId="7" xfId="0" applyFill="1" applyBorder="1" applyAlignment="1">
      <alignment vertical="center"/>
    </xf>
    <xf numFmtId="0" fontId="23" fillId="5"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lignment vertical="center"/>
    </xf>
    <xf numFmtId="0" fontId="28" fillId="0" borderId="0" xfId="0" applyFont="1" applyAlignment="1">
      <alignment vertical="center"/>
    </xf>
    <xf numFmtId="0" fontId="29" fillId="0" borderId="0" xfId="0" applyFont="1" applyAlignment="1">
      <alignment vertical="center"/>
    </xf>
    <xf numFmtId="0" fontId="3" fillId="0" borderId="0" xfId="0" applyFont="1" applyAlignment="1">
      <alignment horizontal="center" vertical="center"/>
    </xf>
    <xf numFmtId="4" fontId="30" fillId="0" borderId="14" xfId="0" applyNumberFormat="1" applyFont="1" applyBorder="1" applyAlignment="1">
      <alignment vertical="center"/>
    </xf>
    <xf numFmtId="4" fontId="30" fillId="0" borderId="0" xfId="0" applyNumberFormat="1" applyFont="1" applyAlignment="1">
      <alignment vertical="center"/>
    </xf>
    <xf numFmtId="166" fontId="30" fillId="0" borderId="0" xfId="0" applyNumberFormat="1" applyFont="1" applyAlignment="1">
      <alignment vertical="center"/>
    </xf>
    <xf numFmtId="4" fontId="30" fillId="0" borderId="15" xfId="0" applyNumberFormat="1" applyFont="1" applyBorder="1" applyAlignment="1">
      <alignment vertical="center"/>
    </xf>
    <xf numFmtId="0" fontId="5" fillId="0" borderId="0" xfId="0" applyFont="1" applyAlignment="1">
      <alignment horizontal="left" vertical="center"/>
    </xf>
    <xf numFmtId="4" fontId="30" fillId="0" borderId="19" xfId="0" applyNumberFormat="1" applyFont="1" applyBorder="1" applyAlignment="1">
      <alignment vertical="center"/>
    </xf>
    <xf numFmtId="4" fontId="30" fillId="0" borderId="20" xfId="0" applyNumberFormat="1" applyFont="1" applyBorder="1" applyAlignment="1">
      <alignment vertical="center"/>
    </xf>
    <xf numFmtId="166" fontId="30" fillId="0" borderId="20" xfId="0" applyNumberFormat="1" applyFont="1" applyBorder="1" applyAlignment="1">
      <alignment vertical="center"/>
    </xf>
    <xf numFmtId="4" fontId="30" fillId="0" borderId="21" xfId="0" applyNumberFormat="1" applyFont="1" applyBorder="1" applyAlignment="1">
      <alignment vertical="center"/>
    </xf>
    <xf numFmtId="0" fontId="31" fillId="0" borderId="0" xfId="0" applyFont="1" applyAlignment="1">
      <alignment horizontal="left" vertical="center"/>
    </xf>
    <xf numFmtId="0" fontId="0" fillId="0" borderId="3" xfId="0" applyBorder="1" applyAlignment="1">
      <alignment vertical="center" wrapText="1"/>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5" borderId="0" xfId="0" applyFont="1" applyFill="1" applyAlignment="1">
      <alignment horizontal="left" vertical="center"/>
    </xf>
    <xf numFmtId="0" fontId="23" fillId="5" borderId="0" xfId="0" applyFont="1" applyFill="1" applyAlignment="1">
      <alignment horizontal="right" vertical="center"/>
    </xf>
    <xf numFmtId="0" fontId="32"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8" xfId="0" applyFont="1" applyFill="1" applyBorder="1" applyAlignment="1">
      <alignment horizontal="center" vertical="center" wrapText="1"/>
    </xf>
    <xf numFmtId="4" fontId="25" fillId="0" borderId="0" xfId="0" applyNumberFormat="1" applyFont="1"/>
    <xf numFmtId="166" fontId="33" fillId="0" borderId="12" xfId="0" applyNumberFormat="1" applyFont="1" applyBorder="1"/>
    <xf numFmtId="166" fontId="33" fillId="0" borderId="13" xfId="0" applyNumberFormat="1" applyFont="1" applyBorder="1"/>
    <xf numFmtId="4" fontId="34"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3" xfId="0" applyBorder="1" applyAlignment="1" applyProtection="1">
      <alignment vertical="center"/>
      <protection locked="0"/>
    </xf>
    <xf numFmtId="0" fontId="23" fillId="0" borderId="22" xfId="0" applyFont="1" applyBorder="1" applyAlignment="1" applyProtection="1">
      <alignment horizontal="center" vertical="center"/>
      <protection locked="0"/>
    </xf>
    <xf numFmtId="49" fontId="23" fillId="0" borderId="22" xfId="0" applyNumberFormat="1" applyFont="1" applyBorder="1" applyAlignment="1" applyProtection="1">
      <alignment horizontal="left" vertical="center" wrapText="1"/>
      <protection locked="0"/>
    </xf>
    <xf numFmtId="0" fontId="23" fillId="0" borderId="22" xfId="0" applyFont="1" applyBorder="1" applyAlignment="1" applyProtection="1">
      <alignment horizontal="left" vertical="center" wrapText="1"/>
      <protection locked="0"/>
    </xf>
    <xf numFmtId="0" fontId="23" fillId="0" borderId="22" xfId="0" applyFont="1" applyBorder="1" applyAlignment="1" applyProtection="1">
      <alignment horizontal="center" vertical="center" wrapText="1"/>
      <protection locked="0"/>
    </xf>
    <xf numFmtId="167" fontId="23" fillId="0" borderId="22" xfId="0" applyNumberFormat="1" applyFont="1" applyBorder="1" applyAlignment="1" applyProtection="1">
      <alignment vertical="center"/>
      <protection locked="0"/>
    </xf>
    <xf numFmtId="4" fontId="23" fillId="3"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protection locked="0"/>
    </xf>
    <xf numFmtId="0" fontId="24" fillId="3" borderId="14" xfId="0" applyFont="1" applyFill="1" applyBorder="1" applyAlignment="1" applyProtection="1">
      <alignment horizontal="left" vertical="center"/>
      <protection locked="0"/>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9" fillId="0" borderId="3" xfId="0" applyFont="1" applyBorder="1" applyAlignment="1">
      <alignment vertical="center"/>
    </xf>
    <xf numFmtId="0" fontId="35"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15" xfId="0" applyFont="1" applyBorder="1" applyAlignment="1">
      <alignment vertical="center"/>
    </xf>
    <xf numFmtId="0" fontId="36" fillId="0" borderId="22" xfId="0" applyFont="1" applyBorder="1" applyAlignment="1" applyProtection="1">
      <alignment horizontal="center" vertical="center"/>
      <protection locked="0"/>
    </xf>
    <xf numFmtId="49" fontId="36" fillId="0" borderId="22" xfId="0" applyNumberFormat="1" applyFont="1" applyBorder="1" applyAlignment="1" applyProtection="1">
      <alignment horizontal="left" vertical="center" wrapText="1"/>
      <protection locked="0"/>
    </xf>
    <xf numFmtId="0" fontId="36" fillId="0" borderId="22" xfId="0" applyFont="1" applyBorder="1" applyAlignment="1" applyProtection="1">
      <alignment horizontal="left" vertical="center" wrapText="1"/>
      <protection locked="0"/>
    </xf>
    <xf numFmtId="0" fontId="36" fillId="0" borderId="22" xfId="0" applyFont="1" applyBorder="1" applyAlignment="1" applyProtection="1">
      <alignment horizontal="center" vertical="center" wrapText="1"/>
      <protection locked="0"/>
    </xf>
    <xf numFmtId="167" fontId="36" fillId="0" borderId="22" xfId="0" applyNumberFormat="1" applyFont="1" applyBorder="1" applyAlignment="1" applyProtection="1">
      <alignment vertical="center"/>
      <protection locked="0"/>
    </xf>
    <xf numFmtId="4" fontId="36" fillId="3" borderId="22" xfId="0" applyNumberFormat="1" applyFont="1" applyFill="1" applyBorder="1" applyAlignment="1" applyProtection="1">
      <alignment vertical="center"/>
      <protection locked="0"/>
    </xf>
    <xf numFmtId="4" fontId="36" fillId="0" borderId="22" xfId="0" applyNumberFormat="1" applyFont="1" applyBorder="1" applyAlignment="1" applyProtection="1">
      <alignment vertical="center"/>
      <protection locked="0"/>
    </xf>
    <xf numFmtId="0" fontId="37" fillId="0" borderId="3" xfId="0" applyFont="1" applyBorder="1" applyAlignment="1">
      <alignment vertical="center"/>
    </xf>
    <xf numFmtId="0" fontId="36" fillId="3" borderId="14" xfId="0" applyFont="1" applyFill="1" applyBorder="1" applyAlignment="1" applyProtection="1">
      <alignment horizontal="left" vertical="center"/>
      <protection locked="0"/>
    </xf>
    <xf numFmtId="0" fontId="36" fillId="0" borderId="0" xfId="0" applyFont="1" applyAlignment="1">
      <alignment horizontal="center" vertical="center"/>
    </xf>
    <xf numFmtId="0" fontId="24" fillId="3" borderId="19" xfId="0" applyFont="1" applyFill="1" applyBorder="1" applyAlignment="1" applyProtection="1">
      <alignment horizontal="left" vertical="center"/>
      <protection locked="0"/>
    </xf>
    <xf numFmtId="0" fontId="24" fillId="0" borderId="20" xfId="0" applyFont="1" applyBorder="1" applyAlignment="1">
      <alignment horizontal="center" vertical="center"/>
    </xf>
    <xf numFmtId="0" fontId="0" fillId="0" borderId="20" xfId="0" applyBorder="1" applyAlignment="1">
      <alignment vertical="center"/>
    </xf>
    <xf numFmtId="166" fontId="24" fillId="0" borderId="20" xfId="0" applyNumberFormat="1" applyFont="1" applyBorder="1" applyAlignment="1">
      <alignment vertical="center"/>
    </xf>
    <xf numFmtId="166" fontId="24" fillId="0" borderId="21" xfId="0" applyNumberFormat="1" applyFont="1" applyBorder="1" applyAlignment="1">
      <alignment vertical="center"/>
    </xf>
    <xf numFmtId="0" fontId="14" fillId="2" borderId="0" xfId="0" applyFont="1" applyFill="1" applyAlignment="1">
      <alignment horizontal="center" vertical="center"/>
    </xf>
    <xf numFmtId="0" fontId="0" fillId="0" borderId="0" xfId="0"/>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4" borderId="7" xfId="0" applyNumberFormat="1" applyFont="1"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4" fillId="4" borderId="7" xfId="0" applyFont="1" applyFill="1" applyBorder="1" applyAlignment="1">
      <alignment horizontal="lef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29" fillId="0" borderId="0" xfId="0" applyNumberFormat="1" applyFont="1" applyAlignment="1">
      <alignment vertical="center"/>
    </xf>
    <xf numFmtId="0" fontId="29" fillId="0" borderId="0" xfId="0" applyFont="1" applyAlignment="1">
      <alignment vertical="center"/>
    </xf>
    <xf numFmtId="0" fontId="23" fillId="5" borderId="7" xfId="0" applyFont="1" applyFill="1" applyBorder="1" applyAlignment="1">
      <alignment horizontal="center" vertical="center"/>
    </xf>
    <xf numFmtId="0" fontId="23" fillId="5" borderId="7" xfId="0" applyFont="1" applyFill="1" applyBorder="1" applyAlignment="1">
      <alignment horizontal="left" vertical="center"/>
    </xf>
    <xf numFmtId="0" fontId="23" fillId="5" borderId="8" xfId="0" applyFont="1" applyFill="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8" fillId="0" borderId="0" xfId="0" applyFont="1" applyAlignment="1">
      <alignment horizontal="left" vertical="center" wrapText="1"/>
    </xf>
    <xf numFmtId="4" fontId="25" fillId="0" borderId="0" xfId="0" applyNumberFormat="1" applyFont="1" applyAlignment="1">
      <alignment horizontal="right" vertical="center"/>
    </xf>
    <xf numFmtId="4" fontId="25" fillId="0" borderId="0" xfId="0" applyNumberFormat="1"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Alignment="1">
      <alignment horizontal="left" vertical="center"/>
    </xf>
    <xf numFmtId="0" fontId="23" fillId="5" borderId="6" xfId="0" applyFont="1" applyFill="1" applyBorder="1" applyAlignment="1">
      <alignment horizontal="center" vertical="center"/>
    </xf>
    <xf numFmtId="0" fontId="23" fillId="5" borderId="7" xfId="0" applyFont="1" applyFill="1" applyBorder="1" applyAlignment="1">
      <alignment horizontal="right"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2"/>
  <sheetViews>
    <sheetView showGridLines="0" workbookViewId="0"/>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6" t="s">
        <v>0</v>
      </c>
      <c r="AZ1" s="16" t="s">
        <v>1</v>
      </c>
      <c r="BA1" s="16" t="s">
        <v>2</v>
      </c>
      <c r="BB1" s="16" t="s">
        <v>1</v>
      </c>
      <c r="BT1" s="16" t="s">
        <v>3</v>
      </c>
      <c r="BU1" s="16" t="s">
        <v>3</v>
      </c>
      <c r="BV1" s="16" t="s">
        <v>4</v>
      </c>
    </row>
    <row r="2" spans="1:74" ht="36.950000000000003" customHeight="1">
      <c r="AR2" s="189" t="s">
        <v>5</v>
      </c>
      <c r="AS2" s="190"/>
      <c r="AT2" s="190"/>
      <c r="AU2" s="190"/>
      <c r="AV2" s="190"/>
      <c r="AW2" s="190"/>
      <c r="AX2" s="190"/>
      <c r="AY2" s="190"/>
      <c r="AZ2" s="190"/>
      <c r="BA2" s="190"/>
      <c r="BB2" s="190"/>
      <c r="BC2" s="190"/>
      <c r="BD2" s="190"/>
      <c r="BE2" s="190"/>
      <c r="BS2" s="17" t="s">
        <v>6</v>
      </c>
      <c r="BT2" s="17" t="s">
        <v>7</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c r="B4" s="20"/>
      <c r="D4" s="21" t="s">
        <v>9</v>
      </c>
      <c r="AR4" s="20"/>
      <c r="AS4" s="22" t="s">
        <v>10</v>
      </c>
      <c r="BE4" s="23" t="s">
        <v>11</v>
      </c>
      <c r="BS4" s="17" t="s">
        <v>12</v>
      </c>
    </row>
    <row r="5" spans="1:74" ht="12" customHeight="1">
      <c r="B5" s="20"/>
      <c r="D5" s="24" t="s">
        <v>13</v>
      </c>
      <c r="K5" s="201" t="s">
        <v>14</v>
      </c>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R5" s="20"/>
      <c r="BE5" s="198" t="s">
        <v>15</v>
      </c>
      <c r="BS5" s="17" t="s">
        <v>6</v>
      </c>
    </row>
    <row r="6" spans="1:74" ht="36.950000000000003" customHeight="1">
      <c r="B6" s="20"/>
      <c r="D6" s="26" t="s">
        <v>16</v>
      </c>
      <c r="K6" s="202" t="s">
        <v>17</v>
      </c>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R6" s="20"/>
      <c r="BE6" s="199"/>
      <c r="BS6" s="17" t="s">
        <v>6</v>
      </c>
    </row>
    <row r="7" spans="1:74" ht="12" customHeight="1">
      <c r="B7" s="20"/>
      <c r="D7" s="27" t="s">
        <v>18</v>
      </c>
      <c r="K7" s="25" t="s">
        <v>1</v>
      </c>
      <c r="AK7" s="27" t="s">
        <v>19</v>
      </c>
      <c r="AN7" s="25" t="s">
        <v>1</v>
      </c>
      <c r="AR7" s="20"/>
      <c r="BE7" s="199"/>
      <c r="BS7" s="17" t="s">
        <v>6</v>
      </c>
    </row>
    <row r="8" spans="1:74" ht="12" customHeight="1">
      <c r="B8" s="20"/>
      <c r="D8" s="27" t="s">
        <v>20</v>
      </c>
      <c r="K8" s="25" t="s">
        <v>21</v>
      </c>
      <c r="AK8" s="27" t="s">
        <v>22</v>
      </c>
      <c r="AN8" s="28" t="s">
        <v>23</v>
      </c>
      <c r="AR8" s="20"/>
      <c r="BE8" s="199"/>
      <c r="BS8" s="17" t="s">
        <v>6</v>
      </c>
    </row>
    <row r="9" spans="1:74" ht="14.45" customHeight="1">
      <c r="B9" s="20"/>
      <c r="AR9" s="20"/>
      <c r="BE9" s="199"/>
      <c r="BS9" s="17" t="s">
        <v>6</v>
      </c>
    </row>
    <row r="10" spans="1:74" ht="12" customHeight="1">
      <c r="B10" s="20"/>
      <c r="D10" s="27" t="s">
        <v>24</v>
      </c>
      <c r="AK10" s="27" t="s">
        <v>25</v>
      </c>
      <c r="AN10" s="25" t="s">
        <v>1</v>
      </c>
      <c r="AR10" s="20"/>
      <c r="BE10" s="199"/>
      <c r="BS10" s="17" t="s">
        <v>6</v>
      </c>
    </row>
    <row r="11" spans="1:74" ht="18.399999999999999" customHeight="1">
      <c r="B11" s="20"/>
      <c r="E11" s="25" t="s">
        <v>26</v>
      </c>
      <c r="AK11" s="27" t="s">
        <v>27</v>
      </c>
      <c r="AN11" s="25" t="s">
        <v>1</v>
      </c>
      <c r="AR11" s="20"/>
      <c r="BE11" s="199"/>
      <c r="BS11" s="17" t="s">
        <v>6</v>
      </c>
    </row>
    <row r="12" spans="1:74" ht="6.95" customHeight="1">
      <c r="B12" s="20"/>
      <c r="AR12" s="20"/>
      <c r="BE12" s="199"/>
      <c r="BS12" s="17" t="s">
        <v>6</v>
      </c>
    </row>
    <row r="13" spans="1:74" ht="12" customHeight="1">
      <c r="B13" s="20"/>
      <c r="D13" s="27" t="s">
        <v>28</v>
      </c>
      <c r="AK13" s="27" t="s">
        <v>25</v>
      </c>
      <c r="AN13" s="29" t="s">
        <v>29</v>
      </c>
      <c r="AR13" s="20"/>
      <c r="BE13" s="199"/>
      <c r="BS13" s="17" t="s">
        <v>6</v>
      </c>
    </row>
    <row r="14" spans="1:74" ht="12.75">
      <c r="B14" s="20"/>
      <c r="E14" s="203" t="s">
        <v>29</v>
      </c>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7" t="s">
        <v>27</v>
      </c>
      <c r="AN14" s="29" t="s">
        <v>29</v>
      </c>
      <c r="AR14" s="20"/>
      <c r="BE14" s="199"/>
      <c r="BS14" s="17" t="s">
        <v>6</v>
      </c>
    </row>
    <row r="15" spans="1:74" ht="6.95" customHeight="1">
      <c r="B15" s="20"/>
      <c r="AR15" s="20"/>
      <c r="BE15" s="199"/>
      <c r="BS15" s="17" t="s">
        <v>3</v>
      </c>
    </row>
    <row r="16" spans="1:74" ht="12" customHeight="1">
      <c r="B16" s="20"/>
      <c r="D16" s="27" t="s">
        <v>30</v>
      </c>
      <c r="AK16" s="27" t="s">
        <v>25</v>
      </c>
      <c r="AN16" s="25" t="s">
        <v>1</v>
      </c>
      <c r="AR16" s="20"/>
      <c r="BE16" s="199"/>
      <c r="BS16" s="17" t="s">
        <v>3</v>
      </c>
    </row>
    <row r="17" spans="2:71" ht="18.399999999999999" customHeight="1">
      <c r="B17" s="20"/>
      <c r="E17" s="25" t="s">
        <v>21</v>
      </c>
      <c r="AK17" s="27" t="s">
        <v>27</v>
      </c>
      <c r="AN17" s="25" t="s">
        <v>1</v>
      </c>
      <c r="AR17" s="20"/>
      <c r="BE17" s="199"/>
      <c r="BS17" s="17" t="s">
        <v>31</v>
      </c>
    </row>
    <row r="18" spans="2:71" ht="6.95" customHeight="1">
      <c r="B18" s="20"/>
      <c r="AR18" s="20"/>
      <c r="BE18" s="199"/>
      <c r="BS18" s="17" t="s">
        <v>6</v>
      </c>
    </row>
    <row r="19" spans="2:71" ht="12" customHeight="1">
      <c r="B19" s="20"/>
      <c r="D19" s="27" t="s">
        <v>32</v>
      </c>
      <c r="AK19" s="27" t="s">
        <v>25</v>
      </c>
      <c r="AN19" s="25" t="s">
        <v>1</v>
      </c>
      <c r="AR19" s="20"/>
      <c r="BE19" s="199"/>
      <c r="BS19" s="17" t="s">
        <v>6</v>
      </c>
    </row>
    <row r="20" spans="2:71" ht="18.399999999999999" customHeight="1">
      <c r="B20" s="20"/>
      <c r="E20" s="25" t="s">
        <v>21</v>
      </c>
      <c r="AK20" s="27" t="s">
        <v>27</v>
      </c>
      <c r="AN20" s="25" t="s">
        <v>1</v>
      </c>
      <c r="AR20" s="20"/>
      <c r="BE20" s="199"/>
      <c r="BS20" s="17" t="s">
        <v>31</v>
      </c>
    </row>
    <row r="21" spans="2:71" ht="6.95" customHeight="1">
      <c r="B21" s="20"/>
      <c r="AR21" s="20"/>
      <c r="BE21" s="199"/>
    </row>
    <row r="22" spans="2:71" ht="12" customHeight="1">
      <c r="B22" s="20"/>
      <c r="D22" s="27" t="s">
        <v>33</v>
      </c>
      <c r="AR22" s="20"/>
      <c r="BE22" s="199"/>
    </row>
    <row r="23" spans="2:71" ht="16.5" customHeight="1">
      <c r="B23" s="20"/>
      <c r="E23" s="205" t="s">
        <v>1</v>
      </c>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R23" s="20"/>
      <c r="BE23" s="199"/>
    </row>
    <row r="24" spans="2:71" ht="6.95" customHeight="1">
      <c r="B24" s="20"/>
      <c r="AR24" s="20"/>
      <c r="BE24" s="199"/>
    </row>
    <row r="25" spans="2:71" ht="6.95"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199"/>
    </row>
    <row r="26" spans="2:71" s="1" customFormat="1" ht="25.9" customHeight="1">
      <c r="B26" s="32"/>
      <c r="D26" s="33" t="s">
        <v>34</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06">
        <f>ROUND(AG94,2)</f>
        <v>0</v>
      </c>
      <c r="AL26" s="207"/>
      <c r="AM26" s="207"/>
      <c r="AN26" s="207"/>
      <c r="AO26" s="207"/>
      <c r="AR26" s="32"/>
      <c r="BE26" s="199"/>
    </row>
    <row r="27" spans="2:71" s="1" customFormat="1" ht="6.95" customHeight="1">
      <c r="B27" s="32"/>
      <c r="AR27" s="32"/>
      <c r="BE27" s="199"/>
    </row>
    <row r="28" spans="2:71" s="1" customFormat="1" ht="12.75">
      <c r="B28" s="32"/>
      <c r="L28" s="208" t="s">
        <v>35</v>
      </c>
      <c r="M28" s="208"/>
      <c r="N28" s="208"/>
      <c r="O28" s="208"/>
      <c r="P28" s="208"/>
      <c r="W28" s="208" t="s">
        <v>36</v>
      </c>
      <c r="X28" s="208"/>
      <c r="Y28" s="208"/>
      <c r="Z28" s="208"/>
      <c r="AA28" s="208"/>
      <c r="AB28" s="208"/>
      <c r="AC28" s="208"/>
      <c r="AD28" s="208"/>
      <c r="AE28" s="208"/>
      <c r="AK28" s="208" t="s">
        <v>37</v>
      </c>
      <c r="AL28" s="208"/>
      <c r="AM28" s="208"/>
      <c r="AN28" s="208"/>
      <c r="AO28" s="208"/>
      <c r="AR28" s="32"/>
      <c r="BE28" s="199"/>
    </row>
    <row r="29" spans="2:71" s="2" customFormat="1" ht="14.45" customHeight="1">
      <c r="B29" s="36"/>
      <c r="D29" s="27" t="s">
        <v>38</v>
      </c>
      <c r="F29" s="27" t="s">
        <v>39</v>
      </c>
      <c r="L29" s="193">
        <v>0.21</v>
      </c>
      <c r="M29" s="192"/>
      <c r="N29" s="192"/>
      <c r="O29" s="192"/>
      <c r="P29" s="192"/>
      <c r="W29" s="191">
        <f>ROUND(AZ94, 2)</f>
        <v>0</v>
      </c>
      <c r="X29" s="192"/>
      <c r="Y29" s="192"/>
      <c r="Z29" s="192"/>
      <c r="AA29" s="192"/>
      <c r="AB29" s="192"/>
      <c r="AC29" s="192"/>
      <c r="AD29" s="192"/>
      <c r="AE29" s="192"/>
      <c r="AK29" s="191">
        <f>ROUND(AV94, 2)</f>
        <v>0</v>
      </c>
      <c r="AL29" s="192"/>
      <c r="AM29" s="192"/>
      <c r="AN29" s="192"/>
      <c r="AO29" s="192"/>
      <c r="AR29" s="36"/>
      <c r="BE29" s="200"/>
    </row>
    <row r="30" spans="2:71" s="2" customFormat="1" ht="14.45" customHeight="1">
      <c r="B30" s="36"/>
      <c r="F30" s="27" t="s">
        <v>40</v>
      </c>
      <c r="L30" s="193">
        <v>0.12</v>
      </c>
      <c r="M30" s="192"/>
      <c r="N30" s="192"/>
      <c r="O30" s="192"/>
      <c r="P30" s="192"/>
      <c r="W30" s="191">
        <f>ROUND(BA94, 2)</f>
        <v>0</v>
      </c>
      <c r="X30" s="192"/>
      <c r="Y30" s="192"/>
      <c r="Z30" s="192"/>
      <c r="AA30" s="192"/>
      <c r="AB30" s="192"/>
      <c r="AC30" s="192"/>
      <c r="AD30" s="192"/>
      <c r="AE30" s="192"/>
      <c r="AK30" s="191">
        <f>ROUND(AW94, 2)</f>
        <v>0</v>
      </c>
      <c r="AL30" s="192"/>
      <c r="AM30" s="192"/>
      <c r="AN30" s="192"/>
      <c r="AO30" s="192"/>
      <c r="AR30" s="36"/>
      <c r="BE30" s="200"/>
    </row>
    <row r="31" spans="2:71" s="2" customFormat="1" ht="14.45" hidden="1" customHeight="1">
      <c r="B31" s="36"/>
      <c r="F31" s="27" t="s">
        <v>41</v>
      </c>
      <c r="L31" s="193">
        <v>0.21</v>
      </c>
      <c r="M31" s="192"/>
      <c r="N31" s="192"/>
      <c r="O31" s="192"/>
      <c r="P31" s="192"/>
      <c r="W31" s="191">
        <f>ROUND(BB94, 2)</f>
        <v>0</v>
      </c>
      <c r="X31" s="192"/>
      <c r="Y31" s="192"/>
      <c r="Z31" s="192"/>
      <c r="AA31" s="192"/>
      <c r="AB31" s="192"/>
      <c r="AC31" s="192"/>
      <c r="AD31" s="192"/>
      <c r="AE31" s="192"/>
      <c r="AK31" s="191">
        <v>0</v>
      </c>
      <c r="AL31" s="192"/>
      <c r="AM31" s="192"/>
      <c r="AN31" s="192"/>
      <c r="AO31" s="192"/>
      <c r="AR31" s="36"/>
      <c r="BE31" s="200"/>
    </row>
    <row r="32" spans="2:71" s="2" customFormat="1" ht="14.45" hidden="1" customHeight="1">
      <c r="B32" s="36"/>
      <c r="F32" s="27" t="s">
        <v>42</v>
      </c>
      <c r="L32" s="193">
        <v>0.12</v>
      </c>
      <c r="M32" s="192"/>
      <c r="N32" s="192"/>
      <c r="O32" s="192"/>
      <c r="P32" s="192"/>
      <c r="W32" s="191">
        <f>ROUND(BC94, 2)</f>
        <v>0</v>
      </c>
      <c r="X32" s="192"/>
      <c r="Y32" s="192"/>
      <c r="Z32" s="192"/>
      <c r="AA32" s="192"/>
      <c r="AB32" s="192"/>
      <c r="AC32" s="192"/>
      <c r="AD32" s="192"/>
      <c r="AE32" s="192"/>
      <c r="AK32" s="191">
        <v>0</v>
      </c>
      <c r="AL32" s="192"/>
      <c r="AM32" s="192"/>
      <c r="AN32" s="192"/>
      <c r="AO32" s="192"/>
      <c r="AR32" s="36"/>
      <c r="BE32" s="200"/>
    </row>
    <row r="33" spans="2:57" s="2" customFormat="1" ht="14.45" hidden="1" customHeight="1">
      <c r="B33" s="36"/>
      <c r="F33" s="27" t="s">
        <v>43</v>
      </c>
      <c r="L33" s="193">
        <v>0</v>
      </c>
      <c r="M33" s="192"/>
      <c r="N33" s="192"/>
      <c r="O33" s="192"/>
      <c r="P33" s="192"/>
      <c r="W33" s="191">
        <f>ROUND(BD94, 2)</f>
        <v>0</v>
      </c>
      <c r="X33" s="192"/>
      <c r="Y33" s="192"/>
      <c r="Z33" s="192"/>
      <c r="AA33" s="192"/>
      <c r="AB33" s="192"/>
      <c r="AC33" s="192"/>
      <c r="AD33" s="192"/>
      <c r="AE33" s="192"/>
      <c r="AK33" s="191">
        <v>0</v>
      </c>
      <c r="AL33" s="192"/>
      <c r="AM33" s="192"/>
      <c r="AN33" s="192"/>
      <c r="AO33" s="192"/>
      <c r="AR33" s="36"/>
      <c r="BE33" s="200"/>
    </row>
    <row r="34" spans="2:57" s="1" customFormat="1" ht="6.95" customHeight="1">
      <c r="B34" s="32"/>
      <c r="AR34" s="32"/>
      <c r="BE34" s="199"/>
    </row>
    <row r="35" spans="2:57" s="1" customFormat="1" ht="25.9" customHeight="1">
      <c r="B35" s="32"/>
      <c r="C35" s="37"/>
      <c r="D35" s="38" t="s">
        <v>44</v>
      </c>
      <c r="E35" s="39"/>
      <c r="F35" s="39"/>
      <c r="G35" s="39"/>
      <c r="H35" s="39"/>
      <c r="I35" s="39"/>
      <c r="J35" s="39"/>
      <c r="K35" s="39"/>
      <c r="L35" s="39"/>
      <c r="M35" s="39"/>
      <c r="N35" s="39"/>
      <c r="O35" s="39"/>
      <c r="P35" s="39"/>
      <c r="Q35" s="39"/>
      <c r="R35" s="39"/>
      <c r="S35" s="39"/>
      <c r="T35" s="40" t="s">
        <v>45</v>
      </c>
      <c r="U35" s="39"/>
      <c r="V35" s="39"/>
      <c r="W35" s="39"/>
      <c r="X35" s="197" t="s">
        <v>46</v>
      </c>
      <c r="Y35" s="195"/>
      <c r="Z35" s="195"/>
      <c r="AA35" s="195"/>
      <c r="AB35" s="195"/>
      <c r="AC35" s="39"/>
      <c r="AD35" s="39"/>
      <c r="AE35" s="39"/>
      <c r="AF35" s="39"/>
      <c r="AG35" s="39"/>
      <c r="AH35" s="39"/>
      <c r="AI35" s="39"/>
      <c r="AJ35" s="39"/>
      <c r="AK35" s="194">
        <f>SUM(AK26:AK33)</f>
        <v>0</v>
      </c>
      <c r="AL35" s="195"/>
      <c r="AM35" s="195"/>
      <c r="AN35" s="195"/>
      <c r="AO35" s="196"/>
      <c r="AP35" s="37"/>
      <c r="AQ35" s="37"/>
      <c r="AR35" s="32"/>
    </row>
    <row r="36" spans="2:57" s="1" customFormat="1" ht="6.95" customHeight="1">
      <c r="B36" s="32"/>
      <c r="AR36" s="32"/>
    </row>
    <row r="37" spans="2:57" s="1" customFormat="1" ht="14.45" customHeight="1">
      <c r="B37" s="32"/>
      <c r="AR37" s="32"/>
    </row>
    <row r="38" spans="2:57" ht="14.45" customHeight="1">
      <c r="B38" s="20"/>
      <c r="AR38" s="20"/>
    </row>
    <row r="39" spans="2:57" ht="14.45" customHeight="1">
      <c r="B39" s="20"/>
      <c r="AR39" s="20"/>
    </row>
    <row r="40" spans="2:57" ht="14.45" customHeight="1">
      <c r="B40" s="20"/>
      <c r="AR40" s="20"/>
    </row>
    <row r="41" spans="2:57" ht="14.45" customHeight="1">
      <c r="B41" s="20"/>
      <c r="AR41" s="20"/>
    </row>
    <row r="42" spans="2:57" ht="14.45" customHeight="1">
      <c r="B42" s="20"/>
      <c r="AR42" s="20"/>
    </row>
    <row r="43" spans="2:57" ht="14.45" customHeight="1">
      <c r="B43" s="20"/>
      <c r="AR43" s="20"/>
    </row>
    <row r="44" spans="2:57" ht="14.45" customHeight="1">
      <c r="B44" s="20"/>
      <c r="AR44" s="20"/>
    </row>
    <row r="45" spans="2:57" ht="14.45" customHeight="1">
      <c r="B45" s="20"/>
      <c r="AR45" s="20"/>
    </row>
    <row r="46" spans="2:57" ht="14.45" customHeight="1">
      <c r="B46" s="20"/>
      <c r="AR46" s="20"/>
    </row>
    <row r="47" spans="2:57" ht="14.45" customHeight="1">
      <c r="B47" s="20"/>
      <c r="AR47" s="20"/>
    </row>
    <row r="48" spans="2:57" ht="14.45" customHeight="1">
      <c r="B48" s="20"/>
      <c r="AR48" s="20"/>
    </row>
    <row r="49" spans="2:44" s="1" customFormat="1" ht="14.45" customHeight="1">
      <c r="B49" s="32"/>
      <c r="D49" s="41" t="s">
        <v>47</v>
      </c>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1" t="s">
        <v>48</v>
      </c>
      <c r="AI49" s="42"/>
      <c r="AJ49" s="42"/>
      <c r="AK49" s="42"/>
      <c r="AL49" s="42"/>
      <c r="AM49" s="42"/>
      <c r="AN49" s="42"/>
      <c r="AO49" s="42"/>
      <c r="AR49" s="32"/>
    </row>
    <row r="50" spans="2:44">
      <c r="B50" s="20"/>
      <c r="AR50" s="20"/>
    </row>
    <row r="51" spans="2:44">
      <c r="B51" s="20"/>
      <c r="AR51" s="20"/>
    </row>
    <row r="52" spans="2:44">
      <c r="B52" s="20"/>
      <c r="AR52" s="20"/>
    </row>
    <row r="53" spans="2:44">
      <c r="B53" s="20"/>
      <c r="AR53" s="20"/>
    </row>
    <row r="54" spans="2:44">
      <c r="B54" s="20"/>
      <c r="AR54" s="20"/>
    </row>
    <row r="55" spans="2:44">
      <c r="B55" s="20"/>
      <c r="AR55" s="20"/>
    </row>
    <row r="56" spans="2:44">
      <c r="B56" s="20"/>
      <c r="AR56" s="20"/>
    </row>
    <row r="57" spans="2:44">
      <c r="B57" s="20"/>
      <c r="AR57" s="20"/>
    </row>
    <row r="58" spans="2:44">
      <c r="B58" s="20"/>
      <c r="AR58" s="20"/>
    </row>
    <row r="59" spans="2:44">
      <c r="B59" s="20"/>
      <c r="AR59" s="20"/>
    </row>
    <row r="60" spans="2:44" s="1" customFormat="1" ht="12.75">
      <c r="B60" s="32"/>
      <c r="D60" s="43" t="s">
        <v>49</v>
      </c>
      <c r="E60" s="34"/>
      <c r="F60" s="34"/>
      <c r="G60" s="34"/>
      <c r="H60" s="34"/>
      <c r="I60" s="34"/>
      <c r="J60" s="34"/>
      <c r="K60" s="34"/>
      <c r="L60" s="34"/>
      <c r="M60" s="34"/>
      <c r="N60" s="34"/>
      <c r="O60" s="34"/>
      <c r="P60" s="34"/>
      <c r="Q60" s="34"/>
      <c r="R60" s="34"/>
      <c r="S60" s="34"/>
      <c r="T60" s="34"/>
      <c r="U60" s="34"/>
      <c r="V60" s="43" t="s">
        <v>50</v>
      </c>
      <c r="W60" s="34"/>
      <c r="X60" s="34"/>
      <c r="Y60" s="34"/>
      <c r="Z60" s="34"/>
      <c r="AA60" s="34"/>
      <c r="AB60" s="34"/>
      <c r="AC60" s="34"/>
      <c r="AD60" s="34"/>
      <c r="AE60" s="34"/>
      <c r="AF60" s="34"/>
      <c r="AG60" s="34"/>
      <c r="AH60" s="43" t="s">
        <v>49</v>
      </c>
      <c r="AI60" s="34"/>
      <c r="AJ60" s="34"/>
      <c r="AK60" s="34"/>
      <c r="AL60" s="34"/>
      <c r="AM60" s="43" t="s">
        <v>50</v>
      </c>
      <c r="AN60" s="34"/>
      <c r="AO60" s="34"/>
      <c r="AR60" s="32"/>
    </row>
    <row r="61" spans="2:44">
      <c r="B61" s="20"/>
      <c r="AR61" s="20"/>
    </row>
    <row r="62" spans="2:44">
      <c r="B62" s="20"/>
      <c r="AR62" s="20"/>
    </row>
    <row r="63" spans="2:44">
      <c r="B63" s="20"/>
      <c r="AR63" s="20"/>
    </row>
    <row r="64" spans="2:44" s="1" customFormat="1" ht="12.75">
      <c r="B64" s="32"/>
      <c r="D64" s="41" t="s">
        <v>51</v>
      </c>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1" t="s">
        <v>52</v>
      </c>
      <c r="AI64" s="42"/>
      <c r="AJ64" s="42"/>
      <c r="AK64" s="42"/>
      <c r="AL64" s="42"/>
      <c r="AM64" s="42"/>
      <c r="AN64" s="42"/>
      <c r="AO64" s="42"/>
      <c r="AR64" s="32"/>
    </row>
    <row r="65" spans="2:44">
      <c r="B65" s="20"/>
      <c r="AR65" s="20"/>
    </row>
    <row r="66" spans="2:44">
      <c r="B66" s="20"/>
      <c r="AR66" s="20"/>
    </row>
    <row r="67" spans="2:44">
      <c r="B67" s="20"/>
      <c r="AR67" s="20"/>
    </row>
    <row r="68" spans="2:44">
      <c r="B68" s="20"/>
      <c r="AR68" s="20"/>
    </row>
    <row r="69" spans="2:44">
      <c r="B69" s="20"/>
      <c r="AR69" s="20"/>
    </row>
    <row r="70" spans="2:44">
      <c r="B70" s="20"/>
      <c r="AR70" s="20"/>
    </row>
    <row r="71" spans="2:44">
      <c r="B71" s="20"/>
      <c r="AR71" s="20"/>
    </row>
    <row r="72" spans="2:44">
      <c r="B72" s="20"/>
      <c r="AR72" s="20"/>
    </row>
    <row r="73" spans="2:44">
      <c r="B73" s="20"/>
      <c r="AR73" s="20"/>
    </row>
    <row r="74" spans="2:44">
      <c r="B74" s="20"/>
      <c r="AR74" s="20"/>
    </row>
    <row r="75" spans="2:44" s="1" customFormat="1" ht="12.75">
      <c r="B75" s="32"/>
      <c r="D75" s="43" t="s">
        <v>49</v>
      </c>
      <c r="E75" s="34"/>
      <c r="F75" s="34"/>
      <c r="G75" s="34"/>
      <c r="H75" s="34"/>
      <c r="I75" s="34"/>
      <c r="J75" s="34"/>
      <c r="K75" s="34"/>
      <c r="L75" s="34"/>
      <c r="M75" s="34"/>
      <c r="N75" s="34"/>
      <c r="O75" s="34"/>
      <c r="P75" s="34"/>
      <c r="Q75" s="34"/>
      <c r="R75" s="34"/>
      <c r="S75" s="34"/>
      <c r="T75" s="34"/>
      <c r="U75" s="34"/>
      <c r="V75" s="43" t="s">
        <v>50</v>
      </c>
      <c r="W75" s="34"/>
      <c r="X75" s="34"/>
      <c r="Y75" s="34"/>
      <c r="Z75" s="34"/>
      <c r="AA75" s="34"/>
      <c r="AB75" s="34"/>
      <c r="AC75" s="34"/>
      <c r="AD75" s="34"/>
      <c r="AE75" s="34"/>
      <c r="AF75" s="34"/>
      <c r="AG75" s="34"/>
      <c r="AH75" s="43" t="s">
        <v>49</v>
      </c>
      <c r="AI75" s="34"/>
      <c r="AJ75" s="34"/>
      <c r="AK75" s="34"/>
      <c r="AL75" s="34"/>
      <c r="AM75" s="43" t="s">
        <v>50</v>
      </c>
      <c r="AN75" s="34"/>
      <c r="AO75" s="34"/>
      <c r="AR75" s="32"/>
    </row>
    <row r="76" spans="2:44" s="1" customFormat="1">
      <c r="B76" s="32"/>
      <c r="AR76" s="32"/>
    </row>
    <row r="77" spans="2:44" s="1" customFormat="1" ht="6.95" customHeight="1">
      <c r="B77" s="44"/>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32"/>
    </row>
    <row r="81" spans="1:91" s="1" customFormat="1" ht="6.95" customHeight="1">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32"/>
    </row>
    <row r="82" spans="1:91" s="1" customFormat="1" ht="24.95" customHeight="1">
      <c r="B82" s="32"/>
      <c r="C82" s="21" t="s">
        <v>53</v>
      </c>
      <c r="AR82" s="32"/>
    </row>
    <row r="83" spans="1:91" s="1" customFormat="1" ht="6.95" customHeight="1">
      <c r="B83" s="32"/>
      <c r="AR83" s="32"/>
    </row>
    <row r="84" spans="1:91" s="3" customFormat="1" ht="12" customHeight="1">
      <c r="B84" s="48"/>
      <c r="C84" s="27" t="s">
        <v>13</v>
      </c>
      <c r="L84" s="3" t="str">
        <f>K5</f>
        <v>24/005/2</v>
      </c>
      <c r="AR84" s="48"/>
    </row>
    <row r="85" spans="1:91" s="4" customFormat="1" ht="36.950000000000003" customHeight="1">
      <c r="B85" s="49"/>
      <c r="C85" s="50" t="s">
        <v>16</v>
      </c>
      <c r="L85" s="214" t="str">
        <f>K6</f>
        <v>Odkanalizování a čištění splaškových vod v obci Vlasenice</v>
      </c>
      <c r="M85" s="215"/>
      <c r="N85" s="215"/>
      <c r="O85" s="215"/>
      <c r="P85" s="215"/>
      <c r="Q85" s="215"/>
      <c r="R85" s="215"/>
      <c r="S85" s="215"/>
      <c r="T85" s="215"/>
      <c r="U85" s="215"/>
      <c r="V85" s="215"/>
      <c r="W85" s="215"/>
      <c r="X85" s="215"/>
      <c r="Y85" s="215"/>
      <c r="Z85" s="215"/>
      <c r="AA85" s="215"/>
      <c r="AB85" s="215"/>
      <c r="AC85" s="215"/>
      <c r="AD85" s="215"/>
      <c r="AE85" s="215"/>
      <c r="AF85" s="215"/>
      <c r="AG85" s="215"/>
      <c r="AH85" s="215"/>
      <c r="AI85" s="215"/>
      <c r="AJ85" s="215"/>
      <c r="AK85" s="215"/>
      <c r="AL85" s="215"/>
      <c r="AM85" s="215"/>
      <c r="AN85" s="215"/>
      <c r="AO85" s="215"/>
      <c r="AR85" s="49"/>
    </row>
    <row r="86" spans="1:91" s="1" customFormat="1" ht="6.95" customHeight="1">
      <c r="B86" s="32"/>
      <c r="AR86" s="32"/>
    </row>
    <row r="87" spans="1:91" s="1" customFormat="1" ht="12" customHeight="1">
      <c r="B87" s="32"/>
      <c r="C87" s="27" t="s">
        <v>20</v>
      </c>
      <c r="L87" s="51" t="str">
        <f>IF(K8="","",K8)</f>
        <v xml:space="preserve"> </v>
      </c>
      <c r="AI87" s="27" t="s">
        <v>22</v>
      </c>
      <c r="AM87" s="216" t="str">
        <f>IF(AN8= "","",AN8)</f>
        <v>5. 7. 2024</v>
      </c>
      <c r="AN87" s="216"/>
      <c r="AR87" s="32"/>
    </row>
    <row r="88" spans="1:91" s="1" customFormat="1" ht="6.95" customHeight="1">
      <c r="B88" s="32"/>
      <c r="AR88" s="32"/>
    </row>
    <row r="89" spans="1:91" s="1" customFormat="1" ht="15.2" customHeight="1">
      <c r="B89" s="32"/>
      <c r="C89" s="27" t="s">
        <v>24</v>
      </c>
      <c r="L89" s="3" t="str">
        <f>IF(E11= "","",E11)</f>
        <v>Obec Lhota-Vlasenice</v>
      </c>
      <c r="AI89" s="27" t="s">
        <v>30</v>
      </c>
      <c r="AM89" s="217" t="str">
        <f>IF(E17="","",E17)</f>
        <v xml:space="preserve"> </v>
      </c>
      <c r="AN89" s="218"/>
      <c r="AO89" s="218"/>
      <c r="AP89" s="218"/>
      <c r="AR89" s="32"/>
      <c r="AS89" s="222" t="s">
        <v>54</v>
      </c>
      <c r="AT89" s="223"/>
      <c r="AU89" s="53"/>
      <c r="AV89" s="53"/>
      <c r="AW89" s="53"/>
      <c r="AX89" s="53"/>
      <c r="AY89" s="53"/>
      <c r="AZ89" s="53"/>
      <c r="BA89" s="53"/>
      <c r="BB89" s="53"/>
      <c r="BC89" s="53"/>
      <c r="BD89" s="54"/>
    </row>
    <row r="90" spans="1:91" s="1" customFormat="1" ht="15.2" customHeight="1">
      <c r="B90" s="32"/>
      <c r="C90" s="27" t="s">
        <v>28</v>
      </c>
      <c r="L90" s="3" t="str">
        <f>IF(E14= "Vyplň údaj","",E14)</f>
        <v/>
      </c>
      <c r="AI90" s="27" t="s">
        <v>32</v>
      </c>
      <c r="AM90" s="217" t="str">
        <f>IF(E20="","",E20)</f>
        <v xml:space="preserve"> </v>
      </c>
      <c r="AN90" s="218"/>
      <c r="AO90" s="218"/>
      <c r="AP90" s="218"/>
      <c r="AR90" s="32"/>
      <c r="AS90" s="224"/>
      <c r="AT90" s="225"/>
      <c r="BD90" s="56"/>
    </row>
    <row r="91" spans="1:91" s="1" customFormat="1" ht="10.9" customHeight="1">
      <c r="B91" s="32"/>
      <c r="AR91" s="32"/>
      <c r="AS91" s="224"/>
      <c r="AT91" s="225"/>
      <c r="BD91" s="56"/>
    </row>
    <row r="92" spans="1:91" s="1" customFormat="1" ht="29.25" customHeight="1">
      <c r="B92" s="32"/>
      <c r="C92" s="226" t="s">
        <v>55</v>
      </c>
      <c r="D92" s="212"/>
      <c r="E92" s="212"/>
      <c r="F92" s="212"/>
      <c r="G92" s="212"/>
      <c r="H92" s="57"/>
      <c r="I92" s="211" t="s">
        <v>56</v>
      </c>
      <c r="J92" s="212"/>
      <c r="K92" s="212"/>
      <c r="L92" s="212"/>
      <c r="M92" s="212"/>
      <c r="N92" s="212"/>
      <c r="O92" s="212"/>
      <c r="P92" s="212"/>
      <c r="Q92" s="212"/>
      <c r="R92" s="212"/>
      <c r="S92" s="212"/>
      <c r="T92" s="212"/>
      <c r="U92" s="212"/>
      <c r="V92" s="212"/>
      <c r="W92" s="212"/>
      <c r="X92" s="212"/>
      <c r="Y92" s="212"/>
      <c r="Z92" s="212"/>
      <c r="AA92" s="212"/>
      <c r="AB92" s="212"/>
      <c r="AC92" s="212"/>
      <c r="AD92" s="212"/>
      <c r="AE92" s="212"/>
      <c r="AF92" s="212"/>
      <c r="AG92" s="227" t="s">
        <v>57</v>
      </c>
      <c r="AH92" s="212"/>
      <c r="AI92" s="212"/>
      <c r="AJ92" s="212"/>
      <c r="AK92" s="212"/>
      <c r="AL92" s="212"/>
      <c r="AM92" s="212"/>
      <c r="AN92" s="211" t="s">
        <v>58</v>
      </c>
      <c r="AO92" s="212"/>
      <c r="AP92" s="213"/>
      <c r="AQ92" s="58" t="s">
        <v>59</v>
      </c>
      <c r="AR92" s="32"/>
      <c r="AS92" s="59" t="s">
        <v>60</v>
      </c>
      <c r="AT92" s="60" t="s">
        <v>61</v>
      </c>
      <c r="AU92" s="60" t="s">
        <v>62</v>
      </c>
      <c r="AV92" s="60" t="s">
        <v>63</v>
      </c>
      <c r="AW92" s="60" t="s">
        <v>64</v>
      </c>
      <c r="AX92" s="60" t="s">
        <v>65</v>
      </c>
      <c r="AY92" s="60" t="s">
        <v>66</v>
      </c>
      <c r="AZ92" s="60" t="s">
        <v>67</v>
      </c>
      <c r="BA92" s="60" t="s">
        <v>68</v>
      </c>
      <c r="BB92" s="60" t="s">
        <v>69</v>
      </c>
      <c r="BC92" s="60" t="s">
        <v>70</v>
      </c>
      <c r="BD92" s="61" t="s">
        <v>71</v>
      </c>
    </row>
    <row r="93" spans="1:91" s="1" customFormat="1" ht="10.9" customHeight="1">
      <c r="B93" s="32"/>
      <c r="AR93" s="32"/>
      <c r="AS93" s="62"/>
      <c r="AT93" s="53"/>
      <c r="AU93" s="53"/>
      <c r="AV93" s="53"/>
      <c r="AW93" s="53"/>
      <c r="AX93" s="53"/>
      <c r="AY93" s="53"/>
      <c r="AZ93" s="53"/>
      <c r="BA93" s="53"/>
      <c r="BB93" s="53"/>
      <c r="BC93" s="53"/>
      <c r="BD93" s="54"/>
    </row>
    <row r="94" spans="1:91" s="5" customFormat="1" ht="32.450000000000003" customHeight="1">
      <c r="B94" s="63"/>
      <c r="C94" s="64" t="s">
        <v>72</v>
      </c>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220">
        <f>ROUND(SUM(AG95:AG100),2)</f>
        <v>0</v>
      </c>
      <c r="AH94" s="220"/>
      <c r="AI94" s="220"/>
      <c r="AJ94" s="220"/>
      <c r="AK94" s="220"/>
      <c r="AL94" s="220"/>
      <c r="AM94" s="220"/>
      <c r="AN94" s="221">
        <f t="shared" ref="AN94:AN100" si="0">SUM(AG94,AT94)</f>
        <v>0</v>
      </c>
      <c r="AO94" s="221"/>
      <c r="AP94" s="221"/>
      <c r="AQ94" s="67" t="s">
        <v>1</v>
      </c>
      <c r="AR94" s="63"/>
      <c r="AS94" s="68">
        <f>ROUND(SUM(AS95:AS100),2)</f>
        <v>0</v>
      </c>
      <c r="AT94" s="69">
        <f t="shared" ref="AT94:AT100" si="1">ROUND(SUM(AV94:AW94),2)</f>
        <v>0</v>
      </c>
      <c r="AU94" s="70">
        <f>ROUND(SUM(AU95:AU100),5)</f>
        <v>0</v>
      </c>
      <c r="AV94" s="69">
        <f>ROUND(AZ94*L29,2)</f>
        <v>0</v>
      </c>
      <c r="AW94" s="69">
        <f>ROUND(BA94*L30,2)</f>
        <v>0</v>
      </c>
      <c r="AX94" s="69">
        <f>ROUND(BB94*L29,2)</f>
        <v>0</v>
      </c>
      <c r="AY94" s="69">
        <f>ROUND(BC94*L30,2)</f>
        <v>0</v>
      </c>
      <c r="AZ94" s="69">
        <f>ROUND(SUM(AZ95:AZ100),2)</f>
        <v>0</v>
      </c>
      <c r="BA94" s="69">
        <f>ROUND(SUM(BA95:BA100),2)</f>
        <v>0</v>
      </c>
      <c r="BB94" s="69">
        <f>ROUND(SUM(BB95:BB100),2)</f>
        <v>0</v>
      </c>
      <c r="BC94" s="69">
        <f>ROUND(SUM(BC95:BC100),2)</f>
        <v>0</v>
      </c>
      <c r="BD94" s="71">
        <f>ROUND(SUM(BD95:BD100),2)</f>
        <v>0</v>
      </c>
      <c r="BS94" s="72" t="s">
        <v>73</v>
      </c>
      <c r="BT94" s="72" t="s">
        <v>74</v>
      </c>
      <c r="BU94" s="73" t="s">
        <v>75</v>
      </c>
      <c r="BV94" s="72" t="s">
        <v>76</v>
      </c>
      <c r="BW94" s="72" t="s">
        <v>4</v>
      </c>
      <c r="BX94" s="72" t="s">
        <v>77</v>
      </c>
      <c r="CL94" s="72" t="s">
        <v>1</v>
      </c>
    </row>
    <row r="95" spans="1:91" s="6" customFormat="1" ht="16.5" customHeight="1">
      <c r="A95" s="74" t="s">
        <v>78</v>
      </c>
      <c r="B95" s="75"/>
      <c r="C95" s="76"/>
      <c r="D95" s="219" t="s">
        <v>79</v>
      </c>
      <c r="E95" s="219"/>
      <c r="F95" s="219"/>
      <c r="G95" s="219"/>
      <c r="H95" s="219"/>
      <c r="I95" s="77"/>
      <c r="J95" s="219" t="s">
        <v>80</v>
      </c>
      <c r="K95" s="219"/>
      <c r="L95" s="219"/>
      <c r="M95" s="219"/>
      <c r="N95" s="219"/>
      <c r="O95" s="219"/>
      <c r="P95" s="219"/>
      <c r="Q95" s="219"/>
      <c r="R95" s="219"/>
      <c r="S95" s="219"/>
      <c r="T95" s="219"/>
      <c r="U95" s="219"/>
      <c r="V95" s="219"/>
      <c r="W95" s="219"/>
      <c r="X95" s="219"/>
      <c r="Y95" s="219"/>
      <c r="Z95" s="219"/>
      <c r="AA95" s="219"/>
      <c r="AB95" s="219"/>
      <c r="AC95" s="219"/>
      <c r="AD95" s="219"/>
      <c r="AE95" s="219"/>
      <c r="AF95" s="219"/>
      <c r="AG95" s="209">
        <f>'SO 01 - splašková kanalizace'!J30</f>
        <v>0</v>
      </c>
      <c r="AH95" s="210"/>
      <c r="AI95" s="210"/>
      <c r="AJ95" s="210"/>
      <c r="AK95" s="210"/>
      <c r="AL95" s="210"/>
      <c r="AM95" s="210"/>
      <c r="AN95" s="209">
        <f t="shared" si="0"/>
        <v>0</v>
      </c>
      <c r="AO95" s="210"/>
      <c r="AP95" s="210"/>
      <c r="AQ95" s="78" t="s">
        <v>81</v>
      </c>
      <c r="AR95" s="75"/>
      <c r="AS95" s="79">
        <v>0</v>
      </c>
      <c r="AT95" s="80">
        <f t="shared" si="1"/>
        <v>0</v>
      </c>
      <c r="AU95" s="81">
        <f>'SO 01 - splašková kanalizace'!P125</f>
        <v>0</v>
      </c>
      <c r="AV95" s="80">
        <f>'SO 01 - splašková kanalizace'!J33</f>
        <v>0</v>
      </c>
      <c r="AW95" s="80">
        <f>'SO 01 - splašková kanalizace'!J34</f>
        <v>0</v>
      </c>
      <c r="AX95" s="80">
        <f>'SO 01 - splašková kanalizace'!J35</f>
        <v>0</v>
      </c>
      <c r="AY95" s="80">
        <f>'SO 01 - splašková kanalizace'!J36</f>
        <v>0</v>
      </c>
      <c r="AZ95" s="80">
        <f>'SO 01 - splašková kanalizace'!F33</f>
        <v>0</v>
      </c>
      <c r="BA95" s="80">
        <f>'SO 01 - splašková kanalizace'!F34</f>
        <v>0</v>
      </c>
      <c r="BB95" s="80">
        <f>'SO 01 - splašková kanalizace'!F35</f>
        <v>0</v>
      </c>
      <c r="BC95" s="80">
        <f>'SO 01 - splašková kanalizace'!F36</f>
        <v>0</v>
      </c>
      <c r="BD95" s="82">
        <f>'SO 01 - splašková kanalizace'!F37</f>
        <v>0</v>
      </c>
      <c r="BT95" s="83" t="s">
        <v>82</v>
      </c>
      <c r="BV95" s="83" t="s">
        <v>76</v>
      </c>
      <c r="BW95" s="83" t="s">
        <v>83</v>
      </c>
      <c r="BX95" s="83" t="s">
        <v>4</v>
      </c>
      <c r="CL95" s="83" t="s">
        <v>1</v>
      </c>
      <c r="CM95" s="83" t="s">
        <v>84</v>
      </c>
    </row>
    <row r="96" spans="1:91" s="6" customFormat="1" ht="24.75" customHeight="1">
      <c r="A96" s="74" t="s">
        <v>78</v>
      </c>
      <c r="B96" s="75"/>
      <c r="C96" s="76"/>
      <c r="D96" s="219" t="s">
        <v>85</v>
      </c>
      <c r="E96" s="219"/>
      <c r="F96" s="219"/>
      <c r="G96" s="219"/>
      <c r="H96" s="219"/>
      <c r="I96" s="77"/>
      <c r="J96" s="219" t="s">
        <v>86</v>
      </c>
      <c r="K96" s="219"/>
      <c r="L96" s="219"/>
      <c r="M96" s="219"/>
      <c r="N96" s="219"/>
      <c r="O96" s="219"/>
      <c r="P96" s="219"/>
      <c r="Q96" s="219"/>
      <c r="R96" s="219"/>
      <c r="S96" s="219"/>
      <c r="T96" s="219"/>
      <c r="U96" s="219"/>
      <c r="V96" s="219"/>
      <c r="W96" s="219"/>
      <c r="X96" s="219"/>
      <c r="Y96" s="219"/>
      <c r="Z96" s="219"/>
      <c r="AA96" s="219"/>
      <c r="AB96" s="219"/>
      <c r="AC96" s="219"/>
      <c r="AD96" s="219"/>
      <c r="AE96" s="219"/>
      <c r="AF96" s="219"/>
      <c r="AG96" s="209">
        <f>'SO 01.2 - splašková kanal...'!J30</f>
        <v>0</v>
      </c>
      <c r="AH96" s="210"/>
      <c r="AI96" s="210"/>
      <c r="AJ96" s="210"/>
      <c r="AK96" s="210"/>
      <c r="AL96" s="210"/>
      <c r="AM96" s="210"/>
      <c r="AN96" s="209">
        <f t="shared" si="0"/>
        <v>0</v>
      </c>
      <c r="AO96" s="210"/>
      <c r="AP96" s="210"/>
      <c r="AQ96" s="78" t="s">
        <v>81</v>
      </c>
      <c r="AR96" s="75"/>
      <c r="AS96" s="79">
        <v>0</v>
      </c>
      <c r="AT96" s="80">
        <f t="shared" si="1"/>
        <v>0</v>
      </c>
      <c r="AU96" s="81">
        <f>'SO 01.2 - splašková kanal...'!P125</f>
        <v>0</v>
      </c>
      <c r="AV96" s="80">
        <f>'SO 01.2 - splašková kanal...'!J33</f>
        <v>0</v>
      </c>
      <c r="AW96" s="80">
        <f>'SO 01.2 - splašková kanal...'!J34</f>
        <v>0</v>
      </c>
      <c r="AX96" s="80">
        <f>'SO 01.2 - splašková kanal...'!J35</f>
        <v>0</v>
      </c>
      <c r="AY96" s="80">
        <f>'SO 01.2 - splašková kanal...'!J36</f>
        <v>0</v>
      </c>
      <c r="AZ96" s="80">
        <f>'SO 01.2 - splašková kanal...'!F33</f>
        <v>0</v>
      </c>
      <c r="BA96" s="80">
        <f>'SO 01.2 - splašková kanal...'!F34</f>
        <v>0</v>
      </c>
      <c r="BB96" s="80">
        <f>'SO 01.2 - splašková kanal...'!F35</f>
        <v>0</v>
      </c>
      <c r="BC96" s="80">
        <f>'SO 01.2 - splašková kanal...'!F36</f>
        <v>0</v>
      </c>
      <c r="BD96" s="82">
        <f>'SO 01.2 - splašková kanal...'!F37</f>
        <v>0</v>
      </c>
      <c r="BT96" s="83" t="s">
        <v>82</v>
      </c>
      <c r="BV96" s="83" t="s">
        <v>76</v>
      </c>
      <c r="BW96" s="83" t="s">
        <v>87</v>
      </c>
      <c r="BX96" s="83" t="s">
        <v>4</v>
      </c>
      <c r="CL96" s="83" t="s">
        <v>1</v>
      </c>
      <c r="CM96" s="83" t="s">
        <v>84</v>
      </c>
    </row>
    <row r="97" spans="1:91" s="6" customFormat="1" ht="16.5" customHeight="1">
      <c r="A97" s="74" t="s">
        <v>78</v>
      </c>
      <c r="B97" s="75"/>
      <c r="C97" s="76"/>
      <c r="D97" s="219" t="s">
        <v>88</v>
      </c>
      <c r="E97" s="219"/>
      <c r="F97" s="219"/>
      <c r="G97" s="219"/>
      <c r="H97" s="219"/>
      <c r="I97" s="77"/>
      <c r="J97" s="219" t="s">
        <v>89</v>
      </c>
      <c r="K97" s="219"/>
      <c r="L97" s="219"/>
      <c r="M97" s="219"/>
      <c r="N97" s="219"/>
      <c r="O97" s="219"/>
      <c r="P97" s="219"/>
      <c r="Q97" s="219"/>
      <c r="R97" s="219"/>
      <c r="S97" s="219"/>
      <c r="T97" s="219"/>
      <c r="U97" s="219"/>
      <c r="V97" s="219"/>
      <c r="W97" s="219"/>
      <c r="X97" s="219"/>
      <c r="Y97" s="219"/>
      <c r="Z97" s="219"/>
      <c r="AA97" s="219"/>
      <c r="AB97" s="219"/>
      <c r="AC97" s="219"/>
      <c r="AD97" s="219"/>
      <c r="AE97" s="219"/>
      <c r="AF97" s="219"/>
      <c r="AG97" s="209">
        <f>'SO 02 - dešťová kanalizace'!J30</f>
        <v>0</v>
      </c>
      <c r="AH97" s="210"/>
      <c r="AI97" s="210"/>
      <c r="AJ97" s="210"/>
      <c r="AK97" s="210"/>
      <c r="AL97" s="210"/>
      <c r="AM97" s="210"/>
      <c r="AN97" s="209">
        <f t="shared" si="0"/>
        <v>0</v>
      </c>
      <c r="AO97" s="210"/>
      <c r="AP97" s="210"/>
      <c r="AQ97" s="78" t="s">
        <v>81</v>
      </c>
      <c r="AR97" s="75"/>
      <c r="AS97" s="79">
        <v>0</v>
      </c>
      <c r="AT97" s="80">
        <f t="shared" si="1"/>
        <v>0</v>
      </c>
      <c r="AU97" s="81">
        <f>'SO 02 - dešťová kanalizace'!P125</f>
        <v>0</v>
      </c>
      <c r="AV97" s="80">
        <f>'SO 02 - dešťová kanalizace'!J33</f>
        <v>0</v>
      </c>
      <c r="AW97" s="80">
        <f>'SO 02 - dešťová kanalizace'!J34</f>
        <v>0</v>
      </c>
      <c r="AX97" s="80">
        <f>'SO 02 - dešťová kanalizace'!J35</f>
        <v>0</v>
      </c>
      <c r="AY97" s="80">
        <f>'SO 02 - dešťová kanalizace'!J36</f>
        <v>0</v>
      </c>
      <c r="AZ97" s="80">
        <f>'SO 02 - dešťová kanalizace'!F33</f>
        <v>0</v>
      </c>
      <c r="BA97" s="80">
        <f>'SO 02 - dešťová kanalizace'!F34</f>
        <v>0</v>
      </c>
      <c r="BB97" s="80">
        <f>'SO 02 - dešťová kanalizace'!F35</f>
        <v>0</v>
      </c>
      <c r="BC97" s="80">
        <f>'SO 02 - dešťová kanalizace'!F36</f>
        <v>0</v>
      </c>
      <c r="BD97" s="82">
        <f>'SO 02 - dešťová kanalizace'!F37</f>
        <v>0</v>
      </c>
      <c r="BT97" s="83" t="s">
        <v>82</v>
      </c>
      <c r="BV97" s="83" t="s">
        <v>76</v>
      </c>
      <c r="BW97" s="83" t="s">
        <v>90</v>
      </c>
      <c r="BX97" s="83" t="s">
        <v>4</v>
      </c>
      <c r="CL97" s="83" t="s">
        <v>1</v>
      </c>
      <c r="CM97" s="83" t="s">
        <v>84</v>
      </c>
    </row>
    <row r="98" spans="1:91" s="6" customFormat="1" ht="16.5" customHeight="1">
      <c r="A98" s="74" t="s">
        <v>78</v>
      </c>
      <c r="B98" s="75"/>
      <c r="C98" s="76"/>
      <c r="D98" s="219" t="s">
        <v>91</v>
      </c>
      <c r="E98" s="219"/>
      <c r="F98" s="219"/>
      <c r="G98" s="219"/>
      <c r="H98" s="219"/>
      <c r="I98" s="77"/>
      <c r="J98" s="219" t="s">
        <v>92</v>
      </c>
      <c r="K98" s="219"/>
      <c r="L98" s="219"/>
      <c r="M98" s="219"/>
      <c r="N98" s="219"/>
      <c r="O98" s="219"/>
      <c r="P98" s="219"/>
      <c r="Q98" s="219"/>
      <c r="R98" s="219"/>
      <c r="S98" s="219"/>
      <c r="T98" s="219"/>
      <c r="U98" s="219"/>
      <c r="V98" s="219"/>
      <c r="W98" s="219"/>
      <c r="X98" s="219"/>
      <c r="Y98" s="219"/>
      <c r="Z98" s="219"/>
      <c r="AA98" s="219"/>
      <c r="AB98" s="219"/>
      <c r="AC98" s="219"/>
      <c r="AD98" s="219"/>
      <c r="AE98" s="219"/>
      <c r="AF98" s="219"/>
      <c r="AG98" s="209">
        <f>'SO 03 - ČOV, komunikace, ...'!J30</f>
        <v>0</v>
      </c>
      <c r="AH98" s="210"/>
      <c r="AI98" s="210"/>
      <c r="AJ98" s="210"/>
      <c r="AK98" s="210"/>
      <c r="AL98" s="210"/>
      <c r="AM98" s="210"/>
      <c r="AN98" s="209">
        <f t="shared" si="0"/>
        <v>0</v>
      </c>
      <c r="AO98" s="210"/>
      <c r="AP98" s="210"/>
      <c r="AQ98" s="78" t="s">
        <v>81</v>
      </c>
      <c r="AR98" s="75"/>
      <c r="AS98" s="79">
        <v>0</v>
      </c>
      <c r="AT98" s="80">
        <f t="shared" si="1"/>
        <v>0</v>
      </c>
      <c r="AU98" s="81">
        <f>'SO 03 - ČOV, komunikace, ...'!P128</f>
        <v>0</v>
      </c>
      <c r="AV98" s="80">
        <f>'SO 03 - ČOV, komunikace, ...'!J33</f>
        <v>0</v>
      </c>
      <c r="AW98" s="80">
        <f>'SO 03 - ČOV, komunikace, ...'!J34</f>
        <v>0</v>
      </c>
      <c r="AX98" s="80">
        <f>'SO 03 - ČOV, komunikace, ...'!J35</f>
        <v>0</v>
      </c>
      <c r="AY98" s="80">
        <f>'SO 03 - ČOV, komunikace, ...'!J36</f>
        <v>0</v>
      </c>
      <c r="AZ98" s="80">
        <f>'SO 03 - ČOV, komunikace, ...'!F33</f>
        <v>0</v>
      </c>
      <c r="BA98" s="80">
        <f>'SO 03 - ČOV, komunikace, ...'!F34</f>
        <v>0</v>
      </c>
      <c r="BB98" s="80">
        <f>'SO 03 - ČOV, komunikace, ...'!F35</f>
        <v>0</v>
      </c>
      <c r="BC98" s="80">
        <f>'SO 03 - ČOV, komunikace, ...'!F36</f>
        <v>0</v>
      </c>
      <c r="BD98" s="82">
        <f>'SO 03 - ČOV, komunikace, ...'!F37</f>
        <v>0</v>
      </c>
      <c r="BT98" s="83" t="s">
        <v>82</v>
      </c>
      <c r="BV98" s="83" t="s">
        <v>76</v>
      </c>
      <c r="BW98" s="83" t="s">
        <v>93</v>
      </c>
      <c r="BX98" s="83" t="s">
        <v>4</v>
      </c>
      <c r="CL98" s="83" t="s">
        <v>1</v>
      </c>
      <c r="CM98" s="83" t="s">
        <v>84</v>
      </c>
    </row>
    <row r="99" spans="1:91" s="6" customFormat="1" ht="16.5" customHeight="1">
      <c r="A99" s="74" t="s">
        <v>78</v>
      </c>
      <c r="B99" s="75"/>
      <c r="C99" s="76"/>
      <c r="D99" s="219" t="s">
        <v>94</v>
      </c>
      <c r="E99" s="219"/>
      <c r="F99" s="219"/>
      <c r="G99" s="219"/>
      <c r="H99" s="219"/>
      <c r="I99" s="77"/>
      <c r="J99" s="219" t="s">
        <v>95</v>
      </c>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09">
        <f>'SO 04 - splaškové kanaliz...'!J30</f>
        <v>0</v>
      </c>
      <c r="AH99" s="210"/>
      <c r="AI99" s="210"/>
      <c r="AJ99" s="210"/>
      <c r="AK99" s="210"/>
      <c r="AL99" s="210"/>
      <c r="AM99" s="210"/>
      <c r="AN99" s="209">
        <f t="shared" si="0"/>
        <v>0</v>
      </c>
      <c r="AO99" s="210"/>
      <c r="AP99" s="210"/>
      <c r="AQ99" s="78" t="s">
        <v>81</v>
      </c>
      <c r="AR99" s="75"/>
      <c r="AS99" s="79">
        <v>0</v>
      </c>
      <c r="AT99" s="80">
        <f t="shared" si="1"/>
        <v>0</v>
      </c>
      <c r="AU99" s="81">
        <f>'SO 04 - splaškové kanaliz...'!P123</f>
        <v>0</v>
      </c>
      <c r="AV99" s="80">
        <f>'SO 04 - splaškové kanaliz...'!J33</f>
        <v>0</v>
      </c>
      <c r="AW99" s="80">
        <f>'SO 04 - splaškové kanaliz...'!J34</f>
        <v>0</v>
      </c>
      <c r="AX99" s="80">
        <f>'SO 04 - splaškové kanaliz...'!J35</f>
        <v>0</v>
      </c>
      <c r="AY99" s="80">
        <f>'SO 04 - splaškové kanaliz...'!J36</f>
        <v>0</v>
      </c>
      <c r="AZ99" s="80">
        <f>'SO 04 - splaškové kanaliz...'!F33</f>
        <v>0</v>
      </c>
      <c r="BA99" s="80">
        <f>'SO 04 - splaškové kanaliz...'!F34</f>
        <v>0</v>
      </c>
      <c r="BB99" s="80">
        <f>'SO 04 - splaškové kanaliz...'!F35</f>
        <v>0</v>
      </c>
      <c r="BC99" s="80">
        <f>'SO 04 - splaškové kanaliz...'!F36</f>
        <v>0</v>
      </c>
      <c r="BD99" s="82">
        <f>'SO 04 - splaškové kanaliz...'!F37</f>
        <v>0</v>
      </c>
      <c r="BT99" s="83" t="s">
        <v>82</v>
      </c>
      <c r="BV99" s="83" t="s">
        <v>76</v>
      </c>
      <c r="BW99" s="83" t="s">
        <v>96</v>
      </c>
      <c r="BX99" s="83" t="s">
        <v>4</v>
      </c>
      <c r="CL99" s="83" t="s">
        <v>1</v>
      </c>
      <c r="CM99" s="83" t="s">
        <v>84</v>
      </c>
    </row>
    <row r="100" spans="1:91" s="6" customFormat="1" ht="16.5" customHeight="1">
      <c r="A100" s="74" t="s">
        <v>78</v>
      </c>
      <c r="B100" s="75"/>
      <c r="C100" s="76"/>
      <c r="D100" s="219" t="s">
        <v>97</v>
      </c>
      <c r="E100" s="219"/>
      <c r="F100" s="219"/>
      <c r="G100" s="219"/>
      <c r="H100" s="219"/>
      <c r="I100" s="77"/>
      <c r="J100" s="219" t="s">
        <v>98</v>
      </c>
      <c r="K100" s="219"/>
      <c r="L100" s="219"/>
      <c r="M100" s="219"/>
      <c r="N100" s="219"/>
      <c r="O100" s="219"/>
      <c r="P100" s="219"/>
      <c r="Q100" s="219"/>
      <c r="R100" s="219"/>
      <c r="S100" s="219"/>
      <c r="T100" s="219"/>
      <c r="U100" s="219"/>
      <c r="V100" s="219"/>
      <c r="W100" s="219"/>
      <c r="X100" s="219"/>
      <c r="Y100" s="219"/>
      <c r="Z100" s="219"/>
      <c r="AA100" s="219"/>
      <c r="AB100" s="219"/>
      <c r="AC100" s="219"/>
      <c r="AD100" s="219"/>
      <c r="AE100" s="219"/>
      <c r="AF100" s="219"/>
      <c r="AG100" s="209">
        <f>'VRN - Vedlejší rozpočtové...'!J30</f>
        <v>0</v>
      </c>
      <c r="AH100" s="210"/>
      <c r="AI100" s="210"/>
      <c r="AJ100" s="210"/>
      <c r="AK100" s="210"/>
      <c r="AL100" s="210"/>
      <c r="AM100" s="210"/>
      <c r="AN100" s="209">
        <f t="shared" si="0"/>
        <v>0</v>
      </c>
      <c r="AO100" s="210"/>
      <c r="AP100" s="210"/>
      <c r="AQ100" s="78" t="s">
        <v>81</v>
      </c>
      <c r="AR100" s="75"/>
      <c r="AS100" s="84">
        <v>0</v>
      </c>
      <c r="AT100" s="85">
        <f t="shared" si="1"/>
        <v>0</v>
      </c>
      <c r="AU100" s="86">
        <f>'VRN - Vedlejší rozpočtové...'!P117</f>
        <v>0</v>
      </c>
      <c r="AV100" s="85">
        <f>'VRN - Vedlejší rozpočtové...'!J33</f>
        <v>0</v>
      </c>
      <c r="AW100" s="85">
        <f>'VRN - Vedlejší rozpočtové...'!J34</f>
        <v>0</v>
      </c>
      <c r="AX100" s="85">
        <f>'VRN - Vedlejší rozpočtové...'!J35</f>
        <v>0</v>
      </c>
      <c r="AY100" s="85">
        <f>'VRN - Vedlejší rozpočtové...'!J36</f>
        <v>0</v>
      </c>
      <c r="AZ100" s="85">
        <f>'VRN - Vedlejší rozpočtové...'!F33</f>
        <v>0</v>
      </c>
      <c r="BA100" s="85">
        <f>'VRN - Vedlejší rozpočtové...'!F34</f>
        <v>0</v>
      </c>
      <c r="BB100" s="85">
        <f>'VRN - Vedlejší rozpočtové...'!F35</f>
        <v>0</v>
      </c>
      <c r="BC100" s="85">
        <f>'VRN - Vedlejší rozpočtové...'!F36</f>
        <v>0</v>
      </c>
      <c r="BD100" s="87">
        <f>'VRN - Vedlejší rozpočtové...'!F37</f>
        <v>0</v>
      </c>
      <c r="BT100" s="83" t="s">
        <v>82</v>
      </c>
      <c r="BV100" s="83" t="s">
        <v>76</v>
      </c>
      <c r="BW100" s="83" t="s">
        <v>99</v>
      </c>
      <c r="BX100" s="83" t="s">
        <v>4</v>
      </c>
      <c r="CL100" s="83" t="s">
        <v>1</v>
      </c>
      <c r="CM100" s="83" t="s">
        <v>84</v>
      </c>
    </row>
    <row r="101" spans="1:91" s="1" customFormat="1" ht="30" customHeight="1">
      <c r="B101" s="32"/>
      <c r="AR101" s="32"/>
    </row>
    <row r="102" spans="1:91" s="1" customFormat="1" ht="6.95" customHeight="1">
      <c r="B102" s="44"/>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32"/>
    </row>
  </sheetData>
  <mergeCells count="62">
    <mergeCell ref="AS89:AT91"/>
    <mergeCell ref="AM90:AP90"/>
    <mergeCell ref="D97:H97"/>
    <mergeCell ref="J97:AF97"/>
    <mergeCell ref="AG97:AM97"/>
    <mergeCell ref="C92:G92"/>
    <mergeCell ref="AG92:AM92"/>
    <mergeCell ref="I92:AF92"/>
    <mergeCell ref="D95:H95"/>
    <mergeCell ref="AG95:AM95"/>
    <mergeCell ref="J95:AF95"/>
    <mergeCell ref="D100:H100"/>
    <mergeCell ref="J100:AF100"/>
    <mergeCell ref="AG94:AM94"/>
    <mergeCell ref="AN94:AP94"/>
    <mergeCell ref="AN98:AP98"/>
    <mergeCell ref="AG98:AM98"/>
    <mergeCell ref="D98:H98"/>
    <mergeCell ref="J98:AF98"/>
    <mergeCell ref="AN99:AP99"/>
    <mergeCell ref="AG99:AM99"/>
    <mergeCell ref="D99:H99"/>
    <mergeCell ref="J99:AF99"/>
    <mergeCell ref="J96:AF96"/>
    <mergeCell ref="D96:H96"/>
    <mergeCell ref="AG96:AM96"/>
    <mergeCell ref="AN96:AP96"/>
    <mergeCell ref="AK30:AO30"/>
    <mergeCell ref="L30:P30"/>
    <mergeCell ref="W30:AE30"/>
    <mergeCell ref="L31:P31"/>
    <mergeCell ref="AN100:AP100"/>
    <mergeCell ref="AG100:AM100"/>
    <mergeCell ref="AN97:AP97"/>
    <mergeCell ref="AN92:AP92"/>
    <mergeCell ref="AN95:AP95"/>
    <mergeCell ref="L85:AO85"/>
    <mergeCell ref="AM87:AN87"/>
    <mergeCell ref="AM89:AP89"/>
    <mergeCell ref="AK26:AO26"/>
    <mergeCell ref="L28:P28"/>
    <mergeCell ref="W28:AE28"/>
    <mergeCell ref="AK28:AO28"/>
    <mergeCell ref="W29:AE29"/>
    <mergeCell ref="L29:P29"/>
    <mergeCell ref="AK29:AO29"/>
    <mergeCell ref="AR2:BE2"/>
    <mergeCell ref="AK33:AO33"/>
    <mergeCell ref="L33:P33"/>
    <mergeCell ref="W33:AE33"/>
    <mergeCell ref="AK35:AO35"/>
    <mergeCell ref="X35:AB35"/>
    <mergeCell ref="W31:AE31"/>
    <mergeCell ref="AK31:AO31"/>
    <mergeCell ref="AK32:AO32"/>
    <mergeCell ref="L32:P32"/>
    <mergeCell ref="W32:AE32"/>
    <mergeCell ref="BE5:BE34"/>
    <mergeCell ref="K5:AO5"/>
    <mergeCell ref="K6:AO6"/>
    <mergeCell ref="E14:AJ14"/>
    <mergeCell ref="E23:AN23"/>
  </mergeCells>
  <hyperlinks>
    <hyperlink ref="A95" location="'SO 01 - splašková kanalizace'!C2" display="/" xr:uid="{00000000-0004-0000-0000-000000000000}"/>
    <hyperlink ref="A96" location="'SO 01.2 - splašková kanal...'!C2" display="/" xr:uid="{00000000-0004-0000-0000-000001000000}"/>
    <hyperlink ref="A97" location="'SO 02 - dešťová kanalizace'!C2" display="/" xr:uid="{00000000-0004-0000-0000-000002000000}"/>
    <hyperlink ref="A98" location="'SO 03 - ČOV, komunikace, ...'!C2" display="/" xr:uid="{00000000-0004-0000-0000-000003000000}"/>
    <hyperlink ref="A99" location="'SO 04 - splaškové kanaliz...'!C2" display="/" xr:uid="{00000000-0004-0000-0000-000004000000}"/>
    <hyperlink ref="A100" location="'VRN - Vedlejší rozpočtové...'!C2" display="/" xr:uid="{00000000-0004-0000-0000-000005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718"/>
  <sheetViews>
    <sheetView showGridLines="0" topLeftCell="A111" workbookViewId="0">
      <selection activeCell="F718" sqref="F718"/>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89" t="s">
        <v>5</v>
      </c>
      <c r="M2" s="190"/>
      <c r="N2" s="190"/>
      <c r="O2" s="190"/>
      <c r="P2" s="190"/>
      <c r="Q2" s="190"/>
      <c r="R2" s="190"/>
      <c r="S2" s="190"/>
      <c r="T2" s="190"/>
      <c r="U2" s="190"/>
      <c r="V2" s="190"/>
      <c r="AT2" s="17" t="s">
        <v>83</v>
      </c>
    </row>
    <row r="3" spans="2:46" ht="6.95" hidden="1" customHeight="1">
      <c r="B3" s="18"/>
      <c r="C3" s="19"/>
      <c r="D3" s="19"/>
      <c r="E3" s="19"/>
      <c r="F3" s="19"/>
      <c r="G3" s="19"/>
      <c r="H3" s="19"/>
      <c r="I3" s="19"/>
      <c r="J3" s="19"/>
      <c r="K3" s="19"/>
      <c r="L3" s="20"/>
      <c r="AT3" s="17" t="s">
        <v>84</v>
      </c>
    </row>
    <row r="4" spans="2:46" ht="24.95" hidden="1" customHeight="1">
      <c r="B4" s="20"/>
      <c r="D4" s="21" t="s">
        <v>100</v>
      </c>
      <c r="L4" s="20"/>
      <c r="M4" s="88" t="s">
        <v>10</v>
      </c>
      <c r="AT4" s="17" t="s">
        <v>3</v>
      </c>
    </row>
    <row r="5" spans="2:46" ht="6.95" hidden="1" customHeight="1">
      <c r="B5" s="20"/>
      <c r="L5" s="20"/>
    </row>
    <row r="6" spans="2:46" ht="12" hidden="1" customHeight="1">
      <c r="B6" s="20"/>
      <c r="D6" s="27" t="s">
        <v>16</v>
      </c>
      <c r="L6" s="20"/>
    </row>
    <row r="7" spans="2:46" ht="16.5" hidden="1" customHeight="1">
      <c r="B7" s="20"/>
      <c r="E7" s="229" t="str">
        <f>'Rekapitulace stavby'!K6</f>
        <v>Odkanalizování a čištění splaškových vod v obci Vlasenice</v>
      </c>
      <c r="F7" s="230"/>
      <c r="G7" s="230"/>
      <c r="H7" s="230"/>
      <c r="L7" s="20"/>
    </row>
    <row r="8" spans="2:46" s="1" customFormat="1" ht="12" hidden="1" customHeight="1">
      <c r="B8" s="32"/>
      <c r="D8" s="27" t="s">
        <v>101</v>
      </c>
      <c r="L8" s="32"/>
    </row>
    <row r="9" spans="2:46" s="1" customFormat="1" ht="16.5" hidden="1" customHeight="1">
      <c r="B9" s="32"/>
      <c r="E9" s="214" t="s">
        <v>102</v>
      </c>
      <c r="F9" s="228"/>
      <c r="G9" s="228"/>
      <c r="H9" s="228"/>
      <c r="L9" s="32"/>
    </row>
    <row r="10" spans="2:46" s="1" customFormat="1" hidden="1">
      <c r="B10" s="32"/>
      <c r="L10" s="32"/>
    </row>
    <row r="11" spans="2:46" s="1" customFormat="1" ht="12" hidden="1" customHeight="1">
      <c r="B11" s="32"/>
      <c r="D11" s="27" t="s">
        <v>18</v>
      </c>
      <c r="F11" s="25" t="s">
        <v>1</v>
      </c>
      <c r="I11" s="27" t="s">
        <v>19</v>
      </c>
      <c r="J11" s="25" t="s">
        <v>1</v>
      </c>
      <c r="L11" s="32"/>
    </row>
    <row r="12" spans="2:46" s="1" customFormat="1" ht="12" hidden="1" customHeight="1">
      <c r="B12" s="32"/>
      <c r="D12" s="27" t="s">
        <v>20</v>
      </c>
      <c r="F12" s="25" t="s">
        <v>21</v>
      </c>
      <c r="I12" s="27" t="s">
        <v>22</v>
      </c>
      <c r="J12" s="52" t="str">
        <f>'Rekapitulace stavby'!AN8</f>
        <v>5. 7. 2024</v>
      </c>
      <c r="L12" s="32"/>
    </row>
    <row r="13" spans="2:46" s="1" customFormat="1" ht="10.9" hidden="1" customHeight="1">
      <c r="B13" s="32"/>
      <c r="L13" s="32"/>
    </row>
    <row r="14" spans="2:46" s="1" customFormat="1" ht="12" hidden="1" customHeight="1">
      <c r="B14" s="32"/>
      <c r="D14" s="27" t="s">
        <v>24</v>
      </c>
      <c r="I14" s="27" t="s">
        <v>25</v>
      </c>
      <c r="J14" s="25" t="s">
        <v>1</v>
      </c>
      <c r="L14" s="32"/>
    </row>
    <row r="15" spans="2:46" s="1" customFormat="1" ht="18" hidden="1" customHeight="1">
      <c r="B15" s="32"/>
      <c r="E15" s="25" t="s">
        <v>26</v>
      </c>
      <c r="I15" s="27" t="s">
        <v>27</v>
      </c>
      <c r="J15" s="25" t="s">
        <v>1</v>
      </c>
      <c r="L15" s="32"/>
    </row>
    <row r="16" spans="2:46" s="1" customFormat="1" ht="6.95" hidden="1" customHeight="1">
      <c r="B16" s="32"/>
      <c r="L16" s="32"/>
    </row>
    <row r="17" spans="2:12" s="1" customFormat="1" ht="12" hidden="1" customHeight="1">
      <c r="B17" s="32"/>
      <c r="D17" s="27" t="s">
        <v>28</v>
      </c>
      <c r="I17" s="27" t="s">
        <v>25</v>
      </c>
      <c r="J17" s="28" t="str">
        <f>'Rekapitulace stavby'!AN13</f>
        <v>Vyplň údaj</v>
      </c>
      <c r="L17" s="32"/>
    </row>
    <row r="18" spans="2:12" s="1" customFormat="1" ht="18" hidden="1" customHeight="1">
      <c r="B18" s="32"/>
      <c r="E18" s="231" t="str">
        <f>'Rekapitulace stavby'!E14</f>
        <v>Vyplň údaj</v>
      </c>
      <c r="F18" s="201"/>
      <c r="G18" s="201"/>
      <c r="H18" s="201"/>
      <c r="I18" s="27" t="s">
        <v>27</v>
      </c>
      <c r="J18" s="28" t="str">
        <f>'Rekapitulace stavby'!AN14</f>
        <v>Vyplň údaj</v>
      </c>
      <c r="L18" s="32"/>
    </row>
    <row r="19" spans="2:12" s="1" customFormat="1" ht="6.95" hidden="1" customHeight="1">
      <c r="B19" s="32"/>
      <c r="L19" s="32"/>
    </row>
    <row r="20" spans="2:12" s="1" customFormat="1" ht="12" hidden="1" customHeight="1">
      <c r="B20" s="32"/>
      <c r="D20" s="27" t="s">
        <v>30</v>
      </c>
      <c r="I20" s="27" t="s">
        <v>25</v>
      </c>
      <c r="J20" s="25" t="str">
        <f>IF('Rekapitulace stavby'!AN16="","",'Rekapitulace stavby'!AN16)</f>
        <v/>
      </c>
      <c r="L20" s="32"/>
    </row>
    <row r="21" spans="2:12" s="1" customFormat="1" ht="18" hidden="1" customHeight="1">
      <c r="B21" s="32"/>
      <c r="E21" s="25" t="str">
        <f>IF('Rekapitulace stavby'!E17="","",'Rekapitulace stavby'!E17)</f>
        <v xml:space="preserve"> </v>
      </c>
      <c r="I21" s="27" t="s">
        <v>27</v>
      </c>
      <c r="J21" s="25" t="str">
        <f>IF('Rekapitulace stavby'!AN17="","",'Rekapitulace stavby'!AN17)</f>
        <v/>
      </c>
      <c r="L21" s="32"/>
    </row>
    <row r="22" spans="2:12" s="1" customFormat="1" ht="6.95" hidden="1" customHeight="1">
      <c r="B22" s="32"/>
      <c r="L22" s="32"/>
    </row>
    <row r="23" spans="2:12" s="1" customFormat="1" ht="12" hidden="1" customHeight="1">
      <c r="B23" s="32"/>
      <c r="D23" s="27" t="s">
        <v>32</v>
      </c>
      <c r="I23" s="27" t="s">
        <v>25</v>
      </c>
      <c r="J23" s="25" t="str">
        <f>IF('Rekapitulace stavby'!AN19="","",'Rekapitulace stavby'!AN19)</f>
        <v/>
      </c>
      <c r="L23" s="32"/>
    </row>
    <row r="24" spans="2:12" s="1" customFormat="1" ht="18" hidden="1" customHeight="1">
      <c r="B24" s="32"/>
      <c r="E24" s="25" t="str">
        <f>IF('Rekapitulace stavby'!E20="","",'Rekapitulace stavby'!E20)</f>
        <v xml:space="preserve"> </v>
      </c>
      <c r="I24" s="27" t="s">
        <v>27</v>
      </c>
      <c r="J24" s="25" t="str">
        <f>IF('Rekapitulace stavby'!AN20="","",'Rekapitulace stavby'!AN20)</f>
        <v/>
      </c>
      <c r="L24" s="32"/>
    </row>
    <row r="25" spans="2:12" s="1" customFormat="1" ht="6.95" hidden="1" customHeight="1">
      <c r="B25" s="32"/>
      <c r="L25" s="32"/>
    </row>
    <row r="26" spans="2:12" s="1" customFormat="1" ht="12" hidden="1" customHeight="1">
      <c r="B26" s="32"/>
      <c r="D26" s="27" t="s">
        <v>33</v>
      </c>
      <c r="L26" s="32"/>
    </row>
    <row r="27" spans="2:12" s="7" customFormat="1" ht="16.5" hidden="1" customHeight="1">
      <c r="B27" s="89"/>
      <c r="E27" s="205" t="s">
        <v>1</v>
      </c>
      <c r="F27" s="205"/>
      <c r="G27" s="205"/>
      <c r="H27" s="205"/>
      <c r="L27" s="89"/>
    </row>
    <row r="28" spans="2:12" s="1" customFormat="1" ht="6.95" hidden="1" customHeight="1">
      <c r="B28" s="32"/>
      <c r="L28" s="32"/>
    </row>
    <row r="29" spans="2:12" s="1" customFormat="1" ht="6.95" hidden="1" customHeight="1">
      <c r="B29" s="32"/>
      <c r="D29" s="53"/>
      <c r="E29" s="53"/>
      <c r="F29" s="53"/>
      <c r="G29" s="53"/>
      <c r="H29" s="53"/>
      <c r="I29" s="53"/>
      <c r="J29" s="53"/>
      <c r="K29" s="53"/>
      <c r="L29" s="32"/>
    </row>
    <row r="30" spans="2:12" s="1" customFormat="1" ht="25.35" hidden="1" customHeight="1">
      <c r="B30" s="32"/>
      <c r="D30" s="90" t="s">
        <v>34</v>
      </c>
      <c r="J30" s="66">
        <f>ROUND(J125, 2)</f>
        <v>0</v>
      </c>
      <c r="L30" s="32"/>
    </row>
    <row r="31" spans="2:12" s="1" customFormat="1" ht="6.95" hidden="1" customHeight="1">
      <c r="B31" s="32"/>
      <c r="D31" s="53"/>
      <c r="E31" s="53"/>
      <c r="F31" s="53"/>
      <c r="G31" s="53"/>
      <c r="H31" s="53"/>
      <c r="I31" s="53"/>
      <c r="J31" s="53"/>
      <c r="K31" s="53"/>
      <c r="L31" s="32"/>
    </row>
    <row r="32" spans="2:12" s="1" customFormat="1" ht="14.45" hidden="1" customHeight="1">
      <c r="B32" s="32"/>
      <c r="F32" s="35" t="s">
        <v>36</v>
      </c>
      <c r="I32" s="35" t="s">
        <v>35</v>
      </c>
      <c r="J32" s="35" t="s">
        <v>37</v>
      </c>
      <c r="L32" s="32"/>
    </row>
    <row r="33" spans="2:12" s="1" customFormat="1" ht="14.45" hidden="1" customHeight="1">
      <c r="B33" s="32"/>
      <c r="D33" s="55" t="s">
        <v>38</v>
      </c>
      <c r="E33" s="27" t="s">
        <v>39</v>
      </c>
      <c r="F33" s="91">
        <f>ROUND((SUM(BE125:BE717)),  2)</f>
        <v>0</v>
      </c>
      <c r="I33" s="92">
        <v>0.21</v>
      </c>
      <c r="J33" s="91">
        <f>ROUND(((SUM(BE125:BE717))*I33),  2)</f>
        <v>0</v>
      </c>
      <c r="L33" s="32"/>
    </row>
    <row r="34" spans="2:12" s="1" customFormat="1" ht="14.45" hidden="1" customHeight="1">
      <c r="B34" s="32"/>
      <c r="E34" s="27" t="s">
        <v>40</v>
      </c>
      <c r="F34" s="91">
        <f>ROUND((SUM(BF125:BF717)),  2)</f>
        <v>0</v>
      </c>
      <c r="I34" s="92">
        <v>0.12</v>
      </c>
      <c r="J34" s="91">
        <f>ROUND(((SUM(BF125:BF717))*I34),  2)</f>
        <v>0</v>
      </c>
      <c r="L34" s="32"/>
    </row>
    <row r="35" spans="2:12" s="1" customFormat="1" ht="14.45" hidden="1" customHeight="1">
      <c r="B35" s="32"/>
      <c r="E35" s="27" t="s">
        <v>41</v>
      </c>
      <c r="F35" s="91">
        <f>ROUND((SUM(BG125:BG717)),  2)</f>
        <v>0</v>
      </c>
      <c r="I35" s="92">
        <v>0.21</v>
      </c>
      <c r="J35" s="91">
        <f>0</f>
        <v>0</v>
      </c>
      <c r="L35" s="32"/>
    </row>
    <row r="36" spans="2:12" s="1" customFormat="1" ht="14.45" hidden="1" customHeight="1">
      <c r="B36" s="32"/>
      <c r="E36" s="27" t="s">
        <v>42</v>
      </c>
      <c r="F36" s="91">
        <f>ROUND((SUM(BH125:BH717)),  2)</f>
        <v>0</v>
      </c>
      <c r="I36" s="92">
        <v>0.12</v>
      </c>
      <c r="J36" s="91">
        <f>0</f>
        <v>0</v>
      </c>
      <c r="L36" s="32"/>
    </row>
    <row r="37" spans="2:12" s="1" customFormat="1" ht="14.45" hidden="1" customHeight="1">
      <c r="B37" s="32"/>
      <c r="E37" s="27" t="s">
        <v>43</v>
      </c>
      <c r="F37" s="91">
        <f>ROUND((SUM(BI125:BI717)),  2)</f>
        <v>0</v>
      </c>
      <c r="I37" s="92">
        <v>0</v>
      </c>
      <c r="J37" s="91">
        <f>0</f>
        <v>0</v>
      </c>
      <c r="L37" s="32"/>
    </row>
    <row r="38" spans="2:12" s="1" customFormat="1" ht="6.95" hidden="1" customHeight="1">
      <c r="B38" s="32"/>
      <c r="L38" s="32"/>
    </row>
    <row r="39" spans="2:12" s="1" customFormat="1" ht="25.35" hidden="1" customHeight="1">
      <c r="B39" s="32"/>
      <c r="C39" s="93"/>
      <c r="D39" s="94" t="s">
        <v>44</v>
      </c>
      <c r="E39" s="57"/>
      <c r="F39" s="57"/>
      <c r="G39" s="95" t="s">
        <v>45</v>
      </c>
      <c r="H39" s="96" t="s">
        <v>46</v>
      </c>
      <c r="I39" s="57"/>
      <c r="J39" s="97">
        <f>SUM(J30:J37)</f>
        <v>0</v>
      </c>
      <c r="K39" s="98"/>
      <c r="L39" s="32"/>
    </row>
    <row r="40" spans="2:12" s="1" customFormat="1" ht="14.45" hidden="1" customHeight="1">
      <c r="B40" s="32"/>
      <c r="L40" s="32"/>
    </row>
    <row r="41" spans="2:12" ht="14.45" hidden="1" customHeight="1">
      <c r="B41" s="20"/>
      <c r="L41" s="20"/>
    </row>
    <row r="42" spans="2:12" ht="14.45" hidden="1" customHeight="1">
      <c r="B42" s="20"/>
      <c r="L42" s="20"/>
    </row>
    <row r="43" spans="2:12" ht="14.45" hidden="1" customHeight="1">
      <c r="B43" s="20"/>
      <c r="L43" s="20"/>
    </row>
    <row r="44" spans="2:12" ht="14.45" hidden="1" customHeight="1">
      <c r="B44" s="20"/>
      <c r="L44" s="20"/>
    </row>
    <row r="45" spans="2:12" ht="14.45" hidden="1" customHeight="1">
      <c r="B45" s="20"/>
      <c r="L45" s="20"/>
    </row>
    <row r="46" spans="2:12" ht="14.45" hidden="1" customHeight="1">
      <c r="B46" s="20"/>
      <c r="L46" s="20"/>
    </row>
    <row r="47" spans="2:12" ht="14.45" hidden="1" customHeight="1">
      <c r="B47" s="20"/>
      <c r="L47" s="20"/>
    </row>
    <row r="48" spans="2:12" ht="14.45" hidden="1" customHeight="1">
      <c r="B48" s="20"/>
      <c r="L48" s="20"/>
    </row>
    <row r="49" spans="2:12" ht="14.45" hidden="1" customHeight="1">
      <c r="B49" s="20"/>
      <c r="L49" s="20"/>
    </row>
    <row r="50" spans="2:12" s="1" customFormat="1" ht="14.45" hidden="1" customHeight="1">
      <c r="B50" s="32"/>
      <c r="D50" s="41" t="s">
        <v>47</v>
      </c>
      <c r="E50" s="42"/>
      <c r="F50" s="42"/>
      <c r="G50" s="41" t="s">
        <v>48</v>
      </c>
      <c r="H50" s="42"/>
      <c r="I50" s="42"/>
      <c r="J50" s="42"/>
      <c r="K50" s="42"/>
      <c r="L50" s="32"/>
    </row>
    <row r="51" spans="2:12" hidden="1">
      <c r="B51" s="20"/>
      <c r="L51" s="20"/>
    </row>
    <row r="52" spans="2:12" hidden="1">
      <c r="B52" s="20"/>
      <c r="L52" s="20"/>
    </row>
    <row r="53" spans="2:12" hidden="1">
      <c r="B53" s="20"/>
      <c r="L53" s="20"/>
    </row>
    <row r="54" spans="2:12" hidden="1">
      <c r="B54" s="20"/>
      <c r="L54" s="20"/>
    </row>
    <row r="55" spans="2:12" hidden="1">
      <c r="B55" s="20"/>
      <c r="L55" s="20"/>
    </row>
    <row r="56" spans="2:12" hidden="1">
      <c r="B56" s="20"/>
      <c r="L56" s="20"/>
    </row>
    <row r="57" spans="2:12" hidden="1">
      <c r="B57" s="20"/>
      <c r="L57" s="20"/>
    </row>
    <row r="58" spans="2:12" hidden="1">
      <c r="B58" s="20"/>
      <c r="L58" s="20"/>
    </row>
    <row r="59" spans="2:12" hidden="1">
      <c r="B59" s="20"/>
      <c r="L59" s="20"/>
    </row>
    <row r="60" spans="2:12" hidden="1">
      <c r="B60" s="20"/>
      <c r="L60" s="20"/>
    </row>
    <row r="61" spans="2:12" s="1" customFormat="1" ht="12.75" hidden="1">
      <c r="B61" s="32"/>
      <c r="D61" s="43" t="s">
        <v>49</v>
      </c>
      <c r="E61" s="34"/>
      <c r="F61" s="99" t="s">
        <v>50</v>
      </c>
      <c r="G61" s="43" t="s">
        <v>49</v>
      </c>
      <c r="H61" s="34"/>
      <c r="I61" s="34"/>
      <c r="J61" s="100" t="s">
        <v>50</v>
      </c>
      <c r="K61" s="34"/>
      <c r="L61" s="32"/>
    </row>
    <row r="62" spans="2:12" hidden="1">
      <c r="B62" s="20"/>
      <c r="L62" s="20"/>
    </row>
    <row r="63" spans="2:12" hidden="1">
      <c r="B63" s="20"/>
      <c r="L63" s="20"/>
    </row>
    <row r="64" spans="2:12" hidden="1">
      <c r="B64" s="20"/>
      <c r="L64" s="20"/>
    </row>
    <row r="65" spans="2:12" s="1" customFormat="1" ht="12.75" hidden="1">
      <c r="B65" s="32"/>
      <c r="D65" s="41" t="s">
        <v>51</v>
      </c>
      <c r="E65" s="42"/>
      <c r="F65" s="42"/>
      <c r="G65" s="41" t="s">
        <v>52</v>
      </c>
      <c r="H65" s="42"/>
      <c r="I65" s="42"/>
      <c r="J65" s="42"/>
      <c r="K65" s="42"/>
      <c r="L65" s="32"/>
    </row>
    <row r="66" spans="2:12" hidden="1">
      <c r="B66" s="20"/>
      <c r="L66" s="20"/>
    </row>
    <row r="67" spans="2:12" hidden="1">
      <c r="B67" s="20"/>
      <c r="L67" s="20"/>
    </row>
    <row r="68" spans="2:12" hidden="1">
      <c r="B68" s="20"/>
      <c r="L68" s="20"/>
    </row>
    <row r="69" spans="2:12" hidden="1">
      <c r="B69" s="20"/>
      <c r="L69" s="20"/>
    </row>
    <row r="70" spans="2:12" hidden="1">
      <c r="B70" s="20"/>
      <c r="L70" s="20"/>
    </row>
    <row r="71" spans="2:12" hidden="1">
      <c r="B71" s="20"/>
      <c r="L71" s="20"/>
    </row>
    <row r="72" spans="2:12" hidden="1">
      <c r="B72" s="20"/>
      <c r="L72" s="20"/>
    </row>
    <row r="73" spans="2:12" hidden="1">
      <c r="B73" s="20"/>
      <c r="L73" s="20"/>
    </row>
    <row r="74" spans="2:12" hidden="1">
      <c r="B74" s="20"/>
      <c r="L74" s="20"/>
    </row>
    <row r="75" spans="2:12" hidden="1">
      <c r="B75" s="20"/>
      <c r="L75" s="20"/>
    </row>
    <row r="76" spans="2:12" s="1" customFormat="1" ht="12.75" hidden="1">
      <c r="B76" s="32"/>
      <c r="D76" s="43" t="s">
        <v>49</v>
      </c>
      <c r="E76" s="34"/>
      <c r="F76" s="99" t="s">
        <v>50</v>
      </c>
      <c r="G76" s="43" t="s">
        <v>49</v>
      </c>
      <c r="H76" s="34"/>
      <c r="I76" s="34"/>
      <c r="J76" s="100" t="s">
        <v>50</v>
      </c>
      <c r="K76" s="34"/>
      <c r="L76" s="32"/>
    </row>
    <row r="77" spans="2:12" s="1" customFormat="1" ht="14.45" hidden="1" customHeight="1">
      <c r="B77" s="44"/>
      <c r="C77" s="45"/>
      <c r="D77" s="45"/>
      <c r="E77" s="45"/>
      <c r="F77" s="45"/>
      <c r="G77" s="45"/>
      <c r="H77" s="45"/>
      <c r="I77" s="45"/>
      <c r="J77" s="45"/>
      <c r="K77" s="45"/>
      <c r="L77" s="32"/>
    </row>
    <row r="78" spans="2:12" hidden="1"/>
    <row r="79" spans="2:12" hidden="1"/>
    <row r="80" spans="2:12" hidden="1"/>
    <row r="81" spans="2:47" s="1" customFormat="1" ht="6.95" hidden="1" customHeight="1">
      <c r="B81" s="46"/>
      <c r="C81" s="47"/>
      <c r="D81" s="47"/>
      <c r="E81" s="47"/>
      <c r="F81" s="47"/>
      <c r="G81" s="47"/>
      <c r="H81" s="47"/>
      <c r="I81" s="47"/>
      <c r="J81" s="47"/>
      <c r="K81" s="47"/>
      <c r="L81" s="32"/>
    </row>
    <row r="82" spans="2:47" s="1" customFormat="1" ht="24.95" hidden="1" customHeight="1">
      <c r="B82" s="32"/>
      <c r="C82" s="21" t="s">
        <v>103</v>
      </c>
      <c r="L82" s="32"/>
    </row>
    <row r="83" spans="2:47" s="1" customFormat="1" ht="6.95" hidden="1" customHeight="1">
      <c r="B83" s="32"/>
      <c r="L83" s="32"/>
    </row>
    <row r="84" spans="2:47" s="1" customFormat="1" ht="12" hidden="1" customHeight="1">
      <c r="B84" s="32"/>
      <c r="C84" s="27" t="s">
        <v>16</v>
      </c>
      <c r="L84" s="32"/>
    </row>
    <row r="85" spans="2:47" s="1" customFormat="1" ht="16.5" hidden="1" customHeight="1">
      <c r="B85" s="32"/>
      <c r="E85" s="229" t="str">
        <f>E7</f>
        <v>Odkanalizování a čištění splaškových vod v obci Vlasenice</v>
      </c>
      <c r="F85" s="230"/>
      <c r="G85" s="230"/>
      <c r="H85" s="230"/>
      <c r="L85" s="32"/>
    </row>
    <row r="86" spans="2:47" s="1" customFormat="1" ht="12" hidden="1" customHeight="1">
      <c r="B86" s="32"/>
      <c r="C86" s="27" t="s">
        <v>101</v>
      </c>
      <c r="L86" s="32"/>
    </row>
    <row r="87" spans="2:47" s="1" customFormat="1" ht="16.5" hidden="1" customHeight="1">
      <c r="B87" s="32"/>
      <c r="E87" s="214" t="str">
        <f>E9</f>
        <v>SO 01 - splašková kanalizace</v>
      </c>
      <c r="F87" s="228"/>
      <c r="G87" s="228"/>
      <c r="H87" s="228"/>
      <c r="L87" s="32"/>
    </row>
    <row r="88" spans="2:47" s="1" customFormat="1" ht="6.95" hidden="1" customHeight="1">
      <c r="B88" s="32"/>
      <c r="L88" s="32"/>
    </row>
    <row r="89" spans="2:47" s="1" customFormat="1" ht="12" hidden="1" customHeight="1">
      <c r="B89" s="32"/>
      <c r="C89" s="27" t="s">
        <v>20</v>
      </c>
      <c r="F89" s="25" t="str">
        <f>F12</f>
        <v xml:space="preserve"> </v>
      </c>
      <c r="I89" s="27" t="s">
        <v>22</v>
      </c>
      <c r="J89" s="52" t="str">
        <f>IF(J12="","",J12)</f>
        <v>5. 7. 2024</v>
      </c>
      <c r="L89" s="32"/>
    </row>
    <row r="90" spans="2:47" s="1" customFormat="1" ht="6.95" hidden="1" customHeight="1">
      <c r="B90" s="32"/>
      <c r="L90" s="32"/>
    </row>
    <row r="91" spans="2:47" s="1" customFormat="1" ht="15.2" hidden="1" customHeight="1">
      <c r="B91" s="32"/>
      <c r="C91" s="27" t="s">
        <v>24</v>
      </c>
      <c r="F91" s="25" t="str">
        <f>E15</f>
        <v>Obec Lhota-Vlasenice</v>
      </c>
      <c r="I91" s="27" t="s">
        <v>30</v>
      </c>
      <c r="J91" s="30" t="str">
        <f>E21</f>
        <v xml:space="preserve"> </v>
      </c>
      <c r="L91" s="32"/>
    </row>
    <row r="92" spans="2:47" s="1" customFormat="1" ht="15.2" hidden="1" customHeight="1">
      <c r="B92" s="32"/>
      <c r="C92" s="27" t="s">
        <v>28</v>
      </c>
      <c r="F92" s="25" t="str">
        <f>IF(E18="","",E18)</f>
        <v>Vyplň údaj</v>
      </c>
      <c r="I92" s="27" t="s">
        <v>32</v>
      </c>
      <c r="J92" s="30" t="str">
        <f>E24</f>
        <v xml:space="preserve"> </v>
      </c>
      <c r="L92" s="32"/>
    </row>
    <row r="93" spans="2:47" s="1" customFormat="1" ht="10.35" hidden="1" customHeight="1">
      <c r="B93" s="32"/>
      <c r="L93" s="32"/>
    </row>
    <row r="94" spans="2:47" s="1" customFormat="1" ht="29.25" hidden="1" customHeight="1">
      <c r="B94" s="32"/>
      <c r="C94" s="101" t="s">
        <v>104</v>
      </c>
      <c r="D94" s="93"/>
      <c r="E94" s="93"/>
      <c r="F94" s="93"/>
      <c r="G94" s="93"/>
      <c r="H94" s="93"/>
      <c r="I94" s="93"/>
      <c r="J94" s="102" t="s">
        <v>105</v>
      </c>
      <c r="K94" s="93"/>
      <c r="L94" s="32"/>
    </row>
    <row r="95" spans="2:47" s="1" customFormat="1" ht="10.35" hidden="1" customHeight="1">
      <c r="B95" s="32"/>
      <c r="L95" s="32"/>
    </row>
    <row r="96" spans="2:47" s="1" customFormat="1" ht="22.9" hidden="1" customHeight="1">
      <c r="B96" s="32"/>
      <c r="C96" s="103" t="s">
        <v>106</v>
      </c>
      <c r="J96" s="66">
        <f>J125</f>
        <v>0</v>
      </c>
      <c r="L96" s="32"/>
      <c r="AU96" s="17" t="s">
        <v>107</v>
      </c>
    </row>
    <row r="97" spans="2:12" s="8" customFormat="1" ht="24.95" hidden="1" customHeight="1">
      <c r="B97" s="104"/>
      <c r="D97" s="105" t="s">
        <v>108</v>
      </c>
      <c r="E97" s="106"/>
      <c r="F97" s="106"/>
      <c r="G97" s="106"/>
      <c r="H97" s="106"/>
      <c r="I97" s="106"/>
      <c r="J97" s="107">
        <f>J126</f>
        <v>0</v>
      </c>
      <c r="L97" s="104"/>
    </row>
    <row r="98" spans="2:12" s="9" customFormat="1" ht="19.899999999999999" hidden="1" customHeight="1">
      <c r="B98" s="108"/>
      <c r="D98" s="109" t="s">
        <v>109</v>
      </c>
      <c r="E98" s="110"/>
      <c r="F98" s="110"/>
      <c r="G98" s="110"/>
      <c r="H98" s="110"/>
      <c r="I98" s="110"/>
      <c r="J98" s="111">
        <f>J127</f>
        <v>0</v>
      </c>
      <c r="L98" s="108"/>
    </row>
    <row r="99" spans="2:12" s="9" customFormat="1" ht="19.899999999999999" hidden="1" customHeight="1">
      <c r="B99" s="108"/>
      <c r="D99" s="109" t="s">
        <v>110</v>
      </c>
      <c r="E99" s="110"/>
      <c r="F99" s="110"/>
      <c r="G99" s="110"/>
      <c r="H99" s="110"/>
      <c r="I99" s="110"/>
      <c r="J99" s="111">
        <f>J415</f>
        <v>0</v>
      </c>
      <c r="L99" s="108"/>
    </row>
    <row r="100" spans="2:12" s="9" customFormat="1" ht="19.899999999999999" hidden="1" customHeight="1">
      <c r="B100" s="108"/>
      <c r="D100" s="109" t="s">
        <v>111</v>
      </c>
      <c r="E100" s="110"/>
      <c r="F100" s="110"/>
      <c r="G100" s="110"/>
      <c r="H100" s="110"/>
      <c r="I100" s="110"/>
      <c r="J100" s="111">
        <f>J432</f>
        <v>0</v>
      </c>
      <c r="L100" s="108"/>
    </row>
    <row r="101" spans="2:12" s="9" customFormat="1" ht="19.899999999999999" hidden="1" customHeight="1">
      <c r="B101" s="108"/>
      <c r="D101" s="109" t="s">
        <v>112</v>
      </c>
      <c r="E101" s="110"/>
      <c r="F101" s="110"/>
      <c r="G101" s="110"/>
      <c r="H101" s="110"/>
      <c r="I101" s="110"/>
      <c r="J101" s="111">
        <f>J451</f>
        <v>0</v>
      </c>
      <c r="L101" s="108"/>
    </row>
    <row r="102" spans="2:12" s="9" customFormat="1" ht="19.899999999999999" hidden="1" customHeight="1">
      <c r="B102" s="108"/>
      <c r="D102" s="109" t="s">
        <v>113</v>
      </c>
      <c r="E102" s="110"/>
      <c r="F102" s="110"/>
      <c r="G102" s="110"/>
      <c r="H102" s="110"/>
      <c r="I102" s="110"/>
      <c r="J102" s="111">
        <f>J519</f>
        <v>0</v>
      </c>
      <c r="L102" s="108"/>
    </row>
    <row r="103" spans="2:12" s="9" customFormat="1" ht="19.899999999999999" hidden="1" customHeight="1">
      <c r="B103" s="108"/>
      <c r="D103" s="109" t="s">
        <v>114</v>
      </c>
      <c r="E103" s="110"/>
      <c r="F103" s="110"/>
      <c r="G103" s="110"/>
      <c r="H103" s="110"/>
      <c r="I103" s="110"/>
      <c r="J103" s="111">
        <f>J678</f>
        <v>0</v>
      </c>
      <c r="L103" s="108"/>
    </row>
    <row r="104" spans="2:12" s="9" customFormat="1" ht="19.899999999999999" hidden="1" customHeight="1">
      <c r="B104" s="108"/>
      <c r="D104" s="109" t="s">
        <v>115</v>
      </c>
      <c r="E104" s="110"/>
      <c r="F104" s="110"/>
      <c r="G104" s="110"/>
      <c r="H104" s="110"/>
      <c r="I104" s="110"/>
      <c r="J104" s="111">
        <f>J703</f>
        <v>0</v>
      </c>
      <c r="L104" s="108"/>
    </row>
    <row r="105" spans="2:12" s="9" customFormat="1" ht="19.899999999999999" hidden="1" customHeight="1">
      <c r="B105" s="108"/>
      <c r="D105" s="109" t="s">
        <v>116</v>
      </c>
      <c r="E105" s="110"/>
      <c r="F105" s="110"/>
      <c r="G105" s="110"/>
      <c r="H105" s="110"/>
      <c r="I105" s="110"/>
      <c r="J105" s="111">
        <f>J716</f>
        <v>0</v>
      </c>
      <c r="L105" s="108"/>
    </row>
    <row r="106" spans="2:12" s="1" customFormat="1" ht="21.75" hidden="1" customHeight="1">
      <c r="B106" s="32"/>
      <c r="L106" s="32"/>
    </row>
    <row r="107" spans="2:12" s="1" customFormat="1" ht="6.95" hidden="1" customHeight="1">
      <c r="B107" s="44"/>
      <c r="C107" s="45"/>
      <c r="D107" s="45"/>
      <c r="E107" s="45"/>
      <c r="F107" s="45"/>
      <c r="G107" s="45"/>
      <c r="H107" s="45"/>
      <c r="I107" s="45"/>
      <c r="J107" s="45"/>
      <c r="K107" s="45"/>
      <c r="L107" s="32"/>
    </row>
    <row r="108" spans="2:12" hidden="1"/>
    <row r="109" spans="2:12" hidden="1"/>
    <row r="110" spans="2:12" hidden="1"/>
    <row r="111" spans="2:12" s="1" customFormat="1" ht="6.95" customHeight="1">
      <c r="B111" s="46"/>
      <c r="C111" s="47"/>
      <c r="D111" s="47"/>
      <c r="E111" s="47"/>
      <c r="F111" s="47"/>
      <c r="G111" s="47"/>
      <c r="H111" s="47"/>
      <c r="I111" s="47"/>
      <c r="J111" s="47"/>
      <c r="K111" s="47"/>
      <c r="L111" s="32"/>
    </row>
    <row r="112" spans="2:12" s="1" customFormat="1" ht="24.95" customHeight="1">
      <c r="B112" s="32"/>
      <c r="C112" s="21" t="s">
        <v>117</v>
      </c>
      <c r="L112" s="32"/>
    </row>
    <row r="113" spans="2:65" s="1" customFormat="1" ht="6.95" customHeight="1">
      <c r="B113" s="32"/>
      <c r="L113" s="32"/>
    </row>
    <row r="114" spans="2:65" s="1" customFormat="1" ht="12" customHeight="1">
      <c r="B114" s="32"/>
      <c r="C114" s="27" t="s">
        <v>16</v>
      </c>
      <c r="L114" s="32"/>
    </row>
    <row r="115" spans="2:65" s="1" customFormat="1" ht="16.5" customHeight="1">
      <c r="B115" s="32"/>
      <c r="E115" s="229" t="str">
        <f>E7</f>
        <v>Odkanalizování a čištění splaškových vod v obci Vlasenice</v>
      </c>
      <c r="F115" s="230"/>
      <c r="G115" s="230"/>
      <c r="H115" s="230"/>
      <c r="L115" s="32"/>
    </row>
    <row r="116" spans="2:65" s="1" customFormat="1" ht="12" customHeight="1">
      <c r="B116" s="32"/>
      <c r="C116" s="27" t="s">
        <v>101</v>
      </c>
      <c r="L116" s="32"/>
    </row>
    <row r="117" spans="2:65" s="1" customFormat="1" ht="16.5" customHeight="1">
      <c r="B117" s="32"/>
      <c r="E117" s="214" t="str">
        <f>E9</f>
        <v>SO 01 - splašková kanalizace</v>
      </c>
      <c r="F117" s="228"/>
      <c r="G117" s="228"/>
      <c r="H117" s="228"/>
      <c r="L117" s="32"/>
    </row>
    <row r="118" spans="2:65" s="1" customFormat="1" ht="6.95" customHeight="1">
      <c r="B118" s="32"/>
      <c r="L118" s="32"/>
    </row>
    <row r="119" spans="2:65" s="1" customFormat="1" ht="12" customHeight="1">
      <c r="B119" s="32"/>
      <c r="C119" s="27" t="s">
        <v>20</v>
      </c>
      <c r="F119" s="25" t="str">
        <f>F12</f>
        <v xml:space="preserve"> </v>
      </c>
      <c r="I119" s="27" t="s">
        <v>22</v>
      </c>
      <c r="J119" s="52" t="str">
        <f>IF(J12="","",J12)</f>
        <v>5. 7. 2024</v>
      </c>
      <c r="L119" s="32"/>
    </row>
    <row r="120" spans="2:65" s="1" customFormat="1" ht="6.95" customHeight="1">
      <c r="B120" s="32"/>
      <c r="L120" s="32"/>
    </row>
    <row r="121" spans="2:65" s="1" customFormat="1" ht="15.2" customHeight="1">
      <c r="B121" s="32"/>
      <c r="C121" s="27" t="s">
        <v>24</v>
      </c>
      <c r="F121" s="25" t="str">
        <f>E15</f>
        <v>Obec Lhota-Vlasenice</v>
      </c>
      <c r="I121" s="27" t="s">
        <v>30</v>
      </c>
      <c r="J121" s="30" t="str">
        <f>E21</f>
        <v xml:space="preserve"> </v>
      </c>
      <c r="L121" s="32"/>
    </row>
    <row r="122" spans="2:65" s="1" customFormat="1" ht="15.2" customHeight="1">
      <c r="B122" s="32"/>
      <c r="C122" s="27" t="s">
        <v>28</v>
      </c>
      <c r="F122" s="25" t="str">
        <f>IF(E18="","",E18)</f>
        <v>Vyplň údaj</v>
      </c>
      <c r="I122" s="27" t="s">
        <v>32</v>
      </c>
      <c r="J122" s="30" t="str">
        <f>E24</f>
        <v xml:space="preserve"> </v>
      </c>
      <c r="L122" s="32"/>
    </row>
    <row r="123" spans="2:65" s="1" customFormat="1" ht="10.35" customHeight="1">
      <c r="B123" s="32"/>
      <c r="L123" s="32"/>
    </row>
    <row r="124" spans="2:65" s="10" customFormat="1" ht="29.25" customHeight="1">
      <c r="B124" s="112"/>
      <c r="C124" s="113" t="s">
        <v>118</v>
      </c>
      <c r="D124" s="114" t="s">
        <v>59</v>
      </c>
      <c r="E124" s="114" t="s">
        <v>55</v>
      </c>
      <c r="F124" s="114" t="s">
        <v>56</v>
      </c>
      <c r="G124" s="114" t="s">
        <v>119</v>
      </c>
      <c r="H124" s="114" t="s">
        <v>120</v>
      </c>
      <c r="I124" s="114" t="s">
        <v>121</v>
      </c>
      <c r="J124" s="114" t="s">
        <v>105</v>
      </c>
      <c r="K124" s="115" t="s">
        <v>122</v>
      </c>
      <c r="L124" s="112"/>
      <c r="M124" s="59" t="s">
        <v>1</v>
      </c>
      <c r="N124" s="60" t="s">
        <v>38</v>
      </c>
      <c r="O124" s="60" t="s">
        <v>123</v>
      </c>
      <c r="P124" s="60" t="s">
        <v>124</v>
      </c>
      <c r="Q124" s="60" t="s">
        <v>125</v>
      </c>
      <c r="R124" s="60" t="s">
        <v>126</v>
      </c>
      <c r="S124" s="60" t="s">
        <v>127</v>
      </c>
      <c r="T124" s="61" t="s">
        <v>128</v>
      </c>
    </row>
    <row r="125" spans="2:65" s="1" customFormat="1" ht="22.9" customHeight="1">
      <c r="B125" s="32"/>
      <c r="C125" s="64" t="s">
        <v>129</v>
      </c>
      <c r="J125" s="116">
        <f>BK125</f>
        <v>0</v>
      </c>
      <c r="L125" s="32"/>
      <c r="M125" s="62"/>
      <c r="N125" s="53"/>
      <c r="O125" s="53"/>
      <c r="P125" s="117">
        <f>P126</f>
        <v>0</v>
      </c>
      <c r="Q125" s="53"/>
      <c r="R125" s="117">
        <f>R126</f>
        <v>263.07803986000005</v>
      </c>
      <c r="S125" s="53"/>
      <c r="T125" s="118">
        <f>T126</f>
        <v>2335.9980399999999</v>
      </c>
      <c r="AT125" s="17" t="s">
        <v>73</v>
      </c>
      <c r="AU125" s="17" t="s">
        <v>107</v>
      </c>
      <c r="BK125" s="119">
        <f>BK126</f>
        <v>0</v>
      </c>
    </row>
    <row r="126" spans="2:65" s="11" customFormat="1" ht="25.9" customHeight="1">
      <c r="B126" s="120"/>
      <c r="D126" s="121" t="s">
        <v>73</v>
      </c>
      <c r="E126" s="122" t="s">
        <v>130</v>
      </c>
      <c r="F126" s="122" t="s">
        <v>131</v>
      </c>
      <c r="I126" s="123"/>
      <c r="J126" s="124">
        <f>BK126</f>
        <v>0</v>
      </c>
      <c r="L126" s="120"/>
      <c r="M126" s="125"/>
      <c r="P126" s="126">
        <f>P127+P415+P432+P451+P519+P678+P703+P716</f>
        <v>0</v>
      </c>
      <c r="R126" s="126">
        <f>R127+R415+R432+R451+R519+R678+R703+R716</f>
        <v>263.07803986000005</v>
      </c>
      <c r="T126" s="127">
        <f>T127+T415+T432+T451+T519+T678+T703+T716</f>
        <v>2335.9980399999999</v>
      </c>
      <c r="AR126" s="121" t="s">
        <v>82</v>
      </c>
      <c r="AT126" s="128" t="s">
        <v>73</v>
      </c>
      <c r="AU126" s="128" t="s">
        <v>74</v>
      </c>
      <c r="AY126" s="121" t="s">
        <v>132</v>
      </c>
      <c r="BK126" s="129">
        <f>BK127+BK415+BK432+BK451+BK519+BK678+BK703+BK716</f>
        <v>0</v>
      </c>
    </row>
    <row r="127" spans="2:65" s="11" customFormat="1" ht="22.9" customHeight="1">
      <c r="B127" s="120"/>
      <c r="D127" s="121" t="s">
        <v>73</v>
      </c>
      <c r="E127" s="130" t="s">
        <v>82</v>
      </c>
      <c r="F127" s="130" t="s">
        <v>133</v>
      </c>
      <c r="I127" s="123"/>
      <c r="J127" s="131">
        <f>BK127</f>
        <v>0</v>
      </c>
      <c r="L127" s="120"/>
      <c r="M127" s="125"/>
      <c r="P127" s="126">
        <f>SUM(P128:P414)</f>
        <v>0</v>
      </c>
      <c r="R127" s="126">
        <f>SUM(R128:R414)</f>
        <v>2.7033835000000002</v>
      </c>
      <c r="T127" s="127">
        <f>SUM(T128:T414)</f>
        <v>2335.9980399999999</v>
      </c>
      <c r="AR127" s="121" t="s">
        <v>82</v>
      </c>
      <c r="AT127" s="128" t="s">
        <v>73</v>
      </c>
      <c r="AU127" s="128" t="s">
        <v>82</v>
      </c>
      <c r="AY127" s="121" t="s">
        <v>132</v>
      </c>
      <c r="BK127" s="129">
        <f>SUM(BK128:BK414)</f>
        <v>0</v>
      </c>
    </row>
    <row r="128" spans="2:65" s="1" customFormat="1" ht="33" customHeight="1">
      <c r="B128" s="132"/>
      <c r="C128" s="133" t="s">
        <v>82</v>
      </c>
      <c r="D128" s="133" t="s">
        <v>134</v>
      </c>
      <c r="E128" s="134" t="s">
        <v>1607</v>
      </c>
      <c r="F128" s="135" t="s">
        <v>1786</v>
      </c>
      <c r="G128" s="136" t="s">
        <v>135</v>
      </c>
      <c r="H128" s="137">
        <v>147.91999999999999</v>
      </c>
      <c r="I128" s="138"/>
      <c r="J128" s="139">
        <f>ROUND(I128*H128,2)</f>
        <v>0</v>
      </c>
      <c r="K128" s="135" t="s">
        <v>136</v>
      </c>
      <c r="L128" s="32"/>
      <c r="M128" s="140" t="s">
        <v>1</v>
      </c>
      <c r="N128" s="141" t="s">
        <v>39</v>
      </c>
      <c r="P128" s="142">
        <f>O128*H128</f>
        <v>0</v>
      </c>
      <c r="Q128" s="142">
        <v>0</v>
      </c>
      <c r="R128" s="142">
        <f>Q128*H128</f>
        <v>0</v>
      </c>
      <c r="S128" s="142">
        <v>0.41699999999999998</v>
      </c>
      <c r="T128" s="143">
        <f>S128*H128</f>
        <v>61.682639999999992</v>
      </c>
      <c r="AR128" s="144" t="s">
        <v>137</v>
      </c>
      <c r="AT128" s="144" t="s">
        <v>134</v>
      </c>
      <c r="AU128" s="144" t="s">
        <v>84</v>
      </c>
      <c r="AY128" s="17" t="s">
        <v>132</v>
      </c>
      <c r="BE128" s="145">
        <f>IF(N128="základní",J128,0)</f>
        <v>0</v>
      </c>
      <c r="BF128" s="145">
        <f>IF(N128="snížená",J128,0)</f>
        <v>0</v>
      </c>
      <c r="BG128" s="145">
        <f>IF(N128="zákl. přenesená",J128,0)</f>
        <v>0</v>
      </c>
      <c r="BH128" s="145">
        <f>IF(N128="sníž. přenesená",J128,0)</f>
        <v>0</v>
      </c>
      <c r="BI128" s="145">
        <f>IF(N128="nulová",J128,0)</f>
        <v>0</v>
      </c>
      <c r="BJ128" s="17" t="s">
        <v>82</v>
      </c>
      <c r="BK128" s="145">
        <f>ROUND(I128*H128,2)</f>
        <v>0</v>
      </c>
      <c r="BL128" s="17" t="s">
        <v>137</v>
      </c>
      <c r="BM128" s="144" t="s">
        <v>138</v>
      </c>
    </row>
    <row r="129" spans="2:65" s="12" customFormat="1">
      <c r="B129" s="146"/>
      <c r="D129" s="147" t="s">
        <v>139</v>
      </c>
      <c r="E129" s="148" t="s">
        <v>1</v>
      </c>
      <c r="F129" s="149" t="s">
        <v>140</v>
      </c>
      <c r="H129" s="150">
        <v>147.91999999999999</v>
      </c>
      <c r="I129" s="151"/>
      <c r="L129" s="146"/>
      <c r="M129" s="152"/>
      <c r="T129" s="153"/>
      <c r="AT129" s="148" t="s">
        <v>139</v>
      </c>
      <c r="AU129" s="148" t="s">
        <v>84</v>
      </c>
      <c r="AV129" s="12" t="s">
        <v>84</v>
      </c>
      <c r="AW129" s="12" t="s">
        <v>31</v>
      </c>
      <c r="AX129" s="12" t="s">
        <v>82</v>
      </c>
      <c r="AY129" s="148" t="s">
        <v>132</v>
      </c>
    </row>
    <row r="130" spans="2:65" s="1" customFormat="1" ht="24.2" customHeight="1">
      <c r="B130" s="132"/>
      <c r="C130" s="133" t="s">
        <v>84</v>
      </c>
      <c r="D130" s="133" t="s">
        <v>134</v>
      </c>
      <c r="E130" s="134" t="s">
        <v>1608</v>
      </c>
      <c r="F130" s="135" t="s">
        <v>1787</v>
      </c>
      <c r="G130" s="136" t="s">
        <v>135</v>
      </c>
      <c r="H130" s="137">
        <v>3547.66</v>
      </c>
      <c r="I130" s="138"/>
      <c r="J130" s="139">
        <f>ROUND(I130*H130,2)</f>
        <v>0</v>
      </c>
      <c r="K130" s="135" t="s">
        <v>136</v>
      </c>
      <c r="L130" s="32"/>
      <c r="M130" s="140" t="s">
        <v>1</v>
      </c>
      <c r="N130" s="141" t="s">
        <v>39</v>
      </c>
      <c r="P130" s="142">
        <f>O130*H130</f>
        <v>0</v>
      </c>
      <c r="Q130" s="142">
        <v>0</v>
      </c>
      <c r="R130" s="142">
        <f>Q130*H130</f>
        <v>0</v>
      </c>
      <c r="S130" s="142">
        <v>0.44</v>
      </c>
      <c r="T130" s="143">
        <f>S130*H130</f>
        <v>1560.9703999999999</v>
      </c>
      <c r="AR130" s="144" t="s">
        <v>137</v>
      </c>
      <c r="AT130" s="144" t="s">
        <v>134</v>
      </c>
      <c r="AU130" s="144" t="s">
        <v>84</v>
      </c>
      <c r="AY130" s="17" t="s">
        <v>132</v>
      </c>
      <c r="BE130" s="145">
        <f>IF(N130="základní",J130,0)</f>
        <v>0</v>
      </c>
      <c r="BF130" s="145">
        <f>IF(N130="snížená",J130,0)</f>
        <v>0</v>
      </c>
      <c r="BG130" s="145">
        <f>IF(N130="zákl. přenesená",J130,0)</f>
        <v>0</v>
      </c>
      <c r="BH130" s="145">
        <f>IF(N130="sníž. přenesená",J130,0)</f>
        <v>0</v>
      </c>
      <c r="BI130" s="145">
        <f>IF(N130="nulová",J130,0)</f>
        <v>0</v>
      </c>
      <c r="BJ130" s="17" t="s">
        <v>82</v>
      </c>
      <c r="BK130" s="145">
        <f>ROUND(I130*H130,2)</f>
        <v>0</v>
      </c>
      <c r="BL130" s="17" t="s">
        <v>137</v>
      </c>
      <c r="BM130" s="144" t="s">
        <v>141</v>
      </c>
    </row>
    <row r="131" spans="2:65" s="12" customFormat="1">
      <c r="B131" s="146"/>
      <c r="D131" s="147" t="s">
        <v>139</v>
      </c>
      <c r="E131" s="148" t="s">
        <v>1</v>
      </c>
      <c r="F131" s="149" t="s">
        <v>142</v>
      </c>
      <c r="H131" s="150">
        <v>53.76</v>
      </c>
      <c r="I131" s="151"/>
      <c r="L131" s="146"/>
      <c r="M131" s="152"/>
      <c r="T131" s="153"/>
      <c r="AT131" s="148" t="s">
        <v>139</v>
      </c>
      <c r="AU131" s="148" t="s">
        <v>84</v>
      </c>
      <c r="AV131" s="12" t="s">
        <v>84</v>
      </c>
      <c r="AW131" s="12" t="s">
        <v>31</v>
      </c>
      <c r="AX131" s="12" t="s">
        <v>74</v>
      </c>
      <c r="AY131" s="148" t="s">
        <v>132</v>
      </c>
    </row>
    <row r="132" spans="2:65" s="12" customFormat="1">
      <c r="B132" s="146"/>
      <c r="D132" s="147" t="s">
        <v>139</v>
      </c>
      <c r="E132" s="148" t="s">
        <v>1</v>
      </c>
      <c r="F132" s="149" t="s">
        <v>143</v>
      </c>
      <c r="H132" s="150">
        <v>418.9</v>
      </c>
      <c r="I132" s="151"/>
      <c r="L132" s="146"/>
      <c r="M132" s="152"/>
      <c r="T132" s="153"/>
      <c r="AT132" s="148" t="s">
        <v>139</v>
      </c>
      <c r="AU132" s="148" t="s">
        <v>84</v>
      </c>
      <c r="AV132" s="12" t="s">
        <v>84</v>
      </c>
      <c r="AW132" s="12" t="s">
        <v>31</v>
      </c>
      <c r="AX132" s="12" t="s">
        <v>74</v>
      </c>
      <c r="AY132" s="148" t="s">
        <v>132</v>
      </c>
    </row>
    <row r="133" spans="2:65" s="12" customFormat="1">
      <c r="B133" s="146"/>
      <c r="D133" s="147" t="s">
        <v>139</v>
      </c>
      <c r="E133" s="148" t="s">
        <v>1</v>
      </c>
      <c r="F133" s="149" t="s">
        <v>144</v>
      </c>
      <c r="H133" s="150">
        <v>707.14</v>
      </c>
      <c r="I133" s="151"/>
      <c r="L133" s="146"/>
      <c r="M133" s="152"/>
      <c r="T133" s="153"/>
      <c r="AT133" s="148" t="s">
        <v>139</v>
      </c>
      <c r="AU133" s="148" t="s">
        <v>84</v>
      </c>
      <c r="AV133" s="12" t="s">
        <v>84</v>
      </c>
      <c r="AW133" s="12" t="s">
        <v>31</v>
      </c>
      <c r="AX133" s="12" t="s">
        <v>74</v>
      </c>
      <c r="AY133" s="148" t="s">
        <v>132</v>
      </c>
    </row>
    <row r="134" spans="2:65" s="12" customFormat="1">
      <c r="B134" s="146"/>
      <c r="D134" s="147" t="s">
        <v>139</v>
      </c>
      <c r="E134" s="148" t="s">
        <v>1</v>
      </c>
      <c r="F134" s="149" t="s">
        <v>145</v>
      </c>
      <c r="H134" s="150">
        <v>208.54</v>
      </c>
      <c r="I134" s="151"/>
      <c r="L134" s="146"/>
      <c r="M134" s="152"/>
      <c r="T134" s="153"/>
      <c r="AT134" s="148" t="s">
        <v>139</v>
      </c>
      <c r="AU134" s="148" t="s">
        <v>84</v>
      </c>
      <c r="AV134" s="12" t="s">
        <v>84</v>
      </c>
      <c r="AW134" s="12" t="s">
        <v>31</v>
      </c>
      <c r="AX134" s="12" t="s">
        <v>74</v>
      </c>
      <c r="AY134" s="148" t="s">
        <v>132</v>
      </c>
    </row>
    <row r="135" spans="2:65" s="12" customFormat="1">
      <c r="B135" s="146"/>
      <c r="D135" s="147" t="s">
        <v>139</v>
      </c>
      <c r="E135" s="148" t="s">
        <v>1</v>
      </c>
      <c r="F135" s="149" t="s">
        <v>146</v>
      </c>
      <c r="H135" s="150">
        <v>251.84</v>
      </c>
      <c r="I135" s="151"/>
      <c r="L135" s="146"/>
      <c r="M135" s="152"/>
      <c r="T135" s="153"/>
      <c r="AT135" s="148" t="s">
        <v>139</v>
      </c>
      <c r="AU135" s="148" t="s">
        <v>84</v>
      </c>
      <c r="AV135" s="12" t="s">
        <v>84</v>
      </c>
      <c r="AW135" s="12" t="s">
        <v>31</v>
      </c>
      <c r="AX135" s="12" t="s">
        <v>74</v>
      </c>
      <c r="AY135" s="148" t="s">
        <v>132</v>
      </c>
    </row>
    <row r="136" spans="2:65" s="12" customFormat="1">
      <c r="B136" s="146"/>
      <c r="D136" s="147" t="s">
        <v>139</v>
      </c>
      <c r="E136" s="148" t="s">
        <v>1</v>
      </c>
      <c r="F136" s="149" t="s">
        <v>147</v>
      </c>
      <c r="H136" s="150">
        <v>175.28</v>
      </c>
      <c r="I136" s="151"/>
      <c r="L136" s="146"/>
      <c r="M136" s="152"/>
      <c r="T136" s="153"/>
      <c r="AT136" s="148" t="s">
        <v>139</v>
      </c>
      <c r="AU136" s="148" t="s">
        <v>84</v>
      </c>
      <c r="AV136" s="12" t="s">
        <v>84</v>
      </c>
      <c r="AW136" s="12" t="s">
        <v>31</v>
      </c>
      <c r="AX136" s="12" t="s">
        <v>74</v>
      </c>
      <c r="AY136" s="148" t="s">
        <v>132</v>
      </c>
    </row>
    <row r="137" spans="2:65" s="12" customFormat="1">
      <c r="B137" s="146"/>
      <c r="D137" s="147" t="s">
        <v>139</v>
      </c>
      <c r="E137" s="148" t="s">
        <v>1</v>
      </c>
      <c r="F137" s="149" t="s">
        <v>148</v>
      </c>
      <c r="H137" s="150">
        <v>128.58000000000001</v>
      </c>
      <c r="I137" s="151"/>
      <c r="L137" s="146"/>
      <c r="M137" s="152"/>
      <c r="T137" s="153"/>
      <c r="AT137" s="148" t="s">
        <v>139</v>
      </c>
      <c r="AU137" s="148" t="s">
        <v>84</v>
      </c>
      <c r="AV137" s="12" t="s">
        <v>84</v>
      </c>
      <c r="AW137" s="12" t="s">
        <v>31</v>
      </c>
      <c r="AX137" s="12" t="s">
        <v>74</v>
      </c>
      <c r="AY137" s="148" t="s">
        <v>132</v>
      </c>
    </row>
    <row r="138" spans="2:65" s="12" customFormat="1">
      <c r="B138" s="146"/>
      <c r="D138" s="147" t="s">
        <v>139</v>
      </c>
      <c r="E138" s="148" t="s">
        <v>1</v>
      </c>
      <c r="F138" s="149" t="s">
        <v>149</v>
      </c>
      <c r="H138" s="150">
        <v>113.76</v>
      </c>
      <c r="I138" s="151"/>
      <c r="L138" s="146"/>
      <c r="M138" s="152"/>
      <c r="T138" s="153"/>
      <c r="AT138" s="148" t="s">
        <v>139</v>
      </c>
      <c r="AU138" s="148" t="s">
        <v>84</v>
      </c>
      <c r="AV138" s="12" t="s">
        <v>84</v>
      </c>
      <c r="AW138" s="12" t="s">
        <v>31</v>
      </c>
      <c r="AX138" s="12" t="s">
        <v>74</v>
      </c>
      <c r="AY138" s="148" t="s">
        <v>132</v>
      </c>
    </row>
    <row r="139" spans="2:65" s="12" customFormat="1">
      <c r="B139" s="146"/>
      <c r="D139" s="147" t="s">
        <v>139</v>
      </c>
      <c r="E139" s="148" t="s">
        <v>1</v>
      </c>
      <c r="F139" s="149" t="s">
        <v>150</v>
      </c>
      <c r="H139" s="150">
        <v>268.58</v>
      </c>
      <c r="I139" s="151"/>
      <c r="L139" s="146"/>
      <c r="M139" s="152"/>
      <c r="T139" s="153"/>
      <c r="AT139" s="148" t="s">
        <v>139</v>
      </c>
      <c r="AU139" s="148" t="s">
        <v>84</v>
      </c>
      <c r="AV139" s="12" t="s">
        <v>84</v>
      </c>
      <c r="AW139" s="12" t="s">
        <v>31</v>
      </c>
      <c r="AX139" s="12" t="s">
        <v>74</v>
      </c>
      <c r="AY139" s="148" t="s">
        <v>132</v>
      </c>
    </row>
    <row r="140" spans="2:65" s="12" customFormat="1">
      <c r="B140" s="146"/>
      <c r="D140" s="147" t="s">
        <v>139</v>
      </c>
      <c r="E140" s="148" t="s">
        <v>1</v>
      </c>
      <c r="F140" s="149" t="s">
        <v>151</v>
      </c>
      <c r="H140" s="150">
        <v>61.58</v>
      </c>
      <c r="I140" s="151"/>
      <c r="L140" s="146"/>
      <c r="M140" s="152"/>
      <c r="T140" s="153"/>
      <c r="AT140" s="148" t="s">
        <v>139</v>
      </c>
      <c r="AU140" s="148" t="s">
        <v>84</v>
      </c>
      <c r="AV140" s="12" t="s">
        <v>84</v>
      </c>
      <c r="AW140" s="12" t="s">
        <v>31</v>
      </c>
      <c r="AX140" s="12" t="s">
        <v>74</v>
      </c>
      <c r="AY140" s="148" t="s">
        <v>132</v>
      </c>
    </row>
    <row r="141" spans="2:65" s="12" customFormat="1">
      <c r="B141" s="146"/>
      <c r="D141" s="147" t="s">
        <v>139</v>
      </c>
      <c r="E141" s="148" t="s">
        <v>1</v>
      </c>
      <c r="F141" s="149" t="s">
        <v>152</v>
      </c>
      <c r="H141" s="150">
        <v>451.76</v>
      </c>
      <c r="I141" s="151"/>
      <c r="L141" s="146"/>
      <c r="M141" s="152"/>
      <c r="T141" s="153"/>
      <c r="AT141" s="148" t="s">
        <v>139</v>
      </c>
      <c r="AU141" s="148" t="s">
        <v>84</v>
      </c>
      <c r="AV141" s="12" t="s">
        <v>84</v>
      </c>
      <c r="AW141" s="12" t="s">
        <v>31</v>
      </c>
      <c r="AX141" s="12" t="s">
        <v>74</v>
      </c>
      <c r="AY141" s="148" t="s">
        <v>132</v>
      </c>
    </row>
    <row r="142" spans="2:65" s="12" customFormat="1">
      <c r="B142" s="146"/>
      <c r="D142" s="147" t="s">
        <v>139</v>
      </c>
      <c r="E142" s="148" t="s">
        <v>1</v>
      </c>
      <c r="F142" s="149" t="s">
        <v>153</v>
      </c>
      <c r="H142" s="150">
        <v>89.66</v>
      </c>
      <c r="I142" s="151"/>
      <c r="L142" s="146"/>
      <c r="M142" s="152"/>
      <c r="T142" s="153"/>
      <c r="AT142" s="148" t="s">
        <v>139</v>
      </c>
      <c r="AU142" s="148" t="s">
        <v>84</v>
      </c>
      <c r="AV142" s="12" t="s">
        <v>84</v>
      </c>
      <c r="AW142" s="12" t="s">
        <v>31</v>
      </c>
      <c r="AX142" s="12" t="s">
        <v>74</v>
      </c>
      <c r="AY142" s="148" t="s">
        <v>132</v>
      </c>
    </row>
    <row r="143" spans="2:65" s="12" customFormat="1">
      <c r="B143" s="146"/>
      <c r="D143" s="147" t="s">
        <v>139</v>
      </c>
      <c r="E143" s="148" t="s">
        <v>1</v>
      </c>
      <c r="F143" s="149" t="s">
        <v>154</v>
      </c>
      <c r="H143" s="150">
        <v>167.92</v>
      </c>
      <c r="I143" s="151"/>
      <c r="L143" s="146"/>
      <c r="M143" s="152"/>
      <c r="T143" s="153"/>
      <c r="AT143" s="148" t="s">
        <v>139</v>
      </c>
      <c r="AU143" s="148" t="s">
        <v>84</v>
      </c>
      <c r="AV143" s="12" t="s">
        <v>84</v>
      </c>
      <c r="AW143" s="12" t="s">
        <v>31</v>
      </c>
      <c r="AX143" s="12" t="s">
        <v>74</v>
      </c>
      <c r="AY143" s="148" t="s">
        <v>132</v>
      </c>
    </row>
    <row r="144" spans="2:65" s="12" customFormat="1">
      <c r="B144" s="146"/>
      <c r="D144" s="147" t="s">
        <v>139</v>
      </c>
      <c r="E144" s="148" t="s">
        <v>1</v>
      </c>
      <c r="F144" s="149" t="s">
        <v>155</v>
      </c>
      <c r="H144" s="150">
        <v>450.36</v>
      </c>
      <c r="I144" s="151"/>
      <c r="L144" s="146"/>
      <c r="M144" s="152"/>
      <c r="T144" s="153"/>
      <c r="AT144" s="148" t="s">
        <v>139</v>
      </c>
      <c r="AU144" s="148" t="s">
        <v>84</v>
      </c>
      <c r="AV144" s="12" t="s">
        <v>84</v>
      </c>
      <c r="AW144" s="12" t="s">
        <v>31</v>
      </c>
      <c r="AX144" s="12" t="s">
        <v>74</v>
      </c>
      <c r="AY144" s="148" t="s">
        <v>132</v>
      </c>
    </row>
    <row r="145" spans="2:65" s="13" customFormat="1">
      <c r="B145" s="154"/>
      <c r="D145" s="147" t="s">
        <v>139</v>
      </c>
      <c r="E145" s="155" t="s">
        <v>1</v>
      </c>
      <c r="F145" s="156" t="s">
        <v>156</v>
      </c>
      <c r="H145" s="157">
        <v>3547.66</v>
      </c>
      <c r="I145" s="158"/>
      <c r="L145" s="154"/>
      <c r="M145" s="159"/>
      <c r="T145" s="160"/>
      <c r="AT145" s="155" t="s">
        <v>139</v>
      </c>
      <c r="AU145" s="155" t="s">
        <v>84</v>
      </c>
      <c r="AV145" s="13" t="s">
        <v>137</v>
      </c>
      <c r="AW145" s="13" t="s">
        <v>31</v>
      </c>
      <c r="AX145" s="13" t="s">
        <v>82</v>
      </c>
      <c r="AY145" s="155" t="s">
        <v>132</v>
      </c>
    </row>
    <row r="146" spans="2:65" s="1" customFormat="1" ht="24.2" customHeight="1">
      <c r="B146" s="132"/>
      <c r="C146" s="133" t="s">
        <v>157</v>
      </c>
      <c r="D146" s="133" t="s">
        <v>134</v>
      </c>
      <c r="E146" s="134" t="s">
        <v>1609</v>
      </c>
      <c r="F146" s="135" t="s">
        <v>1788</v>
      </c>
      <c r="G146" s="136" t="s">
        <v>135</v>
      </c>
      <c r="H146" s="137">
        <v>3101.5</v>
      </c>
      <c r="I146" s="138"/>
      <c r="J146" s="139">
        <f>ROUND(I146*H146,2)</f>
        <v>0</v>
      </c>
      <c r="K146" s="135" t="s">
        <v>136</v>
      </c>
      <c r="L146" s="32"/>
      <c r="M146" s="140" t="s">
        <v>1</v>
      </c>
      <c r="N146" s="141" t="s">
        <v>39</v>
      </c>
      <c r="P146" s="142">
        <f>O146*H146</f>
        <v>0</v>
      </c>
      <c r="Q146" s="142">
        <v>3.0000000000000001E-5</v>
      </c>
      <c r="R146" s="142">
        <f>Q146*H146</f>
        <v>9.3045000000000003E-2</v>
      </c>
      <c r="S146" s="142">
        <v>0.23</v>
      </c>
      <c r="T146" s="143">
        <f>S146*H146</f>
        <v>713.34500000000003</v>
      </c>
      <c r="AR146" s="144" t="s">
        <v>137</v>
      </c>
      <c r="AT146" s="144" t="s">
        <v>134</v>
      </c>
      <c r="AU146" s="144" t="s">
        <v>84</v>
      </c>
      <c r="AY146" s="17" t="s">
        <v>132</v>
      </c>
      <c r="BE146" s="145">
        <f>IF(N146="základní",J146,0)</f>
        <v>0</v>
      </c>
      <c r="BF146" s="145">
        <f>IF(N146="snížená",J146,0)</f>
        <v>0</v>
      </c>
      <c r="BG146" s="145">
        <f>IF(N146="zákl. přenesená",J146,0)</f>
        <v>0</v>
      </c>
      <c r="BH146" s="145">
        <f>IF(N146="sníž. přenesená",J146,0)</f>
        <v>0</v>
      </c>
      <c r="BI146" s="145">
        <f>IF(N146="nulová",J146,0)</f>
        <v>0</v>
      </c>
      <c r="BJ146" s="17" t="s">
        <v>82</v>
      </c>
      <c r="BK146" s="145">
        <f>ROUND(I146*H146,2)</f>
        <v>0</v>
      </c>
      <c r="BL146" s="17" t="s">
        <v>137</v>
      </c>
      <c r="BM146" s="144" t="s">
        <v>158</v>
      </c>
    </row>
    <row r="147" spans="2:65" s="12" customFormat="1">
      <c r="B147" s="146"/>
      <c r="D147" s="147" t="s">
        <v>139</v>
      </c>
      <c r="E147" s="148" t="s">
        <v>1</v>
      </c>
      <c r="F147" s="149" t="s">
        <v>142</v>
      </c>
      <c r="H147" s="150">
        <v>53.76</v>
      </c>
      <c r="I147" s="151"/>
      <c r="L147" s="146"/>
      <c r="M147" s="152"/>
      <c r="T147" s="153"/>
      <c r="AT147" s="148" t="s">
        <v>139</v>
      </c>
      <c r="AU147" s="148" t="s">
        <v>84</v>
      </c>
      <c r="AV147" s="12" t="s">
        <v>84</v>
      </c>
      <c r="AW147" s="12" t="s">
        <v>31</v>
      </c>
      <c r="AX147" s="12" t="s">
        <v>74</v>
      </c>
      <c r="AY147" s="148" t="s">
        <v>132</v>
      </c>
    </row>
    <row r="148" spans="2:65" s="12" customFormat="1">
      <c r="B148" s="146"/>
      <c r="D148" s="147" t="s">
        <v>139</v>
      </c>
      <c r="E148" s="148" t="s">
        <v>1</v>
      </c>
      <c r="F148" s="149" t="s">
        <v>159</v>
      </c>
      <c r="H148" s="150">
        <v>472.66</v>
      </c>
      <c r="I148" s="151"/>
      <c r="L148" s="146"/>
      <c r="M148" s="152"/>
      <c r="T148" s="153"/>
      <c r="AT148" s="148" t="s">
        <v>139</v>
      </c>
      <c r="AU148" s="148" t="s">
        <v>84</v>
      </c>
      <c r="AV148" s="12" t="s">
        <v>84</v>
      </c>
      <c r="AW148" s="12" t="s">
        <v>31</v>
      </c>
      <c r="AX148" s="12" t="s">
        <v>74</v>
      </c>
      <c r="AY148" s="148" t="s">
        <v>132</v>
      </c>
    </row>
    <row r="149" spans="2:65" s="12" customFormat="1">
      <c r="B149" s="146"/>
      <c r="D149" s="147" t="s">
        <v>139</v>
      </c>
      <c r="E149" s="148" t="s">
        <v>1</v>
      </c>
      <c r="F149" s="149" t="s">
        <v>160</v>
      </c>
      <c r="H149" s="150">
        <v>707.14</v>
      </c>
      <c r="I149" s="151"/>
      <c r="L149" s="146"/>
      <c r="M149" s="152"/>
      <c r="T149" s="153"/>
      <c r="AT149" s="148" t="s">
        <v>139</v>
      </c>
      <c r="AU149" s="148" t="s">
        <v>84</v>
      </c>
      <c r="AV149" s="12" t="s">
        <v>84</v>
      </c>
      <c r="AW149" s="12" t="s">
        <v>31</v>
      </c>
      <c r="AX149" s="12" t="s">
        <v>74</v>
      </c>
      <c r="AY149" s="148" t="s">
        <v>132</v>
      </c>
    </row>
    <row r="150" spans="2:65" s="12" customFormat="1">
      <c r="B150" s="146"/>
      <c r="D150" s="147" t="s">
        <v>139</v>
      </c>
      <c r="E150" s="148" t="s">
        <v>1</v>
      </c>
      <c r="F150" s="149" t="s">
        <v>161</v>
      </c>
      <c r="H150" s="150">
        <v>208.54</v>
      </c>
      <c r="I150" s="151"/>
      <c r="L150" s="146"/>
      <c r="M150" s="152"/>
      <c r="T150" s="153"/>
      <c r="AT150" s="148" t="s">
        <v>139</v>
      </c>
      <c r="AU150" s="148" t="s">
        <v>84</v>
      </c>
      <c r="AV150" s="12" t="s">
        <v>84</v>
      </c>
      <c r="AW150" s="12" t="s">
        <v>31</v>
      </c>
      <c r="AX150" s="12" t="s">
        <v>74</v>
      </c>
      <c r="AY150" s="148" t="s">
        <v>132</v>
      </c>
    </row>
    <row r="151" spans="2:65" s="12" customFormat="1">
      <c r="B151" s="146"/>
      <c r="D151" s="147" t="s">
        <v>139</v>
      </c>
      <c r="E151" s="148" t="s">
        <v>1</v>
      </c>
      <c r="F151" s="149" t="s">
        <v>162</v>
      </c>
      <c r="H151" s="150">
        <v>251.84</v>
      </c>
      <c r="I151" s="151"/>
      <c r="L151" s="146"/>
      <c r="M151" s="152"/>
      <c r="T151" s="153"/>
      <c r="AT151" s="148" t="s">
        <v>139</v>
      </c>
      <c r="AU151" s="148" t="s">
        <v>84</v>
      </c>
      <c r="AV151" s="12" t="s">
        <v>84</v>
      </c>
      <c r="AW151" s="12" t="s">
        <v>31</v>
      </c>
      <c r="AX151" s="12" t="s">
        <v>74</v>
      </c>
      <c r="AY151" s="148" t="s">
        <v>132</v>
      </c>
    </row>
    <row r="152" spans="2:65" s="12" customFormat="1">
      <c r="B152" s="146"/>
      <c r="D152" s="147" t="s">
        <v>139</v>
      </c>
      <c r="E152" s="148" t="s">
        <v>1</v>
      </c>
      <c r="F152" s="149" t="s">
        <v>163</v>
      </c>
      <c r="H152" s="150">
        <v>175.28</v>
      </c>
      <c r="I152" s="151"/>
      <c r="L152" s="146"/>
      <c r="M152" s="152"/>
      <c r="T152" s="153"/>
      <c r="AT152" s="148" t="s">
        <v>139</v>
      </c>
      <c r="AU152" s="148" t="s">
        <v>84</v>
      </c>
      <c r="AV152" s="12" t="s">
        <v>84</v>
      </c>
      <c r="AW152" s="12" t="s">
        <v>31</v>
      </c>
      <c r="AX152" s="12" t="s">
        <v>74</v>
      </c>
      <c r="AY152" s="148" t="s">
        <v>132</v>
      </c>
    </row>
    <row r="153" spans="2:65" s="12" customFormat="1">
      <c r="B153" s="146"/>
      <c r="D153" s="147" t="s">
        <v>139</v>
      </c>
      <c r="E153" s="148" t="s">
        <v>1</v>
      </c>
      <c r="F153" s="149" t="s">
        <v>164</v>
      </c>
      <c r="H153" s="150">
        <v>268.58</v>
      </c>
      <c r="I153" s="151"/>
      <c r="L153" s="146"/>
      <c r="M153" s="152"/>
      <c r="T153" s="153"/>
      <c r="AT153" s="148" t="s">
        <v>139</v>
      </c>
      <c r="AU153" s="148" t="s">
        <v>84</v>
      </c>
      <c r="AV153" s="12" t="s">
        <v>84</v>
      </c>
      <c r="AW153" s="12" t="s">
        <v>31</v>
      </c>
      <c r="AX153" s="12" t="s">
        <v>74</v>
      </c>
      <c r="AY153" s="148" t="s">
        <v>132</v>
      </c>
    </row>
    <row r="154" spans="2:65" s="12" customFormat="1">
      <c r="B154" s="146"/>
      <c r="D154" s="147" t="s">
        <v>139</v>
      </c>
      <c r="E154" s="148" t="s">
        <v>1</v>
      </c>
      <c r="F154" s="149" t="s">
        <v>165</v>
      </c>
      <c r="H154" s="150">
        <v>61.58</v>
      </c>
      <c r="I154" s="151"/>
      <c r="L154" s="146"/>
      <c r="M154" s="152"/>
      <c r="T154" s="153"/>
      <c r="AT154" s="148" t="s">
        <v>139</v>
      </c>
      <c r="AU154" s="148" t="s">
        <v>84</v>
      </c>
      <c r="AV154" s="12" t="s">
        <v>84</v>
      </c>
      <c r="AW154" s="12" t="s">
        <v>31</v>
      </c>
      <c r="AX154" s="12" t="s">
        <v>74</v>
      </c>
      <c r="AY154" s="148" t="s">
        <v>132</v>
      </c>
    </row>
    <row r="155" spans="2:65" s="12" customFormat="1">
      <c r="B155" s="146"/>
      <c r="D155" s="147" t="s">
        <v>139</v>
      </c>
      <c r="E155" s="148" t="s">
        <v>1</v>
      </c>
      <c r="F155" s="149" t="s">
        <v>166</v>
      </c>
      <c r="H155" s="150">
        <v>451.76</v>
      </c>
      <c r="I155" s="151"/>
      <c r="L155" s="146"/>
      <c r="M155" s="152"/>
      <c r="T155" s="153"/>
      <c r="AT155" s="148" t="s">
        <v>139</v>
      </c>
      <c r="AU155" s="148" t="s">
        <v>84</v>
      </c>
      <c r="AV155" s="12" t="s">
        <v>84</v>
      </c>
      <c r="AW155" s="12" t="s">
        <v>31</v>
      </c>
      <c r="AX155" s="12" t="s">
        <v>74</v>
      </c>
      <c r="AY155" s="148" t="s">
        <v>132</v>
      </c>
    </row>
    <row r="156" spans="2:65" s="12" customFormat="1">
      <c r="B156" s="146"/>
      <c r="D156" s="147" t="s">
        <v>139</v>
      </c>
      <c r="E156" s="148" t="s">
        <v>1</v>
      </c>
      <c r="F156" s="149" t="s">
        <v>155</v>
      </c>
      <c r="H156" s="150">
        <v>450.36</v>
      </c>
      <c r="I156" s="151"/>
      <c r="L156" s="146"/>
      <c r="M156" s="152"/>
      <c r="T156" s="153"/>
      <c r="AT156" s="148" t="s">
        <v>139</v>
      </c>
      <c r="AU156" s="148" t="s">
        <v>84</v>
      </c>
      <c r="AV156" s="12" t="s">
        <v>84</v>
      </c>
      <c r="AW156" s="12" t="s">
        <v>31</v>
      </c>
      <c r="AX156" s="12" t="s">
        <v>74</v>
      </c>
      <c r="AY156" s="148" t="s">
        <v>132</v>
      </c>
    </row>
    <row r="157" spans="2:65" s="13" customFormat="1">
      <c r="B157" s="154"/>
      <c r="D157" s="147" t="s">
        <v>139</v>
      </c>
      <c r="E157" s="155" t="s">
        <v>1</v>
      </c>
      <c r="F157" s="156" t="s">
        <v>156</v>
      </c>
      <c r="H157" s="157">
        <v>3101.5</v>
      </c>
      <c r="I157" s="158"/>
      <c r="L157" s="154"/>
      <c r="M157" s="159"/>
      <c r="T157" s="160"/>
      <c r="AT157" s="155" t="s">
        <v>139</v>
      </c>
      <c r="AU157" s="155" t="s">
        <v>84</v>
      </c>
      <c r="AV157" s="13" t="s">
        <v>137</v>
      </c>
      <c r="AW157" s="13" t="s">
        <v>31</v>
      </c>
      <c r="AX157" s="13" t="s">
        <v>82</v>
      </c>
      <c r="AY157" s="155" t="s">
        <v>132</v>
      </c>
    </row>
    <row r="158" spans="2:65" s="1" customFormat="1" ht="24.2" customHeight="1">
      <c r="B158" s="132"/>
      <c r="C158" s="133" t="s">
        <v>137</v>
      </c>
      <c r="D158" s="133" t="s">
        <v>134</v>
      </c>
      <c r="E158" s="134" t="s">
        <v>1610</v>
      </c>
      <c r="F158" s="135" t="s">
        <v>1789</v>
      </c>
      <c r="G158" s="136" t="s">
        <v>167</v>
      </c>
      <c r="H158" s="137">
        <v>1440</v>
      </c>
      <c r="I158" s="138"/>
      <c r="J158" s="139">
        <f>ROUND(I158*H158,2)</f>
        <v>0</v>
      </c>
      <c r="K158" s="135" t="s">
        <v>136</v>
      </c>
      <c r="L158" s="32"/>
      <c r="M158" s="140" t="s">
        <v>1</v>
      </c>
      <c r="N158" s="141" t="s">
        <v>39</v>
      </c>
      <c r="P158" s="142">
        <f>O158*H158</f>
        <v>0</v>
      </c>
      <c r="Q158" s="142">
        <v>4.0000000000000003E-5</v>
      </c>
      <c r="R158" s="142">
        <f>Q158*H158</f>
        <v>5.7600000000000005E-2</v>
      </c>
      <c r="S158" s="142">
        <v>0</v>
      </c>
      <c r="T158" s="143">
        <f>S158*H158</f>
        <v>0</v>
      </c>
      <c r="AR158" s="144" t="s">
        <v>137</v>
      </c>
      <c r="AT158" s="144" t="s">
        <v>134</v>
      </c>
      <c r="AU158" s="144" t="s">
        <v>84</v>
      </c>
      <c r="AY158" s="17" t="s">
        <v>132</v>
      </c>
      <c r="BE158" s="145">
        <f>IF(N158="základní",J158,0)</f>
        <v>0</v>
      </c>
      <c r="BF158" s="145">
        <f>IF(N158="snížená",J158,0)</f>
        <v>0</v>
      </c>
      <c r="BG158" s="145">
        <f>IF(N158="zákl. přenesená",J158,0)</f>
        <v>0</v>
      </c>
      <c r="BH158" s="145">
        <f>IF(N158="sníž. přenesená",J158,0)</f>
        <v>0</v>
      </c>
      <c r="BI158" s="145">
        <f>IF(N158="nulová",J158,0)</f>
        <v>0</v>
      </c>
      <c r="BJ158" s="17" t="s">
        <v>82</v>
      </c>
      <c r="BK158" s="145">
        <f>ROUND(I158*H158,2)</f>
        <v>0</v>
      </c>
      <c r="BL158" s="17" t="s">
        <v>137</v>
      </c>
      <c r="BM158" s="144" t="s">
        <v>168</v>
      </c>
    </row>
    <row r="159" spans="2:65" s="12" customFormat="1">
      <c r="B159" s="146"/>
      <c r="D159" s="147" t="s">
        <v>139</v>
      </c>
      <c r="E159" s="148" t="s">
        <v>1</v>
      </c>
      <c r="F159" s="149" t="s">
        <v>169</v>
      </c>
      <c r="H159" s="150">
        <v>1440</v>
      </c>
      <c r="I159" s="151"/>
      <c r="L159" s="146"/>
      <c r="M159" s="152"/>
      <c r="T159" s="153"/>
      <c r="AT159" s="148" t="s">
        <v>139</v>
      </c>
      <c r="AU159" s="148" t="s">
        <v>84</v>
      </c>
      <c r="AV159" s="12" t="s">
        <v>84</v>
      </c>
      <c r="AW159" s="12" t="s">
        <v>31</v>
      </c>
      <c r="AX159" s="12" t="s">
        <v>82</v>
      </c>
      <c r="AY159" s="148" t="s">
        <v>132</v>
      </c>
    </row>
    <row r="160" spans="2:65" s="1" customFormat="1" ht="24.2" customHeight="1">
      <c r="B160" s="132"/>
      <c r="C160" s="133" t="s">
        <v>170</v>
      </c>
      <c r="D160" s="133" t="s">
        <v>134</v>
      </c>
      <c r="E160" s="134" t="s">
        <v>1611</v>
      </c>
      <c r="F160" s="135" t="s">
        <v>1790</v>
      </c>
      <c r="G160" s="136" t="s">
        <v>171</v>
      </c>
      <c r="H160" s="137">
        <v>60</v>
      </c>
      <c r="I160" s="138"/>
      <c r="J160" s="139">
        <f>ROUND(I160*H160,2)</f>
        <v>0</v>
      </c>
      <c r="K160" s="135" t="s">
        <v>136</v>
      </c>
      <c r="L160" s="32"/>
      <c r="M160" s="140" t="s">
        <v>1</v>
      </c>
      <c r="N160" s="141" t="s">
        <v>39</v>
      </c>
      <c r="P160" s="142">
        <f>O160*H160</f>
        <v>0</v>
      </c>
      <c r="Q160" s="142">
        <v>0</v>
      </c>
      <c r="R160" s="142">
        <f>Q160*H160</f>
        <v>0</v>
      </c>
      <c r="S160" s="142">
        <v>0</v>
      </c>
      <c r="T160" s="143">
        <f>S160*H160</f>
        <v>0</v>
      </c>
      <c r="AR160" s="144" t="s">
        <v>137</v>
      </c>
      <c r="AT160" s="144" t="s">
        <v>134</v>
      </c>
      <c r="AU160" s="144" t="s">
        <v>84</v>
      </c>
      <c r="AY160" s="17" t="s">
        <v>132</v>
      </c>
      <c r="BE160" s="145">
        <f>IF(N160="základní",J160,0)</f>
        <v>0</v>
      </c>
      <c r="BF160" s="145">
        <f>IF(N160="snížená",J160,0)</f>
        <v>0</v>
      </c>
      <c r="BG160" s="145">
        <f>IF(N160="zákl. přenesená",J160,0)</f>
        <v>0</v>
      </c>
      <c r="BH160" s="145">
        <f>IF(N160="sníž. přenesená",J160,0)</f>
        <v>0</v>
      </c>
      <c r="BI160" s="145">
        <f>IF(N160="nulová",J160,0)</f>
        <v>0</v>
      </c>
      <c r="BJ160" s="17" t="s">
        <v>82</v>
      </c>
      <c r="BK160" s="145">
        <f>ROUND(I160*H160,2)</f>
        <v>0</v>
      </c>
      <c r="BL160" s="17" t="s">
        <v>137</v>
      </c>
      <c r="BM160" s="144" t="s">
        <v>172</v>
      </c>
    </row>
    <row r="161" spans="2:65" s="12" customFormat="1">
      <c r="B161" s="146"/>
      <c r="D161" s="147" t="s">
        <v>139</v>
      </c>
      <c r="E161" s="148" t="s">
        <v>1</v>
      </c>
      <c r="F161" s="149" t="s">
        <v>173</v>
      </c>
      <c r="H161" s="150">
        <v>60</v>
      </c>
      <c r="I161" s="151"/>
      <c r="L161" s="146"/>
      <c r="M161" s="152"/>
      <c r="T161" s="153"/>
      <c r="AT161" s="148" t="s">
        <v>139</v>
      </c>
      <c r="AU161" s="148" t="s">
        <v>84</v>
      </c>
      <c r="AV161" s="12" t="s">
        <v>84</v>
      </c>
      <c r="AW161" s="12" t="s">
        <v>31</v>
      </c>
      <c r="AX161" s="12" t="s">
        <v>82</v>
      </c>
      <c r="AY161" s="148" t="s">
        <v>132</v>
      </c>
    </row>
    <row r="162" spans="2:65" s="1" customFormat="1" ht="24.2" customHeight="1">
      <c r="B162" s="132"/>
      <c r="C162" s="133" t="s">
        <v>174</v>
      </c>
      <c r="D162" s="133" t="s">
        <v>134</v>
      </c>
      <c r="E162" s="134" t="s">
        <v>1612</v>
      </c>
      <c r="F162" s="135" t="s">
        <v>1791</v>
      </c>
      <c r="G162" s="136" t="s">
        <v>175</v>
      </c>
      <c r="H162" s="137">
        <v>84</v>
      </c>
      <c r="I162" s="138"/>
      <c r="J162" s="139">
        <f>ROUND(I162*H162,2)</f>
        <v>0</v>
      </c>
      <c r="K162" s="135" t="s">
        <v>136</v>
      </c>
      <c r="L162" s="32"/>
      <c r="M162" s="140" t="s">
        <v>1</v>
      </c>
      <c r="N162" s="141" t="s">
        <v>39</v>
      </c>
      <c r="P162" s="142">
        <f>O162*H162</f>
        <v>0</v>
      </c>
      <c r="Q162" s="142">
        <v>8.6800000000000002E-3</v>
      </c>
      <c r="R162" s="142">
        <f>Q162*H162</f>
        <v>0.72911999999999999</v>
      </c>
      <c r="S162" s="142">
        <v>0</v>
      </c>
      <c r="T162" s="143">
        <f>S162*H162</f>
        <v>0</v>
      </c>
      <c r="AR162" s="144" t="s">
        <v>137</v>
      </c>
      <c r="AT162" s="144" t="s">
        <v>134</v>
      </c>
      <c r="AU162" s="144" t="s">
        <v>84</v>
      </c>
      <c r="AY162" s="17" t="s">
        <v>132</v>
      </c>
      <c r="BE162" s="145">
        <f>IF(N162="základní",J162,0)</f>
        <v>0</v>
      </c>
      <c r="BF162" s="145">
        <f>IF(N162="snížená",J162,0)</f>
        <v>0</v>
      </c>
      <c r="BG162" s="145">
        <f>IF(N162="zákl. přenesená",J162,0)</f>
        <v>0</v>
      </c>
      <c r="BH162" s="145">
        <f>IF(N162="sníž. přenesená",J162,0)</f>
        <v>0</v>
      </c>
      <c r="BI162" s="145">
        <f>IF(N162="nulová",J162,0)</f>
        <v>0</v>
      </c>
      <c r="BJ162" s="17" t="s">
        <v>82</v>
      </c>
      <c r="BK162" s="145">
        <f>ROUND(I162*H162,2)</f>
        <v>0</v>
      </c>
      <c r="BL162" s="17" t="s">
        <v>137</v>
      </c>
      <c r="BM162" s="144" t="s">
        <v>176</v>
      </c>
    </row>
    <row r="163" spans="2:65" s="12" customFormat="1">
      <c r="B163" s="146"/>
      <c r="D163" s="147" t="s">
        <v>139</v>
      </c>
      <c r="E163" s="148" t="s">
        <v>1</v>
      </c>
      <c r="F163" s="149" t="s">
        <v>177</v>
      </c>
      <c r="H163" s="150">
        <v>6</v>
      </c>
      <c r="I163" s="151"/>
      <c r="L163" s="146"/>
      <c r="M163" s="152"/>
      <c r="T163" s="153"/>
      <c r="AT163" s="148" t="s">
        <v>139</v>
      </c>
      <c r="AU163" s="148" t="s">
        <v>84</v>
      </c>
      <c r="AV163" s="12" t="s">
        <v>84</v>
      </c>
      <c r="AW163" s="12" t="s">
        <v>31</v>
      </c>
      <c r="AX163" s="12" t="s">
        <v>74</v>
      </c>
      <c r="AY163" s="148" t="s">
        <v>132</v>
      </c>
    </row>
    <row r="164" spans="2:65" s="12" customFormat="1">
      <c r="B164" s="146"/>
      <c r="D164" s="147" t="s">
        <v>139</v>
      </c>
      <c r="E164" s="148" t="s">
        <v>1</v>
      </c>
      <c r="F164" s="149" t="s">
        <v>178</v>
      </c>
      <c r="H164" s="150">
        <v>6</v>
      </c>
      <c r="I164" s="151"/>
      <c r="L164" s="146"/>
      <c r="M164" s="152"/>
      <c r="T164" s="153"/>
      <c r="AT164" s="148" t="s">
        <v>139</v>
      </c>
      <c r="AU164" s="148" t="s">
        <v>84</v>
      </c>
      <c r="AV164" s="12" t="s">
        <v>84</v>
      </c>
      <c r="AW164" s="12" t="s">
        <v>31</v>
      </c>
      <c r="AX164" s="12" t="s">
        <v>74</v>
      </c>
      <c r="AY164" s="148" t="s">
        <v>132</v>
      </c>
    </row>
    <row r="165" spans="2:65" s="12" customFormat="1">
      <c r="B165" s="146"/>
      <c r="D165" s="147" t="s">
        <v>139</v>
      </c>
      <c r="E165" s="148" t="s">
        <v>1</v>
      </c>
      <c r="F165" s="149" t="s">
        <v>179</v>
      </c>
      <c r="H165" s="150">
        <v>6</v>
      </c>
      <c r="I165" s="151"/>
      <c r="L165" s="146"/>
      <c r="M165" s="152"/>
      <c r="T165" s="153"/>
      <c r="AT165" s="148" t="s">
        <v>139</v>
      </c>
      <c r="AU165" s="148" t="s">
        <v>84</v>
      </c>
      <c r="AV165" s="12" t="s">
        <v>84</v>
      </c>
      <c r="AW165" s="12" t="s">
        <v>31</v>
      </c>
      <c r="AX165" s="12" t="s">
        <v>74</v>
      </c>
      <c r="AY165" s="148" t="s">
        <v>132</v>
      </c>
    </row>
    <row r="166" spans="2:65" s="12" customFormat="1">
      <c r="B166" s="146"/>
      <c r="D166" s="147" t="s">
        <v>139</v>
      </c>
      <c r="E166" s="148" t="s">
        <v>1</v>
      </c>
      <c r="F166" s="149" t="s">
        <v>180</v>
      </c>
      <c r="H166" s="150">
        <v>6</v>
      </c>
      <c r="I166" s="151"/>
      <c r="L166" s="146"/>
      <c r="M166" s="152"/>
      <c r="T166" s="153"/>
      <c r="AT166" s="148" t="s">
        <v>139</v>
      </c>
      <c r="AU166" s="148" t="s">
        <v>84</v>
      </c>
      <c r="AV166" s="12" t="s">
        <v>84</v>
      </c>
      <c r="AW166" s="12" t="s">
        <v>31</v>
      </c>
      <c r="AX166" s="12" t="s">
        <v>74</v>
      </c>
      <c r="AY166" s="148" t="s">
        <v>132</v>
      </c>
    </row>
    <row r="167" spans="2:65" s="12" customFormat="1">
      <c r="B167" s="146"/>
      <c r="D167" s="147" t="s">
        <v>139</v>
      </c>
      <c r="E167" s="148" t="s">
        <v>1</v>
      </c>
      <c r="F167" s="149" t="s">
        <v>181</v>
      </c>
      <c r="H167" s="150">
        <v>6</v>
      </c>
      <c r="I167" s="151"/>
      <c r="L167" s="146"/>
      <c r="M167" s="152"/>
      <c r="T167" s="153"/>
      <c r="AT167" s="148" t="s">
        <v>139</v>
      </c>
      <c r="AU167" s="148" t="s">
        <v>84</v>
      </c>
      <c r="AV167" s="12" t="s">
        <v>84</v>
      </c>
      <c r="AW167" s="12" t="s">
        <v>31</v>
      </c>
      <c r="AX167" s="12" t="s">
        <v>74</v>
      </c>
      <c r="AY167" s="148" t="s">
        <v>132</v>
      </c>
    </row>
    <row r="168" spans="2:65" s="12" customFormat="1">
      <c r="B168" s="146"/>
      <c r="D168" s="147" t="s">
        <v>139</v>
      </c>
      <c r="E168" s="148" t="s">
        <v>1</v>
      </c>
      <c r="F168" s="149" t="s">
        <v>182</v>
      </c>
      <c r="H168" s="150">
        <v>6</v>
      </c>
      <c r="I168" s="151"/>
      <c r="L168" s="146"/>
      <c r="M168" s="152"/>
      <c r="T168" s="153"/>
      <c r="AT168" s="148" t="s">
        <v>139</v>
      </c>
      <c r="AU168" s="148" t="s">
        <v>84</v>
      </c>
      <c r="AV168" s="12" t="s">
        <v>84</v>
      </c>
      <c r="AW168" s="12" t="s">
        <v>31</v>
      </c>
      <c r="AX168" s="12" t="s">
        <v>74</v>
      </c>
      <c r="AY168" s="148" t="s">
        <v>132</v>
      </c>
    </row>
    <row r="169" spans="2:65" s="12" customFormat="1">
      <c r="B169" s="146"/>
      <c r="D169" s="147" t="s">
        <v>139</v>
      </c>
      <c r="E169" s="148" t="s">
        <v>1</v>
      </c>
      <c r="F169" s="149" t="s">
        <v>183</v>
      </c>
      <c r="H169" s="150">
        <v>6</v>
      </c>
      <c r="I169" s="151"/>
      <c r="L169" s="146"/>
      <c r="M169" s="152"/>
      <c r="T169" s="153"/>
      <c r="AT169" s="148" t="s">
        <v>139</v>
      </c>
      <c r="AU169" s="148" t="s">
        <v>84</v>
      </c>
      <c r="AV169" s="12" t="s">
        <v>84</v>
      </c>
      <c r="AW169" s="12" t="s">
        <v>31</v>
      </c>
      <c r="AX169" s="12" t="s">
        <v>74</v>
      </c>
      <c r="AY169" s="148" t="s">
        <v>132</v>
      </c>
    </row>
    <row r="170" spans="2:65" s="12" customFormat="1">
      <c r="B170" s="146"/>
      <c r="D170" s="147" t="s">
        <v>139</v>
      </c>
      <c r="E170" s="148" t="s">
        <v>1</v>
      </c>
      <c r="F170" s="149" t="s">
        <v>184</v>
      </c>
      <c r="H170" s="150">
        <v>6</v>
      </c>
      <c r="I170" s="151"/>
      <c r="L170" s="146"/>
      <c r="M170" s="152"/>
      <c r="T170" s="153"/>
      <c r="AT170" s="148" t="s">
        <v>139</v>
      </c>
      <c r="AU170" s="148" t="s">
        <v>84</v>
      </c>
      <c r="AV170" s="12" t="s">
        <v>84</v>
      </c>
      <c r="AW170" s="12" t="s">
        <v>31</v>
      </c>
      <c r="AX170" s="12" t="s">
        <v>74</v>
      </c>
      <c r="AY170" s="148" t="s">
        <v>132</v>
      </c>
    </row>
    <row r="171" spans="2:65" s="12" customFormat="1">
      <c r="B171" s="146"/>
      <c r="D171" s="147" t="s">
        <v>139</v>
      </c>
      <c r="E171" s="148" t="s">
        <v>1</v>
      </c>
      <c r="F171" s="149" t="s">
        <v>185</v>
      </c>
      <c r="H171" s="150">
        <v>6</v>
      </c>
      <c r="I171" s="151"/>
      <c r="L171" s="146"/>
      <c r="M171" s="152"/>
      <c r="T171" s="153"/>
      <c r="AT171" s="148" t="s">
        <v>139</v>
      </c>
      <c r="AU171" s="148" t="s">
        <v>84</v>
      </c>
      <c r="AV171" s="12" t="s">
        <v>84</v>
      </c>
      <c r="AW171" s="12" t="s">
        <v>31</v>
      </c>
      <c r="AX171" s="12" t="s">
        <v>74</v>
      </c>
      <c r="AY171" s="148" t="s">
        <v>132</v>
      </c>
    </row>
    <row r="172" spans="2:65" s="12" customFormat="1">
      <c r="B172" s="146"/>
      <c r="D172" s="147" t="s">
        <v>139</v>
      </c>
      <c r="E172" s="148" t="s">
        <v>1</v>
      </c>
      <c r="F172" s="149" t="s">
        <v>186</v>
      </c>
      <c r="H172" s="150">
        <v>6</v>
      </c>
      <c r="I172" s="151"/>
      <c r="L172" s="146"/>
      <c r="M172" s="152"/>
      <c r="T172" s="153"/>
      <c r="AT172" s="148" t="s">
        <v>139</v>
      </c>
      <c r="AU172" s="148" t="s">
        <v>84</v>
      </c>
      <c r="AV172" s="12" t="s">
        <v>84</v>
      </c>
      <c r="AW172" s="12" t="s">
        <v>31</v>
      </c>
      <c r="AX172" s="12" t="s">
        <v>74</v>
      </c>
      <c r="AY172" s="148" t="s">
        <v>132</v>
      </c>
    </row>
    <row r="173" spans="2:65" s="12" customFormat="1">
      <c r="B173" s="146"/>
      <c r="D173" s="147" t="s">
        <v>139</v>
      </c>
      <c r="E173" s="148" t="s">
        <v>1</v>
      </c>
      <c r="F173" s="149" t="s">
        <v>187</v>
      </c>
      <c r="H173" s="150">
        <v>6</v>
      </c>
      <c r="I173" s="151"/>
      <c r="L173" s="146"/>
      <c r="M173" s="152"/>
      <c r="T173" s="153"/>
      <c r="AT173" s="148" t="s">
        <v>139</v>
      </c>
      <c r="AU173" s="148" t="s">
        <v>84</v>
      </c>
      <c r="AV173" s="12" t="s">
        <v>84</v>
      </c>
      <c r="AW173" s="12" t="s">
        <v>31</v>
      </c>
      <c r="AX173" s="12" t="s">
        <v>74</v>
      </c>
      <c r="AY173" s="148" t="s">
        <v>132</v>
      </c>
    </row>
    <row r="174" spans="2:65" s="12" customFormat="1">
      <c r="B174" s="146"/>
      <c r="D174" s="147" t="s">
        <v>139</v>
      </c>
      <c r="E174" s="148" t="s">
        <v>1</v>
      </c>
      <c r="F174" s="149" t="s">
        <v>188</v>
      </c>
      <c r="H174" s="150">
        <v>6</v>
      </c>
      <c r="I174" s="151"/>
      <c r="L174" s="146"/>
      <c r="M174" s="152"/>
      <c r="T174" s="153"/>
      <c r="AT174" s="148" t="s">
        <v>139</v>
      </c>
      <c r="AU174" s="148" t="s">
        <v>84</v>
      </c>
      <c r="AV174" s="12" t="s">
        <v>84</v>
      </c>
      <c r="AW174" s="12" t="s">
        <v>31</v>
      </c>
      <c r="AX174" s="12" t="s">
        <v>74</v>
      </c>
      <c r="AY174" s="148" t="s">
        <v>132</v>
      </c>
    </row>
    <row r="175" spans="2:65" s="12" customFormat="1">
      <c r="B175" s="146"/>
      <c r="D175" s="147" t="s">
        <v>139</v>
      </c>
      <c r="E175" s="148" t="s">
        <v>1</v>
      </c>
      <c r="F175" s="149" t="s">
        <v>189</v>
      </c>
      <c r="H175" s="150">
        <v>6</v>
      </c>
      <c r="I175" s="151"/>
      <c r="L175" s="146"/>
      <c r="M175" s="152"/>
      <c r="T175" s="153"/>
      <c r="AT175" s="148" t="s">
        <v>139</v>
      </c>
      <c r="AU175" s="148" t="s">
        <v>84</v>
      </c>
      <c r="AV175" s="12" t="s">
        <v>84</v>
      </c>
      <c r="AW175" s="12" t="s">
        <v>31</v>
      </c>
      <c r="AX175" s="12" t="s">
        <v>74</v>
      </c>
      <c r="AY175" s="148" t="s">
        <v>132</v>
      </c>
    </row>
    <row r="176" spans="2:65" s="12" customFormat="1">
      <c r="B176" s="146"/>
      <c r="D176" s="147" t="s">
        <v>139</v>
      </c>
      <c r="E176" s="148" t="s">
        <v>1</v>
      </c>
      <c r="F176" s="149" t="s">
        <v>190</v>
      </c>
      <c r="H176" s="150">
        <v>6</v>
      </c>
      <c r="I176" s="151"/>
      <c r="L176" s="146"/>
      <c r="M176" s="152"/>
      <c r="T176" s="153"/>
      <c r="AT176" s="148" t="s">
        <v>139</v>
      </c>
      <c r="AU176" s="148" t="s">
        <v>84</v>
      </c>
      <c r="AV176" s="12" t="s">
        <v>84</v>
      </c>
      <c r="AW176" s="12" t="s">
        <v>31</v>
      </c>
      <c r="AX176" s="12" t="s">
        <v>74</v>
      </c>
      <c r="AY176" s="148" t="s">
        <v>132</v>
      </c>
    </row>
    <row r="177" spans="2:65" s="13" customFormat="1">
      <c r="B177" s="154"/>
      <c r="D177" s="147" t="s">
        <v>139</v>
      </c>
      <c r="E177" s="155" t="s">
        <v>1</v>
      </c>
      <c r="F177" s="156" t="s">
        <v>156</v>
      </c>
      <c r="H177" s="157">
        <v>84</v>
      </c>
      <c r="I177" s="158"/>
      <c r="L177" s="154"/>
      <c r="M177" s="159"/>
      <c r="T177" s="160"/>
      <c r="AT177" s="155" t="s">
        <v>139</v>
      </c>
      <c r="AU177" s="155" t="s">
        <v>84</v>
      </c>
      <c r="AV177" s="13" t="s">
        <v>137</v>
      </c>
      <c r="AW177" s="13" t="s">
        <v>31</v>
      </c>
      <c r="AX177" s="13" t="s">
        <v>82</v>
      </c>
      <c r="AY177" s="155" t="s">
        <v>132</v>
      </c>
    </row>
    <row r="178" spans="2:65" s="1" customFormat="1" ht="24.2" customHeight="1">
      <c r="B178" s="132"/>
      <c r="C178" s="133" t="s">
        <v>191</v>
      </c>
      <c r="D178" s="133" t="s">
        <v>134</v>
      </c>
      <c r="E178" s="134" t="s">
        <v>1613</v>
      </c>
      <c r="F178" s="135" t="s">
        <v>1792</v>
      </c>
      <c r="G178" s="136" t="s">
        <v>175</v>
      </c>
      <c r="H178" s="137">
        <v>1022.9</v>
      </c>
      <c r="I178" s="138"/>
      <c r="J178" s="139">
        <f>ROUND(I178*H178,2)</f>
        <v>0</v>
      </c>
      <c r="K178" s="135" t="s">
        <v>136</v>
      </c>
      <c r="L178" s="32"/>
      <c r="M178" s="140" t="s">
        <v>1</v>
      </c>
      <c r="N178" s="141" t="s">
        <v>39</v>
      </c>
      <c r="P178" s="142">
        <f>O178*H178</f>
        <v>0</v>
      </c>
      <c r="Q178" s="142">
        <v>0</v>
      </c>
      <c r="R178" s="142">
        <f>Q178*H178</f>
        <v>0</v>
      </c>
      <c r="S178" s="142">
        <v>0</v>
      </c>
      <c r="T178" s="143">
        <f>S178*H178</f>
        <v>0</v>
      </c>
      <c r="AR178" s="144" t="s">
        <v>137</v>
      </c>
      <c r="AT178" s="144" t="s">
        <v>134</v>
      </c>
      <c r="AU178" s="144" t="s">
        <v>84</v>
      </c>
      <c r="AY178" s="17" t="s">
        <v>132</v>
      </c>
      <c r="BE178" s="145">
        <f>IF(N178="základní",J178,0)</f>
        <v>0</v>
      </c>
      <c r="BF178" s="145">
        <f>IF(N178="snížená",J178,0)</f>
        <v>0</v>
      </c>
      <c r="BG178" s="145">
        <f>IF(N178="zákl. přenesená",J178,0)</f>
        <v>0</v>
      </c>
      <c r="BH178" s="145">
        <f>IF(N178="sníž. přenesená",J178,0)</f>
        <v>0</v>
      </c>
      <c r="BI178" s="145">
        <f>IF(N178="nulová",J178,0)</f>
        <v>0</v>
      </c>
      <c r="BJ178" s="17" t="s">
        <v>82</v>
      </c>
      <c r="BK178" s="145">
        <f>ROUND(I178*H178,2)</f>
        <v>0</v>
      </c>
      <c r="BL178" s="17" t="s">
        <v>137</v>
      </c>
      <c r="BM178" s="144" t="s">
        <v>192</v>
      </c>
    </row>
    <row r="179" spans="2:65" s="12" customFormat="1">
      <c r="B179" s="146"/>
      <c r="D179" s="147" t="s">
        <v>139</v>
      </c>
      <c r="E179" s="148" t="s">
        <v>1</v>
      </c>
      <c r="F179" s="149" t="s">
        <v>193</v>
      </c>
      <c r="H179" s="150">
        <v>12</v>
      </c>
      <c r="I179" s="151"/>
      <c r="L179" s="146"/>
      <c r="M179" s="152"/>
      <c r="T179" s="153"/>
      <c r="AT179" s="148" t="s">
        <v>139</v>
      </c>
      <c r="AU179" s="148" t="s">
        <v>84</v>
      </c>
      <c r="AV179" s="12" t="s">
        <v>84</v>
      </c>
      <c r="AW179" s="12" t="s">
        <v>31</v>
      </c>
      <c r="AX179" s="12" t="s">
        <v>74</v>
      </c>
      <c r="AY179" s="148" t="s">
        <v>132</v>
      </c>
    </row>
    <row r="180" spans="2:65" s="12" customFormat="1">
      <c r="B180" s="146"/>
      <c r="D180" s="147" t="s">
        <v>139</v>
      </c>
      <c r="E180" s="148" t="s">
        <v>1</v>
      </c>
      <c r="F180" s="149" t="s">
        <v>194</v>
      </c>
      <c r="H180" s="150">
        <v>12</v>
      </c>
      <c r="I180" s="151"/>
      <c r="L180" s="146"/>
      <c r="M180" s="152"/>
      <c r="T180" s="153"/>
      <c r="AT180" s="148" t="s">
        <v>139</v>
      </c>
      <c r="AU180" s="148" t="s">
        <v>84</v>
      </c>
      <c r="AV180" s="12" t="s">
        <v>84</v>
      </c>
      <c r="AW180" s="12" t="s">
        <v>31</v>
      </c>
      <c r="AX180" s="12" t="s">
        <v>74</v>
      </c>
      <c r="AY180" s="148" t="s">
        <v>132</v>
      </c>
    </row>
    <row r="181" spans="2:65" s="12" customFormat="1">
      <c r="B181" s="146"/>
      <c r="D181" s="147" t="s">
        <v>139</v>
      </c>
      <c r="E181" s="148" t="s">
        <v>1</v>
      </c>
      <c r="F181" s="149" t="s">
        <v>195</v>
      </c>
      <c r="H181" s="150">
        <v>102</v>
      </c>
      <c r="I181" s="151"/>
      <c r="L181" s="146"/>
      <c r="M181" s="152"/>
      <c r="T181" s="153"/>
      <c r="AT181" s="148" t="s">
        <v>139</v>
      </c>
      <c r="AU181" s="148" t="s">
        <v>84</v>
      </c>
      <c r="AV181" s="12" t="s">
        <v>84</v>
      </c>
      <c r="AW181" s="12" t="s">
        <v>31</v>
      </c>
      <c r="AX181" s="12" t="s">
        <v>74</v>
      </c>
      <c r="AY181" s="148" t="s">
        <v>132</v>
      </c>
    </row>
    <row r="182" spans="2:65" s="12" customFormat="1">
      <c r="B182" s="146"/>
      <c r="D182" s="147" t="s">
        <v>139</v>
      </c>
      <c r="E182" s="148" t="s">
        <v>1</v>
      </c>
      <c r="F182" s="149" t="s">
        <v>196</v>
      </c>
      <c r="H182" s="150">
        <v>36</v>
      </c>
      <c r="I182" s="151"/>
      <c r="L182" s="146"/>
      <c r="M182" s="152"/>
      <c r="T182" s="153"/>
      <c r="AT182" s="148" t="s">
        <v>139</v>
      </c>
      <c r="AU182" s="148" t="s">
        <v>84</v>
      </c>
      <c r="AV182" s="12" t="s">
        <v>84</v>
      </c>
      <c r="AW182" s="12" t="s">
        <v>31</v>
      </c>
      <c r="AX182" s="12" t="s">
        <v>74</v>
      </c>
      <c r="AY182" s="148" t="s">
        <v>132</v>
      </c>
    </row>
    <row r="183" spans="2:65" s="12" customFormat="1">
      <c r="B183" s="146"/>
      <c r="D183" s="147" t="s">
        <v>139</v>
      </c>
      <c r="E183" s="148" t="s">
        <v>1</v>
      </c>
      <c r="F183" s="149" t="s">
        <v>197</v>
      </c>
      <c r="H183" s="150">
        <v>614.9</v>
      </c>
      <c r="I183" s="151"/>
      <c r="L183" s="146"/>
      <c r="M183" s="152"/>
      <c r="T183" s="153"/>
      <c r="AT183" s="148" t="s">
        <v>139</v>
      </c>
      <c r="AU183" s="148" t="s">
        <v>84</v>
      </c>
      <c r="AV183" s="12" t="s">
        <v>84</v>
      </c>
      <c r="AW183" s="12" t="s">
        <v>31</v>
      </c>
      <c r="AX183" s="12" t="s">
        <v>74</v>
      </c>
      <c r="AY183" s="148" t="s">
        <v>132</v>
      </c>
    </row>
    <row r="184" spans="2:65" s="12" customFormat="1">
      <c r="B184" s="146"/>
      <c r="D184" s="147" t="s">
        <v>139</v>
      </c>
      <c r="E184" s="148" t="s">
        <v>1</v>
      </c>
      <c r="F184" s="149" t="s">
        <v>198</v>
      </c>
      <c r="H184" s="150">
        <v>24</v>
      </c>
      <c r="I184" s="151"/>
      <c r="L184" s="146"/>
      <c r="M184" s="152"/>
      <c r="T184" s="153"/>
      <c r="AT184" s="148" t="s">
        <v>139</v>
      </c>
      <c r="AU184" s="148" t="s">
        <v>84</v>
      </c>
      <c r="AV184" s="12" t="s">
        <v>84</v>
      </c>
      <c r="AW184" s="12" t="s">
        <v>31</v>
      </c>
      <c r="AX184" s="12" t="s">
        <v>74</v>
      </c>
      <c r="AY184" s="148" t="s">
        <v>132</v>
      </c>
    </row>
    <row r="185" spans="2:65" s="12" customFormat="1">
      <c r="B185" s="146"/>
      <c r="D185" s="147" t="s">
        <v>139</v>
      </c>
      <c r="E185" s="148" t="s">
        <v>1</v>
      </c>
      <c r="F185" s="149" t="s">
        <v>199</v>
      </c>
      <c r="H185" s="150">
        <v>36</v>
      </c>
      <c r="I185" s="151"/>
      <c r="L185" s="146"/>
      <c r="M185" s="152"/>
      <c r="T185" s="153"/>
      <c r="AT185" s="148" t="s">
        <v>139</v>
      </c>
      <c r="AU185" s="148" t="s">
        <v>84</v>
      </c>
      <c r="AV185" s="12" t="s">
        <v>84</v>
      </c>
      <c r="AW185" s="12" t="s">
        <v>31</v>
      </c>
      <c r="AX185" s="12" t="s">
        <v>74</v>
      </c>
      <c r="AY185" s="148" t="s">
        <v>132</v>
      </c>
    </row>
    <row r="186" spans="2:65" s="12" customFormat="1">
      <c r="B186" s="146"/>
      <c r="D186" s="147" t="s">
        <v>139</v>
      </c>
      <c r="E186" s="148" t="s">
        <v>1</v>
      </c>
      <c r="F186" s="149" t="s">
        <v>200</v>
      </c>
      <c r="H186" s="150">
        <v>12</v>
      </c>
      <c r="I186" s="151"/>
      <c r="L186" s="146"/>
      <c r="M186" s="152"/>
      <c r="T186" s="153"/>
      <c r="AT186" s="148" t="s">
        <v>139</v>
      </c>
      <c r="AU186" s="148" t="s">
        <v>84</v>
      </c>
      <c r="AV186" s="12" t="s">
        <v>84</v>
      </c>
      <c r="AW186" s="12" t="s">
        <v>31</v>
      </c>
      <c r="AX186" s="12" t="s">
        <v>74</v>
      </c>
      <c r="AY186" s="148" t="s">
        <v>132</v>
      </c>
    </row>
    <row r="187" spans="2:65" s="12" customFormat="1">
      <c r="B187" s="146"/>
      <c r="D187" s="147" t="s">
        <v>139</v>
      </c>
      <c r="E187" s="148" t="s">
        <v>1</v>
      </c>
      <c r="F187" s="149" t="s">
        <v>201</v>
      </c>
      <c r="H187" s="150">
        <v>18</v>
      </c>
      <c r="I187" s="151"/>
      <c r="L187" s="146"/>
      <c r="M187" s="152"/>
      <c r="T187" s="153"/>
      <c r="AT187" s="148" t="s">
        <v>139</v>
      </c>
      <c r="AU187" s="148" t="s">
        <v>84</v>
      </c>
      <c r="AV187" s="12" t="s">
        <v>84</v>
      </c>
      <c r="AW187" s="12" t="s">
        <v>31</v>
      </c>
      <c r="AX187" s="12" t="s">
        <v>74</v>
      </c>
      <c r="AY187" s="148" t="s">
        <v>132</v>
      </c>
    </row>
    <row r="188" spans="2:65" s="12" customFormat="1">
      <c r="B188" s="146"/>
      <c r="D188" s="147" t="s">
        <v>139</v>
      </c>
      <c r="E188" s="148" t="s">
        <v>1</v>
      </c>
      <c r="F188" s="149" t="s">
        <v>202</v>
      </c>
      <c r="H188" s="150">
        <v>30</v>
      </c>
      <c r="I188" s="151"/>
      <c r="L188" s="146"/>
      <c r="M188" s="152"/>
      <c r="T188" s="153"/>
      <c r="AT188" s="148" t="s">
        <v>139</v>
      </c>
      <c r="AU188" s="148" t="s">
        <v>84</v>
      </c>
      <c r="AV188" s="12" t="s">
        <v>84</v>
      </c>
      <c r="AW188" s="12" t="s">
        <v>31</v>
      </c>
      <c r="AX188" s="12" t="s">
        <v>74</v>
      </c>
      <c r="AY188" s="148" t="s">
        <v>132</v>
      </c>
    </row>
    <row r="189" spans="2:65" s="12" customFormat="1">
      <c r="B189" s="146"/>
      <c r="D189" s="147" t="s">
        <v>139</v>
      </c>
      <c r="E189" s="148" t="s">
        <v>1</v>
      </c>
      <c r="F189" s="149" t="s">
        <v>203</v>
      </c>
      <c r="H189" s="150">
        <v>48</v>
      </c>
      <c r="I189" s="151"/>
      <c r="L189" s="146"/>
      <c r="M189" s="152"/>
      <c r="T189" s="153"/>
      <c r="AT189" s="148" t="s">
        <v>139</v>
      </c>
      <c r="AU189" s="148" t="s">
        <v>84</v>
      </c>
      <c r="AV189" s="12" t="s">
        <v>84</v>
      </c>
      <c r="AW189" s="12" t="s">
        <v>31</v>
      </c>
      <c r="AX189" s="12" t="s">
        <v>74</v>
      </c>
      <c r="AY189" s="148" t="s">
        <v>132</v>
      </c>
    </row>
    <row r="190" spans="2:65" s="12" customFormat="1">
      <c r="B190" s="146"/>
      <c r="D190" s="147" t="s">
        <v>139</v>
      </c>
      <c r="E190" s="148" t="s">
        <v>1</v>
      </c>
      <c r="F190" s="149" t="s">
        <v>204</v>
      </c>
      <c r="H190" s="150">
        <v>12</v>
      </c>
      <c r="I190" s="151"/>
      <c r="L190" s="146"/>
      <c r="M190" s="152"/>
      <c r="T190" s="153"/>
      <c r="AT190" s="148" t="s">
        <v>139</v>
      </c>
      <c r="AU190" s="148" t="s">
        <v>84</v>
      </c>
      <c r="AV190" s="12" t="s">
        <v>84</v>
      </c>
      <c r="AW190" s="12" t="s">
        <v>31</v>
      </c>
      <c r="AX190" s="12" t="s">
        <v>74</v>
      </c>
      <c r="AY190" s="148" t="s">
        <v>132</v>
      </c>
    </row>
    <row r="191" spans="2:65" s="12" customFormat="1">
      <c r="B191" s="146"/>
      <c r="D191" s="147" t="s">
        <v>139</v>
      </c>
      <c r="E191" s="148" t="s">
        <v>1</v>
      </c>
      <c r="F191" s="149" t="s">
        <v>205</v>
      </c>
      <c r="H191" s="150">
        <v>36</v>
      </c>
      <c r="I191" s="151"/>
      <c r="L191" s="146"/>
      <c r="M191" s="152"/>
      <c r="T191" s="153"/>
      <c r="AT191" s="148" t="s">
        <v>139</v>
      </c>
      <c r="AU191" s="148" t="s">
        <v>84</v>
      </c>
      <c r="AV191" s="12" t="s">
        <v>84</v>
      </c>
      <c r="AW191" s="12" t="s">
        <v>31</v>
      </c>
      <c r="AX191" s="12" t="s">
        <v>74</v>
      </c>
      <c r="AY191" s="148" t="s">
        <v>132</v>
      </c>
    </row>
    <row r="192" spans="2:65" s="12" customFormat="1">
      <c r="B192" s="146"/>
      <c r="D192" s="147" t="s">
        <v>139</v>
      </c>
      <c r="E192" s="148" t="s">
        <v>1</v>
      </c>
      <c r="F192" s="149" t="s">
        <v>206</v>
      </c>
      <c r="H192" s="150">
        <v>6</v>
      </c>
      <c r="I192" s="151"/>
      <c r="L192" s="146"/>
      <c r="M192" s="152"/>
      <c r="T192" s="153"/>
      <c r="AT192" s="148" t="s">
        <v>139</v>
      </c>
      <c r="AU192" s="148" t="s">
        <v>84</v>
      </c>
      <c r="AV192" s="12" t="s">
        <v>84</v>
      </c>
      <c r="AW192" s="12" t="s">
        <v>31</v>
      </c>
      <c r="AX192" s="12" t="s">
        <v>74</v>
      </c>
      <c r="AY192" s="148" t="s">
        <v>132</v>
      </c>
    </row>
    <row r="193" spans="2:65" s="12" customFormat="1">
      <c r="B193" s="146"/>
      <c r="D193" s="147" t="s">
        <v>139</v>
      </c>
      <c r="E193" s="148" t="s">
        <v>1</v>
      </c>
      <c r="F193" s="149" t="s">
        <v>207</v>
      </c>
      <c r="H193" s="150">
        <v>24</v>
      </c>
      <c r="I193" s="151"/>
      <c r="L193" s="146"/>
      <c r="M193" s="152"/>
      <c r="T193" s="153"/>
      <c r="AT193" s="148" t="s">
        <v>139</v>
      </c>
      <c r="AU193" s="148" t="s">
        <v>84</v>
      </c>
      <c r="AV193" s="12" t="s">
        <v>84</v>
      </c>
      <c r="AW193" s="12" t="s">
        <v>31</v>
      </c>
      <c r="AX193" s="12" t="s">
        <v>74</v>
      </c>
      <c r="AY193" s="148" t="s">
        <v>132</v>
      </c>
    </row>
    <row r="194" spans="2:65" s="13" customFormat="1">
      <c r="B194" s="154"/>
      <c r="D194" s="147" t="s">
        <v>139</v>
      </c>
      <c r="E194" s="155" t="s">
        <v>1</v>
      </c>
      <c r="F194" s="156" t="s">
        <v>156</v>
      </c>
      <c r="H194" s="157">
        <v>1022.9</v>
      </c>
      <c r="I194" s="158"/>
      <c r="L194" s="154"/>
      <c r="M194" s="159"/>
      <c r="T194" s="160"/>
      <c r="AT194" s="155" t="s">
        <v>139</v>
      </c>
      <c r="AU194" s="155" t="s">
        <v>84</v>
      </c>
      <c r="AV194" s="13" t="s">
        <v>137</v>
      </c>
      <c r="AW194" s="13" t="s">
        <v>31</v>
      </c>
      <c r="AX194" s="13" t="s">
        <v>82</v>
      </c>
      <c r="AY194" s="155" t="s">
        <v>132</v>
      </c>
    </row>
    <row r="195" spans="2:65" s="1" customFormat="1" ht="24.2" customHeight="1">
      <c r="B195" s="132"/>
      <c r="C195" s="133" t="s">
        <v>208</v>
      </c>
      <c r="D195" s="133" t="s">
        <v>134</v>
      </c>
      <c r="E195" s="134" t="s">
        <v>1614</v>
      </c>
      <c r="F195" s="135" t="s">
        <v>1793</v>
      </c>
      <c r="G195" s="136" t="s">
        <v>175</v>
      </c>
      <c r="H195" s="137">
        <v>366</v>
      </c>
      <c r="I195" s="138"/>
      <c r="J195" s="139">
        <f>ROUND(I195*H195,2)</f>
        <v>0</v>
      </c>
      <c r="K195" s="135" t="s">
        <v>136</v>
      </c>
      <c r="L195" s="32"/>
      <c r="M195" s="140" t="s">
        <v>1</v>
      </c>
      <c r="N195" s="141" t="s">
        <v>39</v>
      </c>
      <c r="P195" s="142">
        <f>O195*H195</f>
        <v>0</v>
      </c>
      <c r="Q195" s="142">
        <v>0</v>
      </c>
      <c r="R195" s="142">
        <f>Q195*H195</f>
        <v>0</v>
      </c>
      <c r="S195" s="142">
        <v>0</v>
      </c>
      <c r="T195" s="143">
        <f>S195*H195</f>
        <v>0</v>
      </c>
      <c r="AR195" s="144" t="s">
        <v>137</v>
      </c>
      <c r="AT195" s="144" t="s">
        <v>134</v>
      </c>
      <c r="AU195" s="144" t="s">
        <v>84</v>
      </c>
      <c r="AY195" s="17" t="s">
        <v>132</v>
      </c>
      <c r="BE195" s="145">
        <f>IF(N195="základní",J195,0)</f>
        <v>0</v>
      </c>
      <c r="BF195" s="145">
        <f>IF(N195="snížená",J195,0)</f>
        <v>0</v>
      </c>
      <c r="BG195" s="145">
        <f>IF(N195="zákl. přenesená",J195,0)</f>
        <v>0</v>
      </c>
      <c r="BH195" s="145">
        <f>IF(N195="sníž. přenesená",J195,0)</f>
        <v>0</v>
      </c>
      <c r="BI195" s="145">
        <f>IF(N195="nulová",J195,0)</f>
        <v>0</v>
      </c>
      <c r="BJ195" s="17" t="s">
        <v>82</v>
      </c>
      <c r="BK195" s="145">
        <f>ROUND(I195*H195,2)</f>
        <v>0</v>
      </c>
      <c r="BL195" s="17" t="s">
        <v>137</v>
      </c>
      <c r="BM195" s="144" t="s">
        <v>209</v>
      </c>
    </row>
    <row r="196" spans="2:65" s="12" customFormat="1">
      <c r="B196" s="146"/>
      <c r="D196" s="147" t="s">
        <v>139</v>
      </c>
      <c r="E196" s="148" t="s">
        <v>1</v>
      </c>
      <c r="F196" s="149" t="s">
        <v>210</v>
      </c>
      <c r="H196" s="150">
        <v>6</v>
      </c>
      <c r="I196" s="151"/>
      <c r="L196" s="146"/>
      <c r="M196" s="152"/>
      <c r="T196" s="153"/>
      <c r="AT196" s="148" t="s">
        <v>139</v>
      </c>
      <c r="AU196" s="148" t="s">
        <v>84</v>
      </c>
      <c r="AV196" s="12" t="s">
        <v>84</v>
      </c>
      <c r="AW196" s="12" t="s">
        <v>31</v>
      </c>
      <c r="AX196" s="12" t="s">
        <v>74</v>
      </c>
      <c r="AY196" s="148" t="s">
        <v>132</v>
      </c>
    </row>
    <row r="197" spans="2:65" s="12" customFormat="1">
      <c r="B197" s="146"/>
      <c r="D197" s="147" t="s">
        <v>139</v>
      </c>
      <c r="E197" s="148" t="s">
        <v>1</v>
      </c>
      <c r="F197" s="149" t="s">
        <v>211</v>
      </c>
      <c r="H197" s="150">
        <v>24</v>
      </c>
      <c r="I197" s="151"/>
      <c r="L197" s="146"/>
      <c r="M197" s="152"/>
      <c r="T197" s="153"/>
      <c r="AT197" s="148" t="s">
        <v>139</v>
      </c>
      <c r="AU197" s="148" t="s">
        <v>84</v>
      </c>
      <c r="AV197" s="12" t="s">
        <v>84</v>
      </c>
      <c r="AW197" s="12" t="s">
        <v>31</v>
      </c>
      <c r="AX197" s="12" t="s">
        <v>74</v>
      </c>
      <c r="AY197" s="148" t="s">
        <v>132</v>
      </c>
    </row>
    <row r="198" spans="2:65" s="12" customFormat="1">
      <c r="B198" s="146"/>
      <c r="D198" s="147" t="s">
        <v>139</v>
      </c>
      <c r="E198" s="148" t="s">
        <v>1</v>
      </c>
      <c r="F198" s="149" t="s">
        <v>212</v>
      </c>
      <c r="H198" s="150">
        <v>54</v>
      </c>
      <c r="I198" s="151"/>
      <c r="L198" s="146"/>
      <c r="M198" s="152"/>
      <c r="T198" s="153"/>
      <c r="AT198" s="148" t="s">
        <v>139</v>
      </c>
      <c r="AU198" s="148" t="s">
        <v>84</v>
      </c>
      <c r="AV198" s="12" t="s">
        <v>84</v>
      </c>
      <c r="AW198" s="12" t="s">
        <v>31</v>
      </c>
      <c r="AX198" s="12" t="s">
        <v>74</v>
      </c>
      <c r="AY198" s="148" t="s">
        <v>132</v>
      </c>
    </row>
    <row r="199" spans="2:65" s="12" customFormat="1">
      <c r="B199" s="146"/>
      <c r="D199" s="147" t="s">
        <v>139</v>
      </c>
      <c r="E199" s="148" t="s">
        <v>1</v>
      </c>
      <c r="F199" s="149" t="s">
        <v>213</v>
      </c>
      <c r="H199" s="150">
        <v>18</v>
      </c>
      <c r="I199" s="151"/>
      <c r="L199" s="146"/>
      <c r="M199" s="152"/>
      <c r="T199" s="153"/>
      <c r="AT199" s="148" t="s">
        <v>139</v>
      </c>
      <c r="AU199" s="148" t="s">
        <v>84</v>
      </c>
      <c r="AV199" s="12" t="s">
        <v>84</v>
      </c>
      <c r="AW199" s="12" t="s">
        <v>31</v>
      </c>
      <c r="AX199" s="12" t="s">
        <v>74</v>
      </c>
      <c r="AY199" s="148" t="s">
        <v>132</v>
      </c>
    </row>
    <row r="200" spans="2:65" s="12" customFormat="1">
      <c r="B200" s="146"/>
      <c r="D200" s="147" t="s">
        <v>139</v>
      </c>
      <c r="E200" s="148" t="s">
        <v>1</v>
      </c>
      <c r="F200" s="149" t="s">
        <v>214</v>
      </c>
      <c r="H200" s="150">
        <v>30</v>
      </c>
      <c r="I200" s="151"/>
      <c r="L200" s="146"/>
      <c r="M200" s="152"/>
      <c r="T200" s="153"/>
      <c r="AT200" s="148" t="s">
        <v>139</v>
      </c>
      <c r="AU200" s="148" t="s">
        <v>84</v>
      </c>
      <c r="AV200" s="12" t="s">
        <v>84</v>
      </c>
      <c r="AW200" s="12" t="s">
        <v>31</v>
      </c>
      <c r="AX200" s="12" t="s">
        <v>74</v>
      </c>
      <c r="AY200" s="148" t="s">
        <v>132</v>
      </c>
    </row>
    <row r="201" spans="2:65" s="12" customFormat="1">
      <c r="B201" s="146"/>
      <c r="D201" s="147" t="s">
        <v>139</v>
      </c>
      <c r="E201" s="148" t="s">
        <v>1</v>
      </c>
      <c r="F201" s="149" t="s">
        <v>215</v>
      </c>
      <c r="H201" s="150">
        <v>30</v>
      </c>
      <c r="I201" s="151"/>
      <c r="L201" s="146"/>
      <c r="M201" s="152"/>
      <c r="T201" s="153"/>
      <c r="AT201" s="148" t="s">
        <v>139</v>
      </c>
      <c r="AU201" s="148" t="s">
        <v>84</v>
      </c>
      <c r="AV201" s="12" t="s">
        <v>84</v>
      </c>
      <c r="AW201" s="12" t="s">
        <v>31</v>
      </c>
      <c r="AX201" s="12" t="s">
        <v>74</v>
      </c>
      <c r="AY201" s="148" t="s">
        <v>132</v>
      </c>
    </row>
    <row r="202" spans="2:65" s="12" customFormat="1">
      <c r="B202" s="146"/>
      <c r="D202" s="147" t="s">
        <v>139</v>
      </c>
      <c r="E202" s="148" t="s">
        <v>1</v>
      </c>
      <c r="F202" s="149" t="s">
        <v>216</v>
      </c>
      <c r="H202" s="150">
        <v>18</v>
      </c>
      <c r="I202" s="151"/>
      <c r="L202" s="146"/>
      <c r="M202" s="152"/>
      <c r="T202" s="153"/>
      <c r="AT202" s="148" t="s">
        <v>139</v>
      </c>
      <c r="AU202" s="148" t="s">
        <v>84</v>
      </c>
      <c r="AV202" s="12" t="s">
        <v>84</v>
      </c>
      <c r="AW202" s="12" t="s">
        <v>31</v>
      </c>
      <c r="AX202" s="12" t="s">
        <v>74</v>
      </c>
      <c r="AY202" s="148" t="s">
        <v>132</v>
      </c>
    </row>
    <row r="203" spans="2:65" s="12" customFormat="1">
      <c r="B203" s="146"/>
      <c r="D203" s="147" t="s">
        <v>139</v>
      </c>
      <c r="E203" s="148" t="s">
        <v>1</v>
      </c>
      <c r="F203" s="149" t="s">
        <v>217</v>
      </c>
      <c r="H203" s="150">
        <v>24</v>
      </c>
      <c r="I203" s="151"/>
      <c r="L203" s="146"/>
      <c r="M203" s="152"/>
      <c r="T203" s="153"/>
      <c r="AT203" s="148" t="s">
        <v>139</v>
      </c>
      <c r="AU203" s="148" t="s">
        <v>84</v>
      </c>
      <c r="AV203" s="12" t="s">
        <v>84</v>
      </c>
      <c r="AW203" s="12" t="s">
        <v>31</v>
      </c>
      <c r="AX203" s="12" t="s">
        <v>74</v>
      </c>
      <c r="AY203" s="148" t="s">
        <v>132</v>
      </c>
    </row>
    <row r="204" spans="2:65" s="12" customFormat="1">
      <c r="B204" s="146"/>
      <c r="D204" s="147" t="s">
        <v>139</v>
      </c>
      <c r="E204" s="148" t="s">
        <v>1</v>
      </c>
      <c r="F204" s="149" t="s">
        <v>218</v>
      </c>
      <c r="H204" s="150">
        <v>18</v>
      </c>
      <c r="I204" s="151"/>
      <c r="L204" s="146"/>
      <c r="M204" s="152"/>
      <c r="T204" s="153"/>
      <c r="AT204" s="148" t="s">
        <v>139</v>
      </c>
      <c r="AU204" s="148" t="s">
        <v>84</v>
      </c>
      <c r="AV204" s="12" t="s">
        <v>84</v>
      </c>
      <c r="AW204" s="12" t="s">
        <v>31</v>
      </c>
      <c r="AX204" s="12" t="s">
        <v>74</v>
      </c>
      <c r="AY204" s="148" t="s">
        <v>132</v>
      </c>
    </row>
    <row r="205" spans="2:65" s="12" customFormat="1">
      <c r="B205" s="146"/>
      <c r="D205" s="147" t="s">
        <v>139</v>
      </c>
      <c r="E205" s="148" t="s">
        <v>1</v>
      </c>
      <c r="F205" s="149" t="s">
        <v>219</v>
      </c>
      <c r="H205" s="150">
        <v>12</v>
      </c>
      <c r="I205" s="151"/>
      <c r="L205" s="146"/>
      <c r="M205" s="152"/>
      <c r="T205" s="153"/>
      <c r="AT205" s="148" t="s">
        <v>139</v>
      </c>
      <c r="AU205" s="148" t="s">
        <v>84</v>
      </c>
      <c r="AV205" s="12" t="s">
        <v>84</v>
      </c>
      <c r="AW205" s="12" t="s">
        <v>31</v>
      </c>
      <c r="AX205" s="12" t="s">
        <v>74</v>
      </c>
      <c r="AY205" s="148" t="s">
        <v>132</v>
      </c>
    </row>
    <row r="206" spans="2:65" s="12" customFormat="1">
      <c r="B206" s="146"/>
      <c r="D206" s="147" t="s">
        <v>139</v>
      </c>
      <c r="E206" s="148" t="s">
        <v>1</v>
      </c>
      <c r="F206" s="149" t="s">
        <v>220</v>
      </c>
      <c r="H206" s="150">
        <v>18</v>
      </c>
      <c r="I206" s="151"/>
      <c r="L206" s="146"/>
      <c r="M206" s="152"/>
      <c r="T206" s="153"/>
      <c r="AT206" s="148" t="s">
        <v>139</v>
      </c>
      <c r="AU206" s="148" t="s">
        <v>84</v>
      </c>
      <c r="AV206" s="12" t="s">
        <v>84</v>
      </c>
      <c r="AW206" s="12" t="s">
        <v>31</v>
      </c>
      <c r="AX206" s="12" t="s">
        <v>74</v>
      </c>
      <c r="AY206" s="148" t="s">
        <v>132</v>
      </c>
    </row>
    <row r="207" spans="2:65" s="12" customFormat="1">
      <c r="B207" s="146"/>
      <c r="D207" s="147" t="s">
        <v>139</v>
      </c>
      <c r="E207" s="148" t="s">
        <v>1</v>
      </c>
      <c r="F207" s="149" t="s">
        <v>221</v>
      </c>
      <c r="H207" s="150">
        <v>72</v>
      </c>
      <c r="I207" s="151"/>
      <c r="L207" s="146"/>
      <c r="M207" s="152"/>
      <c r="T207" s="153"/>
      <c r="AT207" s="148" t="s">
        <v>139</v>
      </c>
      <c r="AU207" s="148" t="s">
        <v>84</v>
      </c>
      <c r="AV207" s="12" t="s">
        <v>84</v>
      </c>
      <c r="AW207" s="12" t="s">
        <v>31</v>
      </c>
      <c r="AX207" s="12" t="s">
        <v>74</v>
      </c>
      <c r="AY207" s="148" t="s">
        <v>132</v>
      </c>
    </row>
    <row r="208" spans="2:65" s="12" customFormat="1">
      <c r="B208" s="146"/>
      <c r="D208" s="147" t="s">
        <v>139</v>
      </c>
      <c r="E208" s="148" t="s">
        <v>1</v>
      </c>
      <c r="F208" s="149" t="s">
        <v>222</v>
      </c>
      <c r="H208" s="150">
        <v>12</v>
      </c>
      <c r="I208" s="151"/>
      <c r="L208" s="146"/>
      <c r="M208" s="152"/>
      <c r="T208" s="153"/>
      <c r="AT208" s="148" t="s">
        <v>139</v>
      </c>
      <c r="AU208" s="148" t="s">
        <v>84</v>
      </c>
      <c r="AV208" s="12" t="s">
        <v>84</v>
      </c>
      <c r="AW208" s="12" t="s">
        <v>31</v>
      </c>
      <c r="AX208" s="12" t="s">
        <v>74</v>
      </c>
      <c r="AY208" s="148" t="s">
        <v>132</v>
      </c>
    </row>
    <row r="209" spans="2:65" s="12" customFormat="1">
      <c r="B209" s="146"/>
      <c r="D209" s="147" t="s">
        <v>139</v>
      </c>
      <c r="E209" s="148" t="s">
        <v>1</v>
      </c>
      <c r="F209" s="149" t="s">
        <v>223</v>
      </c>
      <c r="H209" s="150">
        <v>30</v>
      </c>
      <c r="I209" s="151"/>
      <c r="L209" s="146"/>
      <c r="M209" s="152"/>
      <c r="T209" s="153"/>
      <c r="AT209" s="148" t="s">
        <v>139</v>
      </c>
      <c r="AU209" s="148" t="s">
        <v>84</v>
      </c>
      <c r="AV209" s="12" t="s">
        <v>84</v>
      </c>
      <c r="AW209" s="12" t="s">
        <v>31</v>
      </c>
      <c r="AX209" s="12" t="s">
        <v>74</v>
      </c>
      <c r="AY209" s="148" t="s">
        <v>132</v>
      </c>
    </row>
    <row r="210" spans="2:65" s="13" customFormat="1">
      <c r="B210" s="154"/>
      <c r="D210" s="147" t="s">
        <v>139</v>
      </c>
      <c r="E210" s="155" t="s">
        <v>1</v>
      </c>
      <c r="F210" s="156" t="s">
        <v>156</v>
      </c>
      <c r="H210" s="157">
        <v>366</v>
      </c>
      <c r="I210" s="158"/>
      <c r="L210" s="154"/>
      <c r="M210" s="159"/>
      <c r="T210" s="160"/>
      <c r="AT210" s="155" t="s">
        <v>139</v>
      </c>
      <c r="AU210" s="155" t="s">
        <v>84</v>
      </c>
      <c r="AV210" s="13" t="s">
        <v>137</v>
      </c>
      <c r="AW210" s="13" t="s">
        <v>31</v>
      </c>
      <c r="AX210" s="13" t="s">
        <v>82</v>
      </c>
      <c r="AY210" s="155" t="s">
        <v>132</v>
      </c>
    </row>
    <row r="211" spans="2:65" s="1" customFormat="1" ht="24.2" customHeight="1">
      <c r="B211" s="132"/>
      <c r="C211" s="133" t="s">
        <v>224</v>
      </c>
      <c r="D211" s="133" t="s">
        <v>134</v>
      </c>
      <c r="E211" s="134" t="s">
        <v>1615</v>
      </c>
      <c r="F211" s="135" t="s">
        <v>1794</v>
      </c>
      <c r="G211" s="136" t="s">
        <v>135</v>
      </c>
      <c r="H211" s="137">
        <v>123.42</v>
      </c>
      <c r="I211" s="138"/>
      <c r="J211" s="139">
        <f>ROUND(I211*H211,2)</f>
        <v>0</v>
      </c>
      <c r="K211" s="135" t="s">
        <v>136</v>
      </c>
      <c r="L211" s="32"/>
      <c r="M211" s="140" t="s">
        <v>1</v>
      </c>
      <c r="N211" s="141" t="s">
        <v>39</v>
      </c>
      <c r="P211" s="142">
        <f>O211*H211</f>
        <v>0</v>
      </c>
      <c r="Q211" s="142">
        <v>0</v>
      </c>
      <c r="R211" s="142">
        <f>Q211*H211</f>
        <v>0</v>
      </c>
      <c r="S211" s="142">
        <v>0</v>
      </c>
      <c r="T211" s="143">
        <f>S211*H211</f>
        <v>0</v>
      </c>
      <c r="AR211" s="144" t="s">
        <v>137</v>
      </c>
      <c r="AT211" s="144" t="s">
        <v>134</v>
      </c>
      <c r="AU211" s="144" t="s">
        <v>84</v>
      </c>
      <c r="AY211" s="17" t="s">
        <v>132</v>
      </c>
      <c r="BE211" s="145">
        <f>IF(N211="základní",J211,0)</f>
        <v>0</v>
      </c>
      <c r="BF211" s="145">
        <f>IF(N211="snížená",J211,0)</f>
        <v>0</v>
      </c>
      <c r="BG211" s="145">
        <f>IF(N211="zákl. přenesená",J211,0)</f>
        <v>0</v>
      </c>
      <c r="BH211" s="145">
        <f>IF(N211="sníž. přenesená",J211,0)</f>
        <v>0</v>
      </c>
      <c r="BI211" s="145">
        <f>IF(N211="nulová",J211,0)</f>
        <v>0</v>
      </c>
      <c r="BJ211" s="17" t="s">
        <v>82</v>
      </c>
      <c r="BK211" s="145">
        <f>ROUND(I211*H211,2)</f>
        <v>0</v>
      </c>
      <c r="BL211" s="17" t="s">
        <v>137</v>
      </c>
      <c r="BM211" s="144" t="s">
        <v>225</v>
      </c>
    </row>
    <row r="212" spans="2:65" s="12" customFormat="1">
      <c r="B212" s="146"/>
      <c r="D212" s="147" t="s">
        <v>139</v>
      </c>
      <c r="E212" s="148" t="s">
        <v>1</v>
      </c>
      <c r="F212" s="149" t="s">
        <v>142</v>
      </c>
      <c r="H212" s="150">
        <v>53.76</v>
      </c>
      <c r="I212" s="151"/>
      <c r="L212" s="146"/>
      <c r="M212" s="152"/>
      <c r="T212" s="153"/>
      <c r="AT212" s="148" t="s">
        <v>139</v>
      </c>
      <c r="AU212" s="148" t="s">
        <v>84</v>
      </c>
      <c r="AV212" s="12" t="s">
        <v>84</v>
      </c>
      <c r="AW212" s="12" t="s">
        <v>31</v>
      </c>
      <c r="AX212" s="12" t="s">
        <v>74</v>
      </c>
      <c r="AY212" s="148" t="s">
        <v>132</v>
      </c>
    </row>
    <row r="213" spans="2:65" s="12" customFormat="1">
      <c r="B213" s="146"/>
      <c r="D213" s="147" t="s">
        <v>139</v>
      </c>
      <c r="E213" s="148" t="s">
        <v>1</v>
      </c>
      <c r="F213" s="149" t="s">
        <v>226</v>
      </c>
      <c r="H213" s="150">
        <v>69.66</v>
      </c>
      <c r="I213" s="151"/>
      <c r="L213" s="146"/>
      <c r="M213" s="152"/>
      <c r="T213" s="153"/>
      <c r="AT213" s="148" t="s">
        <v>139</v>
      </c>
      <c r="AU213" s="148" t="s">
        <v>84</v>
      </c>
      <c r="AV213" s="12" t="s">
        <v>84</v>
      </c>
      <c r="AW213" s="12" t="s">
        <v>31</v>
      </c>
      <c r="AX213" s="12" t="s">
        <v>74</v>
      </c>
      <c r="AY213" s="148" t="s">
        <v>132</v>
      </c>
    </row>
    <row r="214" spans="2:65" s="13" customFormat="1">
      <c r="B214" s="154"/>
      <c r="D214" s="147" t="s">
        <v>139</v>
      </c>
      <c r="E214" s="155" t="s">
        <v>1</v>
      </c>
      <c r="F214" s="156" t="s">
        <v>156</v>
      </c>
      <c r="H214" s="157">
        <v>123.42</v>
      </c>
      <c r="I214" s="158"/>
      <c r="L214" s="154"/>
      <c r="M214" s="159"/>
      <c r="T214" s="160"/>
      <c r="AT214" s="155" t="s">
        <v>139</v>
      </c>
      <c r="AU214" s="155" t="s">
        <v>84</v>
      </c>
      <c r="AV214" s="13" t="s">
        <v>137</v>
      </c>
      <c r="AW214" s="13" t="s">
        <v>31</v>
      </c>
      <c r="AX214" s="13" t="s">
        <v>82</v>
      </c>
      <c r="AY214" s="155" t="s">
        <v>132</v>
      </c>
    </row>
    <row r="215" spans="2:65" s="1" customFormat="1" ht="33" customHeight="1">
      <c r="B215" s="132"/>
      <c r="C215" s="133" t="s">
        <v>227</v>
      </c>
      <c r="D215" s="133" t="s">
        <v>134</v>
      </c>
      <c r="E215" s="134" t="s">
        <v>1616</v>
      </c>
      <c r="F215" s="135" t="s">
        <v>1795</v>
      </c>
      <c r="G215" s="136" t="s">
        <v>228</v>
      </c>
      <c r="H215" s="137">
        <v>1420.779</v>
      </c>
      <c r="I215" s="138"/>
      <c r="J215" s="139">
        <f>ROUND(I215*H215,2)</f>
        <v>0</v>
      </c>
      <c r="K215" s="135" t="s">
        <v>136</v>
      </c>
      <c r="L215" s="32"/>
      <c r="M215" s="140" t="s">
        <v>1</v>
      </c>
      <c r="N215" s="141" t="s">
        <v>39</v>
      </c>
      <c r="P215" s="142">
        <f>O215*H215</f>
        <v>0</v>
      </c>
      <c r="Q215" s="142">
        <v>0</v>
      </c>
      <c r="R215" s="142">
        <f>Q215*H215</f>
        <v>0</v>
      </c>
      <c r="S215" s="142">
        <v>0</v>
      </c>
      <c r="T215" s="143">
        <f>S215*H215</f>
        <v>0</v>
      </c>
      <c r="AR215" s="144" t="s">
        <v>137</v>
      </c>
      <c r="AT215" s="144" t="s">
        <v>134</v>
      </c>
      <c r="AU215" s="144" t="s">
        <v>84</v>
      </c>
      <c r="AY215" s="17" t="s">
        <v>132</v>
      </c>
      <c r="BE215" s="145">
        <f>IF(N215="základní",J215,0)</f>
        <v>0</v>
      </c>
      <c r="BF215" s="145">
        <f>IF(N215="snížená",J215,0)</f>
        <v>0</v>
      </c>
      <c r="BG215" s="145">
        <f>IF(N215="zákl. přenesená",J215,0)</f>
        <v>0</v>
      </c>
      <c r="BH215" s="145">
        <f>IF(N215="sníž. přenesená",J215,0)</f>
        <v>0</v>
      </c>
      <c r="BI215" s="145">
        <f>IF(N215="nulová",J215,0)</f>
        <v>0</v>
      </c>
      <c r="BJ215" s="17" t="s">
        <v>82</v>
      </c>
      <c r="BK215" s="145">
        <f>ROUND(I215*H215,2)</f>
        <v>0</v>
      </c>
      <c r="BL215" s="17" t="s">
        <v>137</v>
      </c>
      <c r="BM215" s="144" t="s">
        <v>229</v>
      </c>
    </row>
    <row r="216" spans="2:65" s="12" customFormat="1">
      <c r="B216" s="146"/>
      <c r="D216" s="147" t="s">
        <v>139</v>
      </c>
      <c r="E216" s="148" t="s">
        <v>1</v>
      </c>
      <c r="F216" s="149" t="s">
        <v>230</v>
      </c>
      <c r="H216" s="150">
        <v>48.384</v>
      </c>
      <c r="I216" s="151"/>
      <c r="L216" s="146"/>
      <c r="M216" s="152"/>
      <c r="T216" s="153"/>
      <c r="AT216" s="148" t="s">
        <v>139</v>
      </c>
      <c r="AU216" s="148" t="s">
        <v>84</v>
      </c>
      <c r="AV216" s="12" t="s">
        <v>84</v>
      </c>
      <c r="AW216" s="12" t="s">
        <v>31</v>
      </c>
      <c r="AX216" s="12" t="s">
        <v>74</v>
      </c>
      <c r="AY216" s="148" t="s">
        <v>132</v>
      </c>
    </row>
    <row r="217" spans="2:65" s="12" customFormat="1">
      <c r="B217" s="146"/>
      <c r="D217" s="147" t="s">
        <v>139</v>
      </c>
      <c r="E217" s="148" t="s">
        <v>1</v>
      </c>
      <c r="F217" s="149" t="s">
        <v>231</v>
      </c>
      <c r="H217" s="150">
        <v>323.01</v>
      </c>
      <c r="I217" s="151"/>
      <c r="L217" s="146"/>
      <c r="M217" s="152"/>
      <c r="T217" s="153"/>
      <c r="AT217" s="148" t="s">
        <v>139</v>
      </c>
      <c r="AU217" s="148" t="s">
        <v>84</v>
      </c>
      <c r="AV217" s="12" t="s">
        <v>84</v>
      </c>
      <c r="AW217" s="12" t="s">
        <v>31</v>
      </c>
      <c r="AX217" s="12" t="s">
        <v>74</v>
      </c>
      <c r="AY217" s="148" t="s">
        <v>132</v>
      </c>
    </row>
    <row r="218" spans="2:65" s="12" customFormat="1" ht="22.5">
      <c r="B218" s="146"/>
      <c r="D218" s="147" t="s">
        <v>139</v>
      </c>
      <c r="E218" s="148" t="s">
        <v>1</v>
      </c>
      <c r="F218" s="149" t="s">
        <v>232</v>
      </c>
      <c r="H218" s="150">
        <v>176.142</v>
      </c>
      <c r="I218" s="151"/>
      <c r="L218" s="146"/>
      <c r="M218" s="152"/>
      <c r="T218" s="153"/>
      <c r="AT218" s="148" t="s">
        <v>139</v>
      </c>
      <c r="AU218" s="148" t="s">
        <v>84</v>
      </c>
      <c r="AV218" s="12" t="s">
        <v>84</v>
      </c>
      <c r="AW218" s="12" t="s">
        <v>31</v>
      </c>
      <c r="AX218" s="12" t="s">
        <v>74</v>
      </c>
      <c r="AY218" s="148" t="s">
        <v>132</v>
      </c>
    </row>
    <row r="219" spans="2:65" s="12" customFormat="1" ht="22.5">
      <c r="B219" s="146"/>
      <c r="D219" s="147" t="s">
        <v>139</v>
      </c>
      <c r="E219" s="148" t="s">
        <v>1</v>
      </c>
      <c r="F219" s="149" t="s">
        <v>233</v>
      </c>
      <c r="H219" s="150">
        <v>119.124</v>
      </c>
      <c r="I219" s="151"/>
      <c r="L219" s="146"/>
      <c r="M219" s="152"/>
      <c r="T219" s="153"/>
      <c r="AT219" s="148" t="s">
        <v>139</v>
      </c>
      <c r="AU219" s="148" t="s">
        <v>84</v>
      </c>
      <c r="AV219" s="12" t="s">
        <v>84</v>
      </c>
      <c r="AW219" s="12" t="s">
        <v>31</v>
      </c>
      <c r="AX219" s="12" t="s">
        <v>74</v>
      </c>
      <c r="AY219" s="148" t="s">
        <v>132</v>
      </c>
    </row>
    <row r="220" spans="2:65" s="12" customFormat="1" ht="22.5">
      <c r="B220" s="146"/>
      <c r="D220" s="147" t="s">
        <v>139</v>
      </c>
      <c r="E220" s="148" t="s">
        <v>1</v>
      </c>
      <c r="F220" s="149" t="s">
        <v>234</v>
      </c>
      <c r="H220" s="150">
        <v>125.194</v>
      </c>
      <c r="I220" s="151"/>
      <c r="L220" s="146"/>
      <c r="M220" s="152"/>
      <c r="T220" s="153"/>
      <c r="AT220" s="148" t="s">
        <v>139</v>
      </c>
      <c r="AU220" s="148" t="s">
        <v>84</v>
      </c>
      <c r="AV220" s="12" t="s">
        <v>84</v>
      </c>
      <c r="AW220" s="12" t="s">
        <v>31</v>
      </c>
      <c r="AX220" s="12" t="s">
        <v>74</v>
      </c>
      <c r="AY220" s="148" t="s">
        <v>132</v>
      </c>
    </row>
    <row r="221" spans="2:65" s="12" customFormat="1">
      <c r="B221" s="146"/>
      <c r="D221" s="147" t="s">
        <v>139</v>
      </c>
      <c r="E221" s="148" t="s">
        <v>1</v>
      </c>
      <c r="F221" s="149" t="s">
        <v>235</v>
      </c>
      <c r="H221" s="150">
        <v>83.850999999999999</v>
      </c>
      <c r="I221" s="151"/>
      <c r="L221" s="146"/>
      <c r="M221" s="152"/>
      <c r="T221" s="153"/>
      <c r="AT221" s="148" t="s">
        <v>139</v>
      </c>
      <c r="AU221" s="148" t="s">
        <v>84</v>
      </c>
      <c r="AV221" s="12" t="s">
        <v>84</v>
      </c>
      <c r="AW221" s="12" t="s">
        <v>31</v>
      </c>
      <c r="AX221" s="12" t="s">
        <v>74</v>
      </c>
      <c r="AY221" s="148" t="s">
        <v>132</v>
      </c>
    </row>
    <row r="222" spans="2:65" s="12" customFormat="1">
      <c r="B222" s="146"/>
      <c r="D222" s="147" t="s">
        <v>139</v>
      </c>
      <c r="E222" s="148" t="s">
        <v>1</v>
      </c>
      <c r="F222" s="149" t="s">
        <v>236</v>
      </c>
      <c r="H222" s="150">
        <v>58.633000000000003</v>
      </c>
      <c r="I222" s="151"/>
      <c r="L222" s="146"/>
      <c r="M222" s="152"/>
      <c r="T222" s="153"/>
      <c r="AT222" s="148" t="s">
        <v>139</v>
      </c>
      <c r="AU222" s="148" t="s">
        <v>84</v>
      </c>
      <c r="AV222" s="12" t="s">
        <v>84</v>
      </c>
      <c r="AW222" s="12" t="s">
        <v>31</v>
      </c>
      <c r="AX222" s="12" t="s">
        <v>74</v>
      </c>
      <c r="AY222" s="148" t="s">
        <v>132</v>
      </c>
    </row>
    <row r="223" spans="2:65" s="12" customFormat="1">
      <c r="B223" s="146"/>
      <c r="D223" s="147" t="s">
        <v>139</v>
      </c>
      <c r="E223" s="148" t="s">
        <v>1</v>
      </c>
      <c r="F223" s="149" t="s">
        <v>237</v>
      </c>
      <c r="H223" s="150">
        <v>50.63</v>
      </c>
      <c r="I223" s="151"/>
      <c r="L223" s="146"/>
      <c r="M223" s="152"/>
      <c r="T223" s="153"/>
      <c r="AT223" s="148" t="s">
        <v>139</v>
      </c>
      <c r="AU223" s="148" t="s">
        <v>84</v>
      </c>
      <c r="AV223" s="12" t="s">
        <v>84</v>
      </c>
      <c r="AW223" s="12" t="s">
        <v>31</v>
      </c>
      <c r="AX223" s="12" t="s">
        <v>74</v>
      </c>
      <c r="AY223" s="148" t="s">
        <v>132</v>
      </c>
    </row>
    <row r="224" spans="2:65" s="12" customFormat="1">
      <c r="B224" s="146"/>
      <c r="D224" s="147" t="s">
        <v>139</v>
      </c>
      <c r="E224" s="148" t="s">
        <v>1</v>
      </c>
      <c r="F224" s="149" t="s">
        <v>238</v>
      </c>
      <c r="H224" s="150">
        <v>45.036000000000001</v>
      </c>
      <c r="I224" s="151"/>
      <c r="L224" s="146"/>
      <c r="M224" s="152"/>
      <c r="T224" s="153"/>
      <c r="AT224" s="148" t="s">
        <v>139</v>
      </c>
      <c r="AU224" s="148" t="s">
        <v>84</v>
      </c>
      <c r="AV224" s="12" t="s">
        <v>84</v>
      </c>
      <c r="AW224" s="12" t="s">
        <v>31</v>
      </c>
      <c r="AX224" s="12" t="s">
        <v>74</v>
      </c>
      <c r="AY224" s="148" t="s">
        <v>132</v>
      </c>
    </row>
    <row r="225" spans="2:65" s="12" customFormat="1">
      <c r="B225" s="146"/>
      <c r="D225" s="147" t="s">
        <v>139</v>
      </c>
      <c r="E225" s="148" t="s">
        <v>1</v>
      </c>
      <c r="F225" s="149" t="s">
        <v>239</v>
      </c>
      <c r="H225" s="150">
        <v>71.573999999999998</v>
      </c>
      <c r="I225" s="151"/>
      <c r="L225" s="146"/>
      <c r="M225" s="152"/>
      <c r="T225" s="153"/>
      <c r="AT225" s="148" t="s">
        <v>139</v>
      </c>
      <c r="AU225" s="148" t="s">
        <v>84</v>
      </c>
      <c r="AV225" s="12" t="s">
        <v>84</v>
      </c>
      <c r="AW225" s="12" t="s">
        <v>31</v>
      </c>
      <c r="AX225" s="12" t="s">
        <v>74</v>
      </c>
      <c r="AY225" s="148" t="s">
        <v>132</v>
      </c>
    </row>
    <row r="226" spans="2:65" s="12" customFormat="1">
      <c r="B226" s="146"/>
      <c r="D226" s="147" t="s">
        <v>139</v>
      </c>
      <c r="E226" s="148" t="s">
        <v>1</v>
      </c>
      <c r="F226" s="149" t="s">
        <v>240</v>
      </c>
      <c r="H226" s="150">
        <v>15.474</v>
      </c>
      <c r="I226" s="151"/>
      <c r="L226" s="146"/>
      <c r="M226" s="152"/>
      <c r="T226" s="153"/>
      <c r="AT226" s="148" t="s">
        <v>139</v>
      </c>
      <c r="AU226" s="148" t="s">
        <v>84</v>
      </c>
      <c r="AV226" s="12" t="s">
        <v>84</v>
      </c>
      <c r="AW226" s="12" t="s">
        <v>31</v>
      </c>
      <c r="AX226" s="12" t="s">
        <v>74</v>
      </c>
      <c r="AY226" s="148" t="s">
        <v>132</v>
      </c>
    </row>
    <row r="227" spans="2:65" s="12" customFormat="1">
      <c r="B227" s="146"/>
      <c r="D227" s="147" t="s">
        <v>139</v>
      </c>
      <c r="E227" s="148" t="s">
        <v>1</v>
      </c>
      <c r="F227" s="149" t="s">
        <v>241</v>
      </c>
      <c r="H227" s="150">
        <v>253.05600000000001</v>
      </c>
      <c r="I227" s="151"/>
      <c r="L227" s="146"/>
      <c r="M227" s="152"/>
      <c r="T227" s="153"/>
      <c r="AT227" s="148" t="s">
        <v>139</v>
      </c>
      <c r="AU227" s="148" t="s">
        <v>84</v>
      </c>
      <c r="AV227" s="12" t="s">
        <v>84</v>
      </c>
      <c r="AW227" s="12" t="s">
        <v>31</v>
      </c>
      <c r="AX227" s="12" t="s">
        <v>74</v>
      </c>
      <c r="AY227" s="148" t="s">
        <v>132</v>
      </c>
    </row>
    <row r="228" spans="2:65" s="12" customFormat="1">
      <c r="B228" s="146"/>
      <c r="D228" s="147" t="s">
        <v>139</v>
      </c>
      <c r="E228" s="148" t="s">
        <v>1</v>
      </c>
      <c r="F228" s="149" t="s">
        <v>242</v>
      </c>
      <c r="H228" s="150">
        <v>41.795999999999999</v>
      </c>
      <c r="I228" s="151"/>
      <c r="L228" s="146"/>
      <c r="M228" s="152"/>
      <c r="T228" s="153"/>
      <c r="AT228" s="148" t="s">
        <v>139</v>
      </c>
      <c r="AU228" s="148" t="s">
        <v>84</v>
      </c>
      <c r="AV228" s="12" t="s">
        <v>84</v>
      </c>
      <c r="AW228" s="12" t="s">
        <v>31</v>
      </c>
      <c r="AX228" s="12" t="s">
        <v>74</v>
      </c>
      <c r="AY228" s="148" t="s">
        <v>132</v>
      </c>
    </row>
    <row r="229" spans="2:65" s="12" customFormat="1">
      <c r="B229" s="146"/>
      <c r="D229" s="147" t="s">
        <v>139</v>
      </c>
      <c r="E229" s="148" t="s">
        <v>1</v>
      </c>
      <c r="F229" s="149" t="s">
        <v>243</v>
      </c>
      <c r="H229" s="150">
        <v>8.875</v>
      </c>
      <c r="I229" s="151"/>
      <c r="L229" s="146"/>
      <c r="M229" s="152"/>
      <c r="T229" s="153"/>
      <c r="AT229" s="148" t="s">
        <v>139</v>
      </c>
      <c r="AU229" s="148" t="s">
        <v>84</v>
      </c>
      <c r="AV229" s="12" t="s">
        <v>84</v>
      </c>
      <c r="AW229" s="12" t="s">
        <v>31</v>
      </c>
      <c r="AX229" s="12" t="s">
        <v>74</v>
      </c>
      <c r="AY229" s="148" t="s">
        <v>132</v>
      </c>
    </row>
    <row r="230" spans="2:65" s="13" customFormat="1">
      <c r="B230" s="154"/>
      <c r="D230" s="147" t="s">
        <v>139</v>
      </c>
      <c r="E230" s="155" t="s">
        <v>1</v>
      </c>
      <c r="F230" s="156" t="s">
        <v>156</v>
      </c>
      <c r="H230" s="157">
        <v>1420.779</v>
      </c>
      <c r="I230" s="158"/>
      <c r="L230" s="154"/>
      <c r="M230" s="159"/>
      <c r="T230" s="160"/>
      <c r="AT230" s="155" t="s">
        <v>139</v>
      </c>
      <c r="AU230" s="155" t="s">
        <v>84</v>
      </c>
      <c r="AV230" s="13" t="s">
        <v>137</v>
      </c>
      <c r="AW230" s="13" t="s">
        <v>31</v>
      </c>
      <c r="AX230" s="13" t="s">
        <v>82</v>
      </c>
      <c r="AY230" s="155" t="s">
        <v>132</v>
      </c>
    </row>
    <row r="231" spans="2:65" s="1" customFormat="1" ht="33" customHeight="1">
      <c r="B231" s="132"/>
      <c r="C231" s="133" t="s">
        <v>244</v>
      </c>
      <c r="D231" s="133" t="s">
        <v>134</v>
      </c>
      <c r="E231" s="134" t="s">
        <v>1617</v>
      </c>
      <c r="F231" s="135" t="s">
        <v>1796</v>
      </c>
      <c r="G231" s="136" t="s">
        <v>228</v>
      </c>
      <c r="H231" s="137">
        <v>1810.627</v>
      </c>
      <c r="I231" s="138"/>
      <c r="J231" s="139">
        <f>ROUND(I231*H231,2)</f>
        <v>0</v>
      </c>
      <c r="K231" s="135" t="s">
        <v>136</v>
      </c>
      <c r="L231" s="32"/>
      <c r="M231" s="140" t="s">
        <v>1</v>
      </c>
      <c r="N231" s="141" t="s">
        <v>39</v>
      </c>
      <c r="P231" s="142">
        <f>O231*H231</f>
        <v>0</v>
      </c>
      <c r="Q231" s="142">
        <v>0</v>
      </c>
      <c r="R231" s="142">
        <f>Q231*H231</f>
        <v>0</v>
      </c>
      <c r="S231" s="142">
        <v>0</v>
      </c>
      <c r="T231" s="143">
        <f>S231*H231</f>
        <v>0</v>
      </c>
      <c r="AR231" s="144" t="s">
        <v>137</v>
      </c>
      <c r="AT231" s="144" t="s">
        <v>134</v>
      </c>
      <c r="AU231" s="144" t="s">
        <v>84</v>
      </c>
      <c r="AY231" s="17" t="s">
        <v>132</v>
      </c>
      <c r="BE231" s="145">
        <f>IF(N231="základní",J231,0)</f>
        <v>0</v>
      </c>
      <c r="BF231" s="145">
        <f>IF(N231="snížená",J231,0)</f>
        <v>0</v>
      </c>
      <c r="BG231" s="145">
        <f>IF(N231="zákl. přenesená",J231,0)</f>
        <v>0</v>
      </c>
      <c r="BH231" s="145">
        <f>IF(N231="sníž. přenesená",J231,0)</f>
        <v>0</v>
      </c>
      <c r="BI231" s="145">
        <f>IF(N231="nulová",J231,0)</f>
        <v>0</v>
      </c>
      <c r="BJ231" s="17" t="s">
        <v>82</v>
      </c>
      <c r="BK231" s="145">
        <f>ROUND(I231*H231,2)</f>
        <v>0</v>
      </c>
      <c r="BL231" s="17" t="s">
        <v>137</v>
      </c>
      <c r="BM231" s="144" t="s">
        <v>245</v>
      </c>
    </row>
    <row r="232" spans="2:65" s="12" customFormat="1" ht="22.5">
      <c r="B232" s="146"/>
      <c r="D232" s="147" t="s">
        <v>139</v>
      </c>
      <c r="E232" s="148" t="s">
        <v>1</v>
      </c>
      <c r="F232" s="149" t="s">
        <v>246</v>
      </c>
      <c r="H232" s="150">
        <v>17.904</v>
      </c>
      <c r="I232" s="151"/>
      <c r="L232" s="146"/>
      <c r="M232" s="152"/>
      <c r="T232" s="153"/>
      <c r="AT232" s="148" t="s">
        <v>139</v>
      </c>
      <c r="AU232" s="148" t="s">
        <v>84</v>
      </c>
      <c r="AV232" s="12" t="s">
        <v>84</v>
      </c>
      <c r="AW232" s="12" t="s">
        <v>31</v>
      </c>
      <c r="AX232" s="12" t="s">
        <v>74</v>
      </c>
      <c r="AY232" s="148" t="s">
        <v>132</v>
      </c>
    </row>
    <row r="233" spans="2:65" s="12" customFormat="1">
      <c r="B233" s="146"/>
      <c r="D233" s="147" t="s">
        <v>139</v>
      </c>
      <c r="E233" s="148" t="s">
        <v>1</v>
      </c>
      <c r="F233" s="149" t="s">
        <v>247</v>
      </c>
      <c r="H233" s="150">
        <v>150.738</v>
      </c>
      <c r="I233" s="151"/>
      <c r="L233" s="146"/>
      <c r="M233" s="152"/>
      <c r="T233" s="153"/>
      <c r="AT233" s="148" t="s">
        <v>139</v>
      </c>
      <c r="AU233" s="148" t="s">
        <v>84</v>
      </c>
      <c r="AV233" s="12" t="s">
        <v>84</v>
      </c>
      <c r="AW233" s="12" t="s">
        <v>31</v>
      </c>
      <c r="AX233" s="12" t="s">
        <v>74</v>
      </c>
      <c r="AY233" s="148" t="s">
        <v>132</v>
      </c>
    </row>
    <row r="234" spans="2:65" s="12" customFormat="1" ht="22.5">
      <c r="B234" s="146"/>
      <c r="D234" s="147" t="s">
        <v>139</v>
      </c>
      <c r="E234" s="148" t="s">
        <v>1</v>
      </c>
      <c r="F234" s="149" t="s">
        <v>248</v>
      </c>
      <c r="H234" s="150">
        <v>528.42600000000004</v>
      </c>
      <c r="I234" s="151"/>
      <c r="L234" s="146"/>
      <c r="M234" s="152"/>
      <c r="T234" s="153"/>
      <c r="AT234" s="148" t="s">
        <v>139</v>
      </c>
      <c r="AU234" s="148" t="s">
        <v>84</v>
      </c>
      <c r="AV234" s="12" t="s">
        <v>84</v>
      </c>
      <c r="AW234" s="12" t="s">
        <v>31</v>
      </c>
      <c r="AX234" s="12" t="s">
        <v>74</v>
      </c>
      <c r="AY234" s="148" t="s">
        <v>132</v>
      </c>
    </row>
    <row r="235" spans="2:65" s="12" customFormat="1" ht="22.5">
      <c r="B235" s="146"/>
      <c r="D235" s="147" t="s">
        <v>139</v>
      </c>
      <c r="E235" s="148" t="s">
        <v>1</v>
      </c>
      <c r="F235" s="149" t="s">
        <v>249</v>
      </c>
      <c r="H235" s="150">
        <v>71.474000000000004</v>
      </c>
      <c r="I235" s="151"/>
      <c r="L235" s="146"/>
      <c r="M235" s="152"/>
      <c r="T235" s="153"/>
      <c r="AT235" s="148" t="s">
        <v>139</v>
      </c>
      <c r="AU235" s="148" t="s">
        <v>84</v>
      </c>
      <c r="AV235" s="12" t="s">
        <v>84</v>
      </c>
      <c r="AW235" s="12" t="s">
        <v>31</v>
      </c>
      <c r="AX235" s="12" t="s">
        <v>74</v>
      </c>
      <c r="AY235" s="148" t="s">
        <v>132</v>
      </c>
    </row>
    <row r="236" spans="2:65" s="12" customFormat="1" ht="22.5">
      <c r="B236" s="146"/>
      <c r="D236" s="147" t="s">
        <v>139</v>
      </c>
      <c r="E236" s="148" t="s">
        <v>1</v>
      </c>
      <c r="F236" s="149" t="s">
        <v>250</v>
      </c>
      <c r="H236" s="150">
        <v>153.01400000000001</v>
      </c>
      <c r="I236" s="151"/>
      <c r="L236" s="146"/>
      <c r="M236" s="152"/>
      <c r="T236" s="153"/>
      <c r="AT236" s="148" t="s">
        <v>139</v>
      </c>
      <c r="AU236" s="148" t="s">
        <v>84</v>
      </c>
      <c r="AV236" s="12" t="s">
        <v>84</v>
      </c>
      <c r="AW236" s="12" t="s">
        <v>31</v>
      </c>
      <c r="AX236" s="12" t="s">
        <v>74</v>
      </c>
      <c r="AY236" s="148" t="s">
        <v>132</v>
      </c>
    </row>
    <row r="237" spans="2:65" s="12" customFormat="1">
      <c r="B237" s="146"/>
      <c r="D237" s="147" t="s">
        <v>139</v>
      </c>
      <c r="E237" s="148" t="s">
        <v>1</v>
      </c>
      <c r="F237" s="149" t="s">
        <v>251</v>
      </c>
      <c r="H237" s="150">
        <v>102.485</v>
      </c>
      <c r="I237" s="151"/>
      <c r="L237" s="146"/>
      <c r="M237" s="152"/>
      <c r="T237" s="153"/>
      <c r="AT237" s="148" t="s">
        <v>139</v>
      </c>
      <c r="AU237" s="148" t="s">
        <v>84</v>
      </c>
      <c r="AV237" s="12" t="s">
        <v>84</v>
      </c>
      <c r="AW237" s="12" t="s">
        <v>31</v>
      </c>
      <c r="AX237" s="12" t="s">
        <v>74</v>
      </c>
      <c r="AY237" s="148" t="s">
        <v>132</v>
      </c>
    </row>
    <row r="238" spans="2:65" s="12" customFormat="1">
      <c r="B238" s="146"/>
      <c r="D238" s="147" t="s">
        <v>139</v>
      </c>
      <c r="E238" s="148" t="s">
        <v>1</v>
      </c>
      <c r="F238" s="149" t="s">
        <v>252</v>
      </c>
      <c r="H238" s="150">
        <v>71.662999999999997</v>
      </c>
      <c r="I238" s="151"/>
      <c r="L238" s="146"/>
      <c r="M238" s="152"/>
      <c r="T238" s="153"/>
      <c r="AT238" s="148" t="s">
        <v>139</v>
      </c>
      <c r="AU238" s="148" t="s">
        <v>84</v>
      </c>
      <c r="AV238" s="12" t="s">
        <v>84</v>
      </c>
      <c r="AW238" s="12" t="s">
        <v>31</v>
      </c>
      <c r="AX238" s="12" t="s">
        <v>74</v>
      </c>
      <c r="AY238" s="148" t="s">
        <v>132</v>
      </c>
    </row>
    <row r="239" spans="2:65" s="12" customFormat="1">
      <c r="B239" s="146"/>
      <c r="D239" s="147" t="s">
        <v>139</v>
      </c>
      <c r="E239" s="148" t="s">
        <v>1</v>
      </c>
      <c r="F239" s="149" t="s">
        <v>253</v>
      </c>
      <c r="H239" s="150">
        <v>61.881999999999998</v>
      </c>
      <c r="I239" s="151"/>
      <c r="L239" s="146"/>
      <c r="M239" s="152"/>
      <c r="T239" s="153"/>
      <c r="AT239" s="148" t="s">
        <v>139</v>
      </c>
      <c r="AU239" s="148" t="s">
        <v>84</v>
      </c>
      <c r="AV239" s="12" t="s">
        <v>84</v>
      </c>
      <c r="AW239" s="12" t="s">
        <v>31</v>
      </c>
      <c r="AX239" s="12" t="s">
        <v>74</v>
      </c>
      <c r="AY239" s="148" t="s">
        <v>132</v>
      </c>
    </row>
    <row r="240" spans="2:65" s="12" customFormat="1">
      <c r="B240" s="146"/>
      <c r="D240" s="147" t="s">
        <v>139</v>
      </c>
      <c r="E240" s="148" t="s">
        <v>1</v>
      </c>
      <c r="F240" s="149" t="s">
        <v>254</v>
      </c>
      <c r="H240" s="150">
        <v>135.108</v>
      </c>
      <c r="I240" s="151"/>
      <c r="L240" s="146"/>
      <c r="M240" s="152"/>
      <c r="T240" s="153"/>
      <c r="AT240" s="148" t="s">
        <v>139</v>
      </c>
      <c r="AU240" s="148" t="s">
        <v>84</v>
      </c>
      <c r="AV240" s="12" t="s">
        <v>84</v>
      </c>
      <c r="AW240" s="12" t="s">
        <v>31</v>
      </c>
      <c r="AX240" s="12" t="s">
        <v>74</v>
      </c>
      <c r="AY240" s="148" t="s">
        <v>132</v>
      </c>
    </row>
    <row r="241" spans="2:65" s="12" customFormat="1">
      <c r="B241" s="146"/>
      <c r="D241" s="147" t="s">
        <v>139</v>
      </c>
      <c r="E241" s="148" t="s">
        <v>1</v>
      </c>
      <c r="F241" s="149" t="s">
        <v>255</v>
      </c>
      <c r="H241" s="150">
        <v>214.72200000000001</v>
      </c>
      <c r="I241" s="151"/>
      <c r="L241" s="146"/>
      <c r="M241" s="152"/>
      <c r="T241" s="153"/>
      <c r="AT241" s="148" t="s">
        <v>139</v>
      </c>
      <c r="AU241" s="148" t="s">
        <v>84</v>
      </c>
      <c r="AV241" s="12" t="s">
        <v>84</v>
      </c>
      <c r="AW241" s="12" t="s">
        <v>31</v>
      </c>
      <c r="AX241" s="12" t="s">
        <v>74</v>
      </c>
      <c r="AY241" s="148" t="s">
        <v>132</v>
      </c>
    </row>
    <row r="242" spans="2:65" s="12" customFormat="1">
      <c r="B242" s="146"/>
      <c r="D242" s="147" t="s">
        <v>139</v>
      </c>
      <c r="E242" s="148" t="s">
        <v>1</v>
      </c>
      <c r="F242" s="149" t="s">
        <v>256</v>
      </c>
      <c r="H242" s="150">
        <v>46.421999999999997</v>
      </c>
      <c r="I242" s="151"/>
      <c r="L242" s="146"/>
      <c r="M242" s="152"/>
      <c r="T242" s="153"/>
      <c r="AT242" s="148" t="s">
        <v>139</v>
      </c>
      <c r="AU242" s="148" t="s">
        <v>84</v>
      </c>
      <c r="AV242" s="12" t="s">
        <v>84</v>
      </c>
      <c r="AW242" s="12" t="s">
        <v>31</v>
      </c>
      <c r="AX242" s="12" t="s">
        <v>74</v>
      </c>
      <c r="AY242" s="148" t="s">
        <v>132</v>
      </c>
    </row>
    <row r="243" spans="2:65" s="12" customFormat="1">
      <c r="B243" s="146"/>
      <c r="D243" s="147" t="s">
        <v>139</v>
      </c>
      <c r="E243" s="148" t="s">
        <v>1</v>
      </c>
      <c r="F243" s="149" t="s">
        <v>257</v>
      </c>
      <c r="H243" s="150">
        <v>151.834</v>
      </c>
      <c r="I243" s="151"/>
      <c r="L243" s="146"/>
      <c r="M243" s="152"/>
      <c r="T243" s="153"/>
      <c r="AT243" s="148" t="s">
        <v>139</v>
      </c>
      <c r="AU243" s="148" t="s">
        <v>84</v>
      </c>
      <c r="AV243" s="12" t="s">
        <v>84</v>
      </c>
      <c r="AW243" s="12" t="s">
        <v>31</v>
      </c>
      <c r="AX243" s="12" t="s">
        <v>74</v>
      </c>
      <c r="AY243" s="148" t="s">
        <v>132</v>
      </c>
    </row>
    <row r="244" spans="2:65" s="12" customFormat="1">
      <c r="B244" s="146"/>
      <c r="D244" s="147" t="s">
        <v>139</v>
      </c>
      <c r="E244" s="148" t="s">
        <v>1</v>
      </c>
      <c r="F244" s="149" t="s">
        <v>258</v>
      </c>
      <c r="H244" s="150">
        <v>25.077999999999999</v>
      </c>
      <c r="I244" s="151"/>
      <c r="L244" s="146"/>
      <c r="M244" s="152"/>
      <c r="T244" s="153"/>
      <c r="AT244" s="148" t="s">
        <v>139</v>
      </c>
      <c r="AU244" s="148" t="s">
        <v>84</v>
      </c>
      <c r="AV244" s="12" t="s">
        <v>84</v>
      </c>
      <c r="AW244" s="12" t="s">
        <v>31</v>
      </c>
      <c r="AX244" s="12" t="s">
        <v>74</v>
      </c>
      <c r="AY244" s="148" t="s">
        <v>132</v>
      </c>
    </row>
    <row r="245" spans="2:65" s="12" customFormat="1">
      <c r="B245" s="146"/>
      <c r="D245" s="147" t="s">
        <v>139</v>
      </c>
      <c r="E245" s="148" t="s">
        <v>1</v>
      </c>
      <c r="F245" s="149" t="s">
        <v>259</v>
      </c>
      <c r="H245" s="150">
        <v>79.876999999999995</v>
      </c>
      <c r="I245" s="151"/>
      <c r="L245" s="146"/>
      <c r="M245" s="152"/>
      <c r="T245" s="153"/>
      <c r="AT245" s="148" t="s">
        <v>139</v>
      </c>
      <c r="AU245" s="148" t="s">
        <v>84</v>
      </c>
      <c r="AV245" s="12" t="s">
        <v>84</v>
      </c>
      <c r="AW245" s="12" t="s">
        <v>31</v>
      </c>
      <c r="AX245" s="12" t="s">
        <v>74</v>
      </c>
      <c r="AY245" s="148" t="s">
        <v>132</v>
      </c>
    </row>
    <row r="246" spans="2:65" s="13" customFormat="1">
      <c r="B246" s="154"/>
      <c r="D246" s="147" t="s">
        <v>139</v>
      </c>
      <c r="E246" s="155" t="s">
        <v>1</v>
      </c>
      <c r="F246" s="156" t="s">
        <v>156</v>
      </c>
      <c r="H246" s="157">
        <v>1810.627</v>
      </c>
      <c r="I246" s="158"/>
      <c r="L246" s="154"/>
      <c r="M246" s="159"/>
      <c r="T246" s="160"/>
      <c r="AT246" s="155" t="s">
        <v>139</v>
      </c>
      <c r="AU246" s="155" t="s">
        <v>84</v>
      </c>
      <c r="AV246" s="13" t="s">
        <v>137</v>
      </c>
      <c r="AW246" s="13" t="s">
        <v>31</v>
      </c>
      <c r="AX246" s="13" t="s">
        <v>82</v>
      </c>
      <c r="AY246" s="155" t="s">
        <v>132</v>
      </c>
    </row>
    <row r="247" spans="2:65" s="1" customFormat="1" ht="33" customHeight="1">
      <c r="B247" s="132"/>
      <c r="C247" s="133" t="s">
        <v>8</v>
      </c>
      <c r="D247" s="133" t="s">
        <v>134</v>
      </c>
      <c r="E247" s="134" t="s">
        <v>1618</v>
      </c>
      <c r="F247" s="135" t="s">
        <v>1797</v>
      </c>
      <c r="G247" s="136" t="s">
        <v>228</v>
      </c>
      <c r="H247" s="137">
        <v>799.13199999999995</v>
      </c>
      <c r="I247" s="138"/>
      <c r="J247" s="139">
        <f>ROUND(I247*H247,2)</f>
        <v>0</v>
      </c>
      <c r="K247" s="135" t="s">
        <v>136</v>
      </c>
      <c r="L247" s="32"/>
      <c r="M247" s="140" t="s">
        <v>1</v>
      </c>
      <c r="N247" s="141" t="s">
        <v>39</v>
      </c>
      <c r="P247" s="142">
        <f>O247*H247</f>
        <v>0</v>
      </c>
      <c r="Q247" s="142">
        <v>0</v>
      </c>
      <c r="R247" s="142">
        <f>Q247*H247</f>
        <v>0</v>
      </c>
      <c r="S247" s="142">
        <v>0</v>
      </c>
      <c r="T247" s="143">
        <f>S247*H247</f>
        <v>0</v>
      </c>
      <c r="AR247" s="144" t="s">
        <v>137</v>
      </c>
      <c r="AT247" s="144" t="s">
        <v>134</v>
      </c>
      <c r="AU247" s="144" t="s">
        <v>84</v>
      </c>
      <c r="AY247" s="17" t="s">
        <v>132</v>
      </c>
      <c r="BE247" s="145">
        <f>IF(N247="základní",J247,0)</f>
        <v>0</v>
      </c>
      <c r="BF247" s="145">
        <f>IF(N247="snížená",J247,0)</f>
        <v>0</v>
      </c>
      <c r="BG247" s="145">
        <f>IF(N247="zákl. přenesená",J247,0)</f>
        <v>0</v>
      </c>
      <c r="BH247" s="145">
        <f>IF(N247="sníž. přenesená",J247,0)</f>
        <v>0</v>
      </c>
      <c r="BI247" s="145">
        <f>IF(N247="nulová",J247,0)</f>
        <v>0</v>
      </c>
      <c r="BJ247" s="17" t="s">
        <v>82</v>
      </c>
      <c r="BK247" s="145">
        <f>ROUND(I247*H247,2)</f>
        <v>0</v>
      </c>
      <c r="BL247" s="17" t="s">
        <v>137</v>
      </c>
      <c r="BM247" s="144" t="s">
        <v>260</v>
      </c>
    </row>
    <row r="248" spans="2:65" s="12" customFormat="1">
      <c r="B248" s="146"/>
      <c r="D248" s="147" t="s">
        <v>139</v>
      </c>
      <c r="E248" s="148" t="s">
        <v>1</v>
      </c>
      <c r="F248" s="149" t="s">
        <v>261</v>
      </c>
      <c r="H248" s="150">
        <v>27.766999999999999</v>
      </c>
      <c r="I248" s="151"/>
      <c r="L248" s="146"/>
      <c r="M248" s="152"/>
      <c r="T248" s="153"/>
      <c r="AT248" s="148" t="s">
        <v>139</v>
      </c>
      <c r="AU248" s="148" t="s">
        <v>84</v>
      </c>
      <c r="AV248" s="12" t="s">
        <v>84</v>
      </c>
      <c r="AW248" s="12" t="s">
        <v>31</v>
      </c>
      <c r="AX248" s="12" t="s">
        <v>74</v>
      </c>
      <c r="AY248" s="148" t="s">
        <v>132</v>
      </c>
    </row>
    <row r="249" spans="2:65" s="12" customFormat="1" ht="22.5">
      <c r="B249" s="146"/>
      <c r="D249" s="147" t="s">
        <v>139</v>
      </c>
      <c r="E249" s="148" t="s">
        <v>1</v>
      </c>
      <c r="F249" s="149" t="s">
        <v>262</v>
      </c>
      <c r="H249" s="150">
        <v>43.921999999999997</v>
      </c>
      <c r="I249" s="151"/>
      <c r="L249" s="146"/>
      <c r="M249" s="152"/>
      <c r="T249" s="153"/>
      <c r="AT249" s="148" t="s">
        <v>139</v>
      </c>
      <c r="AU249" s="148" t="s">
        <v>84</v>
      </c>
      <c r="AV249" s="12" t="s">
        <v>84</v>
      </c>
      <c r="AW249" s="12" t="s">
        <v>31</v>
      </c>
      <c r="AX249" s="12" t="s">
        <v>74</v>
      </c>
      <c r="AY249" s="148" t="s">
        <v>132</v>
      </c>
    </row>
    <row r="250" spans="2:65" s="12" customFormat="1" ht="22.5">
      <c r="B250" s="146"/>
      <c r="D250" s="147" t="s">
        <v>139</v>
      </c>
      <c r="E250" s="148" t="s">
        <v>1</v>
      </c>
      <c r="F250" s="149" t="s">
        <v>263</v>
      </c>
      <c r="H250" s="150">
        <v>105.685</v>
      </c>
      <c r="I250" s="151"/>
      <c r="L250" s="146"/>
      <c r="M250" s="152"/>
      <c r="T250" s="153"/>
      <c r="AT250" s="148" t="s">
        <v>139</v>
      </c>
      <c r="AU250" s="148" t="s">
        <v>84</v>
      </c>
      <c r="AV250" s="12" t="s">
        <v>84</v>
      </c>
      <c r="AW250" s="12" t="s">
        <v>31</v>
      </c>
      <c r="AX250" s="12" t="s">
        <v>74</v>
      </c>
      <c r="AY250" s="148" t="s">
        <v>132</v>
      </c>
    </row>
    <row r="251" spans="2:65" s="12" customFormat="1" ht="22.5">
      <c r="B251" s="146"/>
      <c r="D251" s="147" t="s">
        <v>139</v>
      </c>
      <c r="E251" s="148" t="s">
        <v>1</v>
      </c>
      <c r="F251" s="149" t="s">
        <v>264</v>
      </c>
      <c r="H251" s="150">
        <v>83.387</v>
      </c>
      <c r="I251" s="151"/>
      <c r="L251" s="146"/>
      <c r="M251" s="152"/>
      <c r="T251" s="153"/>
      <c r="AT251" s="148" t="s">
        <v>139</v>
      </c>
      <c r="AU251" s="148" t="s">
        <v>84</v>
      </c>
      <c r="AV251" s="12" t="s">
        <v>84</v>
      </c>
      <c r="AW251" s="12" t="s">
        <v>31</v>
      </c>
      <c r="AX251" s="12" t="s">
        <v>74</v>
      </c>
      <c r="AY251" s="148" t="s">
        <v>132</v>
      </c>
    </row>
    <row r="252" spans="2:65" s="12" customFormat="1" ht="22.5">
      <c r="B252" s="146"/>
      <c r="D252" s="147" t="s">
        <v>139</v>
      </c>
      <c r="E252" s="148" t="s">
        <v>1</v>
      </c>
      <c r="F252" s="149" t="s">
        <v>265</v>
      </c>
      <c r="H252" s="150">
        <v>82.864999999999995</v>
      </c>
      <c r="I252" s="151"/>
      <c r="L252" s="146"/>
      <c r="M252" s="152"/>
      <c r="T252" s="153"/>
      <c r="AT252" s="148" t="s">
        <v>139</v>
      </c>
      <c r="AU252" s="148" t="s">
        <v>84</v>
      </c>
      <c r="AV252" s="12" t="s">
        <v>84</v>
      </c>
      <c r="AW252" s="12" t="s">
        <v>31</v>
      </c>
      <c r="AX252" s="12" t="s">
        <v>74</v>
      </c>
      <c r="AY252" s="148" t="s">
        <v>132</v>
      </c>
    </row>
    <row r="253" spans="2:65" s="12" customFormat="1">
      <c r="B253" s="146"/>
      <c r="D253" s="147" t="s">
        <v>139</v>
      </c>
      <c r="E253" s="148" t="s">
        <v>1</v>
      </c>
      <c r="F253" s="149" t="s">
        <v>266</v>
      </c>
      <c r="H253" s="150">
        <v>27.95</v>
      </c>
      <c r="I253" s="151"/>
      <c r="L253" s="146"/>
      <c r="M253" s="152"/>
      <c r="T253" s="153"/>
      <c r="AT253" s="148" t="s">
        <v>139</v>
      </c>
      <c r="AU253" s="148" t="s">
        <v>84</v>
      </c>
      <c r="AV253" s="12" t="s">
        <v>84</v>
      </c>
      <c r="AW253" s="12" t="s">
        <v>31</v>
      </c>
      <c r="AX253" s="12" t="s">
        <v>74</v>
      </c>
      <c r="AY253" s="148" t="s">
        <v>132</v>
      </c>
    </row>
    <row r="254" spans="2:65" s="12" customFormat="1">
      <c r="B254" s="146"/>
      <c r="D254" s="147" t="s">
        <v>139</v>
      </c>
      <c r="E254" s="148" t="s">
        <v>1</v>
      </c>
      <c r="F254" s="149" t="s">
        <v>267</v>
      </c>
      <c r="H254" s="150">
        <v>19.544</v>
      </c>
      <c r="I254" s="151"/>
      <c r="L254" s="146"/>
      <c r="M254" s="152"/>
      <c r="T254" s="153"/>
      <c r="AT254" s="148" t="s">
        <v>139</v>
      </c>
      <c r="AU254" s="148" t="s">
        <v>84</v>
      </c>
      <c r="AV254" s="12" t="s">
        <v>84</v>
      </c>
      <c r="AW254" s="12" t="s">
        <v>31</v>
      </c>
      <c r="AX254" s="12" t="s">
        <v>74</v>
      </c>
      <c r="AY254" s="148" t="s">
        <v>132</v>
      </c>
    </row>
    <row r="255" spans="2:65" s="12" customFormat="1">
      <c r="B255" s="146"/>
      <c r="D255" s="147" t="s">
        <v>139</v>
      </c>
      <c r="E255" s="148" t="s">
        <v>1</v>
      </c>
      <c r="F255" s="149" t="s">
        <v>268</v>
      </c>
      <c r="H255" s="150">
        <v>11.250999999999999</v>
      </c>
      <c r="I255" s="151"/>
      <c r="L255" s="146"/>
      <c r="M255" s="152"/>
      <c r="T255" s="153"/>
      <c r="AT255" s="148" t="s">
        <v>139</v>
      </c>
      <c r="AU255" s="148" t="s">
        <v>84</v>
      </c>
      <c r="AV255" s="12" t="s">
        <v>84</v>
      </c>
      <c r="AW255" s="12" t="s">
        <v>31</v>
      </c>
      <c r="AX255" s="12" t="s">
        <v>74</v>
      </c>
      <c r="AY255" s="148" t="s">
        <v>132</v>
      </c>
    </row>
    <row r="256" spans="2:65" s="12" customFormat="1">
      <c r="B256" s="146"/>
      <c r="D256" s="147" t="s">
        <v>139</v>
      </c>
      <c r="E256" s="148" t="s">
        <v>1</v>
      </c>
      <c r="F256" s="149" t="s">
        <v>269</v>
      </c>
      <c r="H256" s="150">
        <v>18.013999999999999</v>
      </c>
      <c r="I256" s="151"/>
      <c r="L256" s="146"/>
      <c r="M256" s="152"/>
      <c r="T256" s="153"/>
      <c r="AT256" s="148" t="s">
        <v>139</v>
      </c>
      <c r="AU256" s="148" t="s">
        <v>84</v>
      </c>
      <c r="AV256" s="12" t="s">
        <v>84</v>
      </c>
      <c r="AW256" s="12" t="s">
        <v>31</v>
      </c>
      <c r="AX256" s="12" t="s">
        <v>74</v>
      </c>
      <c r="AY256" s="148" t="s">
        <v>132</v>
      </c>
    </row>
    <row r="257" spans="2:65" s="12" customFormat="1" ht="22.5">
      <c r="B257" s="146"/>
      <c r="D257" s="147" t="s">
        <v>139</v>
      </c>
      <c r="E257" s="148" t="s">
        <v>1</v>
      </c>
      <c r="F257" s="149" t="s">
        <v>270</v>
      </c>
      <c r="H257" s="150">
        <v>41.985999999999997</v>
      </c>
      <c r="I257" s="151"/>
      <c r="L257" s="146"/>
      <c r="M257" s="152"/>
      <c r="T257" s="153"/>
      <c r="AT257" s="148" t="s">
        <v>139</v>
      </c>
      <c r="AU257" s="148" t="s">
        <v>84</v>
      </c>
      <c r="AV257" s="12" t="s">
        <v>84</v>
      </c>
      <c r="AW257" s="12" t="s">
        <v>31</v>
      </c>
      <c r="AX257" s="12" t="s">
        <v>74</v>
      </c>
      <c r="AY257" s="148" t="s">
        <v>132</v>
      </c>
    </row>
    <row r="258" spans="2:65" s="12" customFormat="1">
      <c r="B258" s="146"/>
      <c r="D258" s="147" t="s">
        <v>139</v>
      </c>
      <c r="E258" s="148" t="s">
        <v>1</v>
      </c>
      <c r="F258" s="149" t="s">
        <v>271</v>
      </c>
      <c r="H258" s="150">
        <v>6.19</v>
      </c>
      <c r="I258" s="151"/>
      <c r="L258" s="146"/>
      <c r="M258" s="152"/>
      <c r="T258" s="153"/>
      <c r="AT258" s="148" t="s">
        <v>139</v>
      </c>
      <c r="AU258" s="148" t="s">
        <v>84</v>
      </c>
      <c r="AV258" s="12" t="s">
        <v>84</v>
      </c>
      <c r="AW258" s="12" t="s">
        <v>31</v>
      </c>
      <c r="AX258" s="12" t="s">
        <v>74</v>
      </c>
      <c r="AY258" s="148" t="s">
        <v>132</v>
      </c>
    </row>
    <row r="259" spans="2:65" s="12" customFormat="1" ht="22.5">
      <c r="B259" s="146"/>
      <c r="D259" s="147" t="s">
        <v>139</v>
      </c>
      <c r="E259" s="148" t="s">
        <v>1</v>
      </c>
      <c r="F259" s="149" t="s">
        <v>272</v>
      </c>
      <c r="H259" s="150">
        <v>198.99100000000001</v>
      </c>
      <c r="I259" s="151"/>
      <c r="L259" s="146"/>
      <c r="M259" s="152"/>
      <c r="T259" s="153"/>
      <c r="AT259" s="148" t="s">
        <v>139</v>
      </c>
      <c r="AU259" s="148" t="s">
        <v>84</v>
      </c>
      <c r="AV259" s="12" t="s">
        <v>84</v>
      </c>
      <c r="AW259" s="12" t="s">
        <v>31</v>
      </c>
      <c r="AX259" s="12" t="s">
        <v>74</v>
      </c>
      <c r="AY259" s="148" t="s">
        <v>132</v>
      </c>
    </row>
    <row r="260" spans="2:65" s="12" customFormat="1">
      <c r="B260" s="146"/>
      <c r="D260" s="147" t="s">
        <v>139</v>
      </c>
      <c r="E260" s="148" t="s">
        <v>1</v>
      </c>
      <c r="F260" s="149" t="s">
        <v>273</v>
      </c>
      <c r="H260" s="150">
        <v>25.077999999999999</v>
      </c>
      <c r="I260" s="151"/>
      <c r="L260" s="146"/>
      <c r="M260" s="152"/>
      <c r="T260" s="153"/>
      <c r="AT260" s="148" t="s">
        <v>139</v>
      </c>
      <c r="AU260" s="148" t="s">
        <v>84</v>
      </c>
      <c r="AV260" s="12" t="s">
        <v>84</v>
      </c>
      <c r="AW260" s="12" t="s">
        <v>31</v>
      </c>
      <c r="AX260" s="12" t="s">
        <v>74</v>
      </c>
      <c r="AY260" s="148" t="s">
        <v>132</v>
      </c>
    </row>
    <row r="261" spans="2:65" s="12" customFormat="1">
      <c r="B261" s="146"/>
      <c r="D261" s="147" t="s">
        <v>139</v>
      </c>
      <c r="E261" s="148" t="s">
        <v>1</v>
      </c>
      <c r="F261" s="149" t="s">
        <v>274</v>
      </c>
      <c r="H261" s="150">
        <v>106.502</v>
      </c>
      <c r="I261" s="151"/>
      <c r="L261" s="146"/>
      <c r="M261" s="152"/>
      <c r="T261" s="153"/>
      <c r="AT261" s="148" t="s">
        <v>139</v>
      </c>
      <c r="AU261" s="148" t="s">
        <v>84</v>
      </c>
      <c r="AV261" s="12" t="s">
        <v>84</v>
      </c>
      <c r="AW261" s="12" t="s">
        <v>31</v>
      </c>
      <c r="AX261" s="12" t="s">
        <v>74</v>
      </c>
      <c r="AY261" s="148" t="s">
        <v>132</v>
      </c>
    </row>
    <row r="262" spans="2:65" s="13" customFormat="1">
      <c r="B262" s="154"/>
      <c r="D262" s="147" t="s">
        <v>139</v>
      </c>
      <c r="E262" s="155" t="s">
        <v>1</v>
      </c>
      <c r="F262" s="156" t="s">
        <v>156</v>
      </c>
      <c r="H262" s="157">
        <v>799.13199999999995</v>
      </c>
      <c r="I262" s="158"/>
      <c r="L262" s="154"/>
      <c r="M262" s="159"/>
      <c r="T262" s="160"/>
      <c r="AT262" s="155" t="s">
        <v>139</v>
      </c>
      <c r="AU262" s="155" t="s">
        <v>84</v>
      </c>
      <c r="AV262" s="13" t="s">
        <v>137</v>
      </c>
      <c r="AW262" s="13" t="s">
        <v>31</v>
      </c>
      <c r="AX262" s="13" t="s">
        <v>82</v>
      </c>
      <c r="AY262" s="155" t="s">
        <v>132</v>
      </c>
    </row>
    <row r="263" spans="2:65" s="1" customFormat="1" ht="24.2" customHeight="1">
      <c r="B263" s="132"/>
      <c r="C263" s="133" t="s">
        <v>275</v>
      </c>
      <c r="D263" s="133" t="s">
        <v>134</v>
      </c>
      <c r="E263" s="134" t="s">
        <v>1619</v>
      </c>
      <c r="F263" s="135" t="s">
        <v>1798</v>
      </c>
      <c r="G263" s="136" t="s">
        <v>228</v>
      </c>
      <c r="H263" s="137">
        <v>1175.04</v>
      </c>
      <c r="I263" s="138"/>
      <c r="J263" s="139">
        <f>ROUND(I263*H263,2)</f>
        <v>0</v>
      </c>
      <c r="K263" s="135" t="s">
        <v>136</v>
      </c>
      <c r="L263" s="32"/>
      <c r="M263" s="140" t="s">
        <v>1</v>
      </c>
      <c r="N263" s="141" t="s">
        <v>39</v>
      </c>
      <c r="P263" s="142">
        <f>O263*H263</f>
        <v>0</v>
      </c>
      <c r="Q263" s="142">
        <v>0</v>
      </c>
      <c r="R263" s="142">
        <f>Q263*H263</f>
        <v>0</v>
      </c>
      <c r="S263" s="142">
        <v>0</v>
      </c>
      <c r="T263" s="143">
        <f>S263*H263</f>
        <v>0</v>
      </c>
      <c r="AR263" s="144" t="s">
        <v>137</v>
      </c>
      <c r="AT263" s="144" t="s">
        <v>134</v>
      </c>
      <c r="AU263" s="144" t="s">
        <v>84</v>
      </c>
      <c r="AY263" s="17" t="s">
        <v>132</v>
      </c>
      <c r="BE263" s="145">
        <f>IF(N263="základní",J263,0)</f>
        <v>0</v>
      </c>
      <c r="BF263" s="145">
        <f>IF(N263="snížená",J263,0)</f>
        <v>0</v>
      </c>
      <c r="BG263" s="145">
        <f>IF(N263="zákl. přenesená",J263,0)</f>
        <v>0</v>
      </c>
      <c r="BH263" s="145">
        <f>IF(N263="sníž. přenesená",J263,0)</f>
        <v>0</v>
      </c>
      <c r="BI263" s="145">
        <f>IF(N263="nulová",J263,0)</f>
        <v>0</v>
      </c>
      <c r="BJ263" s="17" t="s">
        <v>82</v>
      </c>
      <c r="BK263" s="145">
        <f>ROUND(I263*H263,2)</f>
        <v>0</v>
      </c>
      <c r="BL263" s="17" t="s">
        <v>137</v>
      </c>
      <c r="BM263" s="144" t="s">
        <v>276</v>
      </c>
    </row>
    <row r="264" spans="2:65" s="12" customFormat="1">
      <c r="B264" s="146"/>
      <c r="D264" s="147" t="s">
        <v>139</v>
      </c>
      <c r="E264" s="148" t="s">
        <v>1</v>
      </c>
      <c r="F264" s="149" t="s">
        <v>193</v>
      </c>
      <c r="H264" s="150">
        <v>12</v>
      </c>
      <c r="I264" s="151"/>
      <c r="L264" s="146"/>
      <c r="M264" s="152"/>
      <c r="T264" s="153"/>
      <c r="AT264" s="148" t="s">
        <v>139</v>
      </c>
      <c r="AU264" s="148" t="s">
        <v>84</v>
      </c>
      <c r="AV264" s="12" t="s">
        <v>84</v>
      </c>
      <c r="AW264" s="12" t="s">
        <v>31</v>
      </c>
      <c r="AX264" s="12" t="s">
        <v>74</v>
      </c>
      <c r="AY264" s="148" t="s">
        <v>132</v>
      </c>
    </row>
    <row r="265" spans="2:65" s="12" customFormat="1">
      <c r="B265" s="146"/>
      <c r="D265" s="147" t="s">
        <v>139</v>
      </c>
      <c r="E265" s="148" t="s">
        <v>1</v>
      </c>
      <c r="F265" s="149" t="s">
        <v>194</v>
      </c>
      <c r="H265" s="150">
        <v>12</v>
      </c>
      <c r="I265" s="151"/>
      <c r="L265" s="146"/>
      <c r="M265" s="152"/>
      <c r="T265" s="153"/>
      <c r="AT265" s="148" t="s">
        <v>139</v>
      </c>
      <c r="AU265" s="148" t="s">
        <v>84</v>
      </c>
      <c r="AV265" s="12" t="s">
        <v>84</v>
      </c>
      <c r="AW265" s="12" t="s">
        <v>31</v>
      </c>
      <c r="AX265" s="12" t="s">
        <v>74</v>
      </c>
      <c r="AY265" s="148" t="s">
        <v>132</v>
      </c>
    </row>
    <row r="266" spans="2:65" s="12" customFormat="1">
      <c r="B266" s="146"/>
      <c r="D266" s="147" t="s">
        <v>139</v>
      </c>
      <c r="E266" s="148" t="s">
        <v>1</v>
      </c>
      <c r="F266" s="149" t="s">
        <v>195</v>
      </c>
      <c r="H266" s="150">
        <v>102</v>
      </c>
      <c r="I266" s="151"/>
      <c r="L266" s="146"/>
      <c r="M266" s="152"/>
      <c r="T266" s="153"/>
      <c r="AT266" s="148" t="s">
        <v>139</v>
      </c>
      <c r="AU266" s="148" t="s">
        <v>84</v>
      </c>
      <c r="AV266" s="12" t="s">
        <v>84</v>
      </c>
      <c r="AW266" s="12" t="s">
        <v>31</v>
      </c>
      <c r="AX266" s="12" t="s">
        <v>74</v>
      </c>
      <c r="AY266" s="148" t="s">
        <v>132</v>
      </c>
    </row>
    <row r="267" spans="2:65" s="12" customFormat="1">
      <c r="B267" s="146"/>
      <c r="D267" s="147" t="s">
        <v>139</v>
      </c>
      <c r="E267" s="148" t="s">
        <v>1</v>
      </c>
      <c r="F267" s="149" t="s">
        <v>196</v>
      </c>
      <c r="H267" s="150">
        <v>36</v>
      </c>
      <c r="I267" s="151"/>
      <c r="L267" s="146"/>
      <c r="M267" s="152"/>
      <c r="T267" s="153"/>
      <c r="AT267" s="148" t="s">
        <v>139</v>
      </c>
      <c r="AU267" s="148" t="s">
        <v>84</v>
      </c>
      <c r="AV267" s="12" t="s">
        <v>84</v>
      </c>
      <c r="AW267" s="12" t="s">
        <v>31</v>
      </c>
      <c r="AX267" s="12" t="s">
        <v>74</v>
      </c>
      <c r="AY267" s="148" t="s">
        <v>132</v>
      </c>
    </row>
    <row r="268" spans="2:65" s="12" customFormat="1">
      <c r="B268" s="146"/>
      <c r="D268" s="147" t="s">
        <v>139</v>
      </c>
      <c r="E268" s="148" t="s">
        <v>1</v>
      </c>
      <c r="F268" s="149" t="s">
        <v>198</v>
      </c>
      <c r="H268" s="150">
        <v>24</v>
      </c>
      <c r="I268" s="151"/>
      <c r="L268" s="146"/>
      <c r="M268" s="152"/>
      <c r="T268" s="153"/>
      <c r="AT268" s="148" t="s">
        <v>139</v>
      </c>
      <c r="AU268" s="148" t="s">
        <v>84</v>
      </c>
      <c r="AV268" s="12" t="s">
        <v>84</v>
      </c>
      <c r="AW268" s="12" t="s">
        <v>31</v>
      </c>
      <c r="AX268" s="12" t="s">
        <v>74</v>
      </c>
      <c r="AY268" s="148" t="s">
        <v>132</v>
      </c>
    </row>
    <row r="269" spans="2:65" s="12" customFormat="1">
      <c r="B269" s="146"/>
      <c r="D269" s="147" t="s">
        <v>139</v>
      </c>
      <c r="E269" s="148" t="s">
        <v>1</v>
      </c>
      <c r="F269" s="149" t="s">
        <v>199</v>
      </c>
      <c r="H269" s="150">
        <v>36</v>
      </c>
      <c r="I269" s="151"/>
      <c r="L269" s="146"/>
      <c r="M269" s="152"/>
      <c r="T269" s="153"/>
      <c r="AT269" s="148" t="s">
        <v>139</v>
      </c>
      <c r="AU269" s="148" t="s">
        <v>84</v>
      </c>
      <c r="AV269" s="12" t="s">
        <v>84</v>
      </c>
      <c r="AW269" s="12" t="s">
        <v>31</v>
      </c>
      <c r="AX269" s="12" t="s">
        <v>74</v>
      </c>
      <c r="AY269" s="148" t="s">
        <v>132</v>
      </c>
    </row>
    <row r="270" spans="2:65" s="12" customFormat="1">
      <c r="B270" s="146"/>
      <c r="D270" s="147" t="s">
        <v>139</v>
      </c>
      <c r="E270" s="148" t="s">
        <v>1</v>
      </c>
      <c r="F270" s="149" t="s">
        <v>200</v>
      </c>
      <c r="H270" s="150">
        <v>12</v>
      </c>
      <c r="I270" s="151"/>
      <c r="L270" s="146"/>
      <c r="M270" s="152"/>
      <c r="T270" s="153"/>
      <c r="AT270" s="148" t="s">
        <v>139</v>
      </c>
      <c r="AU270" s="148" t="s">
        <v>84</v>
      </c>
      <c r="AV270" s="12" t="s">
        <v>84</v>
      </c>
      <c r="AW270" s="12" t="s">
        <v>31</v>
      </c>
      <c r="AX270" s="12" t="s">
        <v>74</v>
      </c>
      <c r="AY270" s="148" t="s">
        <v>132</v>
      </c>
    </row>
    <row r="271" spans="2:65" s="12" customFormat="1">
      <c r="B271" s="146"/>
      <c r="D271" s="147" t="s">
        <v>139</v>
      </c>
      <c r="E271" s="148" t="s">
        <v>1</v>
      </c>
      <c r="F271" s="149" t="s">
        <v>201</v>
      </c>
      <c r="H271" s="150">
        <v>18</v>
      </c>
      <c r="I271" s="151"/>
      <c r="L271" s="146"/>
      <c r="M271" s="152"/>
      <c r="T271" s="153"/>
      <c r="AT271" s="148" t="s">
        <v>139</v>
      </c>
      <c r="AU271" s="148" t="s">
        <v>84</v>
      </c>
      <c r="AV271" s="12" t="s">
        <v>84</v>
      </c>
      <c r="AW271" s="12" t="s">
        <v>31</v>
      </c>
      <c r="AX271" s="12" t="s">
        <v>74</v>
      </c>
      <c r="AY271" s="148" t="s">
        <v>132</v>
      </c>
    </row>
    <row r="272" spans="2:65" s="12" customFormat="1">
      <c r="B272" s="146"/>
      <c r="D272" s="147" t="s">
        <v>139</v>
      </c>
      <c r="E272" s="148" t="s">
        <v>1</v>
      </c>
      <c r="F272" s="149" t="s">
        <v>202</v>
      </c>
      <c r="H272" s="150">
        <v>30</v>
      </c>
      <c r="I272" s="151"/>
      <c r="L272" s="146"/>
      <c r="M272" s="152"/>
      <c r="T272" s="153"/>
      <c r="AT272" s="148" t="s">
        <v>139</v>
      </c>
      <c r="AU272" s="148" t="s">
        <v>84</v>
      </c>
      <c r="AV272" s="12" t="s">
        <v>84</v>
      </c>
      <c r="AW272" s="12" t="s">
        <v>31</v>
      </c>
      <c r="AX272" s="12" t="s">
        <v>74</v>
      </c>
      <c r="AY272" s="148" t="s">
        <v>132</v>
      </c>
    </row>
    <row r="273" spans="2:65" s="12" customFormat="1">
      <c r="B273" s="146"/>
      <c r="D273" s="147" t="s">
        <v>139</v>
      </c>
      <c r="E273" s="148" t="s">
        <v>1</v>
      </c>
      <c r="F273" s="149" t="s">
        <v>203</v>
      </c>
      <c r="H273" s="150">
        <v>48</v>
      </c>
      <c r="I273" s="151"/>
      <c r="L273" s="146"/>
      <c r="M273" s="152"/>
      <c r="T273" s="153"/>
      <c r="AT273" s="148" t="s">
        <v>139</v>
      </c>
      <c r="AU273" s="148" t="s">
        <v>84</v>
      </c>
      <c r="AV273" s="12" t="s">
        <v>84</v>
      </c>
      <c r="AW273" s="12" t="s">
        <v>31</v>
      </c>
      <c r="AX273" s="12" t="s">
        <v>74</v>
      </c>
      <c r="AY273" s="148" t="s">
        <v>132</v>
      </c>
    </row>
    <row r="274" spans="2:65" s="12" customFormat="1">
      <c r="B274" s="146"/>
      <c r="D274" s="147" t="s">
        <v>139</v>
      </c>
      <c r="E274" s="148" t="s">
        <v>1</v>
      </c>
      <c r="F274" s="149" t="s">
        <v>204</v>
      </c>
      <c r="H274" s="150">
        <v>12</v>
      </c>
      <c r="I274" s="151"/>
      <c r="L274" s="146"/>
      <c r="M274" s="152"/>
      <c r="T274" s="153"/>
      <c r="AT274" s="148" t="s">
        <v>139</v>
      </c>
      <c r="AU274" s="148" t="s">
        <v>84</v>
      </c>
      <c r="AV274" s="12" t="s">
        <v>84</v>
      </c>
      <c r="AW274" s="12" t="s">
        <v>31</v>
      </c>
      <c r="AX274" s="12" t="s">
        <v>74</v>
      </c>
      <c r="AY274" s="148" t="s">
        <v>132</v>
      </c>
    </row>
    <row r="275" spans="2:65" s="12" customFormat="1">
      <c r="B275" s="146"/>
      <c r="D275" s="147" t="s">
        <v>139</v>
      </c>
      <c r="E275" s="148" t="s">
        <v>1</v>
      </c>
      <c r="F275" s="149" t="s">
        <v>205</v>
      </c>
      <c r="H275" s="150">
        <v>36</v>
      </c>
      <c r="I275" s="151"/>
      <c r="L275" s="146"/>
      <c r="M275" s="152"/>
      <c r="T275" s="153"/>
      <c r="AT275" s="148" t="s">
        <v>139</v>
      </c>
      <c r="AU275" s="148" t="s">
        <v>84</v>
      </c>
      <c r="AV275" s="12" t="s">
        <v>84</v>
      </c>
      <c r="AW275" s="12" t="s">
        <v>31</v>
      </c>
      <c r="AX275" s="12" t="s">
        <v>74</v>
      </c>
      <c r="AY275" s="148" t="s">
        <v>132</v>
      </c>
    </row>
    <row r="276" spans="2:65" s="12" customFormat="1">
      <c r="B276" s="146"/>
      <c r="D276" s="147" t="s">
        <v>139</v>
      </c>
      <c r="E276" s="148" t="s">
        <v>1</v>
      </c>
      <c r="F276" s="149" t="s">
        <v>206</v>
      </c>
      <c r="H276" s="150">
        <v>6</v>
      </c>
      <c r="I276" s="151"/>
      <c r="L276" s="146"/>
      <c r="M276" s="152"/>
      <c r="T276" s="153"/>
      <c r="AT276" s="148" t="s">
        <v>139</v>
      </c>
      <c r="AU276" s="148" t="s">
        <v>84</v>
      </c>
      <c r="AV276" s="12" t="s">
        <v>84</v>
      </c>
      <c r="AW276" s="12" t="s">
        <v>31</v>
      </c>
      <c r="AX276" s="12" t="s">
        <v>74</v>
      </c>
      <c r="AY276" s="148" t="s">
        <v>132</v>
      </c>
    </row>
    <row r="277" spans="2:65" s="12" customFormat="1">
      <c r="B277" s="146"/>
      <c r="D277" s="147" t="s">
        <v>139</v>
      </c>
      <c r="E277" s="148" t="s">
        <v>1</v>
      </c>
      <c r="F277" s="149" t="s">
        <v>207</v>
      </c>
      <c r="H277" s="150">
        <v>24</v>
      </c>
      <c r="I277" s="151"/>
      <c r="L277" s="146"/>
      <c r="M277" s="152"/>
      <c r="T277" s="153"/>
      <c r="AT277" s="148" t="s">
        <v>139</v>
      </c>
      <c r="AU277" s="148" t="s">
        <v>84</v>
      </c>
      <c r="AV277" s="12" t="s">
        <v>84</v>
      </c>
      <c r="AW277" s="12" t="s">
        <v>31</v>
      </c>
      <c r="AX277" s="12" t="s">
        <v>74</v>
      </c>
      <c r="AY277" s="148" t="s">
        <v>132</v>
      </c>
    </row>
    <row r="278" spans="2:65" s="14" customFormat="1">
      <c r="B278" s="161"/>
      <c r="D278" s="147" t="s">
        <v>139</v>
      </c>
      <c r="E278" s="162" t="s">
        <v>1</v>
      </c>
      <c r="F278" s="163" t="s">
        <v>277</v>
      </c>
      <c r="H278" s="164">
        <v>408</v>
      </c>
      <c r="I278" s="165"/>
      <c r="L278" s="161"/>
      <c r="M278" s="166"/>
      <c r="T278" s="167"/>
      <c r="AT278" s="162" t="s">
        <v>139</v>
      </c>
      <c r="AU278" s="162" t="s">
        <v>84</v>
      </c>
      <c r="AV278" s="14" t="s">
        <v>157</v>
      </c>
      <c r="AW278" s="14" t="s">
        <v>31</v>
      </c>
      <c r="AX278" s="14" t="s">
        <v>74</v>
      </c>
      <c r="AY278" s="162" t="s">
        <v>132</v>
      </c>
    </row>
    <row r="279" spans="2:65" s="12" customFormat="1">
      <c r="B279" s="146"/>
      <c r="D279" s="147" t="s">
        <v>139</v>
      </c>
      <c r="E279" s="148" t="s">
        <v>1</v>
      </c>
      <c r="F279" s="149" t="s">
        <v>278</v>
      </c>
      <c r="H279" s="150">
        <v>1175.04</v>
      </c>
      <c r="I279" s="151"/>
      <c r="L279" s="146"/>
      <c r="M279" s="152"/>
      <c r="T279" s="153"/>
      <c r="AT279" s="148" t="s">
        <v>139</v>
      </c>
      <c r="AU279" s="148" t="s">
        <v>84</v>
      </c>
      <c r="AV279" s="12" t="s">
        <v>84</v>
      </c>
      <c r="AW279" s="12" t="s">
        <v>31</v>
      </c>
      <c r="AX279" s="12" t="s">
        <v>82</v>
      </c>
      <c r="AY279" s="148" t="s">
        <v>132</v>
      </c>
    </row>
    <row r="280" spans="2:65" s="1" customFormat="1" ht="24.2" customHeight="1">
      <c r="B280" s="132"/>
      <c r="C280" s="133" t="s">
        <v>279</v>
      </c>
      <c r="D280" s="133" t="s">
        <v>134</v>
      </c>
      <c r="E280" s="134" t="s">
        <v>1620</v>
      </c>
      <c r="F280" s="135" t="s">
        <v>1799</v>
      </c>
      <c r="G280" s="136" t="s">
        <v>135</v>
      </c>
      <c r="H280" s="137">
        <v>2142.5300000000002</v>
      </c>
      <c r="I280" s="138"/>
      <c r="J280" s="139">
        <f>ROUND(I280*H280,2)</f>
        <v>0</v>
      </c>
      <c r="K280" s="135" t="s">
        <v>136</v>
      </c>
      <c r="L280" s="32"/>
      <c r="M280" s="140" t="s">
        <v>1</v>
      </c>
      <c r="N280" s="141" t="s">
        <v>39</v>
      </c>
      <c r="P280" s="142">
        <f>O280*H280</f>
        <v>0</v>
      </c>
      <c r="Q280" s="142">
        <v>8.4999999999999995E-4</v>
      </c>
      <c r="R280" s="142">
        <f>Q280*H280</f>
        <v>1.8211505000000001</v>
      </c>
      <c r="S280" s="142">
        <v>0</v>
      </c>
      <c r="T280" s="143">
        <f>S280*H280</f>
        <v>0</v>
      </c>
      <c r="AR280" s="144" t="s">
        <v>137</v>
      </c>
      <c r="AT280" s="144" t="s">
        <v>134</v>
      </c>
      <c r="AU280" s="144" t="s">
        <v>84</v>
      </c>
      <c r="AY280" s="17" t="s">
        <v>132</v>
      </c>
      <c r="BE280" s="145">
        <f>IF(N280="základní",J280,0)</f>
        <v>0</v>
      </c>
      <c r="BF280" s="145">
        <f>IF(N280="snížená",J280,0)</f>
        <v>0</v>
      </c>
      <c r="BG280" s="145">
        <f>IF(N280="zákl. přenesená",J280,0)</f>
        <v>0</v>
      </c>
      <c r="BH280" s="145">
        <f>IF(N280="sníž. přenesená",J280,0)</f>
        <v>0</v>
      </c>
      <c r="BI280" s="145">
        <f>IF(N280="nulová",J280,0)</f>
        <v>0</v>
      </c>
      <c r="BJ280" s="17" t="s">
        <v>82</v>
      </c>
      <c r="BK280" s="145">
        <f>ROUND(I280*H280,2)</f>
        <v>0</v>
      </c>
      <c r="BL280" s="17" t="s">
        <v>137</v>
      </c>
      <c r="BM280" s="144" t="s">
        <v>280</v>
      </c>
    </row>
    <row r="281" spans="2:65" s="15" customFormat="1">
      <c r="B281" s="168"/>
      <c r="D281" s="147" t="s">
        <v>139</v>
      </c>
      <c r="E281" s="169" t="s">
        <v>1</v>
      </c>
      <c r="F281" s="170" t="s">
        <v>281</v>
      </c>
      <c r="H281" s="169" t="s">
        <v>1</v>
      </c>
      <c r="I281" s="171"/>
      <c r="L281" s="168"/>
      <c r="M281" s="172"/>
      <c r="T281" s="173"/>
      <c r="AT281" s="169" t="s">
        <v>139</v>
      </c>
      <c r="AU281" s="169" t="s">
        <v>84</v>
      </c>
      <c r="AV281" s="15" t="s">
        <v>82</v>
      </c>
      <c r="AW281" s="15" t="s">
        <v>31</v>
      </c>
      <c r="AX281" s="15" t="s">
        <v>74</v>
      </c>
      <c r="AY281" s="169" t="s">
        <v>132</v>
      </c>
    </row>
    <row r="282" spans="2:65" s="12" customFormat="1" ht="22.5">
      <c r="B282" s="146"/>
      <c r="D282" s="147" t="s">
        <v>139</v>
      </c>
      <c r="E282" s="148" t="s">
        <v>1</v>
      </c>
      <c r="F282" s="149" t="s">
        <v>282</v>
      </c>
      <c r="H282" s="150">
        <v>14.92</v>
      </c>
      <c r="I282" s="151"/>
      <c r="L282" s="146"/>
      <c r="M282" s="152"/>
      <c r="T282" s="153"/>
      <c r="AT282" s="148" t="s">
        <v>139</v>
      </c>
      <c r="AU282" s="148" t="s">
        <v>84</v>
      </c>
      <c r="AV282" s="12" t="s">
        <v>84</v>
      </c>
      <c r="AW282" s="12" t="s">
        <v>31</v>
      </c>
      <c r="AX282" s="12" t="s">
        <v>74</v>
      </c>
      <c r="AY282" s="148" t="s">
        <v>132</v>
      </c>
    </row>
    <row r="283" spans="2:65" s="12" customFormat="1">
      <c r="B283" s="146"/>
      <c r="D283" s="147" t="s">
        <v>139</v>
      </c>
      <c r="E283" s="148" t="s">
        <v>1</v>
      </c>
      <c r="F283" s="149" t="s">
        <v>283</v>
      </c>
      <c r="H283" s="150">
        <v>125.61499999999999</v>
      </c>
      <c r="I283" s="151"/>
      <c r="L283" s="146"/>
      <c r="M283" s="152"/>
      <c r="T283" s="153"/>
      <c r="AT283" s="148" t="s">
        <v>139</v>
      </c>
      <c r="AU283" s="148" t="s">
        <v>84</v>
      </c>
      <c r="AV283" s="12" t="s">
        <v>84</v>
      </c>
      <c r="AW283" s="12" t="s">
        <v>31</v>
      </c>
      <c r="AX283" s="12" t="s">
        <v>74</v>
      </c>
      <c r="AY283" s="148" t="s">
        <v>132</v>
      </c>
    </row>
    <row r="284" spans="2:65" s="12" customFormat="1">
      <c r="B284" s="146"/>
      <c r="D284" s="147" t="s">
        <v>139</v>
      </c>
      <c r="E284" s="148" t="s">
        <v>1</v>
      </c>
      <c r="F284" s="149" t="s">
        <v>284</v>
      </c>
      <c r="H284" s="150">
        <v>440.35500000000002</v>
      </c>
      <c r="I284" s="151"/>
      <c r="L284" s="146"/>
      <c r="M284" s="152"/>
      <c r="T284" s="153"/>
      <c r="AT284" s="148" t="s">
        <v>139</v>
      </c>
      <c r="AU284" s="148" t="s">
        <v>84</v>
      </c>
      <c r="AV284" s="12" t="s">
        <v>84</v>
      </c>
      <c r="AW284" s="12" t="s">
        <v>31</v>
      </c>
      <c r="AX284" s="12" t="s">
        <v>74</v>
      </c>
      <c r="AY284" s="148" t="s">
        <v>132</v>
      </c>
    </row>
    <row r="285" spans="2:65" s="12" customFormat="1">
      <c r="B285" s="146"/>
      <c r="D285" s="147" t="s">
        <v>139</v>
      </c>
      <c r="E285" s="148" t="s">
        <v>1</v>
      </c>
      <c r="F285" s="149" t="s">
        <v>285</v>
      </c>
      <c r="H285" s="150">
        <v>59.561999999999998</v>
      </c>
      <c r="I285" s="151"/>
      <c r="L285" s="146"/>
      <c r="M285" s="152"/>
      <c r="T285" s="153"/>
      <c r="AT285" s="148" t="s">
        <v>139</v>
      </c>
      <c r="AU285" s="148" t="s">
        <v>84</v>
      </c>
      <c r="AV285" s="12" t="s">
        <v>84</v>
      </c>
      <c r="AW285" s="12" t="s">
        <v>31</v>
      </c>
      <c r="AX285" s="12" t="s">
        <v>74</v>
      </c>
      <c r="AY285" s="148" t="s">
        <v>132</v>
      </c>
    </row>
    <row r="286" spans="2:65" s="12" customFormat="1" ht="22.5">
      <c r="B286" s="146"/>
      <c r="D286" s="147" t="s">
        <v>139</v>
      </c>
      <c r="E286" s="148" t="s">
        <v>1</v>
      </c>
      <c r="F286" s="149" t="s">
        <v>286</v>
      </c>
      <c r="H286" s="150">
        <v>127.512</v>
      </c>
      <c r="I286" s="151"/>
      <c r="L286" s="146"/>
      <c r="M286" s="152"/>
      <c r="T286" s="153"/>
      <c r="AT286" s="148" t="s">
        <v>139</v>
      </c>
      <c r="AU286" s="148" t="s">
        <v>84</v>
      </c>
      <c r="AV286" s="12" t="s">
        <v>84</v>
      </c>
      <c r="AW286" s="12" t="s">
        <v>31</v>
      </c>
      <c r="AX286" s="12" t="s">
        <v>74</v>
      </c>
      <c r="AY286" s="148" t="s">
        <v>132</v>
      </c>
    </row>
    <row r="287" spans="2:65" s="12" customFormat="1">
      <c r="B287" s="146"/>
      <c r="D287" s="147" t="s">
        <v>139</v>
      </c>
      <c r="E287" s="148" t="s">
        <v>1</v>
      </c>
      <c r="F287" s="149" t="s">
        <v>287</v>
      </c>
      <c r="H287" s="150">
        <v>85.403999999999996</v>
      </c>
      <c r="I287" s="151"/>
      <c r="L287" s="146"/>
      <c r="M287" s="152"/>
      <c r="T287" s="153"/>
      <c r="AT287" s="148" t="s">
        <v>139</v>
      </c>
      <c r="AU287" s="148" t="s">
        <v>84</v>
      </c>
      <c r="AV287" s="12" t="s">
        <v>84</v>
      </c>
      <c r="AW287" s="12" t="s">
        <v>31</v>
      </c>
      <c r="AX287" s="12" t="s">
        <v>74</v>
      </c>
      <c r="AY287" s="148" t="s">
        <v>132</v>
      </c>
    </row>
    <row r="288" spans="2:65" s="12" customFormat="1">
      <c r="B288" s="146"/>
      <c r="D288" s="147" t="s">
        <v>139</v>
      </c>
      <c r="E288" s="148" t="s">
        <v>1</v>
      </c>
      <c r="F288" s="149" t="s">
        <v>288</v>
      </c>
      <c r="H288" s="150">
        <v>59.719000000000001</v>
      </c>
      <c r="I288" s="151"/>
      <c r="L288" s="146"/>
      <c r="M288" s="152"/>
      <c r="T288" s="153"/>
      <c r="AT288" s="148" t="s">
        <v>139</v>
      </c>
      <c r="AU288" s="148" t="s">
        <v>84</v>
      </c>
      <c r="AV288" s="12" t="s">
        <v>84</v>
      </c>
      <c r="AW288" s="12" t="s">
        <v>31</v>
      </c>
      <c r="AX288" s="12" t="s">
        <v>74</v>
      </c>
      <c r="AY288" s="148" t="s">
        <v>132</v>
      </c>
    </row>
    <row r="289" spans="2:51" s="12" customFormat="1">
      <c r="B289" s="146"/>
      <c r="D289" s="147" t="s">
        <v>139</v>
      </c>
      <c r="E289" s="148" t="s">
        <v>1</v>
      </c>
      <c r="F289" s="149" t="s">
        <v>289</v>
      </c>
      <c r="H289" s="150">
        <v>51.567999999999998</v>
      </c>
      <c r="I289" s="151"/>
      <c r="L289" s="146"/>
      <c r="M289" s="152"/>
      <c r="T289" s="153"/>
      <c r="AT289" s="148" t="s">
        <v>139</v>
      </c>
      <c r="AU289" s="148" t="s">
        <v>84</v>
      </c>
      <c r="AV289" s="12" t="s">
        <v>84</v>
      </c>
      <c r="AW289" s="12" t="s">
        <v>31</v>
      </c>
      <c r="AX289" s="12" t="s">
        <v>74</v>
      </c>
      <c r="AY289" s="148" t="s">
        <v>132</v>
      </c>
    </row>
    <row r="290" spans="2:51" s="12" customFormat="1">
      <c r="B290" s="146"/>
      <c r="D290" s="147" t="s">
        <v>139</v>
      </c>
      <c r="E290" s="148" t="s">
        <v>1</v>
      </c>
      <c r="F290" s="149" t="s">
        <v>290</v>
      </c>
      <c r="H290" s="150">
        <v>112.59</v>
      </c>
      <c r="I290" s="151"/>
      <c r="L290" s="146"/>
      <c r="M290" s="152"/>
      <c r="T290" s="153"/>
      <c r="AT290" s="148" t="s">
        <v>139</v>
      </c>
      <c r="AU290" s="148" t="s">
        <v>84</v>
      </c>
      <c r="AV290" s="12" t="s">
        <v>84</v>
      </c>
      <c r="AW290" s="12" t="s">
        <v>31</v>
      </c>
      <c r="AX290" s="12" t="s">
        <v>74</v>
      </c>
      <c r="AY290" s="148" t="s">
        <v>132</v>
      </c>
    </row>
    <row r="291" spans="2:51" s="12" customFormat="1">
      <c r="B291" s="146"/>
      <c r="D291" s="147" t="s">
        <v>139</v>
      </c>
      <c r="E291" s="148" t="s">
        <v>1</v>
      </c>
      <c r="F291" s="149" t="s">
        <v>291</v>
      </c>
      <c r="H291" s="150">
        <v>178.935</v>
      </c>
      <c r="I291" s="151"/>
      <c r="L291" s="146"/>
      <c r="M291" s="152"/>
      <c r="T291" s="153"/>
      <c r="AT291" s="148" t="s">
        <v>139</v>
      </c>
      <c r="AU291" s="148" t="s">
        <v>84</v>
      </c>
      <c r="AV291" s="12" t="s">
        <v>84</v>
      </c>
      <c r="AW291" s="12" t="s">
        <v>31</v>
      </c>
      <c r="AX291" s="12" t="s">
        <v>74</v>
      </c>
      <c r="AY291" s="148" t="s">
        <v>132</v>
      </c>
    </row>
    <row r="292" spans="2:51" s="12" customFormat="1">
      <c r="B292" s="146"/>
      <c r="D292" s="147" t="s">
        <v>139</v>
      </c>
      <c r="E292" s="148" t="s">
        <v>1</v>
      </c>
      <c r="F292" s="149" t="s">
        <v>292</v>
      </c>
      <c r="H292" s="150">
        <v>38.685000000000002</v>
      </c>
      <c r="I292" s="151"/>
      <c r="L292" s="146"/>
      <c r="M292" s="152"/>
      <c r="T292" s="153"/>
      <c r="AT292" s="148" t="s">
        <v>139</v>
      </c>
      <c r="AU292" s="148" t="s">
        <v>84</v>
      </c>
      <c r="AV292" s="12" t="s">
        <v>84</v>
      </c>
      <c r="AW292" s="12" t="s">
        <v>31</v>
      </c>
      <c r="AX292" s="12" t="s">
        <v>74</v>
      </c>
      <c r="AY292" s="148" t="s">
        <v>132</v>
      </c>
    </row>
    <row r="293" spans="2:51" s="12" customFormat="1">
      <c r="B293" s="146"/>
      <c r="D293" s="147" t="s">
        <v>139</v>
      </c>
      <c r="E293" s="148" t="s">
        <v>1</v>
      </c>
      <c r="F293" s="149" t="s">
        <v>293</v>
      </c>
      <c r="H293" s="150">
        <v>126.52800000000001</v>
      </c>
      <c r="I293" s="151"/>
      <c r="L293" s="146"/>
      <c r="M293" s="152"/>
      <c r="T293" s="153"/>
      <c r="AT293" s="148" t="s">
        <v>139</v>
      </c>
      <c r="AU293" s="148" t="s">
        <v>84</v>
      </c>
      <c r="AV293" s="12" t="s">
        <v>84</v>
      </c>
      <c r="AW293" s="12" t="s">
        <v>31</v>
      </c>
      <c r="AX293" s="12" t="s">
        <v>74</v>
      </c>
      <c r="AY293" s="148" t="s">
        <v>132</v>
      </c>
    </row>
    <row r="294" spans="2:51" s="12" customFormat="1">
      <c r="B294" s="146"/>
      <c r="D294" s="147" t="s">
        <v>139</v>
      </c>
      <c r="E294" s="148" t="s">
        <v>1</v>
      </c>
      <c r="F294" s="149" t="s">
        <v>294</v>
      </c>
      <c r="H294" s="150">
        <v>20.898</v>
      </c>
      <c r="I294" s="151"/>
      <c r="L294" s="146"/>
      <c r="M294" s="152"/>
      <c r="T294" s="153"/>
      <c r="AT294" s="148" t="s">
        <v>139</v>
      </c>
      <c r="AU294" s="148" t="s">
        <v>84</v>
      </c>
      <c r="AV294" s="12" t="s">
        <v>84</v>
      </c>
      <c r="AW294" s="12" t="s">
        <v>31</v>
      </c>
      <c r="AX294" s="12" t="s">
        <v>74</v>
      </c>
      <c r="AY294" s="148" t="s">
        <v>132</v>
      </c>
    </row>
    <row r="295" spans="2:51" s="14" customFormat="1">
      <c r="B295" s="161"/>
      <c r="D295" s="147" t="s">
        <v>139</v>
      </c>
      <c r="E295" s="162" t="s">
        <v>1</v>
      </c>
      <c r="F295" s="163" t="s">
        <v>277</v>
      </c>
      <c r="H295" s="164">
        <v>1442.2909999999997</v>
      </c>
      <c r="I295" s="165"/>
      <c r="L295" s="161"/>
      <c r="M295" s="166"/>
      <c r="T295" s="167"/>
      <c r="AT295" s="162" t="s">
        <v>139</v>
      </c>
      <c r="AU295" s="162" t="s">
        <v>84</v>
      </c>
      <c r="AV295" s="14" t="s">
        <v>157</v>
      </c>
      <c r="AW295" s="14" t="s">
        <v>31</v>
      </c>
      <c r="AX295" s="14" t="s">
        <v>74</v>
      </c>
      <c r="AY295" s="162" t="s">
        <v>132</v>
      </c>
    </row>
    <row r="296" spans="2:51" s="15" customFormat="1">
      <c r="B296" s="168"/>
      <c r="D296" s="147" t="s">
        <v>139</v>
      </c>
      <c r="E296" s="169" t="s">
        <v>1</v>
      </c>
      <c r="F296" s="170" t="s">
        <v>295</v>
      </c>
      <c r="H296" s="169" t="s">
        <v>1</v>
      </c>
      <c r="I296" s="171"/>
      <c r="L296" s="168"/>
      <c r="M296" s="172"/>
      <c r="T296" s="173"/>
      <c r="AT296" s="169" t="s">
        <v>139</v>
      </c>
      <c r="AU296" s="169" t="s">
        <v>84</v>
      </c>
      <c r="AV296" s="15" t="s">
        <v>82</v>
      </c>
      <c r="AW296" s="15" t="s">
        <v>31</v>
      </c>
      <c r="AX296" s="15" t="s">
        <v>74</v>
      </c>
      <c r="AY296" s="169" t="s">
        <v>132</v>
      </c>
    </row>
    <row r="297" spans="2:51" s="12" customFormat="1">
      <c r="B297" s="146"/>
      <c r="D297" s="147" t="s">
        <v>139</v>
      </c>
      <c r="E297" s="148" t="s">
        <v>1</v>
      </c>
      <c r="F297" s="149" t="s">
        <v>296</v>
      </c>
      <c r="H297" s="150">
        <v>23.138999999999999</v>
      </c>
      <c r="I297" s="151"/>
      <c r="L297" s="146"/>
      <c r="M297" s="152"/>
      <c r="T297" s="153"/>
      <c r="AT297" s="148" t="s">
        <v>139</v>
      </c>
      <c r="AU297" s="148" t="s">
        <v>84</v>
      </c>
      <c r="AV297" s="12" t="s">
        <v>84</v>
      </c>
      <c r="AW297" s="12" t="s">
        <v>31</v>
      </c>
      <c r="AX297" s="12" t="s">
        <v>74</v>
      </c>
      <c r="AY297" s="148" t="s">
        <v>132</v>
      </c>
    </row>
    <row r="298" spans="2:51" s="12" customFormat="1" ht="22.5">
      <c r="B298" s="146"/>
      <c r="D298" s="147" t="s">
        <v>139</v>
      </c>
      <c r="E298" s="148" t="s">
        <v>1</v>
      </c>
      <c r="F298" s="149" t="s">
        <v>297</v>
      </c>
      <c r="H298" s="150">
        <v>36.601999999999997</v>
      </c>
      <c r="I298" s="151"/>
      <c r="L298" s="146"/>
      <c r="M298" s="152"/>
      <c r="T298" s="153"/>
      <c r="AT298" s="148" t="s">
        <v>139</v>
      </c>
      <c r="AU298" s="148" t="s">
        <v>84</v>
      </c>
      <c r="AV298" s="12" t="s">
        <v>84</v>
      </c>
      <c r="AW298" s="12" t="s">
        <v>31</v>
      </c>
      <c r="AX298" s="12" t="s">
        <v>74</v>
      </c>
      <c r="AY298" s="148" t="s">
        <v>132</v>
      </c>
    </row>
    <row r="299" spans="2:51" s="12" customFormat="1">
      <c r="B299" s="146"/>
      <c r="D299" s="147" t="s">
        <v>139</v>
      </c>
      <c r="E299" s="148" t="s">
        <v>1</v>
      </c>
      <c r="F299" s="149" t="s">
        <v>298</v>
      </c>
      <c r="H299" s="150">
        <v>88.070999999999998</v>
      </c>
      <c r="I299" s="151"/>
      <c r="L299" s="146"/>
      <c r="M299" s="152"/>
      <c r="T299" s="153"/>
      <c r="AT299" s="148" t="s">
        <v>139</v>
      </c>
      <c r="AU299" s="148" t="s">
        <v>84</v>
      </c>
      <c r="AV299" s="12" t="s">
        <v>84</v>
      </c>
      <c r="AW299" s="12" t="s">
        <v>31</v>
      </c>
      <c r="AX299" s="12" t="s">
        <v>74</v>
      </c>
      <c r="AY299" s="148" t="s">
        <v>132</v>
      </c>
    </row>
    <row r="300" spans="2:51" s="12" customFormat="1">
      <c r="B300" s="146"/>
      <c r="D300" s="147" t="s">
        <v>139</v>
      </c>
      <c r="E300" s="148" t="s">
        <v>1</v>
      </c>
      <c r="F300" s="149" t="s">
        <v>299</v>
      </c>
      <c r="H300" s="150">
        <v>69.489000000000004</v>
      </c>
      <c r="I300" s="151"/>
      <c r="L300" s="146"/>
      <c r="M300" s="152"/>
      <c r="T300" s="153"/>
      <c r="AT300" s="148" t="s">
        <v>139</v>
      </c>
      <c r="AU300" s="148" t="s">
        <v>84</v>
      </c>
      <c r="AV300" s="12" t="s">
        <v>84</v>
      </c>
      <c r="AW300" s="12" t="s">
        <v>31</v>
      </c>
      <c r="AX300" s="12" t="s">
        <v>74</v>
      </c>
      <c r="AY300" s="148" t="s">
        <v>132</v>
      </c>
    </row>
    <row r="301" spans="2:51" s="12" customFormat="1" ht="22.5">
      <c r="B301" s="146"/>
      <c r="D301" s="147" t="s">
        <v>139</v>
      </c>
      <c r="E301" s="148" t="s">
        <v>1</v>
      </c>
      <c r="F301" s="149" t="s">
        <v>300</v>
      </c>
      <c r="H301" s="150">
        <v>69.054000000000002</v>
      </c>
      <c r="I301" s="151"/>
      <c r="L301" s="146"/>
      <c r="M301" s="152"/>
      <c r="T301" s="153"/>
      <c r="AT301" s="148" t="s">
        <v>139</v>
      </c>
      <c r="AU301" s="148" t="s">
        <v>84</v>
      </c>
      <c r="AV301" s="12" t="s">
        <v>84</v>
      </c>
      <c r="AW301" s="12" t="s">
        <v>31</v>
      </c>
      <c r="AX301" s="12" t="s">
        <v>74</v>
      </c>
      <c r="AY301" s="148" t="s">
        <v>132</v>
      </c>
    </row>
    <row r="302" spans="2:51" s="12" customFormat="1">
      <c r="B302" s="146"/>
      <c r="D302" s="147" t="s">
        <v>139</v>
      </c>
      <c r="E302" s="148" t="s">
        <v>1</v>
      </c>
      <c r="F302" s="149" t="s">
        <v>301</v>
      </c>
      <c r="H302" s="150">
        <v>23.292000000000002</v>
      </c>
      <c r="I302" s="151"/>
      <c r="L302" s="146"/>
      <c r="M302" s="152"/>
      <c r="T302" s="153"/>
      <c r="AT302" s="148" t="s">
        <v>139</v>
      </c>
      <c r="AU302" s="148" t="s">
        <v>84</v>
      </c>
      <c r="AV302" s="12" t="s">
        <v>84</v>
      </c>
      <c r="AW302" s="12" t="s">
        <v>31</v>
      </c>
      <c r="AX302" s="12" t="s">
        <v>74</v>
      </c>
      <c r="AY302" s="148" t="s">
        <v>132</v>
      </c>
    </row>
    <row r="303" spans="2:51" s="12" customFormat="1">
      <c r="B303" s="146"/>
      <c r="D303" s="147" t="s">
        <v>139</v>
      </c>
      <c r="E303" s="148" t="s">
        <v>1</v>
      </c>
      <c r="F303" s="149" t="s">
        <v>302</v>
      </c>
      <c r="H303" s="150">
        <v>16.286999999999999</v>
      </c>
      <c r="I303" s="151"/>
      <c r="L303" s="146"/>
      <c r="M303" s="152"/>
      <c r="T303" s="153"/>
      <c r="AT303" s="148" t="s">
        <v>139</v>
      </c>
      <c r="AU303" s="148" t="s">
        <v>84</v>
      </c>
      <c r="AV303" s="12" t="s">
        <v>84</v>
      </c>
      <c r="AW303" s="12" t="s">
        <v>31</v>
      </c>
      <c r="AX303" s="12" t="s">
        <v>74</v>
      </c>
      <c r="AY303" s="148" t="s">
        <v>132</v>
      </c>
    </row>
    <row r="304" spans="2:51" s="12" customFormat="1">
      <c r="B304" s="146"/>
      <c r="D304" s="147" t="s">
        <v>139</v>
      </c>
      <c r="E304" s="148" t="s">
        <v>1</v>
      </c>
      <c r="F304" s="149" t="s">
        <v>303</v>
      </c>
      <c r="H304" s="150">
        <v>9.3759999999999994</v>
      </c>
      <c r="I304" s="151"/>
      <c r="L304" s="146"/>
      <c r="M304" s="152"/>
      <c r="T304" s="153"/>
      <c r="AT304" s="148" t="s">
        <v>139</v>
      </c>
      <c r="AU304" s="148" t="s">
        <v>84</v>
      </c>
      <c r="AV304" s="12" t="s">
        <v>84</v>
      </c>
      <c r="AW304" s="12" t="s">
        <v>31</v>
      </c>
      <c r="AX304" s="12" t="s">
        <v>74</v>
      </c>
      <c r="AY304" s="148" t="s">
        <v>132</v>
      </c>
    </row>
    <row r="305" spans="2:65" s="12" customFormat="1">
      <c r="B305" s="146"/>
      <c r="D305" s="147" t="s">
        <v>139</v>
      </c>
      <c r="E305" s="148" t="s">
        <v>1</v>
      </c>
      <c r="F305" s="149" t="s">
        <v>304</v>
      </c>
      <c r="H305" s="150">
        <v>15.012</v>
      </c>
      <c r="I305" s="151"/>
      <c r="L305" s="146"/>
      <c r="M305" s="152"/>
      <c r="T305" s="153"/>
      <c r="AT305" s="148" t="s">
        <v>139</v>
      </c>
      <c r="AU305" s="148" t="s">
        <v>84</v>
      </c>
      <c r="AV305" s="12" t="s">
        <v>84</v>
      </c>
      <c r="AW305" s="12" t="s">
        <v>31</v>
      </c>
      <c r="AX305" s="12" t="s">
        <v>74</v>
      </c>
      <c r="AY305" s="148" t="s">
        <v>132</v>
      </c>
    </row>
    <row r="306" spans="2:65" s="12" customFormat="1" ht="22.5">
      <c r="B306" s="146"/>
      <c r="D306" s="147" t="s">
        <v>139</v>
      </c>
      <c r="E306" s="148" t="s">
        <v>1</v>
      </c>
      <c r="F306" s="149" t="s">
        <v>305</v>
      </c>
      <c r="H306" s="150">
        <v>39.76</v>
      </c>
      <c r="I306" s="151"/>
      <c r="L306" s="146"/>
      <c r="M306" s="152"/>
      <c r="T306" s="153"/>
      <c r="AT306" s="148" t="s">
        <v>139</v>
      </c>
      <c r="AU306" s="148" t="s">
        <v>84</v>
      </c>
      <c r="AV306" s="12" t="s">
        <v>84</v>
      </c>
      <c r="AW306" s="12" t="s">
        <v>31</v>
      </c>
      <c r="AX306" s="12" t="s">
        <v>74</v>
      </c>
      <c r="AY306" s="148" t="s">
        <v>132</v>
      </c>
    </row>
    <row r="307" spans="2:65" s="12" customFormat="1">
      <c r="B307" s="146"/>
      <c r="D307" s="147" t="s">
        <v>139</v>
      </c>
      <c r="E307" s="148" t="s">
        <v>1</v>
      </c>
      <c r="F307" s="149" t="s">
        <v>306</v>
      </c>
      <c r="H307" s="150">
        <v>5.1580000000000004</v>
      </c>
      <c r="I307" s="151"/>
      <c r="L307" s="146"/>
      <c r="M307" s="152"/>
      <c r="T307" s="153"/>
      <c r="AT307" s="148" t="s">
        <v>139</v>
      </c>
      <c r="AU307" s="148" t="s">
        <v>84</v>
      </c>
      <c r="AV307" s="12" t="s">
        <v>84</v>
      </c>
      <c r="AW307" s="12" t="s">
        <v>31</v>
      </c>
      <c r="AX307" s="12" t="s">
        <v>74</v>
      </c>
      <c r="AY307" s="148" t="s">
        <v>132</v>
      </c>
    </row>
    <row r="308" spans="2:65" s="12" customFormat="1" ht="22.5">
      <c r="B308" s="146"/>
      <c r="D308" s="147" t="s">
        <v>139</v>
      </c>
      <c r="E308" s="148" t="s">
        <v>1</v>
      </c>
      <c r="F308" s="149" t="s">
        <v>307</v>
      </c>
      <c r="H308" s="150">
        <v>195.34899999999999</v>
      </c>
      <c r="I308" s="151"/>
      <c r="L308" s="146"/>
      <c r="M308" s="152"/>
      <c r="T308" s="153"/>
      <c r="AT308" s="148" t="s">
        <v>139</v>
      </c>
      <c r="AU308" s="148" t="s">
        <v>84</v>
      </c>
      <c r="AV308" s="12" t="s">
        <v>84</v>
      </c>
      <c r="AW308" s="12" t="s">
        <v>31</v>
      </c>
      <c r="AX308" s="12" t="s">
        <v>74</v>
      </c>
      <c r="AY308" s="148" t="s">
        <v>132</v>
      </c>
    </row>
    <row r="309" spans="2:65" s="12" customFormat="1">
      <c r="B309" s="146"/>
      <c r="D309" s="147" t="s">
        <v>139</v>
      </c>
      <c r="E309" s="148" t="s">
        <v>1</v>
      </c>
      <c r="F309" s="149" t="s">
        <v>308</v>
      </c>
      <c r="H309" s="150">
        <v>20.898</v>
      </c>
      <c r="I309" s="151"/>
      <c r="L309" s="146"/>
      <c r="M309" s="152"/>
      <c r="T309" s="153"/>
      <c r="AT309" s="148" t="s">
        <v>139</v>
      </c>
      <c r="AU309" s="148" t="s">
        <v>84</v>
      </c>
      <c r="AV309" s="12" t="s">
        <v>84</v>
      </c>
      <c r="AW309" s="12" t="s">
        <v>31</v>
      </c>
      <c r="AX309" s="12" t="s">
        <v>74</v>
      </c>
      <c r="AY309" s="148" t="s">
        <v>132</v>
      </c>
    </row>
    <row r="310" spans="2:65" s="12" customFormat="1">
      <c r="B310" s="146"/>
      <c r="D310" s="147" t="s">
        <v>139</v>
      </c>
      <c r="E310" s="148" t="s">
        <v>1</v>
      </c>
      <c r="F310" s="149" t="s">
        <v>309</v>
      </c>
      <c r="H310" s="150">
        <v>88.751999999999995</v>
      </c>
      <c r="I310" s="151"/>
      <c r="L310" s="146"/>
      <c r="M310" s="152"/>
      <c r="T310" s="153"/>
      <c r="AT310" s="148" t="s">
        <v>139</v>
      </c>
      <c r="AU310" s="148" t="s">
        <v>84</v>
      </c>
      <c r="AV310" s="12" t="s">
        <v>84</v>
      </c>
      <c r="AW310" s="12" t="s">
        <v>31</v>
      </c>
      <c r="AX310" s="12" t="s">
        <v>74</v>
      </c>
      <c r="AY310" s="148" t="s">
        <v>132</v>
      </c>
    </row>
    <row r="311" spans="2:65" s="14" customFormat="1">
      <c r="B311" s="161"/>
      <c r="D311" s="147" t="s">
        <v>139</v>
      </c>
      <c r="E311" s="162" t="s">
        <v>1</v>
      </c>
      <c r="F311" s="163" t="s">
        <v>277</v>
      </c>
      <c r="H311" s="164">
        <v>700.23899999999992</v>
      </c>
      <c r="I311" s="165"/>
      <c r="L311" s="161"/>
      <c r="M311" s="166"/>
      <c r="T311" s="167"/>
      <c r="AT311" s="162" t="s">
        <v>139</v>
      </c>
      <c r="AU311" s="162" t="s">
        <v>84</v>
      </c>
      <c r="AV311" s="14" t="s">
        <v>157</v>
      </c>
      <c r="AW311" s="14" t="s">
        <v>31</v>
      </c>
      <c r="AX311" s="14" t="s">
        <v>74</v>
      </c>
      <c r="AY311" s="162" t="s">
        <v>132</v>
      </c>
    </row>
    <row r="312" spans="2:65" s="13" customFormat="1">
      <c r="B312" s="154"/>
      <c r="D312" s="147" t="s">
        <v>139</v>
      </c>
      <c r="E312" s="155" t="s">
        <v>1</v>
      </c>
      <c r="F312" s="156" t="s">
        <v>156</v>
      </c>
      <c r="H312" s="157">
        <v>2142.5299999999993</v>
      </c>
      <c r="I312" s="158"/>
      <c r="L312" s="154"/>
      <c r="M312" s="159"/>
      <c r="T312" s="160"/>
      <c r="AT312" s="155" t="s">
        <v>139</v>
      </c>
      <c r="AU312" s="155" t="s">
        <v>84</v>
      </c>
      <c r="AV312" s="13" t="s">
        <v>137</v>
      </c>
      <c r="AW312" s="13" t="s">
        <v>31</v>
      </c>
      <c r="AX312" s="13" t="s">
        <v>82</v>
      </c>
      <c r="AY312" s="155" t="s">
        <v>132</v>
      </c>
    </row>
    <row r="313" spans="2:65" s="1" customFormat="1" ht="24.2" customHeight="1">
      <c r="B313" s="132"/>
      <c r="C313" s="133" t="s">
        <v>310</v>
      </c>
      <c r="D313" s="133" t="s">
        <v>134</v>
      </c>
      <c r="E313" s="134" t="s">
        <v>1621</v>
      </c>
      <c r="F313" s="135" t="s">
        <v>1800</v>
      </c>
      <c r="G313" s="136" t="s">
        <v>135</v>
      </c>
      <c r="H313" s="137">
        <v>2142.5300000000002</v>
      </c>
      <c r="I313" s="138"/>
      <c r="J313" s="139">
        <f>ROUND(I313*H313,2)</f>
        <v>0</v>
      </c>
      <c r="K313" s="135" t="s">
        <v>136</v>
      </c>
      <c r="L313" s="32"/>
      <c r="M313" s="140" t="s">
        <v>1</v>
      </c>
      <c r="N313" s="141" t="s">
        <v>39</v>
      </c>
      <c r="P313" s="142">
        <f>O313*H313</f>
        <v>0</v>
      </c>
      <c r="Q313" s="142">
        <v>0</v>
      </c>
      <c r="R313" s="142">
        <f>Q313*H313</f>
        <v>0</v>
      </c>
      <c r="S313" s="142">
        <v>0</v>
      </c>
      <c r="T313" s="143">
        <f>S313*H313</f>
        <v>0</v>
      </c>
      <c r="AR313" s="144" t="s">
        <v>137</v>
      </c>
      <c r="AT313" s="144" t="s">
        <v>134</v>
      </c>
      <c r="AU313" s="144" t="s">
        <v>84</v>
      </c>
      <c r="AY313" s="17" t="s">
        <v>132</v>
      </c>
      <c r="BE313" s="145">
        <f>IF(N313="základní",J313,0)</f>
        <v>0</v>
      </c>
      <c r="BF313" s="145">
        <f>IF(N313="snížená",J313,0)</f>
        <v>0</v>
      </c>
      <c r="BG313" s="145">
        <f>IF(N313="zákl. přenesená",J313,0)</f>
        <v>0</v>
      </c>
      <c r="BH313" s="145">
        <f>IF(N313="sníž. přenesená",J313,0)</f>
        <v>0</v>
      </c>
      <c r="BI313" s="145">
        <f>IF(N313="nulová",J313,0)</f>
        <v>0</v>
      </c>
      <c r="BJ313" s="17" t="s">
        <v>82</v>
      </c>
      <c r="BK313" s="145">
        <f>ROUND(I313*H313,2)</f>
        <v>0</v>
      </c>
      <c r="BL313" s="17" t="s">
        <v>137</v>
      </c>
      <c r="BM313" s="144" t="s">
        <v>311</v>
      </c>
    </row>
    <row r="314" spans="2:65" s="1" customFormat="1" ht="33" customHeight="1">
      <c r="B314" s="132"/>
      <c r="C314" s="133" t="s">
        <v>312</v>
      </c>
      <c r="D314" s="133" t="s">
        <v>134</v>
      </c>
      <c r="E314" s="134" t="s">
        <v>1622</v>
      </c>
      <c r="F314" s="135" t="s">
        <v>1801</v>
      </c>
      <c r="G314" s="136" t="s">
        <v>228</v>
      </c>
      <c r="H314" s="137">
        <v>312.666</v>
      </c>
      <c r="I314" s="138"/>
      <c r="J314" s="139">
        <f>ROUND(I314*H314,2)</f>
        <v>0</v>
      </c>
      <c r="K314" s="135" t="s">
        <v>136</v>
      </c>
      <c r="L314" s="32"/>
      <c r="M314" s="140" t="s">
        <v>1</v>
      </c>
      <c r="N314" s="141" t="s">
        <v>39</v>
      </c>
      <c r="P314" s="142">
        <f>O314*H314</f>
        <v>0</v>
      </c>
      <c r="Q314" s="142">
        <v>0</v>
      </c>
      <c r="R314" s="142">
        <f>Q314*H314</f>
        <v>0</v>
      </c>
      <c r="S314" s="142">
        <v>0</v>
      </c>
      <c r="T314" s="143">
        <f>S314*H314</f>
        <v>0</v>
      </c>
      <c r="AR314" s="144" t="s">
        <v>137</v>
      </c>
      <c r="AT314" s="144" t="s">
        <v>134</v>
      </c>
      <c r="AU314" s="144" t="s">
        <v>84</v>
      </c>
      <c r="AY314" s="17" t="s">
        <v>132</v>
      </c>
      <c r="BE314" s="145">
        <f>IF(N314="základní",J314,0)</f>
        <v>0</v>
      </c>
      <c r="BF314" s="145">
        <f>IF(N314="snížená",J314,0)</f>
        <v>0</v>
      </c>
      <c r="BG314" s="145">
        <f>IF(N314="zákl. přenesená",J314,0)</f>
        <v>0</v>
      </c>
      <c r="BH314" s="145">
        <f>IF(N314="sníž. přenesená",J314,0)</f>
        <v>0</v>
      </c>
      <c r="BI314" s="145">
        <f>IF(N314="nulová",J314,0)</f>
        <v>0</v>
      </c>
      <c r="BJ314" s="17" t="s">
        <v>82</v>
      </c>
      <c r="BK314" s="145">
        <f>ROUND(I314*H314,2)</f>
        <v>0</v>
      </c>
      <c r="BL314" s="17" t="s">
        <v>137</v>
      </c>
      <c r="BM314" s="144" t="s">
        <v>313</v>
      </c>
    </row>
    <row r="315" spans="2:65" s="12" customFormat="1">
      <c r="B315" s="146"/>
      <c r="D315" s="147" t="s">
        <v>139</v>
      </c>
      <c r="E315" s="148" t="s">
        <v>1</v>
      </c>
      <c r="F315" s="149" t="s">
        <v>261</v>
      </c>
      <c r="H315" s="150">
        <v>27.766999999999999</v>
      </c>
      <c r="I315" s="151"/>
      <c r="L315" s="146"/>
      <c r="M315" s="152"/>
      <c r="T315" s="153"/>
      <c r="AT315" s="148" t="s">
        <v>139</v>
      </c>
      <c r="AU315" s="148" t="s">
        <v>84</v>
      </c>
      <c r="AV315" s="12" t="s">
        <v>84</v>
      </c>
      <c r="AW315" s="12" t="s">
        <v>31</v>
      </c>
      <c r="AX315" s="12" t="s">
        <v>74</v>
      </c>
      <c r="AY315" s="148" t="s">
        <v>132</v>
      </c>
    </row>
    <row r="316" spans="2:65" s="12" customFormat="1" ht="22.5">
      <c r="B316" s="146"/>
      <c r="D316" s="147" t="s">
        <v>139</v>
      </c>
      <c r="E316" s="148" t="s">
        <v>1</v>
      </c>
      <c r="F316" s="149" t="s">
        <v>262</v>
      </c>
      <c r="H316" s="150">
        <v>43.921999999999997</v>
      </c>
      <c r="I316" s="151"/>
      <c r="L316" s="146"/>
      <c r="M316" s="152"/>
      <c r="T316" s="153"/>
      <c r="AT316" s="148" t="s">
        <v>139</v>
      </c>
      <c r="AU316" s="148" t="s">
        <v>84</v>
      </c>
      <c r="AV316" s="12" t="s">
        <v>84</v>
      </c>
      <c r="AW316" s="12" t="s">
        <v>31</v>
      </c>
      <c r="AX316" s="12" t="s">
        <v>74</v>
      </c>
      <c r="AY316" s="148" t="s">
        <v>132</v>
      </c>
    </row>
    <row r="317" spans="2:65" s="12" customFormat="1" ht="22.5">
      <c r="B317" s="146"/>
      <c r="D317" s="147" t="s">
        <v>139</v>
      </c>
      <c r="E317" s="148" t="s">
        <v>1</v>
      </c>
      <c r="F317" s="149" t="s">
        <v>270</v>
      </c>
      <c r="H317" s="150">
        <v>41.985999999999997</v>
      </c>
      <c r="I317" s="151"/>
      <c r="L317" s="146"/>
      <c r="M317" s="152"/>
      <c r="T317" s="153"/>
      <c r="AT317" s="148" t="s">
        <v>139</v>
      </c>
      <c r="AU317" s="148" t="s">
        <v>84</v>
      </c>
      <c r="AV317" s="12" t="s">
        <v>84</v>
      </c>
      <c r="AW317" s="12" t="s">
        <v>31</v>
      </c>
      <c r="AX317" s="12" t="s">
        <v>74</v>
      </c>
      <c r="AY317" s="148" t="s">
        <v>132</v>
      </c>
    </row>
    <row r="318" spans="2:65" s="12" customFormat="1" ht="22.5">
      <c r="B318" s="146"/>
      <c r="D318" s="147" t="s">
        <v>139</v>
      </c>
      <c r="E318" s="148" t="s">
        <v>1</v>
      </c>
      <c r="F318" s="149" t="s">
        <v>272</v>
      </c>
      <c r="H318" s="150">
        <v>198.99100000000001</v>
      </c>
      <c r="I318" s="151"/>
      <c r="L318" s="146"/>
      <c r="M318" s="152"/>
      <c r="T318" s="153"/>
      <c r="AT318" s="148" t="s">
        <v>139</v>
      </c>
      <c r="AU318" s="148" t="s">
        <v>84</v>
      </c>
      <c r="AV318" s="12" t="s">
        <v>84</v>
      </c>
      <c r="AW318" s="12" t="s">
        <v>31</v>
      </c>
      <c r="AX318" s="12" t="s">
        <v>74</v>
      </c>
      <c r="AY318" s="148" t="s">
        <v>132</v>
      </c>
    </row>
    <row r="319" spans="2:65" s="13" customFormat="1">
      <c r="B319" s="154"/>
      <c r="D319" s="147" t="s">
        <v>139</v>
      </c>
      <c r="E319" s="155" t="s">
        <v>1</v>
      </c>
      <c r="F319" s="156" t="s">
        <v>156</v>
      </c>
      <c r="H319" s="157">
        <v>312.666</v>
      </c>
      <c r="I319" s="158"/>
      <c r="L319" s="154"/>
      <c r="M319" s="159"/>
      <c r="T319" s="160"/>
      <c r="AT319" s="155" t="s">
        <v>139</v>
      </c>
      <c r="AU319" s="155" t="s">
        <v>84</v>
      </c>
      <c r="AV319" s="13" t="s">
        <v>137</v>
      </c>
      <c r="AW319" s="13" t="s">
        <v>31</v>
      </c>
      <c r="AX319" s="13" t="s">
        <v>82</v>
      </c>
      <c r="AY319" s="155" t="s">
        <v>132</v>
      </c>
    </row>
    <row r="320" spans="2:65" s="1" customFormat="1" ht="37.9" customHeight="1">
      <c r="B320" s="132"/>
      <c r="C320" s="133" t="s">
        <v>314</v>
      </c>
      <c r="D320" s="133" t="s">
        <v>134</v>
      </c>
      <c r="E320" s="134" t="s">
        <v>1623</v>
      </c>
      <c r="F320" s="135" t="s">
        <v>1802</v>
      </c>
      <c r="G320" s="136" t="s">
        <v>228</v>
      </c>
      <c r="H320" s="137">
        <v>2998.288</v>
      </c>
      <c r="I320" s="138"/>
      <c r="J320" s="139">
        <f>ROUND(I320*H320,2)</f>
        <v>0</v>
      </c>
      <c r="K320" s="135" t="s">
        <v>136</v>
      </c>
      <c r="L320" s="32"/>
      <c r="M320" s="140" t="s">
        <v>1</v>
      </c>
      <c r="N320" s="141" t="s">
        <v>39</v>
      </c>
      <c r="P320" s="142">
        <f>O320*H320</f>
        <v>0</v>
      </c>
      <c r="Q320" s="142">
        <v>0</v>
      </c>
      <c r="R320" s="142">
        <f>Q320*H320</f>
        <v>0</v>
      </c>
      <c r="S320" s="142">
        <v>0</v>
      </c>
      <c r="T320" s="143">
        <f>S320*H320</f>
        <v>0</v>
      </c>
      <c r="AR320" s="144" t="s">
        <v>137</v>
      </c>
      <c r="AT320" s="144" t="s">
        <v>134</v>
      </c>
      <c r="AU320" s="144" t="s">
        <v>84</v>
      </c>
      <c r="AY320" s="17" t="s">
        <v>132</v>
      </c>
      <c r="BE320" s="145">
        <f>IF(N320="základní",J320,0)</f>
        <v>0</v>
      </c>
      <c r="BF320" s="145">
        <f>IF(N320="snížená",J320,0)</f>
        <v>0</v>
      </c>
      <c r="BG320" s="145">
        <f>IF(N320="zákl. přenesená",J320,0)</f>
        <v>0</v>
      </c>
      <c r="BH320" s="145">
        <f>IF(N320="sníž. přenesená",J320,0)</f>
        <v>0</v>
      </c>
      <c r="BI320" s="145">
        <f>IF(N320="nulová",J320,0)</f>
        <v>0</v>
      </c>
      <c r="BJ320" s="17" t="s">
        <v>82</v>
      </c>
      <c r="BK320" s="145">
        <f>ROUND(I320*H320,2)</f>
        <v>0</v>
      </c>
      <c r="BL320" s="17" t="s">
        <v>137</v>
      </c>
      <c r="BM320" s="144" t="s">
        <v>315</v>
      </c>
    </row>
    <row r="321" spans="2:65" s="12" customFormat="1">
      <c r="B321" s="146"/>
      <c r="D321" s="147" t="s">
        <v>139</v>
      </c>
      <c r="E321" s="148" t="s">
        <v>1</v>
      </c>
      <c r="F321" s="149" t="s">
        <v>316</v>
      </c>
      <c r="H321" s="150">
        <v>2995.183</v>
      </c>
      <c r="I321" s="151"/>
      <c r="L321" s="146"/>
      <c r="M321" s="152"/>
      <c r="T321" s="153"/>
      <c r="AT321" s="148" t="s">
        <v>139</v>
      </c>
      <c r="AU321" s="148" t="s">
        <v>84</v>
      </c>
      <c r="AV321" s="12" t="s">
        <v>84</v>
      </c>
      <c r="AW321" s="12" t="s">
        <v>31</v>
      </c>
      <c r="AX321" s="12" t="s">
        <v>74</v>
      </c>
      <c r="AY321" s="148" t="s">
        <v>132</v>
      </c>
    </row>
    <row r="322" spans="2:65" s="12" customFormat="1">
      <c r="B322" s="146"/>
      <c r="D322" s="147" t="s">
        <v>139</v>
      </c>
      <c r="E322" s="148" t="s">
        <v>1</v>
      </c>
      <c r="F322" s="149" t="s">
        <v>317</v>
      </c>
      <c r="H322" s="150">
        <v>3.105</v>
      </c>
      <c r="I322" s="151"/>
      <c r="L322" s="146"/>
      <c r="M322" s="152"/>
      <c r="T322" s="153"/>
      <c r="AT322" s="148" t="s">
        <v>139</v>
      </c>
      <c r="AU322" s="148" t="s">
        <v>84</v>
      </c>
      <c r="AV322" s="12" t="s">
        <v>84</v>
      </c>
      <c r="AW322" s="12" t="s">
        <v>31</v>
      </c>
      <c r="AX322" s="12" t="s">
        <v>74</v>
      </c>
      <c r="AY322" s="148" t="s">
        <v>132</v>
      </c>
    </row>
    <row r="323" spans="2:65" s="13" customFormat="1">
      <c r="B323" s="154"/>
      <c r="D323" s="147" t="s">
        <v>139</v>
      </c>
      <c r="E323" s="155" t="s">
        <v>1</v>
      </c>
      <c r="F323" s="156" t="s">
        <v>156</v>
      </c>
      <c r="H323" s="157">
        <v>2998.288</v>
      </c>
      <c r="I323" s="158"/>
      <c r="L323" s="154"/>
      <c r="M323" s="159"/>
      <c r="T323" s="160"/>
      <c r="AT323" s="155" t="s">
        <v>139</v>
      </c>
      <c r="AU323" s="155" t="s">
        <v>84</v>
      </c>
      <c r="AV323" s="13" t="s">
        <v>137</v>
      </c>
      <c r="AW323" s="13" t="s">
        <v>31</v>
      </c>
      <c r="AX323" s="13" t="s">
        <v>82</v>
      </c>
      <c r="AY323" s="155" t="s">
        <v>132</v>
      </c>
    </row>
    <row r="324" spans="2:65" s="1" customFormat="1" ht="37.9" customHeight="1">
      <c r="B324" s="132"/>
      <c r="C324" s="133" t="s">
        <v>318</v>
      </c>
      <c r="D324" s="133" t="s">
        <v>134</v>
      </c>
      <c r="E324" s="134" t="s">
        <v>1624</v>
      </c>
      <c r="F324" s="135" t="s">
        <v>1803</v>
      </c>
      <c r="G324" s="136" t="s">
        <v>228</v>
      </c>
      <c r="H324" s="137">
        <v>1035.355</v>
      </c>
      <c r="I324" s="138"/>
      <c r="J324" s="139">
        <f>ROUND(I324*H324,2)</f>
        <v>0</v>
      </c>
      <c r="K324" s="135" t="s">
        <v>136</v>
      </c>
      <c r="L324" s="32"/>
      <c r="M324" s="140" t="s">
        <v>1</v>
      </c>
      <c r="N324" s="141" t="s">
        <v>39</v>
      </c>
      <c r="P324" s="142">
        <f>O324*H324</f>
        <v>0</v>
      </c>
      <c r="Q324" s="142">
        <v>0</v>
      </c>
      <c r="R324" s="142">
        <f>Q324*H324</f>
        <v>0</v>
      </c>
      <c r="S324" s="142">
        <v>0</v>
      </c>
      <c r="T324" s="143">
        <f>S324*H324</f>
        <v>0</v>
      </c>
      <c r="AR324" s="144" t="s">
        <v>137</v>
      </c>
      <c r="AT324" s="144" t="s">
        <v>134</v>
      </c>
      <c r="AU324" s="144" t="s">
        <v>84</v>
      </c>
      <c r="AY324" s="17" t="s">
        <v>132</v>
      </c>
      <c r="BE324" s="145">
        <f>IF(N324="základní",J324,0)</f>
        <v>0</v>
      </c>
      <c r="BF324" s="145">
        <f>IF(N324="snížená",J324,0)</f>
        <v>0</v>
      </c>
      <c r="BG324" s="145">
        <f>IF(N324="zákl. přenesená",J324,0)</f>
        <v>0</v>
      </c>
      <c r="BH324" s="145">
        <f>IF(N324="sníž. přenesená",J324,0)</f>
        <v>0</v>
      </c>
      <c r="BI324" s="145">
        <f>IF(N324="nulová",J324,0)</f>
        <v>0</v>
      </c>
      <c r="BJ324" s="17" t="s">
        <v>82</v>
      </c>
      <c r="BK324" s="145">
        <f>ROUND(I324*H324,2)</f>
        <v>0</v>
      </c>
      <c r="BL324" s="17" t="s">
        <v>137</v>
      </c>
      <c r="BM324" s="144" t="s">
        <v>319</v>
      </c>
    </row>
    <row r="325" spans="2:65" s="12" customFormat="1">
      <c r="B325" s="146"/>
      <c r="D325" s="147" t="s">
        <v>139</v>
      </c>
      <c r="E325" s="148" t="s">
        <v>1</v>
      </c>
      <c r="F325" s="149" t="s">
        <v>320</v>
      </c>
      <c r="H325" s="150">
        <v>1035.355</v>
      </c>
      <c r="I325" s="151"/>
      <c r="L325" s="146"/>
      <c r="M325" s="152"/>
      <c r="T325" s="153"/>
      <c r="AT325" s="148" t="s">
        <v>139</v>
      </c>
      <c r="AU325" s="148" t="s">
        <v>84</v>
      </c>
      <c r="AV325" s="12" t="s">
        <v>84</v>
      </c>
      <c r="AW325" s="12" t="s">
        <v>31</v>
      </c>
      <c r="AX325" s="12" t="s">
        <v>82</v>
      </c>
      <c r="AY325" s="148" t="s">
        <v>132</v>
      </c>
    </row>
    <row r="326" spans="2:65" s="1" customFormat="1" ht="24.2" customHeight="1">
      <c r="B326" s="132"/>
      <c r="C326" s="133" t="s">
        <v>321</v>
      </c>
      <c r="D326" s="133" t="s">
        <v>134</v>
      </c>
      <c r="E326" s="134" t="s">
        <v>1625</v>
      </c>
      <c r="F326" s="135" t="s">
        <v>1804</v>
      </c>
      <c r="G326" s="136" t="s">
        <v>228</v>
      </c>
      <c r="H326" s="137">
        <v>2998.288</v>
      </c>
      <c r="I326" s="138"/>
      <c r="J326" s="139">
        <f>ROUND(I326*H326,2)</f>
        <v>0</v>
      </c>
      <c r="K326" s="135" t="s">
        <v>136</v>
      </c>
      <c r="L326" s="32"/>
      <c r="M326" s="140" t="s">
        <v>1</v>
      </c>
      <c r="N326" s="141" t="s">
        <v>39</v>
      </c>
      <c r="P326" s="142">
        <f>O326*H326</f>
        <v>0</v>
      </c>
      <c r="Q326" s="142">
        <v>0</v>
      </c>
      <c r="R326" s="142">
        <f>Q326*H326</f>
        <v>0</v>
      </c>
      <c r="S326" s="142">
        <v>0</v>
      </c>
      <c r="T326" s="143">
        <f>S326*H326</f>
        <v>0</v>
      </c>
      <c r="AR326" s="144" t="s">
        <v>137</v>
      </c>
      <c r="AT326" s="144" t="s">
        <v>134</v>
      </c>
      <c r="AU326" s="144" t="s">
        <v>84</v>
      </c>
      <c r="AY326" s="17" t="s">
        <v>132</v>
      </c>
      <c r="BE326" s="145">
        <f>IF(N326="základní",J326,0)</f>
        <v>0</v>
      </c>
      <c r="BF326" s="145">
        <f>IF(N326="snížená",J326,0)</f>
        <v>0</v>
      </c>
      <c r="BG326" s="145">
        <f>IF(N326="zákl. přenesená",J326,0)</f>
        <v>0</v>
      </c>
      <c r="BH326" s="145">
        <f>IF(N326="sníž. přenesená",J326,0)</f>
        <v>0</v>
      </c>
      <c r="BI326" s="145">
        <f>IF(N326="nulová",J326,0)</f>
        <v>0</v>
      </c>
      <c r="BJ326" s="17" t="s">
        <v>82</v>
      </c>
      <c r="BK326" s="145">
        <f>ROUND(I326*H326,2)</f>
        <v>0</v>
      </c>
      <c r="BL326" s="17" t="s">
        <v>137</v>
      </c>
      <c r="BM326" s="144" t="s">
        <v>322</v>
      </c>
    </row>
    <row r="327" spans="2:65" s="12" customFormat="1">
      <c r="B327" s="146"/>
      <c r="D327" s="147" t="s">
        <v>139</v>
      </c>
      <c r="E327" s="148" t="s">
        <v>1</v>
      </c>
      <c r="F327" s="149" t="s">
        <v>316</v>
      </c>
      <c r="H327" s="150">
        <v>2995.183</v>
      </c>
      <c r="I327" s="151"/>
      <c r="L327" s="146"/>
      <c r="M327" s="152"/>
      <c r="T327" s="153"/>
      <c r="AT327" s="148" t="s">
        <v>139</v>
      </c>
      <c r="AU327" s="148" t="s">
        <v>84</v>
      </c>
      <c r="AV327" s="12" t="s">
        <v>84</v>
      </c>
      <c r="AW327" s="12" t="s">
        <v>31</v>
      </c>
      <c r="AX327" s="12" t="s">
        <v>74</v>
      </c>
      <c r="AY327" s="148" t="s">
        <v>132</v>
      </c>
    </row>
    <row r="328" spans="2:65" s="12" customFormat="1">
      <c r="B328" s="146"/>
      <c r="D328" s="147" t="s">
        <v>139</v>
      </c>
      <c r="E328" s="148" t="s">
        <v>1</v>
      </c>
      <c r="F328" s="149" t="s">
        <v>317</v>
      </c>
      <c r="H328" s="150">
        <v>3.105</v>
      </c>
      <c r="I328" s="151"/>
      <c r="L328" s="146"/>
      <c r="M328" s="152"/>
      <c r="T328" s="153"/>
      <c r="AT328" s="148" t="s">
        <v>139</v>
      </c>
      <c r="AU328" s="148" t="s">
        <v>84</v>
      </c>
      <c r="AV328" s="12" t="s">
        <v>84</v>
      </c>
      <c r="AW328" s="12" t="s">
        <v>31</v>
      </c>
      <c r="AX328" s="12" t="s">
        <v>74</v>
      </c>
      <c r="AY328" s="148" t="s">
        <v>132</v>
      </c>
    </row>
    <row r="329" spans="2:65" s="13" customFormat="1">
      <c r="B329" s="154"/>
      <c r="D329" s="147" t="s">
        <v>139</v>
      </c>
      <c r="E329" s="155" t="s">
        <v>1</v>
      </c>
      <c r="F329" s="156" t="s">
        <v>156</v>
      </c>
      <c r="H329" s="157">
        <v>2998.288</v>
      </c>
      <c r="I329" s="158"/>
      <c r="L329" s="154"/>
      <c r="M329" s="159"/>
      <c r="T329" s="160"/>
      <c r="AT329" s="155" t="s">
        <v>139</v>
      </c>
      <c r="AU329" s="155" t="s">
        <v>84</v>
      </c>
      <c r="AV329" s="13" t="s">
        <v>137</v>
      </c>
      <c r="AW329" s="13" t="s">
        <v>31</v>
      </c>
      <c r="AX329" s="13" t="s">
        <v>82</v>
      </c>
      <c r="AY329" s="155" t="s">
        <v>132</v>
      </c>
    </row>
    <row r="330" spans="2:65" s="1" customFormat="1" ht="16.5" customHeight="1">
      <c r="B330" s="132"/>
      <c r="C330" s="133" t="s">
        <v>323</v>
      </c>
      <c r="D330" s="133" t="s">
        <v>134</v>
      </c>
      <c r="E330" s="134" t="s">
        <v>1626</v>
      </c>
      <c r="F330" s="135" t="s">
        <v>1805</v>
      </c>
      <c r="G330" s="136" t="s">
        <v>228</v>
      </c>
      <c r="H330" s="137">
        <v>1035.355</v>
      </c>
      <c r="I330" s="138"/>
      <c r="J330" s="139">
        <f>ROUND(I330*H330,2)</f>
        <v>0</v>
      </c>
      <c r="K330" s="135" t="s">
        <v>136</v>
      </c>
      <c r="L330" s="32"/>
      <c r="M330" s="140" t="s">
        <v>1</v>
      </c>
      <c r="N330" s="141" t="s">
        <v>39</v>
      </c>
      <c r="P330" s="142">
        <f>O330*H330</f>
        <v>0</v>
      </c>
      <c r="Q330" s="142">
        <v>0</v>
      </c>
      <c r="R330" s="142">
        <f>Q330*H330</f>
        <v>0</v>
      </c>
      <c r="S330" s="142">
        <v>0</v>
      </c>
      <c r="T330" s="143">
        <f>S330*H330</f>
        <v>0</v>
      </c>
      <c r="AR330" s="144" t="s">
        <v>137</v>
      </c>
      <c r="AT330" s="144" t="s">
        <v>134</v>
      </c>
      <c r="AU330" s="144" t="s">
        <v>84</v>
      </c>
      <c r="AY330" s="17" t="s">
        <v>132</v>
      </c>
      <c r="BE330" s="145">
        <f>IF(N330="základní",J330,0)</f>
        <v>0</v>
      </c>
      <c r="BF330" s="145">
        <f>IF(N330="snížená",J330,0)</f>
        <v>0</v>
      </c>
      <c r="BG330" s="145">
        <f>IF(N330="zákl. přenesená",J330,0)</f>
        <v>0</v>
      </c>
      <c r="BH330" s="145">
        <f>IF(N330="sníž. přenesená",J330,0)</f>
        <v>0</v>
      </c>
      <c r="BI330" s="145">
        <f>IF(N330="nulová",J330,0)</f>
        <v>0</v>
      </c>
      <c r="BJ330" s="17" t="s">
        <v>82</v>
      </c>
      <c r="BK330" s="145">
        <f>ROUND(I330*H330,2)</f>
        <v>0</v>
      </c>
      <c r="BL330" s="17" t="s">
        <v>137</v>
      </c>
      <c r="BM330" s="144" t="s">
        <v>324</v>
      </c>
    </row>
    <row r="331" spans="2:65" s="12" customFormat="1">
      <c r="B331" s="146"/>
      <c r="D331" s="147" t="s">
        <v>139</v>
      </c>
      <c r="E331" s="148" t="s">
        <v>1</v>
      </c>
      <c r="F331" s="149" t="s">
        <v>320</v>
      </c>
      <c r="H331" s="150">
        <v>1035.355</v>
      </c>
      <c r="I331" s="151"/>
      <c r="L331" s="146"/>
      <c r="M331" s="152"/>
      <c r="T331" s="153"/>
      <c r="AT331" s="148" t="s">
        <v>139</v>
      </c>
      <c r="AU331" s="148" t="s">
        <v>84</v>
      </c>
      <c r="AV331" s="12" t="s">
        <v>84</v>
      </c>
      <c r="AW331" s="12" t="s">
        <v>31</v>
      </c>
      <c r="AX331" s="12" t="s">
        <v>82</v>
      </c>
      <c r="AY331" s="148" t="s">
        <v>132</v>
      </c>
    </row>
    <row r="332" spans="2:65" s="1" customFormat="1" ht="24.2" customHeight="1">
      <c r="B332" s="132"/>
      <c r="C332" s="133" t="s">
        <v>7</v>
      </c>
      <c r="D332" s="133" t="s">
        <v>134</v>
      </c>
      <c r="E332" s="134" t="s">
        <v>1627</v>
      </c>
      <c r="F332" s="135" t="s">
        <v>1806</v>
      </c>
      <c r="G332" s="136" t="s">
        <v>228</v>
      </c>
      <c r="H332" s="137">
        <v>2995.183</v>
      </c>
      <c r="I332" s="138"/>
      <c r="J332" s="139">
        <f>ROUND(I332*H332,2)</f>
        <v>0</v>
      </c>
      <c r="K332" s="135" t="s">
        <v>136</v>
      </c>
      <c r="L332" s="32"/>
      <c r="M332" s="140" t="s">
        <v>1</v>
      </c>
      <c r="N332" s="141" t="s">
        <v>39</v>
      </c>
      <c r="P332" s="142">
        <f>O332*H332</f>
        <v>0</v>
      </c>
      <c r="Q332" s="142">
        <v>0</v>
      </c>
      <c r="R332" s="142">
        <f>Q332*H332</f>
        <v>0</v>
      </c>
      <c r="S332" s="142">
        <v>0</v>
      </c>
      <c r="T332" s="143">
        <f>S332*H332</f>
        <v>0</v>
      </c>
      <c r="AR332" s="144" t="s">
        <v>137</v>
      </c>
      <c r="AT332" s="144" t="s">
        <v>134</v>
      </c>
      <c r="AU332" s="144" t="s">
        <v>84</v>
      </c>
      <c r="AY332" s="17" t="s">
        <v>132</v>
      </c>
      <c r="BE332" s="145">
        <f>IF(N332="základní",J332,0)</f>
        <v>0</v>
      </c>
      <c r="BF332" s="145">
        <f>IF(N332="snížená",J332,0)</f>
        <v>0</v>
      </c>
      <c r="BG332" s="145">
        <f>IF(N332="zákl. přenesená",J332,0)</f>
        <v>0</v>
      </c>
      <c r="BH332" s="145">
        <f>IF(N332="sníž. přenesená",J332,0)</f>
        <v>0</v>
      </c>
      <c r="BI332" s="145">
        <f>IF(N332="nulová",J332,0)</f>
        <v>0</v>
      </c>
      <c r="BJ332" s="17" t="s">
        <v>82</v>
      </c>
      <c r="BK332" s="145">
        <f>ROUND(I332*H332,2)</f>
        <v>0</v>
      </c>
      <c r="BL332" s="17" t="s">
        <v>137</v>
      </c>
      <c r="BM332" s="144" t="s">
        <v>325</v>
      </c>
    </row>
    <row r="333" spans="2:65" s="12" customFormat="1" ht="22.5">
      <c r="B333" s="146"/>
      <c r="D333" s="147" t="s">
        <v>139</v>
      </c>
      <c r="E333" s="148" t="s">
        <v>1</v>
      </c>
      <c r="F333" s="149" t="s">
        <v>326</v>
      </c>
      <c r="H333" s="150">
        <v>71.616</v>
      </c>
      <c r="I333" s="151"/>
      <c r="L333" s="146"/>
      <c r="M333" s="152"/>
      <c r="T333" s="153"/>
      <c r="AT333" s="148" t="s">
        <v>139</v>
      </c>
      <c r="AU333" s="148" t="s">
        <v>84</v>
      </c>
      <c r="AV333" s="12" t="s">
        <v>84</v>
      </c>
      <c r="AW333" s="12" t="s">
        <v>31</v>
      </c>
      <c r="AX333" s="12" t="s">
        <v>74</v>
      </c>
      <c r="AY333" s="148" t="s">
        <v>132</v>
      </c>
    </row>
    <row r="334" spans="2:65" s="12" customFormat="1" ht="22.5">
      <c r="B334" s="146"/>
      <c r="D334" s="147" t="s">
        <v>139</v>
      </c>
      <c r="E334" s="148" t="s">
        <v>1</v>
      </c>
      <c r="F334" s="149" t="s">
        <v>327</v>
      </c>
      <c r="H334" s="150">
        <v>388.46600000000001</v>
      </c>
      <c r="I334" s="151"/>
      <c r="L334" s="146"/>
      <c r="M334" s="152"/>
      <c r="T334" s="153"/>
      <c r="AT334" s="148" t="s">
        <v>139</v>
      </c>
      <c r="AU334" s="148" t="s">
        <v>84</v>
      </c>
      <c r="AV334" s="12" t="s">
        <v>84</v>
      </c>
      <c r="AW334" s="12" t="s">
        <v>31</v>
      </c>
      <c r="AX334" s="12" t="s">
        <v>74</v>
      </c>
      <c r="AY334" s="148" t="s">
        <v>132</v>
      </c>
    </row>
    <row r="335" spans="2:65" s="12" customFormat="1">
      <c r="B335" s="146"/>
      <c r="D335" s="147" t="s">
        <v>139</v>
      </c>
      <c r="E335" s="148" t="s">
        <v>1</v>
      </c>
      <c r="F335" s="149" t="s">
        <v>328</v>
      </c>
      <c r="H335" s="150">
        <v>598.88300000000004</v>
      </c>
      <c r="I335" s="151"/>
      <c r="L335" s="146"/>
      <c r="M335" s="152"/>
      <c r="T335" s="153"/>
      <c r="AT335" s="148" t="s">
        <v>139</v>
      </c>
      <c r="AU335" s="148" t="s">
        <v>84</v>
      </c>
      <c r="AV335" s="12" t="s">
        <v>84</v>
      </c>
      <c r="AW335" s="12" t="s">
        <v>31</v>
      </c>
      <c r="AX335" s="12" t="s">
        <v>74</v>
      </c>
      <c r="AY335" s="148" t="s">
        <v>132</v>
      </c>
    </row>
    <row r="336" spans="2:65" s="12" customFormat="1">
      <c r="B336" s="146"/>
      <c r="D336" s="147" t="s">
        <v>139</v>
      </c>
      <c r="E336" s="148" t="s">
        <v>1</v>
      </c>
      <c r="F336" s="149" t="s">
        <v>329</v>
      </c>
      <c r="H336" s="150">
        <v>202.511</v>
      </c>
      <c r="I336" s="151"/>
      <c r="L336" s="146"/>
      <c r="M336" s="152"/>
      <c r="T336" s="153"/>
      <c r="AT336" s="148" t="s">
        <v>139</v>
      </c>
      <c r="AU336" s="148" t="s">
        <v>84</v>
      </c>
      <c r="AV336" s="12" t="s">
        <v>84</v>
      </c>
      <c r="AW336" s="12" t="s">
        <v>31</v>
      </c>
      <c r="AX336" s="12" t="s">
        <v>74</v>
      </c>
      <c r="AY336" s="148" t="s">
        <v>132</v>
      </c>
    </row>
    <row r="337" spans="2:65" s="12" customFormat="1" ht="22.5">
      <c r="B337" s="146"/>
      <c r="D337" s="147" t="s">
        <v>139</v>
      </c>
      <c r="E337" s="148" t="s">
        <v>1</v>
      </c>
      <c r="F337" s="149" t="s">
        <v>330</v>
      </c>
      <c r="H337" s="150">
        <v>277.61</v>
      </c>
      <c r="I337" s="151"/>
      <c r="L337" s="146"/>
      <c r="M337" s="152"/>
      <c r="T337" s="153"/>
      <c r="AT337" s="148" t="s">
        <v>139</v>
      </c>
      <c r="AU337" s="148" t="s">
        <v>84</v>
      </c>
      <c r="AV337" s="12" t="s">
        <v>84</v>
      </c>
      <c r="AW337" s="12" t="s">
        <v>31</v>
      </c>
      <c r="AX337" s="12" t="s">
        <v>74</v>
      </c>
      <c r="AY337" s="148" t="s">
        <v>132</v>
      </c>
    </row>
    <row r="338" spans="2:65" s="12" customFormat="1">
      <c r="B338" s="146"/>
      <c r="D338" s="147" t="s">
        <v>139</v>
      </c>
      <c r="E338" s="148" t="s">
        <v>1</v>
      </c>
      <c r="F338" s="149" t="s">
        <v>331</v>
      </c>
      <c r="H338" s="150">
        <v>158.386</v>
      </c>
      <c r="I338" s="151"/>
      <c r="L338" s="146"/>
      <c r="M338" s="152"/>
      <c r="T338" s="153"/>
      <c r="AT338" s="148" t="s">
        <v>139</v>
      </c>
      <c r="AU338" s="148" t="s">
        <v>84</v>
      </c>
      <c r="AV338" s="12" t="s">
        <v>84</v>
      </c>
      <c r="AW338" s="12" t="s">
        <v>31</v>
      </c>
      <c r="AX338" s="12" t="s">
        <v>74</v>
      </c>
      <c r="AY338" s="148" t="s">
        <v>132</v>
      </c>
    </row>
    <row r="339" spans="2:65" s="12" customFormat="1">
      <c r="B339" s="146"/>
      <c r="D339" s="147" t="s">
        <v>139</v>
      </c>
      <c r="E339" s="148" t="s">
        <v>1</v>
      </c>
      <c r="F339" s="149" t="s">
        <v>332</v>
      </c>
      <c r="H339" s="150">
        <v>110.752</v>
      </c>
      <c r="I339" s="151"/>
      <c r="L339" s="146"/>
      <c r="M339" s="152"/>
      <c r="T339" s="153"/>
      <c r="AT339" s="148" t="s">
        <v>139</v>
      </c>
      <c r="AU339" s="148" t="s">
        <v>84</v>
      </c>
      <c r="AV339" s="12" t="s">
        <v>84</v>
      </c>
      <c r="AW339" s="12" t="s">
        <v>31</v>
      </c>
      <c r="AX339" s="12" t="s">
        <v>74</v>
      </c>
      <c r="AY339" s="148" t="s">
        <v>132</v>
      </c>
    </row>
    <row r="340" spans="2:65" s="12" customFormat="1">
      <c r="B340" s="146"/>
      <c r="D340" s="147" t="s">
        <v>139</v>
      </c>
      <c r="E340" s="148" t="s">
        <v>1</v>
      </c>
      <c r="F340" s="149" t="s">
        <v>333</v>
      </c>
      <c r="H340" s="150">
        <v>90.01</v>
      </c>
      <c r="I340" s="151"/>
      <c r="L340" s="146"/>
      <c r="M340" s="152"/>
      <c r="T340" s="153"/>
      <c r="AT340" s="148" t="s">
        <v>139</v>
      </c>
      <c r="AU340" s="148" t="s">
        <v>84</v>
      </c>
      <c r="AV340" s="12" t="s">
        <v>84</v>
      </c>
      <c r="AW340" s="12" t="s">
        <v>31</v>
      </c>
      <c r="AX340" s="12" t="s">
        <v>74</v>
      </c>
      <c r="AY340" s="148" t="s">
        <v>132</v>
      </c>
    </row>
    <row r="341" spans="2:65" s="12" customFormat="1">
      <c r="B341" s="146"/>
      <c r="D341" s="147" t="s">
        <v>139</v>
      </c>
      <c r="E341" s="148" t="s">
        <v>1</v>
      </c>
      <c r="F341" s="149" t="s">
        <v>334</v>
      </c>
      <c r="H341" s="150">
        <v>144.11500000000001</v>
      </c>
      <c r="I341" s="151"/>
      <c r="L341" s="146"/>
      <c r="M341" s="152"/>
      <c r="T341" s="153"/>
      <c r="AT341" s="148" t="s">
        <v>139</v>
      </c>
      <c r="AU341" s="148" t="s">
        <v>84</v>
      </c>
      <c r="AV341" s="12" t="s">
        <v>84</v>
      </c>
      <c r="AW341" s="12" t="s">
        <v>31</v>
      </c>
      <c r="AX341" s="12" t="s">
        <v>74</v>
      </c>
      <c r="AY341" s="148" t="s">
        <v>132</v>
      </c>
    </row>
    <row r="342" spans="2:65" s="12" customFormat="1" ht="22.5">
      <c r="B342" s="146"/>
      <c r="D342" s="147" t="s">
        <v>139</v>
      </c>
      <c r="E342" s="148" t="s">
        <v>1</v>
      </c>
      <c r="F342" s="149" t="s">
        <v>335</v>
      </c>
      <c r="H342" s="150">
        <v>242.393</v>
      </c>
      <c r="I342" s="151"/>
      <c r="L342" s="146"/>
      <c r="M342" s="152"/>
      <c r="T342" s="153"/>
      <c r="AT342" s="148" t="s">
        <v>139</v>
      </c>
      <c r="AU342" s="148" t="s">
        <v>84</v>
      </c>
      <c r="AV342" s="12" t="s">
        <v>84</v>
      </c>
      <c r="AW342" s="12" t="s">
        <v>31</v>
      </c>
      <c r="AX342" s="12" t="s">
        <v>74</v>
      </c>
      <c r="AY342" s="148" t="s">
        <v>132</v>
      </c>
    </row>
    <row r="343" spans="2:65" s="12" customFormat="1">
      <c r="B343" s="146"/>
      <c r="D343" s="147" t="s">
        <v>139</v>
      </c>
      <c r="E343" s="148" t="s">
        <v>1</v>
      </c>
      <c r="F343" s="149" t="s">
        <v>336</v>
      </c>
      <c r="H343" s="150">
        <v>49.517000000000003</v>
      </c>
      <c r="I343" s="151"/>
      <c r="L343" s="146"/>
      <c r="M343" s="152"/>
      <c r="T343" s="153"/>
      <c r="AT343" s="148" t="s">
        <v>139</v>
      </c>
      <c r="AU343" s="148" t="s">
        <v>84</v>
      </c>
      <c r="AV343" s="12" t="s">
        <v>84</v>
      </c>
      <c r="AW343" s="12" t="s">
        <v>31</v>
      </c>
      <c r="AX343" s="12" t="s">
        <v>74</v>
      </c>
      <c r="AY343" s="148" t="s">
        <v>132</v>
      </c>
    </row>
    <row r="344" spans="2:65" s="12" customFormat="1" ht="22.5">
      <c r="B344" s="146"/>
      <c r="D344" s="147" t="s">
        <v>139</v>
      </c>
      <c r="E344" s="148" t="s">
        <v>1</v>
      </c>
      <c r="F344" s="149" t="s">
        <v>337</v>
      </c>
      <c r="H344" s="150">
        <v>452.04700000000003</v>
      </c>
      <c r="I344" s="151"/>
      <c r="L344" s="146"/>
      <c r="M344" s="152"/>
      <c r="T344" s="153"/>
      <c r="AT344" s="148" t="s">
        <v>139</v>
      </c>
      <c r="AU344" s="148" t="s">
        <v>84</v>
      </c>
      <c r="AV344" s="12" t="s">
        <v>84</v>
      </c>
      <c r="AW344" s="12" t="s">
        <v>31</v>
      </c>
      <c r="AX344" s="12" t="s">
        <v>74</v>
      </c>
      <c r="AY344" s="148" t="s">
        <v>132</v>
      </c>
    </row>
    <row r="345" spans="2:65" s="12" customFormat="1">
      <c r="B345" s="146"/>
      <c r="D345" s="147" t="s">
        <v>139</v>
      </c>
      <c r="E345" s="148" t="s">
        <v>1</v>
      </c>
      <c r="F345" s="149" t="s">
        <v>338</v>
      </c>
      <c r="H345" s="150">
        <v>66.873999999999995</v>
      </c>
      <c r="I345" s="151"/>
      <c r="L345" s="146"/>
      <c r="M345" s="152"/>
      <c r="T345" s="153"/>
      <c r="AT345" s="148" t="s">
        <v>139</v>
      </c>
      <c r="AU345" s="148" t="s">
        <v>84</v>
      </c>
      <c r="AV345" s="12" t="s">
        <v>84</v>
      </c>
      <c r="AW345" s="12" t="s">
        <v>31</v>
      </c>
      <c r="AX345" s="12" t="s">
        <v>74</v>
      </c>
      <c r="AY345" s="148" t="s">
        <v>132</v>
      </c>
    </row>
    <row r="346" spans="2:65" s="12" customFormat="1">
      <c r="B346" s="146"/>
      <c r="D346" s="147" t="s">
        <v>139</v>
      </c>
      <c r="E346" s="148" t="s">
        <v>1</v>
      </c>
      <c r="F346" s="149" t="s">
        <v>339</v>
      </c>
      <c r="H346" s="150">
        <v>142.00299999999999</v>
      </c>
      <c r="I346" s="151"/>
      <c r="L346" s="146"/>
      <c r="M346" s="152"/>
      <c r="T346" s="153"/>
      <c r="AT346" s="148" t="s">
        <v>139</v>
      </c>
      <c r="AU346" s="148" t="s">
        <v>84</v>
      </c>
      <c r="AV346" s="12" t="s">
        <v>84</v>
      </c>
      <c r="AW346" s="12" t="s">
        <v>31</v>
      </c>
      <c r="AX346" s="12" t="s">
        <v>74</v>
      </c>
      <c r="AY346" s="148" t="s">
        <v>132</v>
      </c>
    </row>
    <row r="347" spans="2:65" s="13" customFormat="1">
      <c r="B347" s="154"/>
      <c r="D347" s="147" t="s">
        <v>139</v>
      </c>
      <c r="E347" s="155" t="s">
        <v>1</v>
      </c>
      <c r="F347" s="156" t="s">
        <v>156</v>
      </c>
      <c r="H347" s="157">
        <v>2995.183</v>
      </c>
      <c r="I347" s="158"/>
      <c r="L347" s="154"/>
      <c r="M347" s="159"/>
      <c r="T347" s="160"/>
      <c r="AT347" s="155" t="s">
        <v>139</v>
      </c>
      <c r="AU347" s="155" t="s">
        <v>84</v>
      </c>
      <c r="AV347" s="13" t="s">
        <v>137</v>
      </c>
      <c r="AW347" s="13" t="s">
        <v>31</v>
      </c>
      <c r="AX347" s="13" t="s">
        <v>82</v>
      </c>
      <c r="AY347" s="155" t="s">
        <v>132</v>
      </c>
    </row>
    <row r="348" spans="2:65" s="1" customFormat="1" ht="24.2" customHeight="1">
      <c r="B348" s="132"/>
      <c r="C348" s="133" t="s">
        <v>340</v>
      </c>
      <c r="D348" s="133" t="s">
        <v>134</v>
      </c>
      <c r="E348" s="134" t="s">
        <v>1628</v>
      </c>
      <c r="F348" s="135" t="s">
        <v>1807</v>
      </c>
      <c r="G348" s="136" t="s">
        <v>228</v>
      </c>
      <c r="H348" s="137">
        <v>745.43899999999996</v>
      </c>
      <c r="I348" s="138"/>
      <c r="J348" s="139">
        <f>ROUND(I348*H348,2)</f>
        <v>0</v>
      </c>
      <c r="K348" s="135" t="s">
        <v>136</v>
      </c>
      <c r="L348" s="32"/>
      <c r="M348" s="140" t="s">
        <v>1</v>
      </c>
      <c r="N348" s="141" t="s">
        <v>39</v>
      </c>
      <c r="P348" s="142">
        <f>O348*H348</f>
        <v>0</v>
      </c>
      <c r="Q348" s="142">
        <v>0</v>
      </c>
      <c r="R348" s="142">
        <f>Q348*H348</f>
        <v>0</v>
      </c>
      <c r="S348" s="142">
        <v>0</v>
      </c>
      <c r="T348" s="143">
        <f>S348*H348</f>
        <v>0</v>
      </c>
      <c r="AR348" s="144" t="s">
        <v>137</v>
      </c>
      <c r="AT348" s="144" t="s">
        <v>134</v>
      </c>
      <c r="AU348" s="144" t="s">
        <v>84</v>
      </c>
      <c r="AY348" s="17" t="s">
        <v>132</v>
      </c>
      <c r="BE348" s="145">
        <f>IF(N348="základní",J348,0)</f>
        <v>0</v>
      </c>
      <c r="BF348" s="145">
        <f>IF(N348="snížená",J348,0)</f>
        <v>0</v>
      </c>
      <c r="BG348" s="145">
        <f>IF(N348="zákl. přenesená",J348,0)</f>
        <v>0</v>
      </c>
      <c r="BH348" s="145">
        <f>IF(N348="sníž. přenesená",J348,0)</f>
        <v>0</v>
      </c>
      <c r="BI348" s="145">
        <f>IF(N348="nulová",J348,0)</f>
        <v>0</v>
      </c>
      <c r="BJ348" s="17" t="s">
        <v>82</v>
      </c>
      <c r="BK348" s="145">
        <f>ROUND(I348*H348,2)</f>
        <v>0</v>
      </c>
      <c r="BL348" s="17" t="s">
        <v>137</v>
      </c>
      <c r="BM348" s="144" t="s">
        <v>341</v>
      </c>
    </row>
    <row r="349" spans="2:65" s="12" customFormat="1">
      <c r="B349" s="146"/>
      <c r="D349" s="147" t="s">
        <v>139</v>
      </c>
      <c r="E349" s="148" t="s">
        <v>1</v>
      </c>
      <c r="F349" s="149" t="s">
        <v>342</v>
      </c>
      <c r="H349" s="150">
        <v>12.901999999999999</v>
      </c>
      <c r="I349" s="151"/>
      <c r="L349" s="146"/>
      <c r="M349" s="152"/>
      <c r="T349" s="153"/>
      <c r="AT349" s="148" t="s">
        <v>139</v>
      </c>
      <c r="AU349" s="148" t="s">
        <v>84</v>
      </c>
      <c r="AV349" s="12" t="s">
        <v>84</v>
      </c>
      <c r="AW349" s="12" t="s">
        <v>31</v>
      </c>
      <c r="AX349" s="12" t="s">
        <v>74</v>
      </c>
      <c r="AY349" s="148" t="s">
        <v>132</v>
      </c>
    </row>
    <row r="350" spans="2:65" s="12" customFormat="1">
      <c r="B350" s="146"/>
      <c r="D350" s="147" t="s">
        <v>139</v>
      </c>
      <c r="E350" s="148" t="s">
        <v>1</v>
      </c>
      <c r="F350" s="149" t="s">
        <v>343</v>
      </c>
      <c r="H350" s="150">
        <v>86.135999999999996</v>
      </c>
      <c r="I350" s="151"/>
      <c r="L350" s="146"/>
      <c r="M350" s="152"/>
      <c r="T350" s="153"/>
      <c r="AT350" s="148" t="s">
        <v>139</v>
      </c>
      <c r="AU350" s="148" t="s">
        <v>84</v>
      </c>
      <c r="AV350" s="12" t="s">
        <v>84</v>
      </c>
      <c r="AW350" s="12" t="s">
        <v>31</v>
      </c>
      <c r="AX350" s="12" t="s">
        <v>74</v>
      </c>
      <c r="AY350" s="148" t="s">
        <v>132</v>
      </c>
    </row>
    <row r="351" spans="2:65" s="12" customFormat="1">
      <c r="B351" s="146"/>
      <c r="D351" s="147" t="s">
        <v>139</v>
      </c>
      <c r="E351" s="148" t="s">
        <v>1</v>
      </c>
      <c r="F351" s="149" t="s">
        <v>344</v>
      </c>
      <c r="H351" s="150">
        <v>140.91399999999999</v>
      </c>
      <c r="I351" s="151"/>
      <c r="L351" s="146"/>
      <c r="M351" s="152"/>
      <c r="T351" s="153"/>
      <c r="AT351" s="148" t="s">
        <v>139</v>
      </c>
      <c r="AU351" s="148" t="s">
        <v>84</v>
      </c>
      <c r="AV351" s="12" t="s">
        <v>84</v>
      </c>
      <c r="AW351" s="12" t="s">
        <v>31</v>
      </c>
      <c r="AX351" s="12" t="s">
        <v>74</v>
      </c>
      <c r="AY351" s="148" t="s">
        <v>132</v>
      </c>
    </row>
    <row r="352" spans="2:65" s="12" customFormat="1">
      <c r="B352" s="146"/>
      <c r="D352" s="147" t="s">
        <v>139</v>
      </c>
      <c r="E352" s="148" t="s">
        <v>1</v>
      </c>
      <c r="F352" s="149" t="s">
        <v>345</v>
      </c>
      <c r="H352" s="150">
        <v>47.65</v>
      </c>
      <c r="I352" s="151"/>
      <c r="L352" s="146"/>
      <c r="M352" s="152"/>
      <c r="T352" s="153"/>
      <c r="AT352" s="148" t="s">
        <v>139</v>
      </c>
      <c r="AU352" s="148" t="s">
        <v>84</v>
      </c>
      <c r="AV352" s="12" t="s">
        <v>84</v>
      </c>
      <c r="AW352" s="12" t="s">
        <v>31</v>
      </c>
      <c r="AX352" s="12" t="s">
        <v>74</v>
      </c>
      <c r="AY352" s="148" t="s">
        <v>132</v>
      </c>
    </row>
    <row r="353" spans="2:65" s="12" customFormat="1">
      <c r="B353" s="146"/>
      <c r="D353" s="147" t="s">
        <v>139</v>
      </c>
      <c r="E353" s="148" t="s">
        <v>1</v>
      </c>
      <c r="F353" s="149" t="s">
        <v>346</v>
      </c>
      <c r="H353" s="150">
        <v>55.642000000000003</v>
      </c>
      <c r="I353" s="151"/>
      <c r="L353" s="146"/>
      <c r="M353" s="152"/>
      <c r="T353" s="153"/>
      <c r="AT353" s="148" t="s">
        <v>139</v>
      </c>
      <c r="AU353" s="148" t="s">
        <v>84</v>
      </c>
      <c r="AV353" s="12" t="s">
        <v>84</v>
      </c>
      <c r="AW353" s="12" t="s">
        <v>31</v>
      </c>
      <c r="AX353" s="12" t="s">
        <v>74</v>
      </c>
      <c r="AY353" s="148" t="s">
        <v>132</v>
      </c>
    </row>
    <row r="354" spans="2:65" s="12" customFormat="1">
      <c r="B354" s="146"/>
      <c r="D354" s="147" t="s">
        <v>139</v>
      </c>
      <c r="E354" s="148" t="s">
        <v>1</v>
      </c>
      <c r="F354" s="149" t="s">
        <v>347</v>
      </c>
      <c r="H354" s="150">
        <v>37.267000000000003</v>
      </c>
      <c r="I354" s="151"/>
      <c r="L354" s="146"/>
      <c r="M354" s="152"/>
      <c r="T354" s="153"/>
      <c r="AT354" s="148" t="s">
        <v>139</v>
      </c>
      <c r="AU354" s="148" t="s">
        <v>84</v>
      </c>
      <c r="AV354" s="12" t="s">
        <v>84</v>
      </c>
      <c r="AW354" s="12" t="s">
        <v>31</v>
      </c>
      <c r="AX354" s="12" t="s">
        <v>74</v>
      </c>
      <c r="AY354" s="148" t="s">
        <v>132</v>
      </c>
    </row>
    <row r="355" spans="2:65" s="12" customFormat="1">
      <c r="B355" s="146"/>
      <c r="D355" s="147" t="s">
        <v>139</v>
      </c>
      <c r="E355" s="148" t="s">
        <v>1</v>
      </c>
      <c r="F355" s="149" t="s">
        <v>348</v>
      </c>
      <c r="H355" s="150">
        <v>26.059000000000001</v>
      </c>
      <c r="I355" s="151"/>
      <c r="L355" s="146"/>
      <c r="M355" s="152"/>
      <c r="T355" s="153"/>
      <c r="AT355" s="148" t="s">
        <v>139</v>
      </c>
      <c r="AU355" s="148" t="s">
        <v>84</v>
      </c>
      <c r="AV355" s="12" t="s">
        <v>84</v>
      </c>
      <c r="AW355" s="12" t="s">
        <v>31</v>
      </c>
      <c r="AX355" s="12" t="s">
        <v>74</v>
      </c>
      <c r="AY355" s="148" t="s">
        <v>132</v>
      </c>
    </row>
    <row r="356" spans="2:65" s="12" customFormat="1">
      <c r="B356" s="146"/>
      <c r="D356" s="147" t="s">
        <v>139</v>
      </c>
      <c r="E356" s="148" t="s">
        <v>1</v>
      </c>
      <c r="F356" s="149" t="s">
        <v>349</v>
      </c>
      <c r="H356" s="150">
        <v>22.501999999999999</v>
      </c>
      <c r="I356" s="151"/>
      <c r="L356" s="146"/>
      <c r="M356" s="152"/>
      <c r="T356" s="153"/>
      <c r="AT356" s="148" t="s">
        <v>139</v>
      </c>
      <c r="AU356" s="148" t="s">
        <v>84</v>
      </c>
      <c r="AV356" s="12" t="s">
        <v>84</v>
      </c>
      <c r="AW356" s="12" t="s">
        <v>31</v>
      </c>
      <c r="AX356" s="12" t="s">
        <v>74</v>
      </c>
      <c r="AY356" s="148" t="s">
        <v>132</v>
      </c>
    </row>
    <row r="357" spans="2:65" s="12" customFormat="1">
      <c r="B357" s="146"/>
      <c r="D357" s="147" t="s">
        <v>139</v>
      </c>
      <c r="E357" s="148" t="s">
        <v>1</v>
      </c>
      <c r="F357" s="149" t="s">
        <v>350</v>
      </c>
      <c r="H357" s="150">
        <v>36.029000000000003</v>
      </c>
      <c r="I357" s="151"/>
      <c r="L357" s="146"/>
      <c r="M357" s="152"/>
      <c r="T357" s="153"/>
      <c r="AT357" s="148" t="s">
        <v>139</v>
      </c>
      <c r="AU357" s="148" t="s">
        <v>84</v>
      </c>
      <c r="AV357" s="12" t="s">
        <v>84</v>
      </c>
      <c r="AW357" s="12" t="s">
        <v>31</v>
      </c>
      <c r="AX357" s="12" t="s">
        <v>74</v>
      </c>
      <c r="AY357" s="148" t="s">
        <v>132</v>
      </c>
    </row>
    <row r="358" spans="2:65" s="12" customFormat="1">
      <c r="B358" s="146"/>
      <c r="D358" s="147" t="s">
        <v>139</v>
      </c>
      <c r="E358" s="148" t="s">
        <v>1</v>
      </c>
      <c r="F358" s="149" t="s">
        <v>351</v>
      </c>
      <c r="H358" s="150">
        <v>57.259</v>
      </c>
      <c r="I358" s="151"/>
      <c r="L358" s="146"/>
      <c r="M358" s="152"/>
      <c r="T358" s="153"/>
      <c r="AT358" s="148" t="s">
        <v>139</v>
      </c>
      <c r="AU358" s="148" t="s">
        <v>84</v>
      </c>
      <c r="AV358" s="12" t="s">
        <v>84</v>
      </c>
      <c r="AW358" s="12" t="s">
        <v>31</v>
      </c>
      <c r="AX358" s="12" t="s">
        <v>74</v>
      </c>
      <c r="AY358" s="148" t="s">
        <v>132</v>
      </c>
    </row>
    <row r="359" spans="2:65" s="12" customFormat="1">
      <c r="B359" s="146"/>
      <c r="D359" s="147" t="s">
        <v>139</v>
      </c>
      <c r="E359" s="148" t="s">
        <v>1</v>
      </c>
      <c r="F359" s="149" t="s">
        <v>351</v>
      </c>
      <c r="H359" s="150">
        <v>57.259</v>
      </c>
      <c r="I359" s="151"/>
      <c r="L359" s="146"/>
      <c r="M359" s="152"/>
      <c r="T359" s="153"/>
      <c r="AT359" s="148" t="s">
        <v>139</v>
      </c>
      <c r="AU359" s="148" t="s">
        <v>84</v>
      </c>
      <c r="AV359" s="12" t="s">
        <v>84</v>
      </c>
      <c r="AW359" s="12" t="s">
        <v>31</v>
      </c>
      <c r="AX359" s="12" t="s">
        <v>74</v>
      </c>
      <c r="AY359" s="148" t="s">
        <v>132</v>
      </c>
    </row>
    <row r="360" spans="2:65" s="12" customFormat="1">
      <c r="B360" s="146"/>
      <c r="D360" s="147" t="s">
        <v>139</v>
      </c>
      <c r="E360" s="148" t="s">
        <v>1</v>
      </c>
      <c r="F360" s="149" t="s">
        <v>352</v>
      </c>
      <c r="H360" s="150">
        <v>12.379</v>
      </c>
      <c r="I360" s="151"/>
      <c r="L360" s="146"/>
      <c r="M360" s="152"/>
      <c r="T360" s="153"/>
      <c r="AT360" s="148" t="s">
        <v>139</v>
      </c>
      <c r="AU360" s="148" t="s">
        <v>84</v>
      </c>
      <c r="AV360" s="12" t="s">
        <v>84</v>
      </c>
      <c r="AW360" s="12" t="s">
        <v>31</v>
      </c>
      <c r="AX360" s="12" t="s">
        <v>74</v>
      </c>
      <c r="AY360" s="148" t="s">
        <v>132</v>
      </c>
    </row>
    <row r="361" spans="2:65" s="12" customFormat="1">
      <c r="B361" s="146"/>
      <c r="D361" s="147" t="s">
        <v>139</v>
      </c>
      <c r="E361" s="148" t="s">
        <v>1</v>
      </c>
      <c r="F361" s="149" t="s">
        <v>353</v>
      </c>
      <c r="H361" s="150">
        <v>101.22199999999999</v>
      </c>
      <c r="I361" s="151"/>
      <c r="L361" s="146"/>
      <c r="M361" s="152"/>
      <c r="T361" s="153"/>
      <c r="AT361" s="148" t="s">
        <v>139</v>
      </c>
      <c r="AU361" s="148" t="s">
        <v>84</v>
      </c>
      <c r="AV361" s="12" t="s">
        <v>84</v>
      </c>
      <c r="AW361" s="12" t="s">
        <v>31</v>
      </c>
      <c r="AX361" s="12" t="s">
        <v>74</v>
      </c>
      <c r="AY361" s="148" t="s">
        <v>132</v>
      </c>
    </row>
    <row r="362" spans="2:65" s="12" customFormat="1">
      <c r="B362" s="146"/>
      <c r="D362" s="147" t="s">
        <v>139</v>
      </c>
      <c r="E362" s="148" t="s">
        <v>1</v>
      </c>
      <c r="F362" s="149" t="s">
        <v>354</v>
      </c>
      <c r="H362" s="150">
        <v>16.718</v>
      </c>
      <c r="I362" s="151"/>
      <c r="L362" s="146"/>
      <c r="M362" s="152"/>
      <c r="T362" s="153"/>
      <c r="AT362" s="148" t="s">
        <v>139</v>
      </c>
      <c r="AU362" s="148" t="s">
        <v>84</v>
      </c>
      <c r="AV362" s="12" t="s">
        <v>84</v>
      </c>
      <c r="AW362" s="12" t="s">
        <v>31</v>
      </c>
      <c r="AX362" s="12" t="s">
        <v>74</v>
      </c>
      <c r="AY362" s="148" t="s">
        <v>132</v>
      </c>
    </row>
    <row r="363" spans="2:65" s="12" customFormat="1">
      <c r="B363" s="146"/>
      <c r="D363" s="147" t="s">
        <v>139</v>
      </c>
      <c r="E363" s="148" t="s">
        <v>1</v>
      </c>
      <c r="F363" s="149" t="s">
        <v>355</v>
      </c>
      <c r="H363" s="150">
        <v>35.500999999999998</v>
      </c>
      <c r="I363" s="151"/>
      <c r="L363" s="146"/>
      <c r="M363" s="152"/>
      <c r="T363" s="153"/>
      <c r="AT363" s="148" t="s">
        <v>139</v>
      </c>
      <c r="AU363" s="148" t="s">
        <v>84</v>
      </c>
      <c r="AV363" s="12" t="s">
        <v>84</v>
      </c>
      <c r="AW363" s="12" t="s">
        <v>31</v>
      </c>
      <c r="AX363" s="12" t="s">
        <v>74</v>
      </c>
      <c r="AY363" s="148" t="s">
        <v>132</v>
      </c>
    </row>
    <row r="364" spans="2:65" s="13" customFormat="1">
      <c r="B364" s="154"/>
      <c r="D364" s="147" t="s">
        <v>139</v>
      </c>
      <c r="E364" s="155" t="s">
        <v>1</v>
      </c>
      <c r="F364" s="156" t="s">
        <v>156</v>
      </c>
      <c r="H364" s="157">
        <v>745.43899999999996</v>
      </c>
      <c r="I364" s="158"/>
      <c r="L364" s="154"/>
      <c r="M364" s="159"/>
      <c r="T364" s="160"/>
      <c r="AT364" s="155" t="s">
        <v>139</v>
      </c>
      <c r="AU364" s="155" t="s">
        <v>84</v>
      </c>
      <c r="AV364" s="13" t="s">
        <v>137</v>
      </c>
      <c r="AW364" s="13" t="s">
        <v>31</v>
      </c>
      <c r="AX364" s="13" t="s">
        <v>82</v>
      </c>
      <c r="AY364" s="155" t="s">
        <v>132</v>
      </c>
    </row>
    <row r="365" spans="2:65" s="1" customFormat="1" ht="16.5" customHeight="1">
      <c r="B365" s="132"/>
      <c r="C365" s="174" t="s">
        <v>356</v>
      </c>
      <c r="D365" s="174" t="s">
        <v>357</v>
      </c>
      <c r="E365" s="175" t="s">
        <v>1629</v>
      </c>
      <c r="F365" s="176" t="s">
        <v>1808</v>
      </c>
      <c r="G365" s="177" t="s">
        <v>358</v>
      </c>
      <c r="H365" s="178">
        <v>1043.615</v>
      </c>
      <c r="I365" s="179"/>
      <c r="J365" s="180">
        <f>ROUND(I365*H365,2)</f>
        <v>0</v>
      </c>
      <c r="K365" s="176" t="s">
        <v>136</v>
      </c>
      <c r="L365" s="181"/>
      <c r="M365" s="182" t="s">
        <v>1</v>
      </c>
      <c r="N365" s="183" t="s">
        <v>39</v>
      </c>
      <c r="P365" s="142">
        <f>O365*H365</f>
        <v>0</v>
      </c>
      <c r="Q365" s="142">
        <v>0</v>
      </c>
      <c r="R365" s="142">
        <f>Q365*H365</f>
        <v>0</v>
      </c>
      <c r="S365" s="142">
        <v>0</v>
      </c>
      <c r="T365" s="143">
        <f>S365*H365</f>
        <v>0</v>
      </c>
      <c r="AR365" s="144" t="s">
        <v>208</v>
      </c>
      <c r="AT365" s="144" t="s">
        <v>357</v>
      </c>
      <c r="AU365" s="144" t="s">
        <v>84</v>
      </c>
      <c r="AY365" s="17" t="s">
        <v>132</v>
      </c>
      <c r="BE365" s="145">
        <f>IF(N365="základní",J365,0)</f>
        <v>0</v>
      </c>
      <c r="BF365" s="145">
        <f>IF(N365="snížená",J365,0)</f>
        <v>0</v>
      </c>
      <c r="BG365" s="145">
        <f>IF(N365="zákl. přenesená",J365,0)</f>
        <v>0</v>
      </c>
      <c r="BH365" s="145">
        <f>IF(N365="sníž. přenesená",J365,0)</f>
        <v>0</v>
      </c>
      <c r="BI365" s="145">
        <f>IF(N365="nulová",J365,0)</f>
        <v>0</v>
      </c>
      <c r="BJ365" s="17" t="s">
        <v>82</v>
      </c>
      <c r="BK365" s="145">
        <f>ROUND(I365*H365,2)</f>
        <v>0</v>
      </c>
      <c r="BL365" s="17" t="s">
        <v>137</v>
      </c>
      <c r="BM365" s="144" t="s">
        <v>359</v>
      </c>
    </row>
    <row r="366" spans="2:65" s="12" customFormat="1">
      <c r="B366" s="146"/>
      <c r="D366" s="147" t="s">
        <v>139</v>
      </c>
      <c r="F366" s="149" t="s">
        <v>360</v>
      </c>
      <c r="H366" s="150">
        <v>1043.615</v>
      </c>
      <c r="I366" s="151"/>
      <c r="L366" s="146"/>
      <c r="M366" s="152"/>
      <c r="T366" s="153"/>
      <c r="AT366" s="148" t="s">
        <v>139</v>
      </c>
      <c r="AU366" s="148" t="s">
        <v>84</v>
      </c>
      <c r="AV366" s="12" t="s">
        <v>84</v>
      </c>
      <c r="AW366" s="12" t="s">
        <v>3</v>
      </c>
      <c r="AX366" s="12" t="s">
        <v>82</v>
      </c>
      <c r="AY366" s="148" t="s">
        <v>132</v>
      </c>
    </row>
    <row r="367" spans="2:65" s="1" customFormat="1" ht="33" customHeight="1">
      <c r="B367" s="132"/>
      <c r="C367" s="133" t="s">
        <v>361</v>
      </c>
      <c r="D367" s="133" t="s">
        <v>134</v>
      </c>
      <c r="E367" s="134" t="s">
        <v>1630</v>
      </c>
      <c r="F367" s="135" t="s">
        <v>1809</v>
      </c>
      <c r="G367" s="136" t="s">
        <v>228</v>
      </c>
      <c r="H367" s="137">
        <v>107.52</v>
      </c>
      <c r="I367" s="138"/>
      <c r="J367" s="139">
        <f>ROUND(I367*H367,2)</f>
        <v>0</v>
      </c>
      <c r="K367" s="135" t="s">
        <v>136</v>
      </c>
      <c r="L367" s="32"/>
      <c r="M367" s="140" t="s">
        <v>1</v>
      </c>
      <c r="N367" s="141" t="s">
        <v>39</v>
      </c>
      <c r="P367" s="142">
        <f>O367*H367</f>
        <v>0</v>
      </c>
      <c r="Q367" s="142">
        <v>0</v>
      </c>
      <c r="R367" s="142">
        <f>Q367*H367</f>
        <v>0</v>
      </c>
      <c r="S367" s="142">
        <v>0</v>
      </c>
      <c r="T367" s="143">
        <f>S367*H367</f>
        <v>0</v>
      </c>
      <c r="AR367" s="144" t="s">
        <v>137</v>
      </c>
      <c r="AT367" s="144" t="s">
        <v>134</v>
      </c>
      <c r="AU367" s="144" t="s">
        <v>84</v>
      </c>
      <c r="AY367" s="17" t="s">
        <v>132</v>
      </c>
      <c r="BE367" s="145">
        <f>IF(N367="základní",J367,0)</f>
        <v>0</v>
      </c>
      <c r="BF367" s="145">
        <f>IF(N367="snížená",J367,0)</f>
        <v>0</v>
      </c>
      <c r="BG367" s="145">
        <f>IF(N367="zákl. přenesená",J367,0)</f>
        <v>0</v>
      </c>
      <c r="BH367" s="145">
        <f>IF(N367="sníž. přenesená",J367,0)</f>
        <v>0</v>
      </c>
      <c r="BI367" s="145">
        <f>IF(N367="nulová",J367,0)</f>
        <v>0</v>
      </c>
      <c r="BJ367" s="17" t="s">
        <v>82</v>
      </c>
      <c r="BK367" s="145">
        <f>ROUND(I367*H367,2)</f>
        <v>0</v>
      </c>
      <c r="BL367" s="17" t="s">
        <v>137</v>
      </c>
      <c r="BM367" s="144" t="s">
        <v>362</v>
      </c>
    </row>
    <row r="368" spans="2:65" s="12" customFormat="1">
      <c r="B368" s="146"/>
      <c r="D368" s="147" t="s">
        <v>139</v>
      </c>
      <c r="E368" s="148" t="s">
        <v>1</v>
      </c>
      <c r="F368" s="149" t="s">
        <v>363</v>
      </c>
      <c r="H368" s="150">
        <v>5.76</v>
      </c>
      <c r="I368" s="151"/>
      <c r="L368" s="146"/>
      <c r="M368" s="152"/>
      <c r="T368" s="153"/>
      <c r="AT368" s="148" t="s">
        <v>139</v>
      </c>
      <c r="AU368" s="148" t="s">
        <v>84</v>
      </c>
      <c r="AV368" s="12" t="s">
        <v>84</v>
      </c>
      <c r="AW368" s="12" t="s">
        <v>31</v>
      </c>
      <c r="AX368" s="12" t="s">
        <v>74</v>
      </c>
      <c r="AY368" s="148" t="s">
        <v>132</v>
      </c>
    </row>
    <row r="369" spans="2:65" s="12" customFormat="1">
      <c r="B369" s="146"/>
      <c r="D369" s="147" t="s">
        <v>139</v>
      </c>
      <c r="E369" s="148" t="s">
        <v>1</v>
      </c>
      <c r="F369" s="149" t="s">
        <v>364</v>
      </c>
      <c r="H369" s="150">
        <v>9.6</v>
      </c>
      <c r="I369" s="151"/>
      <c r="L369" s="146"/>
      <c r="M369" s="152"/>
      <c r="T369" s="153"/>
      <c r="AT369" s="148" t="s">
        <v>139</v>
      </c>
      <c r="AU369" s="148" t="s">
        <v>84</v>
      </c>
      <c r="AV369" s="12" t="s">
        <v>84</v>
      </c>
      <c r="AW369" s="12" t="s">
        <v>31</v>
      </c>
      <c r="AX369" s="12" t="s">
        <v>74</v>
      </c>
      <c r="AY369" s="148" t="s">
        <v>132</v>
      </c>
    </row>
    <row r="370" spans="2:65" s="12" customFormat="1">
      <c r="B370" s="146"/>
      <c r="D370" s="147" t="s">
        <v>139</v>
      </c>
      <c r="E370" s="148" t="s">
        <v>1</v>
      </c>
      <c r="F370" s="149" t="s">
        <v>365</v>
      </c>
      <c r="H370" s="150">
        <v>21.12</v>
      </c>
      <c r="I370" s="151"/>
      <c r="L370" s="146"/>
      <c r="M370" s="152"/>
      <c r="T370" s="153"/>
      <c r="AT370" s="148" t="s">
        <v>139</v>
      </c>
      <c r="AU370" s="148" t="s">
        <v>84</v>
      </c>
      <c r="AV370" s="12" t="s">
        <v>84</v>
      </c>
      <c r="AW370" s="12" t="s">
        <v>31</v>
      </c>
      <c r="AX370" s="12" t="s">
        <v>74</v>
      </c>
      <c r="AY370" s="148" t="s">
        <v>132</v>
      </c>
    </row>
    <row r="371" spans="2:65" s="12" customFormat="1">
      <c r="B371" s="146"/>
      <c r="D371" s="147" t="s">
        <v>139</v>
      </c>
      <c r="E371" s="148" t="s">
        <v>1</v>
      </c>
      <c r="F371" s="149" t="s">
        <v>366</v>
      </c>
      <c r="H371" s="150">
        <v>5.76</v>
      </c>
      <c r="I371" s="151"/>
      <c r="L371" s="146"/>
      <c r="M371" s="152"/>
      <c r="T371" s="153"/>
      <c r="AT371" s="148" t="s">
        <v>139</v>
      </c>
      <c r="AU371" s="148" t="s">
        <v>84</v>
      </c>
      <c r="AV371" s="12" t="s">
        <v>84</v>
      </c>
      <c r="AW371" s="12" t="s">
        <v>31</v>
      </c>
      <c r="AX371" s="12" t="s">
        <v>74</v>
      </c>
      <c r="AY371" s="148" t="s">
        <v>132</v>
      </c>
    </row>
    <row r="372" spans="2:65" s="12" customFormat="1">
      <c r="B372" s="146"/>
      <c r="D372" s="147" t="s">
        <v>139</v>
      </c>
      <c r="E372" s="148" t="s">
        <v>1</v>
      </c>
      <c r="F372" s="149" t="s">
        <v>367</v>
      </c>
      <c r="H372" s="150">
        <v>5.76</v>
      </c>
      <c r="I372" s="151"/>
      <c r="L372" s="146"/>
      <c r="M372" s="152"/>
      <c r="T372" s="153"/>
      <c r="AT372" s="148" t="s">
        <v>139</v>
      </c>
      <c r="AU372" s="148" t="s">
        <v>84</v>
      </c>
      <c r="AV372" s="12" t="s">
        <v>84</v>
      </c>
      <c r="AW372" s="12" t="s">
        <v>31</v>
      </c>
      <c r="AX372" s="12" t="s">
        <v>74</v>
      </c>
      <c r="AY372" s="148" t="s">
        <v>132</v>
      </c>
    </row>
    <row r="373" spans="2:65" s="12" customFormat="1">
      <c r="B373" s="146"/>
      <c r="D373" s="147" t="s">
        <v>139</v>
      </c>
      <c r="E373" s="148" t="s">
        <v>1</v>
      </c>
      <c r="F373" s="149" t="s">
        <v>368</v>
      </c>
      <c r="H373" s="150">
        <v>7.68</v>
      </c>
      <c r="I373" s="151"/>
      <c r="L373" s="146"/>
      <c r="M373" s="152"/>
      <c r="T373" s="153"/>
      <c r="AT373" s="148" t="s">
        <v>139</v>
      </c>
      <c r="AU373" s="148" t="s">
        <v>84</v>
      </c>
      <c r="AV373" s="12" t="s">
        <v>84</v>
      </c>
      <c r="AW373" s="12" t="s">
        <v>31</v>
      </c>
      <c r="AX373" s="12" t="s">
        <v>74</v>
      </c>
      <c r="AY373" s="148" t="s">
        <v>132</v>
      </c>
    </row>
    <row r="374" spans="2:65" s="12" customFormat="1">
      <c r="B374" s="146"/>
      <c r="D374" s="147" t="s">
        <v>139</v>
      </c>
      <c r="E374" s="148" t="s">
        <v>1</v>
      </c>
      <c r="F374" s="149" t="s">
        <v>369</v>
      </c>
      <c r="H374" s="150">
        <v>5.76</v>
      </c>
      <c r="I374" s="151"/>
      <c r="L374" s="146"/>
      <c r="M374" s="152"/>
      <c r="T374" s="153"/>
      <c r="AT374" s="148" t="s">
        <v>139</v>
      </c>
      <c r="AU374" s="148" t="s">
        <v>84</v>
      </c>
      <c r="AV374" s="12" t="s">
        <v>84</v>
      </c>
      <c r="AW374" s="12" t="s">
        <v>31</v>
      </c>
      <c r="AX374" s="12" t="s">
        <v>74</v>
      </c>
      <c r="AY374" s="148" t="s">
        <v>132</v>
      </c>
    </row>
    <row r="375" spans="2:65" s="12" customFormat="1">
      <c r="B375" s="146"/>
      <c r="D375" s="147" t="s">
        <v>139</v>
      </c>
      <c r="E375" s="148" t="s">
        <v>1</v>
      </c>
      <c r="F375" s="149" t="s">
        <v>370</v>
      </c>
      <c r="H375" s="150">
        <v>5.76</v>
      </c>
      <c r="I375" s="151"/>
      <c r="L375" s="146"/>
      <c r="M375" s="152"/>
      <c r="T375" s="153"/>
      <c r="AT375" s="148" t="s">
        <v>139</v>
      </c>
      <c r="AU375" s="148" t="s">
        <v>84</v>
      </c>
      <c r="AV375" s="12" t="s">
        <v>84</v>
      </c>
      <c r="AW375" s="12" t="s">
        <v>31</v>
      </c>
      <c r="AX375" s="12" t="s">
        <v>74</v>
      </c>
      <c r="AY375" s="148" t="s">
        <v>132</v>
      </c>
    </row>
    <row r="376" spans="2:65" s="12" customFormat="1">
      <c r="B376" s="146"/>
      <c r="D376" s="147" t="s">
        <v>139</v>
      </c>
      <c r="E376" s="148" t="s">
        <v>1</v>
      </c>
      <c r="F376" s="149" t="s">
        <v>371</v>
      </c>
      <c r="H376" s="150">
        <v>3.84</v>
      </c>
      <c r="I376" s="151"/>
      <c r="L376" s="146"/>
      <c r="M376" s="152"/>
      <c r="T376" s="153"/>
      <c r="AT376" s="148" t="s">
        <v>139</v>
      </c>
      <c r="AU376" s="148" t="s">
        <v>84</v>
      </c>
      <c r="AV376" s="12" t="s">
        <v>84</v>
      </c>
      <c r="AW376" s="12" t="s">
        <v>31</v>
      </c>
      <c r="AX376" s="12" t="s">
        <v>74</v>
      </c>
      <c r="AY376" s="148" t="s">
        <v>132</v>
      </c>
    </row>
    <row r="377" spans="2:65" s="12" customFormat="1">
      <c r="B377" s="146"/>
      <c r="D377" s="147" t="s">
        <v>139</v>
      </c>
      <c r="E377" s="148" t="s">
        <v>1</v>
      </c>
      <c r="F377" s="149" t="s">
        <v>372</v>
      </c>
      <c r="H377" s="150">
        <v>9.6</v>
      </c>
      <c r="I377" s="151"/>
      <c r="L377" s="146"/>
      <c r="M377" s="152"/>
      <c r="T377" s="153"/>
      <c r="AT377" s="148" t="s">
        <v>139</v>
      </c>
      <c r="AU377" s="148" t="s">
        <v>84</v>
      </c>
      <c r="AV377" s="12" t="s">
        <v>84</v>
      </c>
      <c r="AW377" s="12" t="s">
        <v>31</v>
      </c>
      <c r="AX377" s="12" t="s">
        <v>74</v>
      </c>
      <c r="AY377" s="148" t="s">
        <v>132</v>
      </c>
    </row>
    <row r="378" spans="2:65" s="12" customFormat="1">
      <c r="B378" s="146"/>
      <c r="D378" s="147" t="s">
        <v>139</v>
      </c>
      <c r="E378" s="148" t="s">
        <v>1</v>
      </c>
      <c r="F378" s="149" t="s">
        <v>373</v>
      </c>
      <c r="H378" s="150">
        <v>1.92</v>
      </c>
      <c r="I378" s="151"/>
      <c r="L378" s="146"/>
      <c r="M378" s="152"/>
      <c r="T378" s="153"/>
      <c r="AT378" s="148" t="s">
        <v>139</v>
      </c>
      <c r="AU378" s="148" t="s">
        <v>84</v>
      </c>
      <c r="AV378" s="12" t="s">
        <v>84</v>
      </c>
      <c r="AW378" s="12" t="s">
        <v>31</v>
      </c>
      <c r="AX378" s="12" t="s">
        <v>74</v>
      </c>
      <c r="AY378" s="148" t="s">
        <v>132</v>
      </c>
    </row>
    <row r="379" spans="2:65" s="12" customFormat="1">
      <c r="B379" s="146"/>
      <c r="D379" s="147" t="s">
        <v>139</v>
      </c>
      <c r="E379" s="148" t="s">
        <v>1</v>
      </c>
      <c r="F379" s="149" t="s">
        <v>374</v>
      </c>
      <c r="H379" s="150">
        <v>13.44</v>
      </c>
      <c r="I379" s="151"/>
      <c r="L379" s="146"/>
      <c r="M379" s="152"/>
      <c r="T379" s="153"/>
      <c r="AT379" s="148" t="s">
        <v>139</v>
      </c>
      <c r="AU379" s="148" t="s">
        <v>84</v>
      </c>
      <c r="AV379" s="12" t="s">
        <v>84</v>
      </c>
      <c r="AW379" s="12" t="s">
        <v>31</v>
      </c>
      <c r="AX379" s="12" t="s">
        <v>74</v>
      </c>
      <c r="AY379" s="148" t="s">
        <v>132</v>
      </c>
    </row>
    <row r="380" spans="2:65" s="12" customFormat="1">
      <c r="B380" s="146"/>
      <c r="D380" s="147" t="s">
        <v>139</v>
      </c>
      <c r="E380" s="148" t="s">
        <v>1</v>
      </c>
      <c r="F380" s="149" t="s">
        <v>375</v>
      </c>
      <c r="H380" s="150">
        <v>3.84</v>
      </c>
      <c r="I380" s="151"/>
      <c r="L380" s="146"/>
      <c r="M380" s="152"/>
      <c r="T380" s="153"/>
      <c r="AT380" s="148" t="s">
        <v>139</v>
      </c>
      <c r="AU380" s="148" t="s">
        <v>84</v>
      </c>
      <c r="AV380" s="12" t="s">
        <v>84</v>
      </c>
      <c r="AW380" s="12" t="s">
        <v>31</v>
      </c>
      <c r="AX380" s="12" t="s">
        <v>74</v>
      </c>
      <c r="AY380" s="148" t="s">
        <v>132</v>
      </c>
    </row>
    <row r="381" spans="2:65" s="12" customFormat="1">
      <c r="B381" s="146"/>
      <c r="D381" s="147" t="s">
        <v>139</v>
      </c>
      <c r="E381" s="148" t="s">
        <v>1</v>
      </c>
      <c r="F381" s="149" t="s">
        <v>376</v>
      </c>
      <c r="H381" s="150">
        <v>7.68</v>
      </c>
      <c r="I381" s="151"/>
      <c r="L381" s="146"/>
      <c r="M381" s="152"/>
      <c r="T381" s="153"/>
      <c r="AT381" s="148" t="s">
        <v>139</v>
      </c>
      <c r="AU381" s="148" t="s">
        <v>84</v>
      </c>
      <c r="AV381" s="12" t="s">
        <v>84</v>
      </c>
      <c r="AW381" s="12" t="s">
        <v>31</v>
      </c>
      <c r="AX381" s="12" t="s">
        <v>74</v>
      </c>
      <c r="AY381" s="148" t="s">
        <v>132</v>
      </c>
    </row>
    <row r="382" spans="2:65" s="13" customFormat="1">
      <c r="B382" s="154"/>
      <c r="D382" s="147" t="s">
        <v>139</v>
      </c>
      <c r="E382" s="155" t="s">
        <v>1</v>
      </c>
      <c r="F382" s="156" t="s">
        <v>156</v>
      </c>
      <c r="H382" s="157">
        <v>107.52</v>
      </c>
      <c r="I382" s="158"/>
      <c r="L382" s="154"/>
      <c r="M382" s="159"/>
      <c r="T382" s="160"/>
      <c r="AT382" s="155" t="s">
        <v>139</v>
      </c>
      <c r="AU382" s="155" t="s">
        <v>84</v>
      </c>
      <c r="AV382" s="13" t="s">
        <v>137</v>
      </c>
      <c r="AW382" s="13" t="s">
        <v>31</v>
      </c>
      <c r="AX382" s="13" t="s">
        <v>82</v>
      </c>
      <c r="AY382" s="155" t="s">
        <v>132</v>
      </c>
    </row>
    <row r="383" spans="2:65" s="1" customFormat="1" ht="16.5" customHeight="1">
      <c r="B383" s="132"/>
      <c r="C383" s="174" t="s">
        <v>377</v>
      </c>
      <c r="D383" s="174" t="s">
        <v>357</v>
      </c>
      <c r="E383" s="175" t="s">
        <v>1629</v>
      </c>
      <c r="F383" s="176" t="s">
        <v>1808</v>
      </c>
      <c r="G383" s="177" t="s">
        <v>358</v>
      </c>
      <c r="H383" s="178">
        <v>150.52799999999999</v>
      </c>
      <c r="I383" s="179"/>
      <c r="J383" s="180">
        <f>ROUND(I383*H383,2)</f>
        <v>0</v>
      </c>
      <c r="K383" s="176" t="s">
        <v>136</v>
      </c>
      <c r="L383" s="181"/>
      <c r="M383" s="182" t="s">
        <v>1</v>
      </c>
      <c r="N383" s="183" t="s">
        <v>39</v>
      </c>
      <c r="P383" s="142">
        <f>O383*H383</f>
        <v>0</v>
      </c>
      <c r="Q383" s="142">
        <v>0</v>
      </c>
      <c r="R383" s="142">
        <f>Q383*H383</f>
        <v>0</v>
      </c>
      <c r="S383" s="142">
        <v>0</v>
      </c>
      <c r="T383" s="143">
        <f>S383*H383</f>
        <v>0</v>
      </c>
      <c r="AR383" s="144" t="s">
        <v>208</v>
      </c>
      <c r="AT383" s="144" t="s">
        <v>357</v>
      </c>
      <c r="AU383" s="144" t="s">
        <v>84</v>
      </c>
      <c r="AY383" s="17" t="s">
        <v>132</v>
      </c>
      <c r="BE383" s="145">
        <f>IF(N383="základní",J383,0)</f>
        <v>0</v>
      </c>
      <c r="BF383" s="145">
        <f>IF(N383="snížená",J383,0)</f>
        <v>0</v>
      </c>
      <c r="BG383" s="145">
        <f>IF(N383="zákl. přenesená",J383,0)</f>
        <v>0</v>
      </c>
      <c r="BH383" s="145">
        <f>IF(N383="sníž. přenesená",J383,0)</f>
        <v>0</v>
      </c>
      <c r="BI383" s="145">
        <f>IF(N383="nulová",J383,0)</f>
        <v>0</v>
      </c>
      <c r="BJ383" s="17" t="s">
        <v>82</v>
      </c>
      <c r="BK383" s="145">
        <f>ROUND(I383*H383,2)</f>
        <v>0</v>
      </c>
      <c r="BL383" s="17" t="s">
        <v>137</v>
      </c>
      <c r="BM383" s="144" t="s">
        <v>378</v>
      </c>
    </row>
    <row r="384" spans="2:65" s="12" customFormat="1">
      <c r="B384" s="146"/>
      <c r="D384" s="147" t="s">
        <v>139</v>
      </c>
      <c r="F384" s="149" t="s">
        <v>379</v>
      </c>
      <c r="H384" s="150">
        <v>150.52799999999999</v>
      </c>
      <c r="I384" s="151"/>
      <c r="L384" s="146"/>
      <c r="M384" s="152"/>
      <c r="T384" s="153"/>
      <c r="AT384" s="148" t="s">
        <v>139</v>
      </c>
      <c r="AU384" s="148" t="s">
        <v>84</v>
      </c>
      <c r="AV384" s="12" t="s">
        <v>84</v>
      </c>
      <c r="AW384" s="12" t="s">
        <v>3</v>
      </c>
      <c r="AX384" s="12" t="s">
        <v>82</v>
      </c>
      <c r="AY384" s="148" t="s">
        <v>132</v>
      </c>
    </row>
    <row r="385" spans="2:65" s="1" customFormat="1" ht="37.9" customHeight="1">
      <c r="B385" s="132"/>
      <c r="C385" s="133" t="s">
        <v>380</v>
      </c>
      <c r="D385" s="133" t="s">
        <v>134</v>
      </c>
      <c r="E385" s="134" t="s">
        <v>1631</v>
      </c>
      <c r="F385" s="135" t="s">
        <v>1810</v>
      </c>
      <c r="G385" s="136" t="s">
        <v>135</v>
      </c>
      <c r="H385" s="137">
        <v>123.42</v>
      </c>
      <c r="I385" s="138"/>
      <c r="J385" s="139">
        <f>ROUND(I385*H385,2)</f>
        <v>0</v>
      </c>
      <c r="K385" s="135" t="s">
        <v>136</v>
      </c>
      <c r="L385" s="32"/>
      <c r="M385" s="140" t="s">
        <v>1</v>
      </c>
      <c r="N385" s="141" t="s">
        <v>39</v>
      </c>
      <c r="P385" s="142">
        <f>O385*H385</f>
        <v>0</v>
      </c>
      <c r="Q385" s="142">
        <v>0</v>
      </c>
      <c r="R385" s="142">
        <f>Q385*H385</f>
        <v>0</v>
      </c>
      <c r="S385" s="142">
        <v>0</v>
      </c>
      <c r="T385" s="143">
        <f>S385*H385</f>
        <v>0</v>
      </c>
      <c r="AR385" s="144" t="s">
        <v>137</v>
      </c>
      <c r="AT385" s="144" t="s">
        <v>134</v>
      </c>
      <c r="AU385" s="144" t="s">
        <v>84</v>
      </c>
      <c r="AY385" s="17" t="s">
        <v>132</v>
      </c>
      <c r="BE385" s="145">
        <f>IF(N385="základní",J385,0)</f>
        <v>0</v>
      </c>
      <c r="BF385" s="145">
        <f>IF(N385="snížená",J385,0)</f>
        <v>0</v>
      </c>
      <c r="BG385" s="145">
        <f>IF(N385="zákl. přenesená",J385,0)</f>
        <v>0</v>
      </c>
      <c r="BH385" s="145">
        <f>IF(N385="sníž. přenesená",J385,0)</f>
        <v>0</v>
      </c>
      <c r="BI385" s="145">
        <f>IF(N385="nulová",J385,0)</f>
        <v>0</v>
      </c>
      <c r="BJ385" s="17" t="s">
        <v>82</v>
      </c>
      <c r="BK385" s="145">
        <f>ROUND(I385*H385,2)</f>
        <v>0</v>
      </c>
      <c r="BL385" s="17" t="s">
        <v>137</v>
      </c>
      <c r="BM385" s="144" t="s">
        <v>381</v>
      </c>
    </row>
    <row r="386" spans="2:65" s="12" customFormat="1">
      <c r="B386" s="146"/>
      <c r="D386" s="147" t="s">
        <v>139</v>
      </c>
      <c r="E386" s="148" t="s">
        <v>1</v>
      </c>
      <c r="F386" s="149" t="s">
        <v>142</v>
      </c>
      <c r="H386" s="150">
        <v>53.76</v>
      </c>
      <c r="I386" s="151"/>
      <c r="L386" s="146"/>
      <c r="M386" s="152"/>
      <c r="T386" s="153"/>
      <c r="AT386" s="148" t="s">
        <v>139</v>
      </c>
      <c r="AU386" s="148" t="s">
        <v>84</v>
      </c>
      <c r="AV386" s="12" t="s">
        <v>84</v>
      </c>
      <c r="AW386" s="12" t="s">
        <v>31</v>
      </c>
      <c r="AX386" s="12" t="s">
        <v>74</v>
      </c>
      <c r="AY386" s="148" t="s">
        <v>132</v>
      </c>
    </row>
    <row r="387" spans="2:65" s="12" customFormat="1">
      <c r="B387" s="146"/>
      <c r="D387" s="147" t="s">
        <v>139</v>
      </c>
      <c r="E387" s="148" t="s">
        <v>1</v>
      </c>
      <c r="F387" s="149" t="s">
        <v>226</v>
      </c>
      <c r="H387" s="150">
        <v>69.66</v>
      </c>
      <c r="I387" s="151"/>
      <c r="L387" s="146"/>
      <c r="M387" s="152"/>
      <c r="T387" s="153"/>
      <c r="AT387" s="148" t="s">
        <v>139</v>
      </c>
      <c r="AU387" s="148" t="s">
        <v>84</v>
      </c>
      <c r="AV387" s="12" t="s">
        <v>84</v>
      </c>
      <c r="AW387" s="12" t="s">
        <v>31</v>
      </c>
      <c r="AX387" s="12" t="s">
        <v>74</v>
      </c>
      <c r="AY387" s="148" t="s">
        <v>132</v>
      </c>
    </row>
    <row r="388" spans="2:65" s="13" customFormat="1">
      <c r="B388" s="154"/>
      <c r="D388" s="147" t="s">
        <v>139</v>
      </c>
      <c r="E388" s="155" t="s">
        <v>1</v>
      </c>
      <c r="F388" s="156" t="s">
        <v>156</v>
      </c>
      <c r="H388" s="157">
        <v>123.42</v>
      </c>
      <c r="I388" s="158"/>
      <c r="L388" s="154"/>
      <c r="M388" s="159"/>
      <c r="T388" s="160"/>
      <c r="AT388" s="155" t="s">
        <v>139</v>
      </c>
      <c r="AU388" s="155" t="s">
        <v>84</v>
      </c>
      <c r="AV388" s="13" t="s">
        <v>137</v>
      </c>
      <c r="AW388" s="13" t="s">
        <v>31</v>
      </c>
      <c r="AX388" s="13" t="s">
        <v>82</v>
      </c>
      <c r="AY388" s="155" t="s">
        <v>132</v>
      </c>
    </row>
    <row r="389" spans="2:65" s="1" customFormat="1" ht="24.2" customHeight="1">
      <c r="B389" s="132"/>
      <c r="C389" s="133" t="s">
        <v>382</v>
      </c>
      <c r="D389" s="133" t="s">
        <v>134</v>
      </c>
      <c r="E389" s="134" t="s">
        <v>1632</v>
      </c>
      <c r="F389" s="135" t="s">
        <v>1811</v>
      </c>
      <c r="G389" s="136" t="s">
        <v>135</v>
      </c>
      <c r="H389" s="137">
        <v>123.42</v>
      </c>
      <c r="I389" s="138"/>
      <c r="J389" s="139">
        <f>ROUND(I389*H389,2)</f>
        <v>0</v>
      </c>
      <c r="K389" s="135" t="s">
        <v>136</v>
      </c>
      <c r="L389" s="32"/>
      <c r="M389" s="140" t="s">
        <v>1</v>
      </c>
      <c r="N389" s="141" t="s">
        <v>39</v>
      </c>
      <c r="P389" s="142">
        <f>O389*H389</f>
        <v>0</v>
      </c>
      <c r="Q389" s="142">
        <v>0</v>
      </c>
      <c r="R389" s="142">
        <f>Q389*H389</f>
        <v>0</v>
      </c>
      <c r="S389" s="142">
        <v>0</v>
      </c>
      <c r="T389" s="143">
        <f>S389*H389</f>
        <v>0</v>
      </c>
      <c r="AR389" s="144" t="s">
        <v>137</v>
      </c>
      <c r="AT389" s="144" t="s">
        <v>134</v>
      </c>
      <c r="AU389" s="144" t="s">
        <v>84</v>
      </c>
      <c r="AY389" s="17" t="s">
        <v>132</v>
      </c>
      <c r="BE389" s="145">
        <f>IF(N389="základní",J389,0)</f>
        <v>0</v>
      </c>
      <c r="BF389" s="145">
        <f>IF(N389="snížená",J389,0)</f>
        <v>0</v>
      </c>
      <c r="BG389" s="145">
        <f>IF(N389="zákl. přenesená",J389,0)</f>
        <v>0</v>
      </c>
      <c r="BH389" s="145">
        <f>IF(N389="sníž. přenesená",J389,0)</f>
        <v>0</v>
      </c>
      <c r="BI389" s="145">
        <f>IF(N389="nulová",J389,0)</f>
        <v>0</v>
      </c>
      <c r="BJ389" s="17" t="s">
        <v>82</v>
      </c>
      <c r="BK389" s="145">
        <f>ROUND(I389*H389,2)</f>
        <v>0</v>
      </c>
      <c r="BL389" s="17" t="s">
        <v>137</v>
      </c>
      <c r="BM389" s="144" t="s">
        <v>383</v>
      </c>
    </row>
    <row r="390" spans="2:65" s="12" customFormat="1">
      <c r="B390" s="146"/>
      <c r="D390" s="147" t="s">
        <v>139</v>
      </c>
      <c r="E390" s="148" t="s">
        <v>1</v>
      </c>
      <c r="F390" s="149" t="s">
        <v>142</v>
      </c>
      <c r="H390" s="150">
        <v>53.76</v>
      </c>
      <c r="I390" s="151"/>
      <c r="L390" s="146"/>
      <c r="M390" s="152"/>
      <c r="T390" s="153"/>
      <c r="AT390" s="148" t="s">
        <v>139</v>
      </c>
      <c r="AU390" s="148" t="s">
        <v>84</v>
      </c>
      <c r="AV390" s="12" t="s">
        <v>84</v>
      </c>
      <c r="AW390" s="12" t="s">
        <v>31</v>
      </c>
      <c r="AX390" s="12" t="s">
        <v>74</v>
      </c>
      <c r="AY390" s="148" t="s">
        <v>132</v>
      </c>
    </row>
    <row r="391" spans="2:65" s="12" customFormat="1">
      <c r="B391" s="146"/>
      <c r="D391" s="147" t="s">
        <v>139</v>
      </c>
      <c r="E391" s="148" t="s">
        <v>1</v>
      </c>
      <c r="F391" s="149" t="s">
        <v>226</v>
      </c>
      <c r="H391" s="150">
        <v>69.66</v>
      </c>
      <c r="I391" s="151"/>
      <c r="L391" s="146"/>
      <c r="M391" s="152"/>
      <c r="T391" s="153"/>
      <c r="AT391" s="148" t="s">
        <v>139</v>
      </c>
      <c r="AU391" s="148" t="s">
        <v>84</v>
      </c>
      <c r="AV391" s="12" t="s">
        <v>84</v>
      </c>
      <c r="AW391" s="12" t="s">
        <v>31</v>
      </c>
      <c r="AX391" s="12" t="s">
        <v>74</v>
      </c>
      <c r="AY391" s="148" t="s">
        <v>132</v>
      </c>
    </row>
    <row r="392" spans="2:65" s="13" customFormat="1">
      <c r="B392" s="154"/>
      <c r="D392" s="147" t="s">
        <v>139</v>
      </c>
      <c r="E392" s="155" t="s">
        <v>1</v>
      </c>
      <c r="F392" s="156" t="s">
        <v>156</v>
      </c>
      <c r="H392" s="157">
        <v>123.42</v>
      </c>
      <c r="I392" s="158"/>
      <c r="L392" s="154"/>
      <c r="M392" s="159"/>
      <c r="T392" s="160"/>
      <c r="AT392" s="155" t="s">
        <v>139</v>
      </c>
      <c r="AU392" s="155" t="s">
        <v>84</v>
      </c>
      <c r="AV392" s="13" t="s">
        <v>137</v>
      </c>
      <c r="AW392" s="13" t="s">
        <v>31</v>
      </c>
      <c r="AX392" s="13" t="s">
        <v>82</v>
      </c>
      <c r="AY392" s="155" t="s">
        <v>132</v>
      </c>
    </row>
    <row r="393" spans="2:65" s="1" customFormat="1" ht="16.5" customHeight="1">
      <c r="B393" s="132"/>
      <c r="C393" s="174" t="s">
        <v>384</v>
      </c>
      <c r="D393" s="174" t="s">
        <v>357</v>
      </c>
      <c r="E393" s="175" t="s">
        <v>1633</v>
      </c>
      <c r="F393" s="176" t="s">
        <v>1812</v>
      </c>
      <c r="G393" s="177" t="s">
        <v>385</v>
      </c>
      <c r="H393" s="178">
        <v>2.468</v>
      </c>
      <c r="I393" s="179"/>
      <c r="J393" s="180">
        <f>ROUND(I393*H393,2)</f>
        <v>0</v>
      </c>
      <c r="K393" s="176" t="s">
        <v>136</v>
      </c>
      <c r="L393" s="181"/>
      <c r="M393" s="182" t="s">
        <v>1</v>
      </c>
      <c r="N393" s="183" t="s">
        <v>39</v>
      </c>
      <c r="P393" s="142">
        <f>O393*H393</f>
        <v>0</v>
      </c>
      <c r="Q393" s="142">
        <v>1E-3</v>
      </c>
      <c r="R393" s="142">
        <f>Q393*H393</f>
        <v>2.4680000000000001E-3</v>
      </c>
      <c r="S393" s="142">
        <v>0</v>
      </c>
      <c r="T393" s="143">
        <f>S393*H393</f>
        <v>0</v>
      </c>
      <c r="AR393" s="144" t="s">
        <v>208</v>
      </c>
      <c r="AT393" s="144" t="s">
        <v>357</v>
      </c>
      <c r="AU393" s="144" t="s">
        <v>84</v>
      </c>
      <c r="AY393" s="17" t="s">
        <v>132</v>
      </c>
      <c r="BE393" s="145">
        <f>IF(N393="základní",J393,0)</f>
        <v>0</v>
      </c>
      <c r="BF393" s="145">
        <f>IF(N393="snížená",J393,0)</f>
        <v>0</v>
      </c>
      <c r="BG393" s="145">
        <f>IF(N393="zákl. přenesená",J393,0)</f>
        <v>0</v>
      </c>
      <c r="BH393" s="145">
        <f>IF(N393="sníž. přenesená",J393,0)</f>
        <v>0</v>
      </c>
      <c r="BI393" s="145">
        <f>IF(N393="nulová",J393,0)</f>
        <v>0</v>
      </c>
      <c r="BJ393" s="17" t="s">
        <v>82</v>
      </c>
      <c r="BK393" s="145">
        <f>ROUND(I393*H393,2)</f>
        <v>0</v>
      </c>
      <c r="BL393" s="17" t="s">
        <v>137</v>
      </c>
      <c r="BM393" s="144" t="s">
        <v>386</v>
      </c>
    </row>
    <row r="394" spans="2:65" s="12" customFormat="1">
      <c r="B394" s="146"/>
      <c r="D394" s="147" t="s">
        <v>139</v>
      </c>
      <c r="F394" s="149" t="s">
        <v>387</v>
      </c>
      <c r="H394" s="150">
        <v>2.468</v>
      </c>
      <c r="I394" s="151"/>
      <c r="L394" s="146"/>
      <c r="M394" s="152"/>
      <c r="T394" s="153"/>
      <c r="AT394" s="148" t="s">
        <v>139</v>
      </c>
      <c r="AU394" s="148" t="s">
        <v>84</v>
      </c>
      <c r="AV394" s="12" t="s">
        <v>84</v>
      </c>
      <c r="AW394" s="12" t="s">
        <v>3</v>
      </c>
      <c r="AX394" s="12" t="s">
        <v>82</v>
      </c>
      <c r="AY394" s="148" t="s">
        <v>132</v>
      </c>
    </row>
    <row r="395" spans="2:65" s="1" customFormat="1" ht="24.2" customHeight="1">
      <c r="B395" s="132"/>
      <c r="C395" s="133" t="s">
        <v>388</v>
      </c>
      <c r="D395" s="133" t="s">
        <v>134</v>
      </c>
      <c r="E395" s="134" t="s">
        <v>1634</v>
      </c>
      <c r="F395" s="135" t="s">
        <v>1813</v>
      </c>
      <c r="G395" s="136" t="s">
        <v>135</v>
      </c>
      <c r="H395" s="137">
        <v>3423.1</v>
      </c>
      <c r="I395" s="138"/>
      <c r="J395" s="139">
        <f>ROUND(I395*H395,2)</f>
        <v>0</v>
      </c>
      <c r="K395" s="135" t="s">
        <v>136</v>
      </c>
      <c r="L395" s="32"/>
      <c r="M395" s="140" t="s">
        <v>1</v>
      </c>
      <c r="N395" s="141" t="s">
        <v>39</v>
      </c>
      <c r="P395" s="142">
        <f>O395*H395</f>
        <v>0</v>
      </c>
      <c r="Q395" s="142">
        <v>0</v>
      </c>
      <c r="R395" s="142">
        <f>Q395*H395</f>
        <v>0</v>
      </c>
      <c r="S395" s="142">
        <v>0</v>
      </c>
      <c r="T395" s="143">
        <f>S395*H395</f>
        <v>0</v>
      </c>
      <c r="AR395" s="144" t="s">
        <v>137</v>
      </c>
      <c r="AT395" s="144" t="s">
        <v>134</v>
      </c>
      <c r="AU395" s="144" t="s">
        <v>84</v>
      </c>
      <c r="AY395" s="17" t="s">
        <v>132</v>
      </c>
      <c r="BE395" s="145">
        <f>IF(N395="základní",J395,0)</f>
        <v>0</v>
      </c>
      <c r="BF395" s="145">
        <f>IF(N395="snížená",J395,0)</f>
        <v>0</v>
      </c>
      <c r="BG395" s="145">
        <f>IF(N395="zákl. přenesená",J395,0)</f>
        <v>0</v>
      </c>
      <c r="BH395" s="145">
        <f>IF(N395="sníž. přenesená",J395,0)</f>
        <v>0</v>
      </c>
      <c r="BI395" s="145">
        <f>IF(N395="nulová",J395,0)</f>
        <v>0</v>
      </c>
      <c r="BJ395" s="17" t="s">
        <v>82</v>
      </c>
      <c r="BK395" s="145">
        <f>ROUND(I395*H395,2)</f>
        <v>0</v>
      </c>
      <c r="BL395" s="17" t="s">
        <v>137</v>
      </c>
      <c r="BM395" s="144" t="s">
        <v>389</v>
      </c>
    </row>
    <row r="396" spans="2:65" s="12" customFormat="1">
      <c r="B396" s="146"/>
      <c r="D396" s="147" t="s">
        <v>139</v>
      </c>
      <c r="E396" s="148" t="s">
        <v>1</v>
      </c>
      <c r="F396" s="149" t="s">
        <v>140</v>
      </c>
      <c r="H396" s="150">
        <v>147.91999999999999</v>
      </c>
      <c r="I396" s="151"/>
      <c r="L396" s="146"/>
      <c r="M396" s="152"/>
      <c r="T396" s="153"/>
      <c r="AT396" s="148" t="s">
        <v>139</v>
      </c>
      <c r="AU396" s="148" t="s">
        <v>84</v>
      </c>
      <c r="AV396" s="12" t="s">
        <v>84</v>
      </c>
      <c r="AW396" s="12" t="s">
        <v>31</v>
      </c>
      <c r="AX396" s="12" t="s">
        <v>74</v>
      </c>
      <c r="AY396" s="148" t="s">
        <v>132</v>
      </c>
    </row>
    <row r="397" spans="2:65" s="12" customFormat="1">
      <c r="B397" s="146"/>
      <c r="D397" s="147" t="s">
        <v>139</v>
      </c>
      <c r="E397" s="148" t="s">
        <v>1</v>
      </c>
      <c r="F397" s="149" t="s">
        <v>142</v>
      </c>
      <c r="H397" s="150">
        <v>53.76</v>
      </c>
      <c r="I397" s="151"/>
      <c r="L397" s="146"/>
      <c r="M397" s="152"/>
      <c r="T397" s="153"/>
      <c r="AT397" s="148" t="s">
        <v>139</v>
      </c>
      <c r="AU397" s="148" t="s">
        <v>84</v>
      </c>
      <c r="AV397" s="12" t="s">
        <v>84</v>
      </c>
      <c r="AW397" s="12" t="s">
        <v>31</v>
      </c>
      <c r="AX397" s="12" t="s">
        <v>74</v>
      </c>
      <c r="AY397" s="148" t="s">
        <v>132</v>
      </c>
    </row>
    <row r="398" spans="2:65" s="12" customFormat="1">
      <c r="B398" s="146"/>
      <c r="D398" s="147" t="s">
        <v>139</v>
      </c>
      <c r="E398" s="148" t="s">
        <v>1</v>
      </c>
      <c r="F398" s="149" t="s">
        <v>390</v>
      </c>
      <c r="H398" s="150">
        <v>412.66</v>
      </c>
      <c r="I398" s="151"/>
      <c r="L398" s="146"/>
      <c r="M398" s="152"/>
      <c r="T398" s="153"/>
      <c r="AT398" s="148" t="s">
        <v>139</v>
      </c>
      <c r="AU398" s="148" t="s">
        <v>84</v>
      </c>
      <c r="AV398" s="12" t="s">
        <v>84</v>
      </c>
      <c r="AW398" s="12" t="s">
        <v>31</v>
      </c>
      <c r="AX398" s="12" t="s">
        <v>74</v>
      </c>
      <c r="AY398" s="148" t="s">
        <v>132</v>
      </c>
    </row>
    <row r="399" spans="2:65" s="12" customFormat="1">
      <c r="B399" s="146"/>
      <c r="D399" s="147" t="s">
        <v>139</v>
      </c>
      <c r="E399" s="148" t="s">
        <v>1</v>
      </c>
      <c r="F399" s="149" t="s">
        <v>391</v>
      </c>
      <c r="H399" s="150">
        <v>587.14</v>
      </c>
      <c r="I399" s="151"/>
      <c r="L399" s="146"/>
      <c r="M399" s="152"/>
      <c r="T399" s="153"/>
      <c r="AT399" s="148" t="s">
        <v>139</v>
      </c>
      <c r="AU399" s="148" t="s">
        <v>84</v>
      </c>
      <c r="AV399" s="12" t="s">
        <v>84</v>
      </c>
      <c r="AW399" s="12" t="s">
        <v>31</v>
      </c>
      <c r="AX399" s="12" t="s">
        <v>74</v>
      </c>
      <c r="AY399" s="148" t="s">
        <v>132</v>
      </c>
    </row>
    <row r="400" spans="2:65" s="12" customFormat="1">
      <c r="B400" s="146"/>
      <c r="D400" s="147" t="s">
        <v>139</v>
      </c>
      <c r="E400" s="148" t="s">
        <v>1</v>
      </c>
      <c r="F400" s="149" t="s">
        <v>392</v>
      </c>
      <c r="H400" s="150">
        <v>198.54</v>
      </c>
      <c r="I400" s="151"/>
      <c r="L400" s="146"/>
      <c r="M400" s="152"/>
      <c r="T400" s="153"/>
      <c r="AT400" s="148" t="s">
        <v>139</v>
      </c>
      <c r="AU400" s="148" t="s">
        <v>84</v>
      </c>
      <c r="AV400" s="12" t="s">
        <v>84</v>
      </c>
      <c r="AW400" s="12" t="s">
        <v>31</v>
      </c>
      <c r="AX400" s="12" t="s">
        <v>74</v>
      </c>
      <c r="AY400" s="148" t="s">
        <v>132</v>
      </c>
    </row>
    <row r="401" spans="2:65" s="12" customFormat="1">
      <c r="B401" s="146"/>
      <c r="D401" s="147" t="s">
        <v>139</v>
      </c>
      <c r="E401" s="148" t="s">
        <v>1</v>
      </c>
      <c r="F401" s="149" t="s">
        <v>393</v>
      </c>
      <c r="H401" s="150">
        <v>231.84</v>
      </c>
      <c r="I401" s="151"/>
      <c r="L401" s="146"/>
      <c r="M401" s="152"/>
      <c r="T401" s="153"/>
      <c r="AT401" s="148" t="s">
        <v>139</v>
      </c>
      <c r="AU401" s="148" t="s">
        <v>84</v>
      </c>
      <c r="AV401" s="12" t="s">
        <v>84</v>
      </c>
      <c r="AW401" s="12" t="s">
        <v>31</v>
      </c>
      <c r="AX401" s="12" t="s">
        <v>74</v>
      </c>
      <c r="AY401" s="148" t="s">
        <v>132</v>
      </c>
    </row>
    <row r="402" spans="2:65" s="12" customFormat="1">
      <c r="B402" s="146"/>
      <c r="D402" s="147" t="s">
        <v>139</v>
      </c>
      <c r="E402" s="148" t="s">
        <v>1</v>
      </c>
      <c r="F402" s="149" t="s">
        <v>394</v>
      </c>
      <c r="H402" s="150">
        <v>155.28</v>
      </c>
      <c r="I402" s="151"/>
      <c r="L402" s="146"/>
      <c r="M402" s="152"/>
      <c r="T402" s="153"/>
      <c r="AT402" s="148" t="s">
        <v>139</v>
      </c>
      <c r="AU402" s="148" t="s">
        <v>84</v>
      </c>
      <c r="AV402" s="12" t="s">
        <v>84</v>
      </c>
      <c r="AW402" s="12" t="s">
        <v>31</v>
      </c>
      <c r="AX402" s="12" t="s">
        <v>74</v>
      </c>
      <c r="AY402" s="148" t="s">
        <v>132</v>
      </c>
    </row>
    <row r="403" spans="2:65" s="12" customFormat="1">
      <c r="B403" s="146"/>
      <c r="D403" s="147" t="s">
        <v>139</v>
      </c>
      <c r="E403" s="148" t="s">
        <v>1</v>
      </c>
      <c r="F403" s="149" t="s">
        <v>395</v>
      </c>
      <c r="H403" s="150">
        <v>108.58</v>
      </c>
      <c r="I403" s="151"/>
      <c r="L403" s="146"/>
      <c r="M403" s="152"/>
      <c r="T403" s="153"/>
      <c r="AT403" s="148" t="s">
        <v>139</v>
      </c>
      <c r="AU403" s="148" t="s">
        <v>84</v>
      </c>
      <c r="AV403" s="12" t="s">
        <v>84</v>
      </c>
      <c r="AW403" s="12" t="s">
        <v>31</v>
      </c>
      <c r="AX403" s="12" t="s">
        <v>74</v>
      </c>
      <c r="AY403" s="148" t="s">
        <v>132</v>
      </c>
    </row>
    <row r="404" spans="2:65" s="12" customFormat="1">
      <c r="B404" s="146"/>
      <c r="D404" s="147" t="s">
        <v>139</v>
      </c>
      <c r="E404" s="148" t="s">
        <v>1</v>
      </c>
      <c r="F404" s="149" t="s">
        <v>396</v>
      </c>
      <c r="H404" s="150">
        <v>93.76</v>
      </c>
      <c r="I404" s="151"/>
      <c r="L404" s="146"/>
      <c r="M404" s="152"/>
      <c r="T404" s="153"/>
      <c r="AT404" s="148" t="s">
        <v>139</v>
      </c>
      <c r="AU404" s="148" t="s">
        <v>84</v>
      </c>
      <c r="AV404" s="12" t="s">
        <v>84</v>
      </c>
      <c r="AW404" s="12" t="s">
        <v>31</v>
      </c>
      <c r="AX404" s="12" t="s">
        <v>74</v>
      </c>
      <c r="AY404" s="148" t="s">
        <v>132</v>
      </c>
    </row>
    <row r="405" spans="2:65" s="12" customFormat="1">
      <c r="B405" s="146"/>
      <c r="D405" s="147" t="s">
        <v>139</v>
      </c>
      <c r="E405" s="148" t="s">
        <v>1</v>
      </c>
      <c r="F405" s="149" t="s">
        <v>155</v>
      </c>
      <c r="H405" s="150">
        <v>450.36</v>
      </c>
      <c r="I405" s="151"/>
      <c r="L405" s="146"/>
      <c r="M405" s="152"/>
      <c r="T405" s="153"/>
      <c r="AT405" s="148" t="s">
        <v>139</v>
      </c>
      <c r="AU405" s="148" t="s">
        <v>84</v>
      </c>
      <c r="AV405" s="12" t="s">
        <v>84</v>
      </c>
      <c r="AW405" s="12" t="s">
        <v>31</v>
      </c>
      <c r="AX405" s="12" t="s">
        <v>74</v>
      </c>
      <c r="AY405" s="148" t="s">
        <v>132</v>
      </c>
    </row>
    <row r="406" spans="2:65" s="12" customFormat="1">
      <c r="B406" s="146"/>
      <c r="D406" s="147" t="s">
        <v>139</v>
      </c>
      <c r="E406" s="148" t="s">
        <v>1</v>
      </c>
      <c r="F406" s="149" t="s">
        <v>397</v>
      </c>
      <c r="H406" s="150">
        <v>238.58</v>
      </c>
      <c r="I406" s="151"/>
      <c r="L406" s="146"/>
      <c r="M406" s="152"/>
      <c r="T406" s="153"/>
      <c r="AT406" s="148" t="s">
        <v>139</v>
      </c>
      <c r="AU406" s="148" t="s">
        <v>84</v>
      </c>
      <c r="AV406" s="12" t="s">
        <v>84</v>
      </c>
      <c r="AW406" s="12" t="s">
        <v>31</v>
      </c>
      <c r="AX406" s="12" t="s">
        <v>74</v>
      </c>
      <c r="AY406" s="148" t="s">
        <v>132</v>
      </c>
    </row>
    <row r="407" spans="2:65" s="12" customFormat="1">
      <c r="B407" s="146"/>
      <c r="D407" s="147" t="s">
        <v>139</v>
      </c>
      <c r="E407" s="148" t="s">
        <v>1</v>
      </c>
      <c r="F407" s="149" t="s">
        <v>398</v>
      </c>
      <c r="H407" s="150">
        <v>51.58</v>
      </c>
      <c r="I407" s="151"/>
      <c r="L407" s="146"/>
      <c r="M407" s="152"/>
      <c r="T407" s="153"/>
      <c r="AT407" s="148" t="s">
        <v>139</v>
      </c>
      <c r="AU407" s="148" t="s">
        <v>84</v>
      </c>
      <c r="AV407" s="12" t="s">
        <v>84</v>
      </c>
      <c r="AW407" s="12" t="s">
        <v>31</v>
      </c>
      <c r="AX407" s="12" t="s">
        <v>74</v>
      </c>
      <c r="AY407" s="148" t="s">
        <v>132</v>
      </c>
    </row>
    <row r="408" spans="2:65" s="12" customFormat="1">
      <c r="B408" s="146"/>
      <c r="D408" s="147" t="s">
        <v>139</v>
      </c>
      <c r="E408" s="148" t="s">
        <v>1</v>
      </c>
      <c r="F408" s="149" t="s">
        <v>399</v>
      </c>
      <c r="H408" s="150">
        <v>421.76</v>
      </c>
      <c r="I408" s="151"/>
      <c r="L408" s="146"/>
      <c r="M408" s="152"/>
      <c r="T408" s="153"/>
      <c r="AT408" s="148" t="s">
        <v>139</v>
      </c>
      <c r="AU408" s="148" t="s">
        <v>84</v>
      </c>
      <c r="AV408" s="12" t="s">
        <v>84</v>
      </c>
      <c r="AW408" s="12" t="s">
        <v>31</v>
      </c>
      <c r="AX408" s="12" t="s">
        <v>74</v>
      </c>
      <c r="AY408" s="148" t="s">
        <v>132</v>
      </c>
    </row>
    <row r="409" spans="2:65" s="12" customFormat="1">
      <c r="B409" s="146"/>
      <c r="D409" s="147" t="s">
        <v>139</v>
      </c>
      <c r="E409" s="148" t="s">
        <v>1</v>
      </c>
      <c r="F409" s="149" t="s">
        <v>140</v>
      </c>
      <c r="H409" s="150">
        <v>147.91999999999999</v>
      </c>
      <c r="I409" s="151"/>
      <c r="L409" s="146"/>
      <c r="M409" s="152"/>
      <c r="T409" s="153"/>
      <c r="AT409" s="148" t="s">
        <v>139</v>
      </c>
      <c r="AU409" s="148" t="s">
        <v>84</v>
      </c>
      <c r="AV409" s="12" t="s">
        <v>84</v>
      </c>
      <c r="AW409" s="12" t="s">
        <v>31</v>
      </c>
      <c r="AX409" s="12" t="s">
        <v>74</v>
      </c>
      <c r="AY409" s="148" t="s">
        <v>132</v>
      </c>
    </row>
    <row r="410" spans="2:65" s="12" customFormat="1">
      <c r="B410" s="146"/>
      <c r="D410" s="147" t="s">
        <v>139</v>
      </c>
      <c r="E410" s="148" t="s">
        <v>1</v>
      </c>
      <c r="F410" s="149" t="s">
        <v>142</v>
      </c>
      <c r="H410" s="150">
        <v>53.76</v>
      </c>
      <c r="I410" s="151"/>
      <c r="L410" s="146"/>
      <c r="M410" s="152"/>
      <c r="T410" s="153"/>
      <c r="AT410" s="148" t="s">
        <v>139</v>
      </c>
      <c r="AU410" s="148" t="s">
        <v>84</v>
      </c>
      <c r="AV410" s="12" t="s">
        <v>84</v>
      </c>
      <c r="AW410" s="12" t="s">
        <v>31</v>
      </c>
      <c r="AX410" s="12" t="s">
        <v>74</v>
      </c>
      <c r="AY410" s="148" t="s">
        <v>132</v>
      </c>
    </row>
    <row r="411" spans="2:65" s="12" customFormat="1">
      <c r="B411" s="146"/>
      <c r="D411" s="147" t="s">
        <v>139</v>
      </c>
      <c r="E411" s="148" t="s">
        <v>1</v>
      </c>
      <c r="F411" s="149" t="s">
        <v>226</v>
      </c>
      <c r="H411" s="150">
        <v>69.66</v>
      </c>
      <c r="I411" s="151"/>
      <c r="L411" s="146"/>
      <c r="M411" s="152"/>
      <c r="T411" s="153"/>
      <c r="AT411" s="148" t="s">
        <v>139</v>
      </c>
      <c r="AU411" s="148" t="s">
        <v>84</v>
      </c>
      <c r="AV411" s="12" t="s">
        <v>84</v>
      </c>
      <c r="AW411" s="12" t="s">
        <v>31</v>
      </c>
      <c r="AX411" s="12" t="s">
        <v>74</v>
      </c>
      <c r="AY411" s="148" t="s">
        <v>132</v>
      </c>
    </row>
    <row r="412" spans="2:65" s="13" customFormat="1">
      <c r="B412" s="154"/>
      <c r="D412" s="147" t="s">
        <v>139</v>
      </c>
      <c r="E412" s="155" t="s">
        <v>1</v>
      </c>
      <c r="F412" s="156" t="s">
        <v>156</v>
      </c>
      <c r="H412" s="157">
        <v>3423.1</v>
      </c>
      <c r="I412" s="158"/>
      <c r="L412" s="154"/>
      <c r="M412" s="159"/>
      <c r="T412" s="160"/>
      <c r="AT412" s="155" t="s">
        <v>139</v>
      </c>
      <c r="AU412" s="155" t="s">
        <v>84</v>
      </c>
      <c r="AV412" s="13" t="s">
        <v>137</v>
      </c>
      <c r="AW412" s="13" t="s">
        <v>31</v>
      </c>
      <c r="AX412" s="13" t="s">
        <v>82</v>
      </c>
      <c r="AY412" s="155" t="s">
        <v>132</v>
      </c>
    </row>
    <row r="413" spans="2:65" s="1" customFormat="1" ht="16.5" customHeight="1">
      <c r="B413" s="132"/>
      <c r="C413" s="133" t="s">
        <v>400</v>
      </c>
      <c r="D413" s="133" t="s">
        <v>134</v>
      </c>
      <c r="E413" s="134" t="s">
        <v>401</v>
      </c>
      <c r="F413" s="135" t="s">
        <v>402</v>
      </c>
      <c r="G413" s="136" t="s">
        <v>403</v>
      </c>
      <c r="H413" s="137">
        <v>1</v>
      </c>
      <c r="I413" s="138"/>
      <c r="J413" s="139">
        <f>ROUND(I413*H413,2)</f>
        <v>0</v>
      </c>
      <c r="K413" s="135" t="s">
        <v>1</v>
      </c>
      <c r="L413" s="32"/>
      <c r="M413" s="140" t="s">
        <v>1</v>
      </c>
      <c r="N413" s="141" t="s">
        <v>39</v>
      </c>
      <c r="P413" s="142">
        <f>O413*H413</f>
        <v>0</v>
      </c>
      <c r="Q413" s="142">
        <v>0</v>
      </c>
      <c r="R413" s="142">
        <f>Q413*H413</f>
        <v>0</v>
      </c>
      <c r="S413" s="142">
        <v>0</v>
      </c>
      <c r="T413" s="143">
        <f>S413*H413</f>
        <v>0</v>
      </c>
      <c r="AR413" s="144" t="s">
        <v>137</v>
      </c>
      <c r="AT413" s="144" t="s">
        <v>134</v>
      </c>
      <c r="AU413" s="144" t="s">
        <v>84</v>
      </c>
      <c r="AY413" s="17" t="s">
        <v>132</v>
      </c>
      <c r="BE413" s="145">
        <f>IF(N413="základní",J413,0)</f>
        <v>0</v>
      </c>
      <c r="BF413" s="145">
        <f>IF(N413="snížená",J413,0)</f>
        <v>0</v>
      </c>
      <c r="BG413" s="145">
        <f>IF(N413="zákl. přenesená",J413,0)</f>
        <v>0</v>
      </c>
      <c r="BH413" s="145">
        <f>IF(N413="sníž. přenesená",J413,0)</f>
        <v>0</v>
      </c>
      <c r="BI413" s="145">
        <f>IF(N413="nulová",J413,0)</f>
        <v>0</v>
      </c>
      <c r="BJ413" s="17" t="s">
        <v>82</v>
      </c>
      <c r="BK413" s="145">
        <f>ROUND(I413*H413,2)</f>
        <v>0</v>
      </c>
      <c r="BL413" s="17" t="s">
        <v>137</v>
      </c>
      <c r="BM413" s="144" t="s">
        <v>404</v>
      </c>
    </row>
    <row r="414" spans="2:65" s="1" customFormat="1" ht="24.2" customHeight="1">
      <c r="B414" s="132"/>
      <c r="C414" s="133" t="s">
        <v>405</v>
      </c>
      <c r="D414" s="133" t="s">
        <v>134</v>
      </c>
      <c r="E414" s="134" t="s">
        <v>406</v>
      </c>
      <c r="F414" s="135" t="s">
        <v>407</v>
      </c>
      <c r="G414" s="136" t="s">
        <v>403</v>
      </c>
      <c r="H414" s="137">
        <v>1</v>
      </c>
      <c r="I414" s="138"/>
      <c r="J414" s="139">
        <f>ROUND(I414*H414,2)</f>
        <v>0</v>
      </c>
      <c r="K414" s="135" t="s">
        <v>1</v>
      </c>
      <c r="L414" s="32"/>
      <c r="M414" s="140" t="s">
        <v>1</v>
      </c>
      <c r="N414" s="141" t="s">
        <v>39</v>
      </c>
      <c r="P414" s="142">
        <f>O414*H414</f>
        <v>0</v>
      </c>
      <c r="Q414" s="142">
        <v>0</v>
      </c>
      <c r="R414" s="142">
        <f>Q414*H414</f>
        <v>0</v>
      </c>
      <c r="S414" s="142">
        <v>0</v>
      </c>
      <c r="T414" s="143">
        <f>S414*H414</f>
        <v>0</v>
      </c>
      <c r="AR414" s="144" t="s">
        <v>137</v>
      </c>
      <c r="AT414" s="144" t="s">
        <v>134</v>
      </c>
      <c r="AU414" s="144" t="s">
        <v>84</v>
      </c>
      <c r="AY414" s="17" t="s">
        <v>132</v>
      </c>
      <c r="BE414" s="145">
        <f>IF(N414="základní",J414,0)</f>
        <v>0</v>
      </c>
      <c r="BF414" s="145">
        <f>IF(N414="snížená",J414,0)</f>
        <v>0</v>
      </c>
      <c r="BG414" s="145">
        <f>IF(N414="zákl. přenesená",J414,0)</f>
        <v>0</v>
      </c>
      <c r="BH414" s="145">
        <f>IF(N414="sníž. přenesená",J414,0)</f>
        <v>0</v>
      </c>
      <c r="BI414" s="145">
        <f>IF(N414="nulová",J414,0)</f>
        <v>0</v>
      </c>
      <c r="BJ414" s="17" t="s">
        <v>82</v>
      </c>
      <c r="BK414" s="145">
        <f>ROUND(I414*H414,2)</f>
        <v>0</v>
      </c>
      <c r="BL414" s="17" t="s">
        <v>137</v>
      </c>
      <c r="BM414" s="144" t="s">
        <v>408</v>
      </c>
    </row>
    <row r="415" spans="2:65" s="11" customFormat="1" ht="22.9" customHeight="1">
      <c r="B415" s="120"/>
      <c r="D415" s="121" t="s">
        <v>73</v>
      </c>
      <c r="E415" s="130" t="s">
        <v>157</v>
      </c>
      <c r="F415" s="130" t="s">
        <v>409</v>
      </c>
      <c r="I415" s="123"/>
      <c r="J415" s="131">
        <f>BK415</f>
        <v>0</v>
      </c>
      <c r="L415" s="120"/>
      <c r="M415" s="125"/>
      <c r="P415" s="126">
        <f>SUM(P416:P431)</f>
        <v>0</v>
      </c>
      <c r="R415" s="126">
        <f>SUM(R416:R431)</f>
        <v>0</v>
      </c>
      <c r="T415" s="127">
        <f>SUM(T416:T431)</f>
        <v>0</v>
      </c>
      <c r="AR415" s="121" t="s">
        <v>82</v>
      </c>
      <c r="AT415" s="128" t="s">
        <v>73</v>
      </c>
      <c r="AU415" s="128" t="s">
        <v>82</v>
      </c>
      <c r="AY415" s="121" t="s">
        <v>132</v>
      </c>
      <c r="BK415" s="129">
        <f>SUM(BK416:BK431)</f>
        <v>0</v>
      </c>
    </row>
    <row r="416" spans="2:65" s="1" customFormat="1" ht="21.75" customHeight="1">
      <c r="B416" s="132"/>
      <c r="C416" s="133" t="s">
        <v>410</v>
      </c>
      <c r="D416" s="133" t="s">
        <v>134</v>
      </c>
      <c r="E416" s="134" t="s">
        <v>1635</v>
      </c>
      <c r="F416" s="135" t="s">
        <v>1814</v>
      </c>
      <c r="G416" s="136" t="s">
        <v>175</v>
      </c>
      <c r="H416" s="137">
        <v>1633.71</v>
      </c>
      <c r="I416" s="138"/>
      <c r="J416" s="139">
        <f>ROUND(I416*H416,2)</f>
        <v>0</v>
      </c>
      <c r="K416" s="135" t="s">
        <v>136</v>
      </c>
      <c r="L416" s="32"/>
      <c r="M416" s="140" t="s">
        <v>1</v>
      </c>
      <c r="N416" s="141" t="s">
        <v>39</v>
      </c>
      <c r="P416" s="142">
        <f>O416*H416</f>
        <v>0</v>
      </c>
      <c r="Q416" s="142">
        <v>0</v>
      </c>
      <c r="R416" s="142">
        <f>Q416*H416</f>
        <v>0</v>
      </c>
      <c r="S416" s="142">
        <v>0</v>
      </c>
      <c r="T416" s="143">
        <f>S416*H416</f>
        <v>0</v>
      </c>
      <c r="AR416" s="144" t="s">
        <v>137</v>
      </c>
      <c r="AT416" s="144" t="s">
        <v>134</v>
      </c>
      <c r="AU416" s="144" t="s">
        <v>84</v>
      </c>
      <c r="AY416" s="17" t="s">
        <v>132</v>
      </c>
      <c r="BE416" s="145">
        <f>IF(N416="základní",J416,0)</f>
        <v>0</v>
      </c>
      <c r="BF416" s="145">
        <f>IF(N416="snížená",J416,0)</f>
        <v>0</v>
      </c>
      <c r="BG416" s="145">
        <f>IF(N416="zákl. přenesená",J416,0)</f>
        <v>0</v>
      </c>
      <c r="BH416" s="145">
        <f>IF(N416="sníž. přenesená",J416,0)</f>
        <v>0</v>
      </c>
      <c r="BI416" s="145">
        <f>IF(N416="nulová",J416,0)</f>
        <v>0</v>
      </c>
      <c r="BJ416" s="17" t="s">
        <v>82</v>
      </c>
      <c r="BK416" s="145">
        <f>ROUND(I416*H416,2)</f>
        <v>0</v>
      </c>
      <c r="BL416" s="17" t="s">
        <v>137</v>
      </c>
      <c r="BM416" s="144" t="s">
        <v>411</v>
      </c>
    </row>
    <row r="417" spans="2:63" s="12" customFormat="1">
      <c r="B417" s="146"/>
      <c r="D417" s="147" t="s">
        <v>139</v>
      </c>
      <c r="E417" s="148" t="s">
        <v>1</v>
      </c>
      <c r="F417" s="149" t="s">
        <v>412</v>
      </c>
      <c r="H417" s="150">
        <v>26.88</v>
      </c>
      <c r="I417" s="151"/>
      <c r="L417" s="146"/>
      <c r="M417" s="152"/>
      <c r="T417" s="153"/>
      <c r="AT417" s="148" t="s">
        <v>139</v>
      </c>
      <c r="AU417" s="148" t="s">
        <v>84</v>
      </c>
      <c r="AV417" s="12" t="s">
        <v>84</v>
      </c>
      <c r="AW417" s="12" t="s">
        <v>31</v>
      </c>
      <c r="AX417" s="12" t="s">
        <v>74</v>
      </c>
      <c r="AY417" s="148" t="s">
        <v>132</v>
      </c>
    </row>
    <row r="418" spans="2:63" s="12" customFormat="1">
      <c r="B418" s="146"/>
      <c r="D418" s="147" t="s">
        <v>139</v>
      </c>
      <c r="E418" s="148" t="s">
        <v>1</v>
      </c>
      <c r="F418" s="149" t="s">
        <v>413</v>
      </c>
      <c r="H418" s="150">
        <v>209.45</v>
      </c>
      <c r="I418" s="151"/>
      <c r="L418" s="146"/>
      <c r="M418" s="152"/>
      <c r="T418" s="153"/>
      <c r="AT418" s="148" t="s">
        <v>139</v>
      </c>
      <c r="AU418" s="148" t="s">
        <v>84</v>
      </c>
      <c r="AV418" s="12" t="s">
        <v>84</v>
      </c>
      <c r="AW418" s="12" t="s">
        <v>31</v>
      </c>
      <c r="AX418" s="12" t="s">
        <v>74</v>
      </c>
      <c r="AY418" s="148" t="s">
        <v>132</v>
      </c>
    </row>
    <row r="419" spans="2:63" s="12" customFormat="1">
      <c r="B419" s="146"/>
      <c r="D419" s="147" t="s">
        <v>139</v>
      </c>
      <c r="E419" s="148" t="s">
        <v>1</v>
      </c>
      <c r="F419" s="149" t="s">
        <v>414</v>
      </c>
      <c r="H419" s="150">
        <v>353.57</v>
      </c>
      <c r="I419" s="151"/>
      <c r="L419" s="146"/>
      <c r="M419" s="152"/>
      <c r="T419" s="153"/>
      <c r="AT419" s="148" t="s">
        <v>139</v>
      </c>
      <c r="AU419" s="148" t="s">
        <v>84</v>
      </c>
      <c r="AV419" s="12" t="s">
        <v>84</v>
      </c>
      <c r="AW419" s="12" t="s">
        <v>31</v>
      </c>
      <c r="AX419" s="12" t="s">
        <v>74</v>
      </c>
      <c r="AY419" s="148" t="s">
        <v>132</v>
      </c>
    </row>
    <row r="420" spans="2:63" s="12" customFormat="1">
      <c r="B420" s="146"/>
      <c r="D420" s="147" t="s">
        <v>139</v>
      </c>
      <c r="E420" s="148" t="s">
        <v>1</v>
      </c>
      <c r="F420" s="149" t="s">
        <v>415</v>
      </c>
      <c r="H420" s="150">
        <v>104.27</v>
      </c>
      <c r="I420" s="151"/>
      <c r="L420" s="146"/>
      <c r="M420" s="152"/>
      <c r="T420" s="153"/>
      <c r="AT420" s="148" t="s">
        <v>139</v>
      </c>
      <c r="AU420" s="148" t="s">
        <v>84</v>
      </c>
      <c r="AV420" s="12" t="s">
        <v>84</v>
      </c>
      <c r="AW420" s="12" t="s">
        <v>31</v>
      </c>
      <c r="AX420" s="12" t="s">
        <v>74</v>
      </c>
      <c r="AY420" s="148" t="s">
        <v>132</v>
      </c>
    </row>
    <row r="421" spans="2:63" s="12" customFormat="1">
      <c r="B421" s="146"/>
      <c r="D421" s="147" t="s">
        <v>139</v>
      </c>
      <c r="E421" s="148" t="s">
        <v>1</v>
      </c>
      <c r="F421" s="149" t="s">
        <v>416</v>
      </c>
      <c r="H421" s="150">
        <v>125.92</v>
      </c>
      <c r="I421" s="151"/>
      <c r="L421" s="146"/>
      <c r="M421" s="152"/>
      <c r="T421" s="153"/>
      <c r="AT421" s="148" t="s">
        <v>139</v>
      </c>
      <c r="AU421" s="148" t="s">
        <v>84</v>
      </c>
      <c r="AV421" s="12" t="s">
        <v>84</v>
      </c>
      <c r="AW421" s="12" t="s">
        <v>31</v>
      </c>
      <c r="AX421" s="12" t="s">
        <v>74</v>
      </c>
      <c r="AY421" s="148" t="s">
        <v>132</v>
      </c>
    </row>
    <row r="422" spans="2:63" s="12" customFormat="1">
      <c r="B422" s="146"/>
      <c r="D422" s="147" t="s">
        <v>139</v>
      </c>
      <c r="E422" s="148" t="s">
        <v>1</v>
      </c>
      <c r="F422" s="149" t="s">
        <v>417</v>
      </c>
      <c r="H422" s="150">
        <v>87.64</v>
      </c>
      <c r="I422" s="151"/>
      <c r="L422" s="146"/>
      <c r="M422" s="152"/>
      <c r="T422" s="153"/>
      <c r="AT422" s="148" t="s">
        <v>139</v>
      </c>
      <c r="AU422" s="148" t="s">
        <v>84</v>
      </c>
      <c r="AV422" s="12" t="s">
        <v>84</v>
      </c>
      <c r="AW422" s="12" t="s">
        <v>31</v>
      </c>
      <c r="AX422" s="12" t="s">
        <v>74</v>
      </c>
      <c r="AY422" s="148" t="s">
        <v>132</v>
      </c>
    </row>
    <row r="423" spans="2:63" s="12" customFormat="1">
      <c r="B423" s="146"/>
      <c r="D423" s="147" t="s">
        <v>139</v>
      </c>
      <c r="E423" s="148" t="s">
        <v>1</v>
      </c>
      <c r="F423" s="149" t="s">
        <v>418</v>
      </c>
      <c r="H423" s="150">
        <v>64.290000000000006</v>
      </c>
      <c r="I423" s="151"/>
      <c r="L423" s="146"/>
      <c r="M423" s="152"/>
      <c r="T423" s="153"/>
      <c r="AT423" s="148" t="s">
        <v>139</v>
      </c>
      <c r="AU423" s="148" t="s">
        <v>84</v>
      </c>
      <c r="AV423" s="12" t="s">
        <v>84</v>
      </c>
      <c r="AW423" s="12" t="s">
        <v>31</v>
      </c>
      <c r="AX423" s="12" t="s">
        <v>74</v>
      </c>
      <c r="AY423" s="148" t="s">
        <v>132</v>
      </c>
    </row>
    <row r="424" spans="2:63" s="12" customFormat="1">
      <c r="B424" s="146"/>
      <c r="D424" s="147" t="s">
        <v>139</v>
      </c>
      <c r="E424" s="148" t="s">
        <v>1</v>
      </c>
      <c r="F424" s="149" t="s">
        <v>419</v>
      </c>
      <c r="H424" s="150">
        <v>56.88</v>
      </c>
      <c r="I424" s="151"/>
      <c r="L424" s="146"/>
      <c r="M424" s="152"/>
      <c r="T424" s="153"/>
      <c r="AT424" s="148" t="s">
        <v>139</v>
      </c>
      <c r="AU424" s="148" t="s">
        <v>84</v>
      </c>
      <c r="AV424" s="12" t="s">
        <v>84</v>
      </c>
      <c r="AW424" s="12" t="s">
        <v>31</v>
      </c>
      <c r="AX424" s="12" t="s">
        <v>74</v>
      </c>
      <c r="AY424" s="148" t="s">
        <v>132</v>
      </c>
    </row>
    <row r="425" spans="2:63" s="12" customFormat="1">
      <c r="B425" s="146"/>
      <c r="D425" s="147" t="s">
        <v>139</v>
      </c>
      <c r="E425" s="148" t="s">
        <v>1</v>
      </c>
      <c r="F425" s="149" t="s">
        <v>420</v>
      </c>
      <c r="H425" s="150">
        <v>85.06</v>
      </c>
      <c r="I425" s="151"/>
      <c r="L425" s="146"/>
      <c r="M425" s="152"/>
      <c r="T425" s="153"/>
      <c r="AT425" s="148" t="s">
        <v>139</v>
      </c>
      <c r="AU425" s="148" t="s">
        <v>84</v>
      </c>
      <c r="AV425" s="12" t="s">
        <v>84</v>
      </c>
      <c r="AW425" s="12" t="s">
        <v>31</v>
      </c>
      <c r="AX425" s="12" t="s">
        <v>74</v>
      </c>
      <c r="AY425" s="148" t="s">
        <v>132</v>
      </c>
    </row>
    <row r="426" spans="2:63" s="12" customFormat="1">
      <c r="B426" s="146"/>
      <c r="D426" s="147" t="s">
        <v>139</v>
      </c>
      <c r="E426" s="148" t="s">
        <v>1</v>
      </c>
      <c r="F426" s="149" t="s">
        <v>421</v>
      </c>
      <c r="H426" s="150">
        <v>134.29</v>
      </c>
      <c r="I426" s="151"/>
      <c r="L426" s="146"/>
      <c r="M426" s="152"/>
      <c r="T426" s="153"/>
      <c r="AT426" s="148" t="s">
        <v>139</v>
      </c>
      <c r="AU426" s="148" t="s">
        <v>84</v>
      </c>
      <c r="AV426" s="12" t="s">
        <v>84</v>
      </c>
      <c r="AW426" s="12" t="s">
        <v>31</v>
      </c>
      <c r="AX426" s="12" t="s">
        <v>74</v>
      </c>
      <c r="AY426" s="148" t="s">
        <v>132</v>
      </c>
    </row>
    <row r="427" spans="2:63" s="12" customFormat="1">
      <c r="B427" s="146"/>
      <c r="D427" s="147" t="s">
        <v>139</v>
      </c>
      <c r="E427" s="148" t="s">
        <v>1</v>
      </c>
      <c r="F427" s="149" t="s">
        <v>422</v>
      </c>
      <c r="H427" s="150">
        <v>30.79</v>
      </c>
      <c r="I427" s="151"/>
      <c r="L427" s="146"/>
      <c r="M427" s="152"/>
      <c r="T427" s="153"/>
      <c r="AT427" s="148" t="s">
        <v>139</v>
      </c>
      <c r="AU427" s="148" t="s">
        <v>84</v>
      </c>
      <c r="AV427" s="12" t="s">
        <v>84</v>
      </c>
      <c r="AW427" s="12" t="s">
        <v>31</v>
      </c>
      <c r="AX427" s="12" t="s">
        <v>74</v>
      </c>
      <c r="AY427" s="148" t="s">
        <v>132</v>
      </c>
    </row>
    <row r="428" spans="2:63" s="12" customFormat="1">
      <c r="B428" s="146"/>
      <c r="D428" s="147" t="s">
        <v>139</v>
      </c>
      <c r="E428" s="148" t="s">
        <v>1</v>
      </c>
      <c r="F428" s="149" t="s">
        <v>423</v>
      </c>
      <c r="H428" s="150">
        <v>225.88</v>
      </c>
      <c r="I428" s="151"/>
      <c r="L428" s="146"/>
      <c r="M428" s="152"/>
      <c r="T428" s="153"/>
      <c r="AT428" s="148" t="s">
        <v>139</v>
      </c>
      <c r="AU428" s="148" t="s">
        <v>84</v>
      </c>
      <c r="AV428" s="12" t="s">
        <v>84</v>
      </c>
      <c r="AW428" s="12" t="s">
        <v>31</v>
      </c>
      <c r="AX428" s="12" t="s">
        <v>74</v>
      </c>
      <c r="AY428" s="148" t="s">
        <v>132</v>
      </c>
    </row>
    <row r="429" spans="2:63" s="12" customFormat="1">
      <c r="B429" s="146"/>
      <c r="D429" s="147" t="s">
        <v>139</v>
      </c>
      <c r="E429" s="148" t="s">
        <v>1</v>
      </c>
      <c r="F429" s="149" t="s">
        <v>424</v>
      </c>
      <c r="H429" s="150">
        <v>44.83</v>
      </c>
      <c r="I429" s="151"/>
      <c r="L429" s="146"/>
      <c r="M429" s="152"/>
      <c r="T429" s="153"/>
      <c r="AT429" s="148" t="s">
        <v>139</v>
      </c>
      <c r="AU429" s="148" t="s">
        <v>84</v>
      </c>
      <c r="AV429" s="12" t="s">
        <v>84</v>
      </c>
      <c r="AW429" s="12" t="s">
        <v>31</v>
      </c>
      <c r="AX429" s="12" t="s">
        <v>74</v>
      </c>
      <c r="AY429" s="148" t="s">
        <v>132</v>
      </c>
    </row>
    <row r="430" spans="2:63" s="12" customFormat="1">
      <c r="B430" s="146"/>
      <c r="D430" s="147" t="s">
        <v>139</v>
      </c>
      <c r="E430" s="148" t="s">
        <v>1</v>
      </c>
      <c r="F430" s="149" t="s">
        <v>425</v>
      </c>
      <c r="H430" s="150">
        <v>83.96</v>
      </c>
      <c r="I430" s="151"/>
      <c r="L430" s="146"/>
      <c r="M430" s="152"/>
      <c r="T430" s="153"/>
      <c r="AT430" s="148" t="s">
        <v>139</v>
      </c>
      <c r="AU430" s="148" t="s">
        <v>84</v>
      </c>
      <c r="AV430" s="12" t="s">
        <v>84</v>
      </c>
      <c r="AW430" s="12" t="s">
        <v>31</v>
      </c>
      <c r="AX430" s="12" t="s">
        <v>74</v>
      </c>
      <c r="AY430" s="148" t="s">
        <v>132</v>
      </c>
    </row>
    <row r="431" spans="2:63" s="13" customFormat="1">
      <c r="B431" s="154"/>
      <c r="D431" s="147" t="s">
        <v>139</v>
      </c>
      <c r="E431" s="155" t="s">
        <v>1</v>
      </c>
      <c r="F431" s="156" t="s">
        <v>156</v>
      </c>
      <c r="H431" s="157">
        <v>1633.71</v>
      </c>
      <c r="I431" s="158"/>
      <c r="L431" s="154"/>
      <c r="M431" s="159"/>
      <c r="T431" s="160"/>
      <c r="AT431" s="155" t="s">
        <v>139</v>
      </c>
      <c r="AU431" s="155" t="s">
        <v>84</v>
      </c>
      <c r="AV431" s="13" t="s">
        <v>137</v>
      </c>
      <c r="AW431" s="13" t="s">
        <v>31</v>
      </c>
      <c r="AX431" s="13" t="s">
        <v>82</v>
      </c>
      <c r="AY431" s="155" t="s">
        <v>132</v>
      </c>
    </row>
    <row r="432" spans="2:63" s="11" customFormat="1" ht="22.9" customHeight="1">
      <c r="B432" s="120"/>
      <c r="D432" s="121" t="s">
        <v>73</v>
      </c>
      <c r="E432" s="130" t="s">
        <v>137</v>
      </c>
      <c r="F432" s="130" t="s">
        <v>426</v>
      </c>
      <c r="I432" s="123"/>
      <c r="J432" s="131">
        <f>BK432</f>
        <v>0</v>
      </c>
      <c r="L432" s="120"/>
      <c r="M432" s="125"/>
      <c r="P432" s="126">
        <f>SUM(P433:P450)</f>
        <v>0</v>
      </c>
      <c r="R432" s="126">
        <f>SUM(R433:R450)</f>
        <v>10.86534</v>
      </c>
      <c r="T432" s="127">
        <f>SUM(T433:T450)</f>
        <v>0</v>
      </c>
      <c r="AR432" s="121" t="s">
        <v>82</v>
      </c>
      <c r="AT432" s="128" t="s">
        <v>73</v>
      </c>
      <c r="AU432" s="128" t="s">
        <v>82</v>
      </c>
      <c r="AY432" s="121" t="s">
        <v>132</v>
      </c>
      <c r="BK432" s="129">
        <f>SUM(BK433:BK450)</f>
        <v>0</v>
      </c>
    </row>
    <row r="433" spans="2:65" s="1" customFormat="1" ht="16.5" customHeight="1">
      <c r="B433" s="132"/>
      <c r="C433" s="133" t="s">
        <v>427</v>
      </c>
      <c r="D433" s="133" t="s">
        <v>134</v>
      </c>
      <c r="E433" s="134" t="s">
        <v>1636</v>
      </c>
      <c r="F433" s="135" t="s">
        <v>1815</v>
      </c>
      <c r="G433" s="136" t="s">
        <v>228</v>
      </c>
      <c r="H433" s="137">
        <v>172.04599999999999</v>
      </c>
      <c r="I433" s="138"/>
      <c r="J433" s="139">
        <f>ROUND(I433*H433,2)</f>
        <v>0</v>
      </c>
      <c r="K433" s="135" t="s">
        <v>136</v>
      </c>
      <c r="L433" s="32"/>
      <c r="M433" s="140" t="s">
        <v>1</v>
      </c>
      <c r="N433" s="141" t="s">
        <v>39</v>
      </c>
      <c r="P433" s="142">
        <f>O433*H433</f>
        <v>0</v>
      </c>
      <c r="Q433" s="142">
        <v>0</v>
      </c>
      <c r="R433" s="142">
        <f>Q433*H433</f>
        <v>0</v>
      </c>
      <c r="S433" s="142">
        <v>0</v>
      </c>
      <c r="T433" s="143">
        <f>S433*H433</f>
        <v>0</v>
      </c>
      <c r="AR433" s="144" t="s">
        <v>137</v>
      </c>
      <c r="AT433" s="144" t="s">
        <v>134</v>
      </c>
      <c r="AU433" s="144" t="s">
        <v>84</v>
      </c>
      <c r="AY433" s="17" t="s">
        <v>132</v>
      </c>
      <c r="BE433" s="145">
        <f>IF(N433="základní",J433,0)</f>
        <v>0</v>
      </c>
      <c r="BF433" s="145">
        <f>IF(N433="snížená",J433,0)</f>
        <v>0</v>
      </c>
      <c r="BG433" s="145">
        <f>IF(N433="zákl. přenesená",J433,0)</f>
        <v>0</v>
      </c>
      <c r="BH433" s="145">
        <f>IF(N433="sníž. přenesená",J433,0)</f>
        <v>0</v>
      </c>
      <c r="BI433" s="145">
        <f>IF(N433="nulová",J433,0)</f>
        <v>0</v>
      </c>
      <c r="BJ433" s="17" t="s">
        <v>82</v>
      </c>
      <c r="BK433" s="145">
        <f>ROUND(I433*H433,2)</f>
        <v>0</v>
      </c>
      <c r="BL433" s="17" t="s">
        <v>137</v>
      </c>
      <c r="BM433" s="144" t="s">
        <v>428</v>
      </c>
    </row>
    <row r="434" spans="2:65" s="12" customFormat="1">
      <c r="B434" s="146"/>
      <c r="D434" s="147" t="s">
        <v>139</v>
      </c>
      <c r="E434" s="148" t="s">
        <v>1</v>
      </c>
      <c r="F434" s="149" t="s">
        <v>429</v>
      </c>
      <c r="H434" s="150">
        <v>3.226</v>
      </c>
      <c r="I434" s="151"/>
      <c r="L434" s="146"/>
      <c r="M434" s="152"/>
      <c r="T434" s="153"/>
      <c r="AT434" s="148" t="s">
        <v>139</v>
      </c>
      <c r="AU434" s="148" t="s">
        <v>84</v>
      </c>
      <c r="AV434" s="12" t="s">
        <v>84</v>
      </c>
      <c r="AW434" s="12" t="s">
        <v>31</v>
      </c>
      <c r="AX434" s="12" t="s">
        <v>74</v>
      </c>
      <c r="AY434" s="148" t="s">
        <v>132</v>
      </c>
    </row>
    <row r="435" spans="2:65" s="12" customFormat="1">
      <c r="B435" s="146"/>
      <c r="D435" s="147" t="s">
        <v>139</v>
      </c>
      <c r="E435" s="148" t="s">
        <v>1</v>
      </c>
      <c r="F435" s="149" t="s">
        <v>430</v>
      </c>
      <c r="H435" s="150">
        <v>21.533999999999999</v>
      </c>
      <c r="I435" s="151"/>
      <c r="L435" s="146"/>
      <c r="M435" s="152"/>
      <c r="T435" s="153"/>
      <c r="AT435" s="148" t="s">
        <v>139</v>
      </c>
      <c r="AU435" s="148" t="s">
        <v>84</v>
      </c>
      <c r="AV435" s="12" t="s">
        <v>84</v>
      </c>
      <c r="AW435" s="12" t="s">
        <v>31</v>
      </c>
      <c r="AX435" s="12" t="s">
        <v>74</v>
      </c>
      <c r="AY435" s="148" t="s">
        <v>132</v>
      </c>
    </row>
    <row r="436" spans="2:65" s="12" customFormat="1">
      <c r="B436" s="146"/>
      <c r="D436" s="147" t="s">
        <v>139</v>
      </c>
      <c r="E436" s="148" t="s">
        <v>1</v>
      </c>
      <c r="F436" s="149" t="s">
        <v>431</v>
      </c>
      <c r="H436" s="150">
        <v>35.228000000000002</v>
      </c>
      <c r="I436" s="151"/>
      <c r="L436" s="146"/>
      <c r="M436" s="152"/>
      <c r="T436" s="153"/>
      <c r="AT436" s="148" t="s">
        <v>139</v>
      </c>
      <c r="AU436" s="148" t="s">
        <v>84</v>
      </c>
      <c r="AV436" s="12" t="s">
        <v>84</v>
      </c>
      <c r="AW436" s="12" t="s">
        <v>31</v>
      </c>
      <c r="AX436" s="12" t="s">
        <v>74</v>
      </c>
      <c r="AY436" s="148" t="s">
        <v>132</v>
      </c>
    </row>
    <row r="437" spans="2:65" s="12" customFormat="1">
      <c r="B437" s="146"/>
      <c r="D437" s="147" t="s">
        <v>139</v>
      </c>
      <c r="E437" s="148" t="s">
        <v>1</v>
      </c>
      <c r="F437" s="149" t="s">
        <v>432</v>
      </c>
      <c r="H437" s="150">
        <v>11.912000000000001</v>
      </c>
      <c r="I437" s="151"/>
      <c r="L437" s="146"/>
      <c r="M437" s="152"/>
      <c r="T437" s="153"/>
      <c r="AT437" s="148" t="s">
        <v>139</v>
      </c>
      <c r="AU437" s="148" t="s">
        <v>84</v>
      </c>
      <c r="AV437" s="12" t="s">
        <v>84</v>
      </c>
      <c r="AW437" s="12" t="s">
        <v>31</v>
      </c>
      <c r="AX437" s="12" t="s">
        <v>74</v>
      </c>
      <c r="AY437" s="148" t="s">
        <v>132</v>
      </c>
    </row>
    <row r="438" spans="2:65" s="12" customFormat="1">
      <c r="B438" s="146"/>
      <c r="D438" s="147" t="s">
        <v>139</v>
      </c>
      <c r="E438" s="148" t="s">
        <v>1</v>
      </c>
      <c r="F438" s="149" t="s">
        <v>433</v>
      </c>
      <c r="H438" s="150">
        <v>13.91</v>
      </c>
      <c r="I438" s="151"/>
      <c r="L438" s="146"/>
      <c r="M438" s="152"/>
      <c r="T438" s="153"/>
      <c r="AT438" s="148" t="s">
        <v>139</v>
      </c>
      <c r="AU438" s="148" t="s">
        <v>84</v>
      </c>
      <c r="AV438" s="12" t="s">
        <v>84</v>
      </c>
      <c r="AW438" s="12" t="s">
        <v>31</v>
      </c>
      <c r="AX438" s="12" t="s">
        <v>74</v>
      </c>
      <c r="AY438" s="148" t="s">
        <v>132</v>
      </c>
    </row>
    <row r="439" spans="2:65" s="12" customFormat="1">
      <c r="B439" s="146"/>
      <c r="D439" s="147" t="s">
        <v>139</v>
      </c>
      <c r="E439" s="148" t="s">
        <v>1</v>
      </c>
      <c r="F439" s="149" t="s">
        <v>434</v>
      </c>
      <c r="H439" s="150">
        <v>9.3170000000000002</v>
      </c>
      <c r="I439" s="151"/>
      <c r="L439" s="146"/>
      <c r="M439" s="152"/>
      <c r="T439" s="153"/>
      <c r="AT439" s="148" t="s">
        <v>139</v>
      </c>
      <c r="AU439" s="148" t="s">
        <v>84</v>
      </c>
      <c r="AV439" s="12" t="s">
        <v>84</v>
      </c>
      <c r="AW439" s="12" t="s">
        <v>31</v>
      </c>
      <c r="AX439" s="12" t="s">
        <v>74</v>
      </c>
      <c r="AY439" s="148" t="s">
        <v>132</v>
      </c>
    </row>
    <row r="440" spans="2:65" s="12" customFormat="1">
      <c r="B440" s="146"/>
      <c r="D440" s="147" t="s">
        <v>139</v>
      </c>
      <c r="E440" s="148" t="s">
        <v>1</v>
      </c>
      <c r="F440" s="149" t="s">
        <v>435</v>
      </c>
      <c r="H440" s="150">
        <v>6.5149999999999997</v>
      </c>
      <c r="I440" s="151"/>
      <c r="L440" s="146"/>
      <c r="M440" s="152"/>
      <c r="T440" s="153"/>
      <c r="AT440" s="148" t="s">
        <v>139</v>
      </c>
      <c r="AU440" s="148" t="s">
        <v>84</v>
      </c>
      <c r="AV440" s="12" t="s">
        <v>84</v>
      </c>
      <c r="AW440" s="12" t="s">
        <v>31</v>
      </c>
      <c r="AX440" s="12" t="s">
        <v>74</v>
      </c>
      <c r="AY440" s="148" t="s">
        <v>132</v>
      </c>
    </row>
    <row r="441" spans="2:65" s="12" customFormat="1">
      <c r="B441" s="146"/>
      <c r="D441" s="147" t="s">
        <v>139</v>
      </c>
      <c r="E441" s="148" t="s">
        <v>1</v>
      </c>
      <c r="F441" s="149" t="s">
        <v>436</v>
      </c>
      <c r="H441" s="150">
        <v>5.6260000000000003</v>
      </c>
      <c r="I441" s="151"/>
      <c r="L441" s="146"/>
      <c r="M441" s="152"/>
      <c r="T441" s="153"/>
      <c r="AT441" s="148" t="s">
        <v>139</v>
      </c>
      <c r="AU441" s="148" t="s">
        <v>84</v>
      </c>
      <c r="AV441" s="12" t="s">
        <v>84</v>
      </c>
      <c r="AW441" s="12" t="s">
        <v>31</v>
      </c>
      <c r="AX441" s="12" t="s">
        <v>74</v>
      </c>
      <c r="AY441" s="148" t="s">
        <v>132</v>
      </c>
    </row>
    <row r="442" spans="2:65" s="12" customFormat="1">
      <c r="B442" s="146"/>
      <c r="D442" s="147" t="s">
        <v>139</v>
      </c>
      <c r="E442" s="148" t="s">
        <v>1</v>
      </c>
      <c r="F442" s="149" t="s">
        <v>437</v>
      </c>
      <c r="H442" s="150">
        <v>9.0069999999999997</v>
      </c>
      <c r="I442" s="151"/>
      <c r="L442" s="146"/>
      <c r="M442" s="152"/>
      <c r="T442" s="153"/>
      <c r="AT442" s="148" t="s">
        <v>139</v>
      </c>
      <c r="AU442" s="148" t="s">
        <v>84</v>
      </c>
      <c r="AV442" s="12" t="s">
        <v>84</v>
      </c>
      <c r="AW442" s="12" t="s">
        <v>31</v>
      </c>
      <c r="AX442" s="12" t="s">
        <v>74</v>
      </c>
      <c r="AY442" s="148" t="s">
        <v>132</v>
      </c>
    </row>
    <row r="443" spans="2:65" s="12" customFormat="1">
      <c r="B443" s="146"/>
      <c r="D443" s="147" t="s">
        <v>139</v>
      </c>
      <c r="E443" s="148" t="s">
        <v>1</v>
      </c>
      <c r="F443" s="149" t="s">
        <v>438</v>
      </c>
      <c r="H443" s="150">
        <v>14.315</v>
      </c>
      <c r="I443" s="151"/>
      <c r="L443" s="146"/>
      <c r="M443" s="152"/>
      <c r="T443" s="153"/>
      <c r="AT443" s="148" t="s">
        <v>139</v>
      </c>
      <c r="AU443" s="148" t="s">
        <v>84</v>
      </c>
      <c r="AV443" s="12" t="s">
        <v>84</v>
      </c>
      <c r="AW443" s="12" t="s">
        <v>31</v>
      </c>
      <c r="AX443" s="12" t="s">
        <v>74</v>
      </c>
      <c r="AY443" s="148" t="s">
        <v>132</v>
      </c>
    </row>
    <row r="444" spans="2:65" s="12" customFormat="1">
      <c r="B444" s="146"/>
      <c r="D444" s="147" t="s">
        <v>139</v>
      </c>
      <c r="E444" s="148" t="s">
        <v>1</v>
      </c>
      <c r="F444" s="149" t="s">
        <v>439</v>
      </c>
      <c r="H444" s="150">
        <v>3.0950000000000002</v>
      </c>
      <c r="I444" s="151"/>
      <c r="L444" s="146"/>
      <c r="M444" s="152"/>
      <c r="T444" s="153"/>
      <c r="AT444" s="148" t="s">
        <v>139</v>
      </c>
      <c r="AU444" s="148" t="s">
        <v>84</v>
      </c>
      <c r="AV444" s="12" t="s">
        <v>84</v>
      </c>
      <c r="AW444" s="12" t="s">
        <v>31</v>
      </c>
      <c r="AX444" s="12" t="s">
        <v>74</v>
      </c>
      <c r="AY444" s="148" t="s">
        <v>132</v>
      </c>
    </row>
    <row r="445" spans="2:65" s="12" customFormat="1">
      <c r="B445" s="146"/>
      <c r="D445" s="147" t="s">
        <v>139</v>
      </c>
      <c r="E445" s="148" t="s">
        <v>1</v>
      </c>
      <c r="F445" s="149" t="s">
        <v>440</v>
      </c>
      <c r="H445" s="150">
        <v>25.306000000000001</v>
      </c>
      <c r="I445" s="151"/>
      <c r="L445" s="146"/>
      <c r="M445" s="152"/>
      <c r="T445" s="153"/>
      <c r="AT445" s="148" t="s">
        <v>139</v>
      </c>
      <c r="AU445" s="148" t="s">
        <v>84</v>
      </c>
      <c r="AV445" s="12" t="s">
        <v>84</v>
      </c>
      <c r="AW445" s="12" t="s">
        <v>31</v>
      </c>
      <c r="AX445" s="12" t="s">
        <v>74</v>
      </c>
      <c r="AY445" s="148" t="s">
        <v>132</v>
      </c>
    </row>
    <row r="446" spans="2:65" s="12" customFormat="1">
      <c r="B446" s="146"/>
      <c r="D446" s="147" t="s">
        <v>139</v>
      </c>
      <c r="E446" s="148" t="s">
        <v>1</v>
      </c>
      <c r="F446" s="149" t="s">
        <v>441</v>
      </c>
      <c r="H446" s="150">
        <v>4.18</v>
      </c>
      <c r="I446" s="151"/>
      <c r="L446" s="146"/>
      <c r="M446" s="152"/>
      <c r="T446" s="153"/>
      <c r="AT446" s="148" t="s">
        <v>139</v>
      </c>
      <c r="AU446" s="148" t="s">
        <v>84</v>
      </c>
      <c r="AV446" s="12" t="s">
        <v>84</v>
      </c>
      <c r="AW446" s="12" t="s">
        <v>31</v>
      </c>
      <c r="AX446" s="12" t="s">
        <v>74</v>
      </c>
      <c r="AY446" s="148" t="s">
        <v>132</v>
      </c>
    </row>
    <row r="447" spans="2:65" s="12" customFormat="1">
      <c r="B447" s="146"/>
      <c r="D447" s="147" t="s">
        <v>139</v>
      </c>
      <c r="E447" s="148" t="s">
        <v>1</v>
      </c>
      <c r="F447" s="149" t="s">
        <v>442</v>
      </c>
      <c r="H447" s="150">
        <v>8.875</v>
      </c>
      <c r="I447" s="151"/>
      <c r="L447" s="146"/>
      <c r="M447" s="152"/>
      <c r="T447" s="153"/>
      <c r="AT447" s="148" t="s">
        <v>139</v>
      </c>
      <c r="AU447" s="148" t="s">
        <v>84</v>
      </c>
      <c r="AV447" s="12" t="s">
        <v>84</v>
      </c>
      <c r="AW447" s="12" t="s">
        <v>31</v>
      </c>
      <c r="AX447" s="12" t="s">
        <v>74</v>
      </c>
      <c r="AY447" s="148" t="s">
        <v>132</v>
      </c>
    </row>
    <row r="448" spans="2:65" s="13" customFormat="1">
      <c r="B448" s="154"/>
      <c r="D448" s="147" t="s">
        <v>139</v>
      </c>
      <c r="E448" s="155" t="s">
        <v>1</v>
      </c>
      <c r="F448" s="156" t="s">
        <v>156</v>
      </c>
      <c r="H448" s="157">
        <v>172.04599999999999</v>
      </c>
      <c r="I448" s="158"/>
      <c r="L448" s="154"/>
      <c r="M448" s="159"/>
      <c r="T448" s="160"/>
      <c r="AT448" s="155" t="s">
        <v>139</v>
      </c>
      <c r="AU448" s="155" t="s">
        <v>84</v>
      </c>
      <c r="AV448" s="13" t="s">
        <v>137</v>
      </c>
      <c r="AW448" s="13" t="s">
        <v>31</v>
      </c>
      <c r="AX448" s="13" t="s">
        <v>82</v>
      </c>
      <c r="AY448" s="155" t="s">
        <v>132</v>
      </c>
    </row>
    <row r="449" spans="2:65" s="1" customFormat="1" ht="33" customHeight="1">
      <c r="B449" s="132"/>
      <c r="C449" s="133" t="s">
        <v>443</v>
      </c>
      <c r="D449" s="133" t="s">
        <v>134</v>
      </c>
      <c r="E449" s="134" t="s">
        <v>1637</v>
      </c>
      <c r="F449" s="135" t="s">
        <v>1816</v>
      </c>
      <c r="G449" s="136" t="s">
        <v>135</v>
      </c>
      <c r="H449" s="137">
        <v>27</v>
      </c>
      <c r="I449" s="138"/>
      <c r="J449" s="139">
        <f>ROUND(I449*H449,2)</f>
        <v>0</v>
      </c>
      <c r="K449" s="135" t="s">
        <v>136</v>
      </c>
      <c r="L449" s="32"/>
      <c r="M449" s="140" t="s">
        <v>1</v>
      </c>
      <c r="N449" s="141" t="s">
        <v>39</v>
      </c>
      <c r="P449" s="142">
        <f>O449*H449</f>
        <v>0</v>
      </c>
      <c r="Q449" s="142">
        <v>0.40242</v>
      </c>
      <c r="R449" s="142">
        <f>Q449*H449</f>
        <v>10.86534</v>
      </c>
      <c r="S449" s="142">
        <v>0</v>
      </c>
      <c r="T449" s="143">
        <f>S449*H449</f>
        <v>0</v>
      </c>
      <c r="AR449" s="144" t="s">
        <v>137</v>
      </c>
      <c r="AT449" s="144" t="s">
        <v>134</v>
      </c>
      <c r="AU449" s="144" t="s">
        <v>84</v>
      </c>
      <c r="AY449" s="17" t="s">
        <v>132</v>
      </c>
      <c r="BE449" s="145">
        <f>IF(N449="základní",J449,0)</f>
        <v>0</v>
      </c>
      <c r="BF449" s="145">
        <f>IF(N449="snížená",J449,0)</f>
        <v>0</v>
      </c>
      <c r="BG449" s="145">
        <f>IF(N449="zákl. přenesená",J449,0)</f>
        <v>0</v>
      </c>
      <c r="BH449" s="145">
        <f>IF(N449="sníž. přenesená",J449,0)</f>
        <v>0</v>
      </c>
      <c r="BI449" s="145">
        <f>IF(N449="nulová",J449,0)</f>
        <v>0</v>
      </c>
      <c r="BJ449" s="17" t="s">
        <v>82</v>
      </c>
      <c r="BK449" s="145">
        <f>ROUND(I449*H449,2)</f>
        <v>0</v>
      </c>
      <c r="BL449" s="17" t="s">
        <v>137</v>
      </c>
      <c r="BM449" s="144" t="s">
        <v>444</v>
      </c>
    </row>
    <row r="450" spans="2:65" s="12" customFormat="1">
      <c r="B450" s="146"/>
      <c r="D450" s="147" t="s">
        <v>139</v>
      </c>
      <c r="E450" s="148" t="s">
        <v>1</v>
      </c>
      <c r="F450" s="149" t="s">
        <v>445</v>
      </c>
      <c r="H450" s="150">
        <v>27</v>
      </c>
      <c r="I450" s="151"/>
      <c r="L450" s="146"/>
      <c r="M450" s="152"/>
      <c r="T450" s="153"/>
      <c r="AT450" s="148" t="s">
        <v>139</v>
      </c>
      <c r="AU450" s="148" t="s">
        <v>84</v>
      </c>
      <c r="AV450" s="12" t="s">
        <v>84</v>
      </c>
      <c r="AW450" s="12" t="s">
        <v>31</v>
      </c>
      <c r="AX450" s="12" t="s">
        <v>82</v>
      </c>
      <c r="AY450" s="148" t="s">
        <v>132</v>
      </c>
    </row>
    <row r="451" spans="2:65" s="11" customFormat="1" ht="22.9" customHeight="1">
      <c r="B451" s="120"/>
      <c r="D451" s="121" t="s">
        <v>73</v>
      </c>
      <c r="E451" s="130" t="s">
        <v>170</v>
      </c>
      <c r="F451" s="130" t="s">
        <v>446</v>
      </c>
      <c r="I451" s="123"/>
      <c r="J451" s="131">
        <f>BK451</f>
        <v>0</v>
      </c>
      <c r="L451" s="120"/>
      <c r="M451" s="125"/>
      <c r="P451" s="126">
        <f>SUM(P452:P518)</f>
        <v>0</v>
      </c>
      <c r="R451" s="126">
        <f>SUM(R452:R518)</f>
        <v>33.341167999999996</v>
      </c>
      <c r="T451" s="127">
        <f>SUM(T452:T518)</f>
        <v>0</v>
      </c>
      <c r="AR451" s="121" t="s">
        <v>82</v>
      </c>
      <c r="AT451" s="128" t="s">
        <v>73</v>
      </c>
      <c r="AU451" s="128" t="s">
        <v>82</v>
      </c>
      <c r="AY451" s="121" t="s">
        <v>132</v>
      </c>
      <c r="BK451" s="129">
        <f>SUM(BK452:BK518)</f>
        <v>0</v>
      </c>
    </row>
    <row r="452" spans="2:65" s="1" customFormat="1" ht="24.2" customHeight="1">
      <c r="B452" s="132"/>
      <c r="C452" s="133" t="s">
        <v>447</v>
      </c>
      <c r="D452" s="133" t="s">
        <v>134</v>
      </c>
      <c r="E452" s="134" t="s">
        <v>1638</v>
      </c>
      <c r="F452" s="135" t="s">
        <v>1817</v>
      </c>
      <c r="G452" s="136" t="s">
        <v>135</v>
      </c>
      <c r="H452" s="137">
        <v>450.36</v>
      </c>
      <c r="I452" s="138"/>
      <c r="J452" s="139">
        <f>ROUND(I452*H452,2)</f>
        <v>0</v>
      </c>
      <c r="K452" s="135" t="s">
        <v>136</v>
      </c>
      <c r="L452" s="32"/>
      <c r="M452" s="140" t="s">
        <v>1</v>
      </c>
      <c r="N452" s="141" t="s">
        <v>39</v>
      </c>
      <c r="P452" s="142">
        <f>O452*H452</f>
        <v>0</v>
      </c>
      <c r="Q452" s="142">
        <v>0</v>
      </c>
      <c r="R452" s="142">
        <f>Q452*H452</f>
        <v>0</v>
      </c>
      <c r="S452" s="142">
        <v>0</v>
      </c>
      <c r="T452" s="143">
        <f>S452*H452</f>
        <v>0</v>
      </c>
      <c r="AR452" s="144" t="s">
        <v>137</v>
      </c>
      <c r="AT452" s="144" t="s">
        <v>134</v>
      </c>
      <c r="AU452" s="144" t="s">
        <v>84</v>
      </c>
      <c r="AY452" s="17" t="s">
        <v>132</v>
      </c>
      <c r="BE452" s="145">
        <f>IF(N452="základní",J452,0)</f>
        <v>0</v>
      </c>
      <c r="BF452" s="145">
        <f>IF(N452="snížená",J452,0)</f>
        <v>0</v>
      </c>
      <c r="BG452" s="145">
        <f>IF(N452="zákl. přenesená",J452,0)</f>
        <v>0</v>
      </c>
      <c r="BH452" s="145">
        <f>IF(N452="sníž. přenesená",J452,0)</f>
        <v>0</v>
      </c>
      <c r="BI452" s="145">
        <f>IF(N452="nulová",J452,0)</f>
        <v>0</v>
      </c>
      <c r="BJ452" s="17" t="s">
        <v>82</v>
      </c>
      <c r="BK452" s="145">
        <f>ROUND(I452*H452,2)</f>
        <v>0</v>
      </c>
      <c r="BL452" s="17" t="s">
        <v>137</v>
      </c>
      <c r="BM452" s="144" t="s">
        <v>448</v>
      </c>
    </row>
    <row r="453" spans="2:65" s="12" customFormat="1">
      <c r="B453" s="146"/>
      <c r="D453" s="147" t="s">
        <v>139</v>
      </c>
      <c r="E453" s="148" t="s">
        <v>1</v>
      </c>
      <c r="F453" s="149" t="s">
        <v>155</v>
      </c>
      <c r="H453" s="150">
        <v>450.36</v>
      </c>
      <c r="I453" s="151"/>
      <c r="L453" s="146"/>
      <c r="M453" s="152"/>
      <c r="T453" s="153"/>
      <c r="AT453" s="148" t="s">
        <v>139</v>
      </c>
      <c r="AU453" s="148" t="s">
        <v>84</v>
      </c>
      <c r="AV453" s="12" t="s">
        <v>84</v>
      </c>
      <c r="AW453" s="12" t="s">
        <v>31</v>
      </c>
      <c r="AX453" s="12" t="s">
        <v>82</v>
      </c>
      <c r="AY453" s="148" t="s">
        <v>132</v>
      </c>
    </row>
    <row r="454" spans="2:65" s="1" customFormat="1" ht="24.2" customHeight="1">
      <c r="B454" s="132"/>
      <c r="C454" s="133" t="s">
        <v>449</v>
      </c>
      <c r="D454" s="133" t="s">
        <v>134</v>
      </c>
      <c r="E454" s="134" t="s">
        <v>1639</v>
      </c>
      <c r="F454" s="135" t="s">
        <v>1818</v>
      </c>
      <c r="G454" s="136" t="s">
        <v>135</v>
      </c>
      <c r="H454" s="137">
        <v>450.36</v>
      </c>
      <c r="I454" s="138"/>
      <c r="J454" s="139">
        <f>ROUND(I454*H454,2)</f>
        <v>0</v>
      </c>
      <c r="K454" s="135" t="s">
        <v>136</v>
      </c>
      <c r="L454" s="32"/>
      <c r="M454" s="140" t="s">
        <v>1</v>
      </c>
      <c r="N454" s="141" t="s">
        <v>39</v>
      </c>
      <c r="P454" s="142">
        <f>O454*H454</f>
        <v>0</v>
      </c>
      <c r="Q454" s="142">
        <v>0</v>
      </c>
      <c r="R454" s="142">
        <f>Q454*H454</f>
        <v>0</v>
      </c>
      <c r="S454" s="142">
        <v>0</v>
      </c>
      <c r="T454" s="143">
        <f>S454*H454</f>
        <v>0</v>
      </c>
      <c r="AR454" s="144" t="s">
        <v>137</v>
      </c>
      <c r="AT454" s="144" t="s">
        <v>134</v>
      </c>
      <c r="AU454" s="144" t="s">
        <v>84</v>
      </c>
      <c r="AY454" s="17" t="s">
        <v>132</v>
      </c>
      <c r="BE454" s="145">
        <f>IF(N454="základní",J454,0)</f>
        <v>0</v>
      </c>
      <c r="BF454" s="145">
        <f>IF(N454="snížená",J454,0)</f>
        <v>0</v>
      </c>
      <c r="BG454" s="145">
        <f>IF(N454="zákl. přenesená",J454,0)</f>
        <v>0</v>
      </c>
      <c r="BH454" s="145">
        <f>IF(N454="sníž. přenesená",J454,0)</f>
        <v>0</v>
      </c>
      <c r="BI454" s="145">
        <f>IF(N454="nulová",J454,0)</f>
        <v>0</v>
      </c>
      <c r="BJ454" s="17" t="s">
        <v>82</v>
      </c>
      <c r="BK454" s="145">
        <f>ROUND(I454*H454,2)</f>
        <v>0</v>
      </c>
      <c r="BL454" s="17" t="s">
        <v>137</v>
      </c>
      <c r="BM454" s="144" t="s">
        <v>450</v>
      </c>
    </row>
    <row r="455" spans="2:65" s="12" customFormat="1">
      <c r="B455" s="146"/>
      <c r="D455" s="147" t="s">
        <v>139</v>
      </c>
      <c r="E455" s="148" t="s">
        <v>1</v>
      </c>
      <c r="F455" s="149" t="s">
        <v>155</v>
      </c>
      <c r="H455" s="150">
        <v>450.36</v>
      </c>
      <c r="I455" s="151"/>
      <c r="L455" s="146"/>
      <c r="M455" s="152"/>
      <c r="T455" s="153"/>
      <c r="AT455" s="148" t="s">
        <v>139</v>
      </c>
      <c r="AU455" s="148" t="s">
        <v>84</v>
      </c>
      <c r="AV455" s="12" t="s">
        <v>84</v>
      </c>
      <c r="AW455" s="12" t="s">
        <v>31</v>
      </c>
      <c r="AX455" s="12" t="s">
        <v>82</v>
      </c>
      <c r="AY455" s="148" t="s">
        <v>132</v>
      </c>
    </row>
    <row r="456" spans="2:65" s="1" customFormat="1" ht="33" customHeight="1">
      <c r="B456" s="132"/>
      <c r="C456" s="133" t="s">
        <v>451</v>
      </c>
      <c r="D456" s="133" t="s">
        <v>134</v>
      </c>
      <c r="E456" s="134" t="s">
        <v>1640</v>
      </c>
      <c r="F456" s="135" t="s">
        <v>1819</v>
      </c>
      <c r="G456" s="136" t="s">
        <v>135</v>
      </c>
      <c r="H456" s="137">
        <v>450.36</v>
      </c>
      <c r="I456" s="138"/>
      <c r="J456" s="139">
        <f>ROUND(I456*H456,2)</f>
        <v>0</v>
      </c>
      <c r="K456" s="135" t="s">
        <v>136</v>
      </c>
      <c r="L456" s="32"/>
      <c r="M456" s="140" t="s">
        <v>1</v>
      </c>
      <c r="N456" s="141" t="s">
        <v>39</v>
      </c>
      <c r="P456" s="142">
        <f>O456*H456</f>
        <v>0</v>
      </c>
      <c r="Q456" s="142">
        <v>0</v>
      </c>
      <c r="R456" s="142">
        <f>Q456*H456</f>
        <v>0</v>
      </c>
      <c r="S456" s="142">
        <v>0</v>
      </c>
      <c r="T456" s="143">
        <f>S456*H456</f>
        <v>0</v>
      </c>
      <c r="AR456" s="144" t="s">
        <v>137</v>
      </c>
      <c r="AT456" s="144" t="s">
        <v>134</v>
      </c>
      <c r="AU456" s="144" t="s">
        <v>84</v>
      </c>
      <c r="AY456" s="17" t="s">
        <v>132</v>
      </c>
      <c r="BE456" s="145">
        <f>IF(N456="základní",J456,0)</f>
        <v>0</v>
      </c>
      <c r="BF456" s="145">
        <f>IF(N456="snížená",J456,0)</f>
        <v>0</v>
      </c>
      <c r="BG456" s="145">
        <f>IF(N456="zákl. přenesená",J456,0)</f>
        <v>0</v>
      </c>
      <c r="BH456" s="145">
        <f>IF(N456="sníž. přenesená",J456,0)</f>
        <v>0</v>
      </c>
      <c r="BI456" s="145">
        <f>IF(N456="nulová",J456,0)</f>
        <v>0</v>
      </c>
      <c r="BJ456" s="17" t="s">
        <v>82</v>
      </c>
      <c r="BK456" s="145">
        <f>ROUND(I456*H456,2)</f>
        <v>0</v>
      </c>
      <c r="BL456" s="17" t="s">
        <v>137</v>
      </c>
      <c r="BM456" s="144" t="s">
        <v>452</v>
      </c>
    </row>
    <row r="457" spans="2:65" s="12" customFormat="1">
      <c r="B457" s="146"/>
      <c r="D457" s="147" t="s">
        <v>139</v>
      </c>
      <c r="E457" s="148" t="s">
        <v>1</v>
      </c>
      <c r="F457" s="149" t="s">
        <v>155</v>
      </c>
      <c r="H457" s="150">
        <v>450.36</v>
      </c>
      <c r="I457" s="151"/>
      <c r="L457" s="146"/>
      <c r="M457" s="152"/>
      <c r="T457" s="153"/>
      <c r="AT457" s="148" t="s">
        <v>139</v>
      </c>
      <c r="AU457" s="148" t="s">
        <v>84</v>
      </c>
      <c r="AV457" s="12" t="s">
        <v>84</v>
      </c>
      <c r="AW457" s="12" t="s">
        <v>31</v>
      </c>
      <c r="AX457" s="12" t="s">
        <v>82</v>
      </c>
      <c r="AY457" s="148" t="s">
        <v>132</v>
      </c>
    </row>
    <row r="458" spans="2:65" s="1" customFormat="1" ht="24.2" customHeight="1">
      <c r="B458" s="132"/>
      <c r="C458" s="133" t="s">
        <v>453</v>
      </c>
      <c r="D458" s="133" t="s">
        <v>134</v>
      </c>
      <c r="E458" s="134" t="s">
        <v>1641</v>
      </c>
      <c r="F458" s="135" t="s">
        <v>1820</v>
      </c>
      <c r="G458" s="136" t="s">
        <v>135</v>
      </c>
      <c r="H458" s="137">
        <v>3097.3</v>
      </c>
      <c r="I458" s="138"/>
      <c r="J458" s="139">
        <f>ROUND(I458*H458,2)</f>
        <v>0</v>
      </c>
      <c r="K458" s="135" t="s">
        <v>136</v>
      </c>
      <c r="L458" s="32"/>
      <c r="M458" s="140" t="s">
        <v>1</v>
      </c>
      <c r="N458" s="141" t="s">
        <v>39</v>
      </c>
      <c r="P458" s="142">
        <f>O458*H458</f>
        <v>0</v>
      </c>
      <c r="Q458" s="142">
        <v>0</v>
      </c>
      <c r="R458" s="142">
        <f>Q458*H458</f>
        <v>0</v>
      </c>
      <c r="S458" s="142">
        <v>0</v>
      </c>
      <c r="T458" s="143">
        <f>S458*H458</f>
        <v>0</v>
      </c>
      <c r="AR458" s="144" t="s">
        <v>137</v>
      </c>
      <c r="AT458" s="144" t="s">
        <v>134</v>
      </c>
      <c r="AU458" s="144" t="s">
        <v>84</v>
      </c>
      <c r="AY458" s="17" t="s">
        <v>132</v>
      </c>
      <c r="BE458" s="145">
        <f>IF(N458="základní",J458,0)</f>
        <v>0</v>
      </c>
      <c r="BF458" s="145">
        <f>IF(N458="snížená",J458,0)</f>
        <v>0</v>
      </c>
      <c r="BG458" s="145">
        <f>IF(N458="zákl. přenesená",J458,0)</f>
        <v>0</v>
      </c>
      <c r="BH458" s="145">
        <f>IF(N458="sníž. přenesená",J458,0)</f>
        <v>0</v>
      </c>
      <c r="BI458" s="145">
        <f>IF(N458="nulová",J458,0)</f>
        <v>0</v>
      </c>
      <c r="BJ458" s="17" t="s">
        <v>82</v>
      </c>
      <c r="BK458" s="145">
        <f>ROUND(I458*H458,2)</f>
        <v>0</v>
      </c>
      <c r="BL458" s="17" t="s">
        <v>137</v>
      </c>
      <c r="BM458" s="144" t="s">
        <v>454</v>
      </c>
    </row>
    <row r="459" spans="2:65" s="12" customFormat="1">
      <c r="B459" s="146"/>
      <c r="D459" s="147" t="s">
        <v>139</v>
      </c>
      <c r="E459" s="148" t="s">
        <v>1</v>
      </c>
      <c r="F459" s="149" t="s">
        <v>142</v>
      </c>
      <c r="H459" s="150">
        <v>53.76</v>
      </c>
      <c r="I459" s="151"/>
      <c r="L459" s="146"/>
      <c r="M459" s="152"/>
      <c r="T459" s="153"/>
      <c r="AT459" s="148" t="s">
        <v>139</v>
      </c>
      <c r="AU459" s="148" t="s">
        <v>84</v>
      </c>
      <c r="AV459" s="12" t="s">
        <v>84</v>
      </c>
      <c r="AW459" s="12" t="s">
        <v>31</v>
      </c>
      <c r="AX459" s="12" t="s">
        <v>74</v>
      </c>
      <c r="AY459" s="148" t="s">
        <v>132</v>
      </c>
    </row>
    <row r="460" spans="2:65" s="12" customFormat="1">
      <c r="B460" s="146"/>
      <c r="D460" s="147" t="s">
        <v>139</v>
      </c>
      <c r="E460" s="148" t="s">
        <v>1</v>
      </c>
      <c r="F460" s="149" t="s">
        <v>143</v>
      </c>
      <c r="H460" s="150">
        <v>418.9</v>
      </c>
      <c r="I460" s="151"/>
      <c r="L460" s="146"/>
      <c r="M460" s="152"/>
      <c r="T460" s="153"/>
      <c r="AT460" s="148" t="s">
        <v>139</v>
      </c>
      <c r="AU460" s="148" t="s">
        <v>84</v>
      </c>
      <c r="AV460" s="12" t="s">
        <v>84</v>
      </c>
      <c r="AW460" s="12" t="s">
        <v>31</v>
      </c>
      <c r="AX460" s="12" t="s">
        <v>74</v>
      </c>
      <c r="AY460" s="148" t="s">
        <v>132</v>
      </c>
    </row>
    <row r="461" spans="2:65" s="12" customFormat="1">
      <c r="B461" s="146"/>
      <c r="D461" s="147" t="s">
        <v>139</v>
      </c>
      <c r="E461" s="148" t="s">
        <v>1</v>
      </c>
      <c r="F461" s="149" t="s">
        <v>144</v>
      </c>
      <c r="H461" s="150">
        <v>707.14</v>
      </c>
      <c r="I461" s="151"/>
      <c r="L461" s="146"/>
      <c r="M461" s="152"/>
      <c r="T461" s="153"/>
      <c r="AT461" s="148" t="s">
        <v>139</v>
      </c>
      <c r="AU461" s="148" t="s">
        <v>84</v>
      </c>
      <c r="AV461" s="12" t="s">
        <v>84</v>
      </c>
      <c r="AW461" s="12" t="s">
        <v>31</v>
      </c>
      <c r="AX461" s="12" t="s">
        <v>74</v>
      </c>
      <c r="AY461" s="148" t="s">
        <v>132</v>
      </c>
    </row>
    <row r="462" spans="2:65" s="12" customFormat="1">
      <c r="B462" s="146"/>
      <c r="D462" s="147" t="s">
        <v>139</v>
      </c>
      <c r="E462" s="148" t="s">
        <v>1</v>
      </c>
      <c r="F462" s="149" t="s">
        <v>145</v>
      </c>
      <c r="H462" s="150">
        <v>208.54</v>
      </c>
      <c r="I462" s="151"/>
      <c r="L462" s="146"/>
      <c r="M462" s="152"/>
      <c r="T462" s="153"/>
      <c r="AT462" s="148" t="s">
        <v>139</v>
      </c>
      <c r="AU462" s="148" t="s">
        <v>84</v>
      </c>
      <c r="AV462" s="12" t="s">
        <v>84</v>
      </c>
      <c r="AW462" s="12" t="s">
        <v>31</v>
      </c>
      <c r="AX462" s="12" t="s">
        <v>74</v>
      </c>
      <c r="AY462" s="148" t="s">
        <v>132</v>
      </c>
    </row>
    <row r="463" spans="2:65" s="12" customFormat="1">
      <c r="B463" s="146"/>
      <c r="D463" s="147" t="s">
        <v>139</v>
      </c>
      <c r="E463" s="148" t="s">
        <v>1</v>
      </c>
      <c r="F463" s="149" t="s">
        <v>146</v>
      </c>
      <c r="H463" s="150">
        <v>251.84</v>
      </c>
      <c r="I463" s="151"/>
      <c r="L463" s="146"/>
      <c r="M463" s="152"/>
      <c r="T463" s="153"/>
      <c r="AT463" s="148" t="s">
        <v>139</v>
      </c>
      <c r="AU463" s="148" t="s">
        <v>84</v>
      </c>
      <c r="AV463" s="12" t="s">
        <v>84</v>
      </c>
      <c r="AW463" s="12" t="s">
        <v>31</v>
      </c>
      <c r="AX463" s="12" t="s">
        <v>74</v>
      </c>
      <c r="AY463" s="148" t="s">
        <v>132</v>
      </c>
    </row>
    <row r="464" spans="2:65" s="12" customFormat="1">
      <c r="B464" s="146"/>
      <c r="D464" s="147" t="s">
        <v>139</v>
      </c>
      <c r="E464" s="148" t="s">
        <v>1</v>
      </c>
      <c r="F464" s="149" t="s">
        <v>147</v>
      </c>
      <c r="H464" s="150">
        <v>175.28</v>
      </c>
      <c r="I464" s="151"/>
      <c r="L464" s="146"/>
      <c r="M464" s="152"/>
      <c r="T464" s="153"/>
      <c r="AT464" s="148" t="s">
        <v>139</v>
      </c>
      <c r="AU464" s="148" t="s">
        <v>84</v>
      </c>
      <c r="AV464" s="12" t="s">
        <v>84</v>
      </c>
      <c r="AW464" s="12" t="s">
        <v>31</v>
      </c>
      <c r="AX464" s="12" t="s">
        <v>74</v>
      </c>
      <c r="AY464" s="148" t="s">
        <v>132</v>
      </c>
    </row>
    <row r="465" spans="2:65" s="12" customFormat="1">
      <c r="B465" s="146"/>
      <c r="D465" s="147" t="s">
        <v>139</v>
      </c>
      <c r="E465" s="148" t="s">
        <v>1</v>
      </c>
      <c r="F465" s="149" t="s">
        <v>148</v>
      </c>
      <c r="H465" s="150">
        <v>128.58000000000001</v>
      </c>
      <c r="I465" s="151"/>
      <c r="L465" s="146"/>
      <c r="M465" s="152"/>
      <c r="T465" s="153"/>
      <c r="AT465" s="148" t="s">
        <v>139</v>
      </c>
      <c r="AU465" s="148" t="s">
        <v>84</v>
      </c>
      <c r="AV465" s="12" t="s">
        <v>84</v>
      </c>
      <c r="AW465" s="12" t="s">
        <v>31</v>
      </c>
      <c r="AX465" s="12" t="s">
        <v>74</v>
      </c>
      <c r="AY465" s="148" t="s">
        <v>132</v>
      </c>
    </row>
    <row r="466" spans="2:65" s="12" customFormat="1">
      <c r="B466" s="146"/>
      <c r="D466" s="147" t="s">
        <v>139</v>
      </c>
      <c r="E466" s="148" t="s">
        <v>1</v>
      </c>
      <c r="F466" s="149" t="s">
        <v>149</v>
      </c>
      <c r="H466" s="150">
        <v>113.76</v>
      </c>
      <c r="I466" s="151"/>
      <c r="L466" s="146"/>
      <c r="M466" s="152"/>
      <c r="T466" s="153"/>
      <c r="AT466" s="148" t="s">
        <v>139</v>
      </c>
      <c r="AU466" s="148" t="s">
        <v>84</v>
      </c>
      <c r="AV466" s="12" t="s">
        <v>84</v>
      </c>
      <c r="AW466" s="12" t="s">
        <v>31</v>
      </c>
      <c r="AX466" s="12" t="s">
        <v>74</v>
      </c>
      <c r="AY466" s="148" t="s">
        <v>132</v>
      </c>
    </row>
    <row r="467" spans="2:65" s="12" customFormat="1">
      <c r="B467" s="146"/>
      <c r="D467" s="147" t="s">
        <v>139</v>
      </c>
      <c r="E467" s="148" t="s">
        <v>1</v>
      </c>
      <c r="F467" s="149" t="s">
        <v>150</v>
      </c>
      <c r="H467" s="150">
        <v>268.58</v>
      </c>
      <c r="I467" s="151"/>
      <c r="L467" s="146"/>
      <c r="M467" s="152"/>
      <c r="T467" s="153"/>
      <c r="AT467" s="148" t="s">
        <v>139</v>
      </c>
      <c r="AU467" s="148" t="s">
        <v>84</v>
      </c>
      <c r="AV467" s="12" t="s">
        <v>84</v>
      </c>
      <c r="AW467" s="12" t="s">
        <v>31</v>
      </c>
      <c r="AX467" s="12" t="s">
        <v>74</v>
      </c>
      <c r="AY467" s="148" t="s">
        <v>132</v>
      </c>
    </row>
    <row r="468" spans="2:65" s="12" customFormat="1">
      <c r="B468" s="146"/>
      <c r="D468" s="147" t="s">
        <v>139</v>
      </c>
      <c r="E468" s="148" t="s">
        <v>1</v>
      </c>
      <c r="F468" s="149" t="s">
        <v>151</v>
      </c>
      <c r="H468" s="150">
        <v>61.58</v>
      </c>
      <c r="I468" s="151"/>
      <c r="L468" s="146"/>
      <c r="M468" s="152"/>
      <c r="T468" s="153"/>
      <c r="AT468" s="148" t="s">
        <v>139</v>
      </c>
      <c r="AU468" s="148" t="s">
        <v>84</v>
      </c>
      <c r="AV468" s="12" t="s">
        <v>84</v>
      </c>
      <c r="AW468" s="12" t="s">
        <v>31</v>
      </c>
      <c r="AX468" s="12" t="s">
        <v>74</v>
      </c>
      <c r="AY468" s="148" t="s">
        <v>132</v>
      </c>
    </row>
    <row r="469" spans="2:65" s="12" customFormat="1">
      <c r="B469" s="146"/>
      <c r="D469" s="147" t="s">
        <v>139</v>
      </c>
      <c r="E469" s="148" t="s">
        <v>1</v>
      </c>
      <c r="F469" s="149" t="s">
        <v>152</v>
      </c>
      <c r="H469" s="150">
        <v>451.76</v>
      </c>
      <c r="I469" s="151"/>
      <c r="L469" s="146"/>
      <c r="M469" s="152"/>
      <c r="T469" s="153"/>
      <c r="AT469" s="148" t="s">
        <v>139</v>
      </c>
      <c r="AU469" s="148" t="s">
        <v>84</v>
      </c>
      <c r="AV469" s="12" t="s">
        <v>84</v>
      </c>
      <c r="AW469" s="12" t="s">
        <v>31</v>
      </c>
      <c r="AX469" s="12" t="s">
        <v>74</v>
      </c>
      <c r="AY469" s="148" t="s">
        <v>132</v>
      </c>
    </row>
    <row r="470" spans="2:65" s="12" customFormat="1">
      <c r="B470" s="146"/>
      <c r="D470" s="147" t="s">
        <v>139</v>
      </c>
      <c r="E470" s="148" t="s">
        <v>1</v>
      </c>
      <c r="F470" s="149" t="s">
        <v>153</v>
      </c>
      <c r="H470" s="150">
        <v>89.66</v>
      </c>
      <c r="I470" s="151"/>
      <c r="L470" s="146"/>
      <c r="M470" s="152"/>
      <c r="T470" s="153"/>
      <c r="AT470" s="148" t="s">
        <v>139</v>
      </c>
      <c r="AU470" s="148" t="s">
        <v>84</v>
      </c>
      <c r="AV470" s="12" t="s">
        <v>84</v>
      </c>
      <c r="AW470" s="12" t="s">
        <v>31</v>
      </c>
      <c r="AX470" s="12" t="s">
        <v>74</v>
      </c>
      <c r="AY470" s="148" t="s">
        <v>132</v>
      </c>
    </row>
    <row r="471" spans="2:65" s="12" customFormat="1">
      <c r="B471" s="146"/>
      <c r="D471" s="147" t="s">
        <v>139</v>
      </c>
      <c r="E471" s="148" t="s">
        <v>1</v>
      </c>
      <c r="F471" s="149" t="s">
        <v>154</v>
      </c>
      <c r="H471" s="150">
        <v>167.92</v>
      </c>
      <c r="I471" s="151"/>
      <c r="L471" s="146"/>
      <c r="M471" s="152"/>
      <c r="T471" s="153"/>
      <c r="AT471" s="148" t="s">
        <v>139</v>
      </c>
      <c r="AU471" s="148" t="s">
        <v>84</v>
      </c>
      <c r="AV471" s="12" t="s">
        <v>84</v>
      </c>
      <c r="AW471" s="12" t="s">
        <v>31</v>
      </c>
      <c r="AX471" s="12" t="s">
        <v>74</v>
      </c>
      <c r="AY471" s="148" t="s">
        <v>132</v>
      </c>
    </row>
    <row r="472" spans="2:65" s="13" customFormat="1">
      <c r="B472" s="154"/>
      <c r="D472" s="147" t="s">
        <v>139</v>
      </c>
      <c r="E472" s="155" t="s">
        <v>1</v>
      </c>
      <c r="F472" s="156" t="s">
        <v>156</v>
      </c>
      <c r="H472" s="157">
        <v>3097.3</v>
      </c>
      <c r="I472" s="158"/>
      <c r="L472" s="154"/>
      <c r="M472" s="159"/>
      <c r="T472" s="160"/>
      <c r="AT472" s="155" t="s">
        <v>139</v>
      </c>
      <c r="AU472" s="155" t="s">
        <v>84</v>
      </c>
      <c r="AV472" s="13" t="s">
        <v>137</v>
      </c>
      <c r="AW472" s="13" t="s">
        <v>31</v>
      </c>
      <c r="AX472" s="13" t="s">
        <v>82</v>
      </c>
      <c r="AY472" s="155" t="s">
        <v>132</v>
      </c>
    </row>
    <row r="473" spans="2:65" s="1" customFormat="1" ht="24.2" customHeight="1">
      <c r="B473" s="132"/>
      <c r="C473" s="133" t="s">
        <v>455</v>
      </c>
      <c r="D473" s="133" t="s">
        <v>134</v>
      </c>
      <c r="E473" s="134" t="s">
        <v>1642</v>
      </c>
      <c r="F473" s="135" t="s">
        <v>1821</v>
      </c>
      <c r="G473" s="136" t="s">
        <v>135</v>
      </c>
      <c r="H473" s="137">
        <v>3097.3</v>
      </c>
      <c r="I473" s="138"/>
      <c r="J473" s="139">
        <f>ROUND(I473*H473,2)</f>
        <v>0</v>
      </c>
      <c r="K473" s="135" t="s">
        <v>136</v>
      </c>
      <c r="L473" s="32"/>
      <c r="M473" s="140" t="s">
        <v>1</v>
      </c>
      <c r="N473" s="141" t="s">
        <v>39</v>
      </c>
      <c r="P473" s="142">
        <f>O473*H473</f>
        <v>0</v>
      </c>
      <c r="Q473" s="142">
        <v>0</v>
      </c>
      <c r="R473" s="142">
        <f>Q473*H473</f>
        <v>0</v>
      </c>
      <c r="S473" s="142">
        <v>0</v>
      </c>
      <c r="T473" s="143">
        <f>S473*H473</f>
        <v>0</v>
      </c>
      <c r="AR473" s="144" t="s">
        <v>137</v>
      </c>
      <c r="AT473" s="144" t="s">
        <v>134</v>
      </c>
      <c r="AU473" s="144" t="s">
        <v>84</v>
      </c>
      <c r="AY473" s="17" t="s">
        <v>132</v>
      </c>
      <c r="BE473" s="145">
        <f>IF(N473="základní",J473,0)</f>
        <v>0</v>
      </c>
      <c r="BF473" s="145">
        <f>IF(N473="snížená",J473,0)</f>
        <v>0</v>
      </c>
      <c r="BG473" s="145">
        <f>IF(N473="zákl. přenesená",J473,0)</f>
        <v>0</v>
      </c>
      <c r="BH473" s="145">
        <f>IF(N473="sníž. přenesená",J473,0)</f>
        <v>0</v>
      </c>
      <c r="BI473" s="145">
        <f>IF(N473="nulová",J473,0)</f>
        <v>0</v>
      </c>
      <c r="BJ473" s="17" t="s">
        <v>82</v>
      </c>
      <c r="BK473" s="145">
        <f>ROUND(I473*H473,2)</f>
        <v>0</v>
      </c>
      <c r="BL473" s="17" t="s">
        <v>137</v>
      </c>
      <c r="BM473" s="144" t="s">
        <v>456</v>
      </c>
    </row>
    <row r="474" spans="2:65" s="12" customFormat="1">
      <c r="B474" s="146"/>
      <c r="D474" s="147" t="s">
        <v>139</v>
      </c>
      <c r="E474" s="148" t="s">
        <v>1</v>
      </c>
      <c r="F474" s="149" t="s">
        <v>142</v>
      </c>
      <c r="H474" s="150">
        <v>53.76</v>
      </c>
      <c r="I474" s="151"/>
      <c r="L474" s="146"/>
      <c r="M474" s="152"/>
      <c r="T474" s="153"/>
      <c r="AT474" s="148" t="s">
        <v>139</v>
      </c>
      <c r="AU474" s="148" t="s">
        <v>84</v>
      </c>
      <c r="AV474" s="12" t="s">
        <v>84</v>
      </c>
      <c r="AW474" s="12" t="s">
        <v>31</v>
      </c>
      <c r="AX474" s="12" t="s">
        <v>74</v>
      </c>
      <c r="AY474" s="148" t="s">
        <v>132</v>
      </c>
    </row>
    <row r="475" spans="2:65" s="12" customFormat="1">
      <c r="B475" s="146"/>
      <c r="D475" s="147" t="s">
        <v>139</v>
      </c>
      <c r="E475" s="148" t="s">
        <v>1</v>
      </c>
      <c r="F475" s="149" t="s">
        <v>143</v>
      </c>
      <c r="H475" s="150">
        <v>418.9</v>
      </c>
      <c r="I475" s="151"/>
      <c r="L475" s="146"/>
      <c r="M475" s="152"/>
      <c r="T475" s="153"/>
      <c r="AT475" s="148" t="s">
        <v>139</v>
      </c>
      <c r="AU475" s="148" t="s">
        <v>84</v>
      </c>
      <c r="AV475" s="12" t="s">
        <v>84</v>
      </c>
      <c r="AW475" s="12" t="s">
        <v>31</v>
      </c>
      <c r="AX475" s="12" t="s">
        <v>74</v>
      </c>
      <c r="AY475" s="148" t="s">
        <v>132</v>
      </c>
    </row>
    <row r="476" spans="2:65" s="12" customFormat="1">
      <c r="B476" s="146"/>
      <c r="D476" s="147" t="s">
        <v>139</v>
      </c>
      <c r="E476" s="148" t="s">
        <v>1</v>
      </c>
      <c r="F476" s="149" t="s">
        <v>144</v>
      </c>
      <c r="H476" s="150">
        <v>707.14</v>
      </c>
      <c r="I476" s="151"/>
      <c r="L476" s="146"/>
      <c r="M476" s="152"/>
      <c r="T476" s="153"/>
      <c r="AT476" s="148" t="s">
        <v>139</v>
      </c>
      <c r="AU476" s="148" t="s">
        <v>84</v>
      </c>
      <c r="AV476" s="12" t="s">
        <v>84</v>
      </c>
      <c r="AW476" s="12" t="s">
        <v>31</v>
      </c>
      <c r="AX476" s="12" t="s">
        <v>74</v>
      </c>
      <c r="AY476" s="148" t="s">
        <v>132</v>
      </c>
    </row>
    <row r="477" spans="2:65" s="12" customFormat="1">
      <c r="B477" s="146"/>
      <c r="D477" s="147" t="s">
        <v>139</v>
      </c>
      <c r="E477" s="148" t="s">
        <v>1</v>
      </c>
      <c r="F477" s="149" t="s">
        <v>145</v>
      </c>
      <c r="H477" s="150">
        <v>208.54</v>
      </c>
      <c r="I477" s="151"/>
      <c r="L477" s="146"/>
      <c r="M477" s="152"/>
      <c r="T477" s="153"/>
      <c r="AT477" s="148" t="s">
        <v>139</v>
      </c>
      <c r="AU477" s="148" t="s">
        <v>84</v>
      </c>
      <c r="AV477" s="12" t="s">
        <v>84</v>
      </c>
      <c r="AW477" s="12" t="s">
        <v>31</v>
      </c>
      <c r="AX477" s="12" t="s">
        <v>74</v>
      </c>
      <c r="AY477" s="148" t="s">
        <v>132</v>
      </c>
    </row>
    <row r="478" spans="2:65" s="12" customFormat="1">
      <c r="B478" s="146"/>
      <c r="D478" s="147" t="s">
        <v>139</v>
      </c>
      <c r="E478" s="148" t="s">
        <v>1</v>
      </c>
      <c r="F478" s="149" t="s">
        <v>146</v>
      </c>
      <c r="H478" s="150">
        <v>251.84</v>
      </c>
      <c r="I478" s="151"/>
      <c r="L478" s="146"/>
      <c r="M478" s="152"/>
      <c r="T478" s="153"/>
      <c r="AT478" s="148" t="s">
        <v>139</v>
      </c>
      <c r="AU478" s="148" t="s">
        <v>84</v>
      </c>
      <c r="AV478" s="12" t="s">
        <v>84</v>
      </c>
      <c r="AW478" s="12" t="s">
        <v>31</v>
      </c>
      <c r="AX478" s="12" t="s">
        <v>74</v>
      </c>
      <c r="AY478" s="148" t="s">
        <v>132</v>
      </c>
    </row>
    <row r="479" spans="2:65" s="12" customFormat="1">
      <c r="B479" s="146"/>
      <c r="D479" s="147" t="s">
        <v>139</v>
      </c>
      <c r="E479" s="148" t="s">
        <v>1</v>
      </c>
      <c r="F479" s="149" t="s">
        <v>147</v>
      </c>
      <c r="H479" s="150">
        <v>175.28</v>
      </c>
      <c r="I479" s="151"/>
      <c r="L479" s="146"/>
      <c r="M479" s="152"/>
      <c r="T479" s="153"/>
      <c r="AT479" s="148" t="s">
        <v>139</v>
      </c>
      <c r="AU479" s="148" t="s">
        <v>84</v>
      </c>
      <c r="AV479" s="12" t="s">
        <v>84</v>
      </c>
      <c r="AW479" s="12" t="s">
        <v>31</v>
      </c>
      <c r="AX479" s="12" t="s">
        <v>74</v>
      </c>
      <c r="AY479" s="148" t="s">
        <v>132</v>
      </c>
    </row>
    <row r="480" spans="2:65" s="12" customFormat="1">
      <c r="B480" s="146"/>
      <c r="D480" s="147" t="s">
        <v>139</v>
      </c>
      <c r="E480" s="148" t="s">
        <v>1</v>
      </c>
      <c r="F480" s="149" t="s">
        <v>148</v>
      </c>
      <c r="H480" s="150">
        <v>128.58000000000001</v>
      </c>
      <c r="I480" s="151"/>
      <c r="L480" s="146"/>
      <c r="M480" s="152"/>
      <c r="T480" s="153"/>
      <c r="AT480" s="148" t="s">
        <v>139</v>
      </c>
      <c r="AU480" s="148" t="s">
        <v>84</v>
      </c>
      <c r="AV480" s="12" t="s">
        <v>84</v>
      </c>
      <c r="AW480" s="12" t="s">
        <v>31</v>
      </c>
      <c r="AX480" s="12" t="s">
        <v>74</v>
      </c>
      <c r="AY480" s="148" t="s">
        <v>132</v>
      </c>
    </row>
    <row r="481" spans="2:65" s="12" customFormat="1">
      <c r="B481" s="146"/>
      <c r="D481" s="147" t="s">
        <v>139</v>
      </c>
      <c r="E481" s="148" t="s">
        <v>1</v>
      </c>
      <c r="F481" s="149" t="s">
        <v>149</v>
      </c>
      <c r="H481" s="150">
        <v>113.76</v>
      </c>
      <c r="I481" s="151"/>
      <c r="L481" s="146"/>
      <c r="M481" s="152"/>
      <c r="T481" s="153"/>
      <c r="AT481" s="148" t="s">
        <v>139</v>
      </c>
      <c r="AU481" s="148" t="s">
        <v>84</v>
      </c>
      <c r="AV481" s="12" t="s">
        <v>84</v>
      </c>
      <c r="AW481" s="12" t="s">
        <v>31</v>
      </c>
      <c r="AX481" s="12" t="s">
        <v>74</v>
      </c>
      <c r="AY481" s="148" t="s">
        <v>132</v>
      </c>
    </row>
    <row r="482" spans="2:65" s="12" customFormat="1">
      <c r="B482" s="146"/>
      <c r="D482" s="147" t="s">
        <v>139</v>
      </c>
      <c r="E482" s="148" t="s">
        <v>1</v>
      </c>
      <c r="F482" s="149" t="s">
        <v>150</v>
      </c>
      <c r="H482" s="150">
        <v>268.58</v>
      </c>
      <c r="I482" s="151"/>
      <c r="L482" s="146"/>
      <c r="M482" s="152"/>
      <c r="T482" s="153"/>
      <c r="AT482" s="148" t="s">
        <v>139</v>
      </c>
      <c r="AU482" s="148" t="s">
        <v>84</v>
      </c>
      <c r="AV482" s="12" t="s">
        <v>84</v>
      </c>
      <c r="AW482" s="12" t="s">
        <v>31</v>
      </c>
      <c r="AX482" s="12" t="s">
        <v>74</v>
      </c>
      <c r="AY482" s="148" t="s">
        <v>132</v>
      </c>
    </row>
    <row r="483" spans="2:65" s="12" customFormat="1">
      <c r="B483" s="146"/>
      <c r="D483" s="147" t="s">
        <v>139</v>
      </c>
      <c r="E483" s="148" t="s">
        <v>1</v>
      </c>
      <c r="F483" s="149" t="s">
        <v>151</v>
      </c>
      <c r="H483" s="150">
        <v>61.58</v>
      </c>
      <c r="I483" s="151"/>
      <c r="L483" s="146"/>
      <c r="M483" s="152"/>
      <c r="T483" s="153"/>
      <c r="AT483" s="148" t="s">
        <v>139</v>
      </c>
      <c r="AU483" s="148" t="s">
        <v>84</v>
      </c>
      <c r="AV483" s="12" t="s">
        <v>84</v>
      </c>
      <c r="AW483" s="12" t="s">
        <v>31</v>
      </c>
      <c r="AX483" s="12" t="s">
        <v>74</v>
      </c>
      <c r="AY483" s="148" t="s">
        <v>132</v>
      </c>
    </row>
    <row r="484" spans="2:65" s="12" customFormat="1">
      <c r="B484" s="146"/>
      <c r="D484" s="147" t="s">
        <v>139</v>
      </c>
      <c r="E484" s="148" t="s">
        <v>1</v>
      </c>
      <c r="F484" s="149" t="s">
        <v>152</v>
      </c>
      <c r="H484" s="150">
        <v>451.76</v>
      </c>
      <c r="I484" s="151"/>
      <c r="L484" s="146"/>
      <c r="M484" s="152"/>
      <c r="T484" s="153"/>
      <c r="AT484" s="148" t="s">
        <v>139</v>
      </c>
      <c r="AU484" s="148" t="s">
        <v>84</v>
      </c>
      <c r="AV484" s="12" t="s">
        <v>84</v>
      </c>
      <c r="AW484" s="12" t="s">
        <v>31</v>
      </c>
      <c r="AX484" s="12" t="s">
        <v>74</v>
      </c>
      <c r="AY484" s="148" t="s">
        <v>132</v>
      </c>
    </row>
    <row r="485" spans="2:65" s="12" customFormat="1">
      <c r="B485" s="146"/>
      <c r="D485" s="147" t="s">
        <v>139</v>
      </c>
      <c r="E485" s="148" t="s">
        <v>1</v>
      </c>
      <c r="F485" s="149" t="s">
        <v>153</v>
      </c>
      <c r="H485" s="150">
        <v>89.66</v>
      </c>
      <c r="I485" s="151"/>
      <c r="L485" s="146"/>
      <c r="M485" s="152"/>
      <c r="T485" s="153"/>
      <c r="AT485" s="148" t="s">
        <v>139</v>
      </c>
      <c r="AU485" s="148" t="s">
        <v>84</v>
      </c>
      <c r="AV485" s="12" t="s">
        <v>84</v>
      </c>
      <c r="AW485" s="12" t="s">
        <v>31</v>
      </c>
      <c r="AX485" s="12" t="s">
        <v>74</v>
      </c>
      <c r="AY485" s="148" t="s">
        <v>132</v>
      </c>
    </row>
    <row r="486" spans="2:65" s="12" customFormat="1">
      <c r="B486" s="146"/>
      <c r="D486" s="147" t="s">
        <v>139</v>
      </c>
      <c r="E486" s="148" t="s">
        <v>1</v>
      </c>
      <c r="F486" s="149" t="s">
        <v>154</v>
      </c>
      <c r="H486" s="150">
        <v>167.92</v>
      </c>
      <c r="I486" s="151"/>
      <c r="L486" s="146"/>
      <c r="M486" s="152"/>
      <c r="T486" s="153"/>
      <c r="AT486" s="148" t="s">
        <v>139</v>
      </c>
      <c r="AU486" s="148" t="s">
        <v>84</v>
      </c>
      <c r="AV486" s="12" t="s">
        <v>84</v>
      </c>
      <c r="AW486" s="12" t="s">
        <v>31</v>
      </c>
      <c r="AX486" s="12" t="s">
        <v>74</v>
      </c>
      <c r="AY486" s="148" t="s">
        <v>132</v>
      </c>
    </row>
    <row r="487" spans="2:65" s="13" customFormat="1">
      <c r="B487" s="154"/>
      <c r="D487" s="147" t="s">
        <v>139</v>
      </c>
      <c r="E487" s="155" t="s">
        <v>1</v>
      </c>
      <c r="F487" s="156" t="s">
        <v>156</v>
      </c>
      <c r="H487" s="157">
        <v>3097.3</v>
      </c>
      <c r="I487" s="158"/>
      <c r="L487" s="154"/>
      <c r="M487" s="159"/>
      <c r="T487" s="160"/>
      <c r="AT487" s="155" t="s">
        <v>139</v>
      </c>
      <c r="AU487" s="155" t="s">
        <v>84</v>
      </c>
      <c r="AV487" s="13" t="s">
        <v>137</v>
      </c>
      <c r="AW487" s="13" t="s">
        <v>31</v>
      </c>
      <c r="AX487" s="13" t="s">
        <v>82</v>
      </c>
      <c r="AY487" s="155" t="s">
        <v>132</v>
      </c>
    </row>
    <row r="488" spans="2:65" s="1" customFormat="1" ht="24.2" customHeight="1">
      <c r="B488" s="132"/>
      <c r="C488" s="133" t="s">
        <v>457</v>
      </c>
      <c r="D488" s="133" t="s">
        <v>134</v>
      </c>
      <c r="E488" s="134" t="s">
        <v>1643</v>
      </c>
      <c r="F488" s="135" t="s">
        <v>1822</v>
      </c>
      <c r="G488" s="136" t="s">
        <v>135</v>
      </c>
      <c r="H488" s="137">
        <v>3101.5</v>
      </c>
      <c r="I488" s="138"/>
      <c r="J488" s="139">
        <f>ROUND(I488*H488,2)</f>
        <v>0</v>
      </c>
      <c r="K488" s="135" t="s">
        <v>136</v>
      </c>
      <c r="L488" s="32"/>
      <c r="M488" s="140" t="s">
        <v>1</v>
      </c>
      <c r="N488" s="141" t="s">
        <v>39</v>
      </c>
      <c r="P488" s="142">
        <f>O488*H488</f>
        <v>0</v>
      </c>
      <c r="Q488" s="142">
        <v>0</v>
      </c>
      <c r="R488" s="142">
        <f>Q488*H488</f>
        <v>0</v>
      </c>
      <c r="S488" s="142">
        <v>0</v>
      </c>
      <c r="T488" s="143">
        <f>S488*H488</f>
        <v>0</v>
      </c>
      <c r="AR488" s="144" t="s">
        <v>137</v>
      </c>
      <c r="AT488" s="144" t="s">
        <v>134</v>
      </c>
      <c r="AU488" s="144" t="s">
        <v>84</v>
      </c>
      <c r="AY488" s="17" t="s">
        <v>132</v>
      </c>
      <c r="BE488" s="145">
        <f>IF(N488="základní",J488,0)</f>
        <v>0</v>
      </c>
      <c r="BF488" s="145">
        <f>IF(N488="snížená",J488,0)</f>
        <v>0</v>
      </c>
      <c r="BG488" s="145">
        <f>IF(N488="zákl. přenesená",J488,0)</f>
        <v>0</v>
      </c>
      <c r="BH488" s="145">
        <f>IF(N488="sníž. přenesená",J488,0)</f>
        <v>0</v>
      </c>
      <c r="BI488" s="145">
        <f>IF(N488="nulová",J488,0)</f>
        <v>0</v>
      </c>
      <c r="BJ488" s="17" t="s">
        <v>82</v>
      </c>
      <c r="BK488" s="145">
        <f>ROUND(I488*H488,2)</f>
        <v>0</v>
      </c>
      <c r="BL488" s="17" t="s">
        <v>137</v>
      </c>
      <c r="BM488" s="144" t="s">
        <v>458</v>
      </c>
    </row>
    <row r="489" spans="2:65" s="12" customFormat="1">
      <c r="B489" s="146"/>
      <c r="D489" s="147" t="s">
        <v>139</v>
      </c>
      <c r="E489" s="148" t="s">
        <v>1</v>
      </c>
      <c r="F489" s="149" t="s">
        <v>142</v>
      </c>
      <c r="H489" s="150">
        <v>53.76</v>
      </c>
      <c r="I489" s="151"/>
      <c r="L489" s="146"/>
      <c r="M489" s="152"/>
      <c r="T489" s="153"/>
      <c r="AT489" s="148" t="s">
        <v>139</v>
      </c>
      <c r="AU489" s="148" t="s">
        <v>84</v>
      </c>
      <c r="AV489" s="12" t="s">
        <v>84</v>
      </c>
      <c r="AW489" s="12" t="s">
        <v>31</v>
      </c>
      <c r="AX489" s="12" t="s">
        <v>74</v>
      </c>
      <c r="AY489" s="148" t="s">
        <v>132</v>
      </c>
    </row>
    <row r="490" spans="2:65" s="12" customFormat="1">
      <c r="B490" s="146"/>
      <c r="D490" s="147" t="s">
        <v>139</v>
      </c>
      <c r="E490" s="148" t="s">
        <v>1</v>
      </c>
      <c r="F490" s="149" t="s">
        <v>159</v>
      </c>
      <c r="H490" s="150">
        <v>472.66</v>
      </c>
      <c r="I490" s="151"/>
      <c r="L490" s="146"/>
      <c r="M490" s="152"/>
      <c r="T490" s="153"/>
      <c r="AT490" s="148" t="s">
        <v>139</v>
      </c>
      <c r="AU490" s="148" t="s">
        <v>84</v>
      </c>
      <c r="AV490" s="12" t="s">
        <v>84</v>
      </c>
      <c r="AW490" s="12" t="s">
        <v>31</v>
      </c>
      <c r="AX490" s="12" t="s">
        <v>74</v>
      </c>
      <c r="AY490" s="148" t="s">
        <v>132</v>
      </c>
    </row>
    <row r="491" spans="2:65" s="12" customFormat="1">
      <c r="B491" s="146"/>
      <c r="D491" s="147" t="s">
        <v>139</v>
      </c>
      <c r="E491" s="148" t="s">
        <v>1</v>
      </c>
      <c r="F491" s="149" t="s">
        <v>160</v>
      </c>
      <c r="H491" s="150">
        <v>707.14</v>
      </c>
      <c r="I491" s="151"/>
      <c r="L491" s="146"/>
      <c r="M491" s="152"/>
      <c r="T491" s="153"/>
      <c r="AT491" s="148" t="s">
        <v>139</v>
      </c>
      <c r="AU491" s="148" t="s">
        <v>84</v>
      </c>
      <c r="AV491" s="12" t="s">
        <v>84</v>
      </c>
      <c r="AW491" s="12" t="s">
        <v>31</v>
      </c>
      <c r="AX491" s="12" t="s">
        <v>74</v>
      </c>
      <c r="AY491" s="148" t="s">
        <v>132</v>
      </c>
    </row>
    <row r="492" spans="2:65" s="12" customFormat="1">
      <c r="B492" s="146"/>
      <c r="D492" s="147" t="s">
        <v>139</v>
      </c>
      <c r="E492" s="148" t="s">
        <v>1</v>
      </c>
      <c r="F492" s="149" t="s">
        <v>161</v>
      </c>
      <c r="H492" s="150">
        <v>208.54</v>
      </c>
      <c r="I492" s="151"/>
      <c r="L492" s="146"/>
      <c r="M492" s="152"/>
      <c r="T492" s="153"/>
      <c r="AT492" s="148" t="s">
        <v>139</v>
      </c>
      <c r="AU492" s="148" t="s">
        <v>84</v>
      </c>
      <c r="AV492" s="12" t="s">
        <v>84</v>
      </c>
      <c r="AW492" s="12" t="s">
        <v>31</v>
      </c>
      <c r="AX492" s="12" t="s">
        <v>74</v>
      </c>
      <c r="AY492" s="148" t="s">
        <v>132</v>
      </c>
    </row>
    <row r="493" spans="2:65" s="12" customFormat="1">
      <c r="B493" s="146"/>
      <c r="D493" s="147" t="s">
        <v>139</v>
      </c>
      <c r="E493" s="148" t="s">
        <v>1</v>
      </c>
      <c r="F493" s="149" t="s">
        <v>162</v>
      </c>
      <c r="H493" s="150">
        <v>251.84</v>
      </c>
      <c r="I493" s="151"/>
      <c r="L493" s="146"/>
      <c r="M493" s="152"/>
      <c r="T493" s="153"/>
      <c r="AT493" s="148" t="s">
        <v>139</v>
      </c>
      <c r="AU493" s="148" t="s">
        <v>84</v>
      </c>
      <c r="AV493" s="12" t="s">
        <v>84</v>
      </c>
      <c r="AW493" s="12" t="s">
        <v>31</v>
      </c>
      <c r="AX493" s="12" t="s">
        <v>74</v>
      </c>
      <c r="AY493" s="148" t="s">
        <v>132</v>
      </c>
    </row>
    <row r="494" spans="2:65" s="12" customFormat="1">
      <c r="B494" s="146"/>
      <c r="D494" s="147" t="s">
        <v>139</v>
      </c>
      <c r="E494" s="148" t="s">
        <v>1</v>
      </c>
      <c r="F494" s="149" t="s">
        <v>163</v>
      </c>
      <c r="H494" s="150">
        <v>175.28</v>
      </c>
      <c r="I494" s="151"/>
      <c r="L494" s="146"/>
      <c r="M494" s="152"/>
      <c r="T494" s="153"/>
      <c r="AT494" s="148" t="s">
        <v>139</v>
      </c>
      <c r="AU494" s="148" t="s">
        <v>84</v>
      </c>
      <c r="AV494" s="12" t="s">
        <v>84</v>
      </c>
      <c r="AW494" s="12" t="s">
        <v>31</v>
      </c>
      <c r="AX494" s="12" t="s">
        <v>74</v>
      </c>
      <c r="AY494" s="148" t="s">
        <v>132</v>
      </c>
    </row>
    <row r="495" spans="2:65" s="12" customFormat="1">
      <c r="B495" s="146"/>
      <c r="D495" s="147" t="s">
        <v>139</v>
      </c>
      <c r="E495" s="148" t="s">
        <v>1</v>
      </c>
      <c r="F495" s="149" t="s">
        <v>164</v>
      </c>
      <c r="H495" s="150">
        <v>268.58</v>
      </c>
      <c r="I495" s="151"/>
      <c r="L495" s="146"/>
      <c r="M495" s="152"/>
      <c r="T495" s="153"/>
      <c r="AT495" s="148" t="s">
        <v>139</v>
      </c>
      <c r="AU495" s="148" t="s">
        <v>84</v>
      </c>
      <c r="AV495" s="12" t="s">
        <v>84</v>
      </c>
      <c r="AW495" s="12" t="s">
        <v>31</v>
      </c>
      <c r="AX495" s="12" t="s">
        <v>74</v>
      </c>
      <c r="AY495" s="148" t="s">
        <v>132</v>
      </c>
    </row>
    <row r="496" spans="2:65" s="12" customFormat="1">
      <c r="B496" s="146"/>
      <c r="D496" s="147" t="s">
        <v>139</v>
      </c>
      <c r="E496" s="148" t="s">
        <v>1</v>
      </c>
      <c r="F496" s="149" t="s">
        <v>165</v>
      </c>
      <c r="H496" s="150">
        <v>61.58</v>
      </c>
      <c r="I496" s="151"/>
      <c r="L496" s="146"/>
      <c r="M496" s="152"/>
      <c r="T496" s="153"/>
      <c r="AT496" s="148" t="s">
        <v>139</v>
      </c>
      <c r="AU496" s="148" t="s">
        <v>84</v>
      </c>
      <c r="AV496" s="12" t="s">
        <v>84</v>
      </c>
      <c r="AW496" s="12" t="s">
        <v>31</v>
      </c>
      <c r="AX496" s="12" t="s">
        <v>74</v>
      </c>
      <c r="AY496" s="148" t="s">
        <v>132</v>
      </c>
    </row>
    <row r="497" spans="2:65" s="12" customFormat="1">
      <c r="B497" s="146"/>
      <c r="D497" s="147" t="s">
        <v>139</v>
      </c>
      <c r="E497" s="148" t="s">
        <v>1</v>
      </c>
      <c r="F497" s="149" t="s">
        <v>166</v>
      </c>
      <c r="H497" s="150">
        <v>451.76</v>
      </c>
      <c r="I497" s="151"/>
      <c r="L497" s="146"/>
      <c r="M497" s="152"/>
      <c r="T497" s="153"/>
      <c r="AT497" s="148" t="s">
        <v>139</v>
      </c>
      <c r="AU497" s="148" t="s">
        <v>84</v>
      </c>
      <c r="AV497" s="12" t="s">
        <v>84</v>
      </c>
      <c r="AW497" s="12" t="s">
        <v>31</v>
      </c>
      <c r="AX497" s="12" t="s">
        <v>74</v>
      </c>
      <c r="AY497" s="148" t="s">
        <v>132</v>
      </c>
    </row>
    <row r="498" spans="2:65" s="12" customFormat="1">
      <c r="B498" s="146"/>
      <c r="D498" s="147" t="s">
        <v>139</v>
      </c>
      <c r="E498" s="148" t="s">
        <v>1</v>
      </c>
      <c r="F498" s="149" t="s">
        <v>155</v>
      </c>
      <c r="H498" s="150">
        <v>450.36</v>
      </c>
      <c r="I498" s="151"/>
      <c r="L498" s="146"/>
      <c r="M498" s="152"/>
      <c r="T498" s="153"/>
      <c r="AT498" s="148" t="s">
        <v>139</v>
      </c>
      <c r="AU498" s="148" t="s">
        <v>84</v>
      </c>
      <c r="AV498" s="12" t="s">
        <v>84</v>
      </c>
      <c r="AW498" s="12" t="s">
        <v>31</v>
      </c>
      <c r="AX498" s="12" t="s">
        <v>74</v>
      </c>
      <c r="AY498" s="148" t="s">
        <v>132</v>
      </c>
    </row>
    <row r="499" spans="2:65" s="13" customFormat="1">
      <c r="B499" s="154"/>
      <c r="D499" s="147" t="s">
        <v>139</v>
      </c>
      <c r="E499" s="155" t="s">
        <v>1</v>
      </c>
      <c r="F499" s="156" t="s">
        <v>156</v>
      </c>
      <c r="H499" s="157">
        <v>3101.5</v>
      </c>
      <c r="I499" s="158"/>
      <c r="L499" s="154"/>
      <c r="M499" s="159"/>
      <c r="T499" s="160"/>
      <c r="AT499" s="155" t="s">
        <v>139</v>
      </c>
      <c r="AU499" s="155" t="s">
        <v>84</v>
      </c>
      <c r="AV499" s="13" t="s">
        <v>137</v>
      </c>
      <c r="AW499" s="13" t="s">
        <v>31</v>
      </c>
      <c r="AX499" s="13" t="s">
        <v>82</v>
      </c>
      <c r="AY499" s="155" t="s">
        <v>132</v>
      </c>
    </row>
    <row r="500" spans="2:65" s="1" customFormat="1" ht="21.75" customHeight="1">
      <c r="B500" s="132"/>
      <c r="C500" s="133" t="s">
        <v>459</v>
      </c>
      <c r="D500" s="133" t="s">
        <v>134</v>
      </c>
      <c r="E500" s="134" t="s">
        <v>1644</v>
      </c>
      <c r="F500" s="135" t="s">
        <v>1823</v>
      </c>
      <c r="G500" s="136" t="s">
        <v>135</v>
      </c>
      <c r="H500" s="137">
        <v>450.36</v>
      </c>
      <c r="I500" s="138"/>
      <c r="J500" s="139">
        <f>ROUND(I500*H500,2)</f>
        <v>0</v>
      </c>
      <c r="K500" s="135" t="s">
        <v>136</v>
      </c>
      <c r="L500" s="32"/>
      <c r="M500" s="140" t="s">
        <v>1</v>
      </c>
      <c r="N500" s="141" t="s">
        <v>39</v>
      </c>
      <c r="P500" s="142">
        <f>O500*H500</f>
        <v>0</v>
      </c>
      <c r="Q500" s="142">
        <v>0</v>
      </c>
      <c r="R500" s="142">
        <f>Q500*H500</f>
        <v>0</v>
      </c>
      <c r="S500" s="142">
        <v>0</v>
      </c>
      <c r="T500" s="143">
        <f>S500*H500</f>
        <v>0</v>
      </c>
      <c r="AR500" s="144" t="s">
        <v>137</v>
      </c>
      <c r="AT500" s="144" t="s">
        <v>134</v>
      </c>
      <c r="AU500" s="144" t="s">
        <v>84</v>
      </c>
      <c r="AY500" s="17" t="s">
        <v>132</v>
      </c>
      <c r="BE500" s="145">
        <f>IF(N500="základní",J500,0)</f>
        <v>0</v>
      </c>
      <c r="BF500" s="145">
        <f>IF(N500="snížená",J500,0)</f>
        <v>0</v>
      </c>
      <c r="BG500" s="145">
        <f>IF(N500="zákl. přenesená",J500,0)</f>
        <v>0</v>
      </c>
      <c r="BH500" s="145">
        <f>IF(N500="sníž. přenesená",J500,0)</f>
        <v>0</v>
      </c>
      <c r="BI500" s="145">
        <f>IF(N500="nulová",J500,0)</f>
        <v>0</v>
      </c>
      <c r="BJ500" s="17" t="s">
        <v>82</v>
      </c>
      <c r="BK500" s="145">
        <f>ROUND(I500*H500,2)</f>
        <v>0</v>
      </c>
      <c r="BL500" s="17" t="s">
        <v>137</v>
      </c>
      <c r="BM500" s="144" t="s">
        <v>460</v>
      </c>
    </row>
    <row r="501" spans="2:65" s="12" customFormat="1">
      <c r="B501" s="146"/>
      <c r="D501" s="147" t="s">
        <v>139</v>
      </c>
      <c r="E501" s="148" t="s">
        <v>1</v>
      </c>
      <c r="F501" s="149" t="s">
        <v>155</v>
      </c>
      <c r="H501" s="150">
        <v>450.36</v>
      </c>
      <c r="I501" s="151"/>
      <c r="L501" s="146"/>
      <c r="M501" s="152"/>
      <c r="T501" s="153"/>
      <c r="AT501" s="148" t="s">
        <v>139</v>
      </c>
      <c r="AU501" s="148" t="s">
        <v>84</v>
      </c>
      <c r="AV501" s="12" t="s">
        <v>84</v>
      </c>
      <c r="AW501" s="12" t="s">
        <v>31</v>
      </c>
      <c r="AX501" s="12" t="s">
        <v>82</v>
      </c>
      <c r="AY501" s="148" t="s">
        <v>132</v>
      </c>
    </row>
    <row r="502" spans="2:65" s="1" customFormat="1" ht="24.2" customHeight="1">
      <c r="B502" s="132"/>
      <c r="C502" s="133" t="s">
        <v>461</v>
      </c>
      <c r="D502" s="133" t="s">
        <v>134</v>
      </c>
      <c r="E502" s="134" t="s">
        <v>1645</v>
      </c>
      <c r="F502" s="135" t="s">
        <v>1824</v>
      </c>
      <c r="G502" s="136" t="s">
        <v>135</v>
      </c>
      <c r="H502" s="137">
        <v>3101.5</v>
      </c>
      <c r="I502" s="138"/>
      <c r="J502" s="139">
        <f>ROUND(I502*H502,2)</f>
        <v>0</v>
      </c>
      <c r="K502" s="135" t="s">
        <v>136</v>
      </c>
      <c r="L502" s="32"/>
      <c r="M502" s="140" t="s">
        <v>1</v>
      </c>
      <c r="N502" s="141" t="s">
        <v>39</v>
      </c>
      <c r="P502" s="142">
        <f>O502*H502</f>
        <v>0</v>
      </c>
      <c r="Q502" s="142">
        <v>0</v>
      </c>
      <c r="R502" s="142">
        <f>Q502*H502</f>
        <v>0</v>
      </c>
      <c r="S502" s="142">
        <v>0</v>
      </c>
      <c r="T502" s="143">
        <f>S502*H502</f>
        <v>0</v>
      </c>
      <c r="AR502" s="144" t="s">
        <v>137</v>
      </c>
      <c r="AT502" s="144" t="s">
        <v>134</v>
      </c>
      <c r="AU502" s="144" t="s">
        <v>84</v>
      </c>
      <c r="AY502" s="17" t="s">
        <v>132</v>
      </c>
      <c r="BE502" s="145">
        <f>IF(N502="základní",J502,0)</f>
        <v>0</v>
      </c>
      <c r="BF502" s="145">
        <f>IF(N502="snížená",J502,0)</f>
        <v>0</v>
      </c>
      <c r="BG502" s="145">
        <f>IF(N502="zákl. přenesená",J502,0)</f>
        <v>0</v>
      </c>
      <c r="BH502" s="145">
        <f>IF(N502="sníž. přenesená",J502,0)</f>
        <v>0</v>
      </c>
      <c r="BI502" s="145">
        <f>IF(N502="nulová",J502,0)</f>
        <v>0</v>
      </c>
      <c r="BJ502" s="17" t="s">
        <v>82</v>
      </c>
      <c r="BK502" s="145">
        <f>ROUND(I502*H502,2)</f>
        <v>0</v>
      </c>
      <c r="BL502" s="17" t="s">
        <v>137</v>
      </c>
      <c r="BM502" s="144" t="s">
        <v>462</v>
      </c>
    </row>
    <row r="503" spans="2:65" s="12" customFormat="1">
      <c r="B503" s="146"/>
      <c r="D503" s="147" t="s">
        <v>139</v>
      </c>
      <c r="E503" s="148" t="s">
        <v>1</v>
      </c>
      <c r="F503" s="149" t="s">
        <v>142</v>
      </c>
      <c r="H503" s="150">
        <v>53.76</v>
      </c>
      <c r="I503" s="151"/>
      <c r="L503" s="146"/>
      <c r="M503" s="152"/>
      <c r="T503" s="153"/>
      <c r="AT503" s="148" t="s">
        <v>139</v>
      </c>
      <c r="AU503" s="148" t="s">
        <v>84</v>
      </c>
      <c r="AV503" s="12" t="s">
        <v>84</v>
      </c>
      <c r="AW503" s="12" t="s">
        <v>31</v>
      </c>
      <c r="AX503" s="12" t="s">
        <v>74</v>
      </c>
      <c r="AY503" s="148" t="s">
        <v>132</v>
      </c>
    </row>
    <row r="504" spans="2:65" s="12" customFormat="1">
      <c r="B504" s="146"/>
      <c r="D504" s="147" t="s">
        <v>139</v>
      </c>
      <c r="E504" s="148" t="s">
        <v>1</v>
      </c>
      <c r="F504" s="149" t="s">
        <v>159</v>
      </c>
      <c r="H504" s="150">
        <v>472.66</v>
      </c>
      <c r="I504" s="151"/>
      <c r="L504" s="146"/>
      <c r="M504" s="152"/>
      <c r="T504" s="153"/>
      <c r="AT504" s="148" t="s">
        <v>139</v>
      </c>
      <c r="AU504" s="148" t="s">
        <v>84</v>
      </c>
      <c r="AV504" s="12" t="s">
        <v>84</v>
      </c>
      <c r="AW504" s="12" t="s">
        <v>31</v>
      </c>
      <c r="AX504" s="12" t="s">
        <v>74</v>
      </c>
      <c r="AY504" s="148" t="s">
        <v>132</v>
      </c>
    </row>
    <row r="505" spans="2:65" s="12" customFormat="1">
      <c r="B505" s="146"/>
      <c r="D505" s="147" t="s">
        <v>139</v>
      </c>
      <c r="E505" s="148" t="s">
        <v>1</v>
      </c>
      <c r="F505" s="149" t="s">
        <v>160</v>
      </c>
      <c r="H505" s="150">
        <v>707.14</v>
      </c>
      <c r="I505" s="151"/>
      <c r="L505" s="146"/>
      <c r="M505" s="152"/>
      <c r="T505" s="153"/>
      <c r="AT505" s="148" t="s">
        <v>139</v>
      </c>
      <c r="AU505" s="148" t="s">
        <v>84</v>
      </c>
      <c r="AV505" s="12" t="s">
        <v>84</v>
      </c>
      <c r="AW505" s="12" t="s">
        <v>31</v>
      </c>
      <c r="AX505" s="12" t="s">
        <v>74</v>
      </c>
      <c r="AY505" s="148" t="s">
        <v>132</v>
      </c>
    </row>
    <row r="506" spans="2:65" s="12" customFormat="1">
      <c r="B506" s="146"/>
      <c r="D506" s="147" t="s">
        <v>139</v>
      </c>
      <c r="E506" s="148" t="s">
        <v>1</v>
      </c>
      <c r="F506" s="149" t="s">
        <v>161</v>
      </c>
      <c r="H506" s="150">
        <v>208.54</v>
      </c>
      <c r="I506" s="151"/>
      <c r="L506" s="146"/>
      <c r="M506" s="152"/>
      <c r="T506" s="153"/>
      <c r="AT506" s="148" t="s">
        <v>139</v>
      </c>
      <c r="AU506" s="148" t="s">
        <v>84</v>
      </c>
      <c r="AV506" s="12" t="s">
        <v>84</v>
      </c>
      <c r="AW506" s="12" t="s">
        <v>31</v>
      </c>
      <c r="AX506" s="12" t="s">
        <v>74</v>
      </c>
      <c r="AY506" s="148" t="s">
        <v>132</v>
      </c>
    </row>
    <row r="507" spans="2:65" s="12" customFormat="1">
      <c r="B507" s="146"/>
      <c r="D507" s="147" t="s">
        <v>139</v>
      </c>
      <c r="E507" s="148" t="s">
        <v>1</v>
      </c>
      <c r="F507" s="149" t="s">
        <v>162</v>
      </c>
      <c r="H507" s="150">
        <v>251.84</v>
      </c>
      <c r="I507" s="151"/>
      <c r="L507" s="146"/>
      <c r="M507" s="152"/>
      <c r="T507" s="153"/>
      <c r="AT507" s="148" t="s">
        <v>139</v>
      </c>
      <c r="AU507" s="148" t="s">
        <v>84</v>
      </c>
      <c r="AV507" s="12" t="s">
        <v>84</v>
      </c>
      <c r="AW507" s="12" t="s">
        <v>31</v>
      </c>
      <c r="AX507" s="12" t="s">
        <v>74</v>
      </c>
      <c r="AY507" s="148" t="s">
        <v>132</v>
      </c>
    </row>
    <row r="508" spans="2:65" s="12" customFormat="1">
      <c r="B508" s="146"/>
      <c r="D508" s="147" t="s">
        <v>139</v>
      </c>
      <c r="E508" s="148" t="s">
        <v>1</v>
      </c>
      <c r="F508" s="149" t="s">
        <v>163</v>
      </c>
      <c r="H508" s="150">
        <v>175.28</v>
      </c>
      <c r="I508" s="151"/>
      <c r="L508" s="146"/>
      <c r="M508" s="152"/>
      <c r="T508" s="153"/>
      <c r="AT508" s="148" t="s">
        <v>139</v>
      </c>
      <c r="AU508" s="148" t="s">
        <v>84</v>
      </c>
      <c r="AV508" s="12" t="s">
        <v>84</v>
      </c>
      <c r="AW508" s="12" t="s">
        <v>31</v>
      </c>
      <c r="AX508" s="12" t="s">
        <v>74</v>
      </c>
      <c r="AY508" s="148" t="s">
        <v>132</v>
      </c>
    </row>
    <row r="509" spans="2:65" s="12" customFormat="1">
      <c r="B509" s="146"/>
      <c r="D509" s="147" t="s">
        <v>139</v>
      </c>
      <c r="E509" s="148" t="s">
        <v>1</v>
      </c>
      <c r="F509" s="149" t="s">
        <v>164</v>
      </c>
      <c r="H509" s="150">
        <v>268.58</v>
      </c>
      <c r="I509" s="151"/>
      <c r="L509" s="146"/>
      <c r="M509" s="152"/>
      <c r="T509" s="153"/>
      <c r="AT509" s="148" t="s">
        <v>139</v>
      </c>
      <c r="AU509" s="148" t="s">
        <v>84</v>
      </c>
      <c r="AV509" s="12" t="s">
        <v>84</v>
      </c>
      <c r="AW509" s="12" t="s">
        <v>31</v>
      </c>
      <c r="AX509" s="12" t="s">
        <v>74</v>
      </c>
      <c r="AY509" s="148" t="s">
        <v>132</v>
      </c>
    </row>
    <row r="510" spans="2:65" s="12" customFormat="1">
      <c r="B510" s="146"/>
      <c r="D510" s="147" t="s">
        <v>139</v>
      </c>
      <c r="E510" s="148" t="s">
        <v>1</v>
      </c>
      <c r="F510" s="149" t="s">
        <v>165</v>
      </c>
      <c r="H510" s="150">
        <v>61.58</v>
      </c>
      <c r="I510" s="151"/>
      <c r="L510" s="146"/>
      <c r="M510" s="152"/>
      <c r="T510" s="153"/>
      <c r="AT510" s="148" t="s">
        <v>139</v>
      </c>
      <c r="AU510" s="148" t="s">
        <v>84</v>
      </c>
      <c r="AV510" s="12" t="s">
        <v>84</v>
      </c>
      <c r="AW510" s="12" t="s">
        <v>31</v>
      </c>
      <c r="AX510" s="12" t="s">
        <v>74</v>
      </c>
      <c r="AY510" s="148" t="s">
        <v>132</v>
      </c>
    </row>
    <row r="511" spans="2:65" s="12" customFormat="1">
      <c r="B511" s="146"/>
      <c r="D511" s="147" t="s">
        <v>139</v>
      </c>
      <c r="E511" s="148" t="s">
        <v>1</v>
      </c>
      <c r="F511" s="149" t="s">
        <v>166</v>
      </c>
      <c r="H511" s="150">
        <v>451.76</v>
      </c>
      <c r="I511" s="151"/>
      <c r="L511" s="146"/>
      <c r="M511" s="152"/>
      <c r="T511" s="153"/>
      <c r="AT511" s="148" t="s">
        <v>139</v>
      </c>
      <c r="AU511" s="148" t="s">
        <v>84</v>
      </c>
      <c r="AV511" s="12" t="s">
        <v>84</v>
      </c>
      <c r="AW511" s="12" t="s">
        <v>31</v>
      </c>
      <c r="AX511" s="12" t="s">
        <v>74</v>
      </c>
      <c r="AY511" s="148" t="s">
        <v>132</v>
      </c>
    </row>
    <row r="512" spans="2:65" s="12" customFormat="1">
      <c r="B512" s="146"/>
      <c r="D512" s="147" t="s">
        <v>139</v>
      </c>
      <c r="E512" s="148" t="s">
        <v>1</v>
      </c>
      <c r="F512" s="149" t="s">
        <v>155</v>
      </c>
      <c r="H512" s="150">
        <v>450.36</v>
      </c>
      <c r="I512" s="151"/>
      <c r="L512" s="146"/>
      <c r="M512" s="152"/>
      <c r="T512" s="153"/>
      <c r="AT512" s="148" t="s">
        <v>139</v>
      </c>
      <c r="AU512" s="148" t="s">
        <v>84</v>
      </c>
      <c r="AV512" s="12" t="s">
        <v>84</v>
      </c>
      <c r="AW512" s="12" t="s">
        <v>31</v>
      </c>
      <c r="AX512" s="12" t="s">
        <v>74</v>
      </c>
      <c r="AY512" s="148" t="s">
        <v>132</v>
      </c>
    </row>
    <row r="513" spans="2:65" s="13" customFormat="1">
      <c r="B513" s="154"/>
      <c r="D513" s="147" t="s">
        <v>139</v>
      </c>
      <c r="E513" s="155" t="s">
        <v>1</v>
      </c>
      <c r="F513" s="156" t="s">
        <v>156</v>
      </c>
      <c r="H513" s="157">
        <v>3101.5</v>
      </c>
      <c r="I513" s="158"/>
      <c r="L513" s="154"/>
      <c r="M513" s="159"/>
      <c r="T513" s="160"/>
      <c r="AT513" s="155" t="s">
        <v>139</v>
      </c>
      <c r="AU513" s="155" t="s">
        <v>84</v>
      </c>
      <c r="AV513" s="13" t="s">
        <v>137</v>
      </c>
      <c r="AW513" s="13" t="s">
        <v>31</v>
      </c>
      <c r="AX513" s="13" t="s">
        <v>82</v>
      </c>
      <c r="AY513" s="155" t="s">
        <v>132</v>
      </c>
    </row>
    <row r="514" spans="2:65" s="1" customFormat="1" ht="37.9" customHeight="1">
      <c r="B514" s="132"/>
      <c r="C514" s="133" t="s">
        <v>463</v>
      </c>
      <c r="D514" s="133" t="s">
        <v>134</v>
      </c>
      <c r="E514" s="134" t="s">
        <v>464</v>
      </c>
      <c r="F514" s="135" t="s">
        <v>465</v>
      </c>
      <c r="G514" s="136" t="s">
        <v>403</v>
      </c>
      <c r="H514" s="137">
        <v>1</v>
      </c>
      <c r="I514" s="138"/>
      <c r="J514" s="139">
        <f>ROUND(I514*H514,2)</f>
        <v>0</v>
      </c>
      <c r="K514" s="135" t="s">
        <v>1</v>
      </c>
      <c r="L514" s="32"/>
      <c r="M514" s="140" t="s">
        <v>1</v>
      </c>
      <c r="N514" s="141" t="s">
        <v>39</v>
      </c>
      <c r="P514" s="142">
        <f>O514*H514</f>
        <v>0</v>
      </c>
      <c r="Q514" s="142">
        <v>0</v>
      </c>
      <c r="R514" s="142">
        <f>Q514*H514</f>
        <v>0</v>
      </c>
      <c r="S514" s="142">
        <v>0</v>
      </c>
      <c r="T514" s="143">
        <f>S514*H514</f>
        <v>0</v>
      </c>
      <c r="AR514" s="144" t="s">
        <v>137</v>
      </c>
      <c r="AT514" s="144" t="s">
        <v>134</v>
      </c>
      <c r="AU514" s="144" t="s">
        <v>84</v>
      </c>
      <c r="AY514" s="17" t="s">
        <v>132</v>
      </c>
      <c r="BE514" s="145">
        <f>IF(N514="základní",J514,0)</f>
        <v>0</v>
      </c>
      <c r="BF514" s="145">
        <f>IF(N514="snížená",J514,0)</f>
        <v>0</v>
      </c>
      <c r="BG514" s="145">
        <f>IF(N514="zákl. přenesená",J514,0)</f>
        <v>0</v>
      </c>
      <c r="BH514" s="145">
        <f>IF(N514="sníž. přenesená",J514,0)</f>
        <v>0</v>
      </c>
      <c r="BI514" s="145">
        <f>IF(N514="nulová",J514,0)</f>
        <v>0</v>
      </c>
      <c r="BJ514" s="17" t="s">
        <v>82</v>
      </c>
      <c r="BK514" s="145">
        <f>ROUND(I514*H514,2)</f>
        <v>0</v>
      </c>
      <c r="BL514" s="17" t="s">
        <v>137</v>
      </c>
      <c r="BM514" s="144" t="s">
        <v>466</v>
      </c>
    </row>
    <row r="515" spans="2:65" s="1" customFormat="1" ht="24.2" customHeight="1">
      <c r="B515" s="132"/>
      <c r="C515" s="133" t="s">
        <v>467</v>
      </c>
      <c r="D515" s="133" t="s">
        <v>134</v>
      </c>
      <c r="E515" s="134" t="s">
        <v>1646</v>
      </c>
      <c r="F515" s="135" t="s">
        <v>1825</v>
      </c>
      <c r="G515" s="136" t="s">
        <v>135</v>
      </c>
      <c r="H515" s="137">
        <v>147.91999999999999</v>
      </c>
      <c r="I515" s="138"/>
      <c r="J515" s="139">
        <f>ROUND(I515*H515,2)</f>
        <v>0</v>
      </c>
      <c r="K515" s="135" t="s">
        <v>136</v>
      </c>
      <c r="L515" s="32"/>
      <c r="M515" s="140" t="s">
        <v>1</v>
      </c>
      <c r="N515" s="141" t="s">
        <v>39</v>
      </c>
      <c r="P515" s="142">
        <f>O515*H515</f>
        <v>0</v>
      </c>
      <c r="Q515" s="142">
        <v>0.1837</v>
      </c>
      <c r="R515" s="142">
        <f>Q515*H515</f>
        <v>27.172903999999999</v>
      </c>
      <c r="S515" s="142">
        <v>0</v>
      </c>
      <c r="T515" s="143">
        <f>S515*H515</f>
        <v>0</v>
      </c>
      <c r="AR515" s="144" t="s">
        <v>137</v>
      </c>
      <c r="AT515" s="144" t="s">
        <v>134</v>
      </c>
      <c r="AU515" s="144" t="s">
        <v>84</v>
      </c>
      <c r="AY515" s="17" t="s">
        <v>132</v>
      </c>
      <c r="BE515" s="145">
        <f>IF(N515="základní",J515,0)</f>
        <v>0</v>
      </c>
      <c r="BF515" s="145">
        <f>IF(N515="snížená",J515,0)</f>
        <v>0</v>
      </c>
      <c r="BG515" s="145">
        <f>IF(N515="zákl. přenesená",J515,0)</f>
        <v>0</v>
      </c>
      <c r="BH515" s="145">
        <f>IF(N515="sníž. přenesená",J515,0)</f>
        <v>0</v>
      </c>
      <c r="BI515" s="145">
        <f>IF(N515="nulová",J515,0)</f>
        <v>0</v>
      </c>
      <c r="BJ515" s="17" t="s">
        <v>82</v>
      </c>
      <c r="BK515" s="145">
        <f>ROUND(I515*H515,2)</f>
        <v>0</v>
      </c>
      <c r="BL515" s="17" t="s">
        <v>137</v>
      </c>
      <c r="BM515" s="144" t="s">
        <v>468</v>
      </c>
    </row>
    <row r="516" spans="2:65" s="12" customFormat="1">
      <c r="B516" s="146"/>
      <c r="D516" s="147" t="s">
        <v>139</v>
      </c>
      <c r="E516" s="148" t="s">
        <v>1</v>
      </c>
      <c r="F516" s="149" t="s">
        <v>140</v>
      </c>
      <c r="H516" s="150">
        <v>147.91999999999999</v>
      </c>
      <c r="I516" s="151"/>
      <c r="L516" s="146"/>
      <c r="M516" s="152"/>
      <c r="T516" s="153"/>
      <c r="AT516" s="148" t="s">
        <v>139</v>
      </c>
      <c r="AU516" s="148" t="s">
        <v>84</v>
      </c>
      <c r="AV516" s="12" t="s">
        <v>84</v>
      </c>
      <c r="AW516" s="12" t="s">
        <v>31</v>
      </c>
      <c r="AX516" s="12" t="s">
        <v>82</v>
      </c>
      <c r="AY516" s="148" t="s">
        <v>132</v>
      </c>
    </row>
    <row r="517" spans="2:65" s="1" customFormat="1" ht="16.5" customHeight="1">
      <c r="B517" s="132"/>
      <c r="C517" s="174" t="s">
        <v>469</v>
      </c>
      <c r="D517" s="174" t="s">
        <v>357</v>
      </c>
      <c r="E517" s="175" t="s">
        <v>1647</v>
      </c>
      <c r="F517" s="176" t="s">
        <v>1826</v>
      </c>
      <c r="G517" s="177" t="s">
        <v>135</v>
      </c>
      <c r="H517" s="178">
        <v>14.792</v>
      </c>
      <c r="I517" s="179"/>
      <c r="J517" s="180">
        <f>ROUND(I517*H517,2)</f>
        <v>0</v>
      </c>
      <c r="K517" s="176" t="s">
        <v>136</v>
      </c>
      <c r="L517" s="181"/>
      <c r="M517" s="182" t="s">
        <v>1</v>
      </c>
      <c r="N517" s="183" t="s">
        <v>39</v>
      </c>
      <c r="P517" s="142">
        <f>O517*H517</f>
        <v>0</v>
      </c>
      <c r="Q517" s="142">
        <v>0.41699999999999998</v>
      </c>
      <c r="R517" s="142">
        <f>Q517*H517</f>
        <v>6.1682639999999997</v>
      </c>
      <c r="S517" s="142">
        <v>0</v>
      </c>
      <c r="T517" s="143">
        <f>S517*H517</f>
        <v>0</v>
      </c>
      <c r="AR517" s="144" t="s">
        <v>208</v>
      </c>
      <c r="AT517" s="144" t="s">
        <v>357</v>
      </c>
      <c r="AU517" s="144" t="s">
        <v>84</v>
      </c>
      <c r="AY517" s="17" t="s">
        <v>132</v>
      </c>
      <c r="BE517" s="145">
        <f>IF(N517="základní",J517,0)</f>
        <v>0</v>
      </c>
      <c r="BF517" s="145">
        <f>IF(N517="snížená",J517,0)</f>
        <v>0</v>
      </c>
      <c r="BG517" s="145">
        <f>IF(N517="zákl. přenesená",J517,0)</f>
        <v>0</v>
      </c>
      <c r="BH517" s="145">
        <f>IF(N517="sníž. přenesená",J517,0)</f>
        <v>0</v>
      </c>
      <c r="BI517" s="145">
        <f>IF(N517="nulová",J517,0)</f>
        <v>0</v>
      </c>
      <c r="BJ517" s="17" t="s">
        <v>82</v>
      </c>
      <c r="BK517" s="145">
        <f>ROUND(I517*H517,2)</f>
        <v>0</v>
      </c>
      <c r="BL517" s="17" t="s">
        <v>137</v>
      </c>
      <c r="BM517" s="144" t="s">
        <v>470</v>
      </c>
    </row>
    <row r="518" spans="2:65" s="12" customFormat="1">
      <c r="B518" s="146"/>
      <c r="D518" s="147" t="s">
        <v>139</v>
      </c>
      <c r="E518" s="148" t="s">
        <v>1</v>
      </c>
      <c r="F518" s="149" t="s">
        <v>471</v>
      </c>
      <c r="H518" s="150">
        <v>14.792</v>
      </c>
      <c r="I518" s="151"/>
      <c r="L518" s="146"/>
      <c r="M518" s="152"/>
      <c r="T518" s="153"/>
      <c r="AT518" s="148" t="s">
        <v>139</v>
      </c>
      <c r="AU518" s="148" t="s">
        <v>84</v>
      </c>
      <c r="AV518" s="12" t="s">
        <v>84</v>
      </c>
      <c r="AW518" s="12" t="s">
        <v>31</v>
      </c>
      <c r="AX518" s="12" t="s">
        <v>82</v>
      </c>
      <c r="AY518" s="148" t="s">
        <v>132</v>
      </c>
    </row>
    <row r="519" spans="2:65" s="11" customFormat="1" ht="22.9" customHeight="1">
      <c r="B519" s="120"/>
      <c r="D519" s="121" t="s">
        <v>73</v>
      </c>
      <c r="E519" s="130" t="s">
        <v>208</v>
      </c>
      <c r="F519" s="130" t="s">
        <v>472</v>
      </c>
      <c r="I519" s="123"/>
      <c r="J519" s="131">
        <f>BK519</f>
        <v>0</v>
      </c>
      <c r="L519" s="120"/>
      <c r="M519" s="125"/>
      <c r="P519" s="126">
        <f>SUM(P520:P677)</f>
        <v>0</v>
      </c>
      <c r="R519" s="126">
        <f>SUM(R520:R677)</f>
        <v>216.03559136000004</v>
      </c>
      <c r="T519" s="127">
        <f>SUM(T520:T677)</f>
        <v>0</v>
      </c>
      <c r="AR519" s="121" t="s">
        <v>82</v>
      </c>
      <c r="AT519" s="128" t="s">
        <v>73</v>
      </c>
      <c r="AU519" s="128" t="s">
        <v>82</v>
      </c>
      <c r="AY519" s="121" t="s">
        <v>132</v>
      </c>
      <c r="BK519" s="129">
        <f>SUM(BK520:BK677)</f>
        <v>0</v>
      </c>
    </row>
    <row r="520" spans="2:65" s="1" customFormat="1" ht="24.2" customHeight="1">
      <c r="B520" s="132"/>
      <c r="C520" s="133" t="s">
        <v>473</v>
      </c>
      <c r="D520" s="133" t="s">
        <v>134</v>
      </c>
      <c r="E520" s="134" t="s">
        <v>1648</v>
      </c>
      <c r="F520" s="135" t="s">
        <v>1827</v>
      </c>
      <c r="G520" s="136" t="s">
        <v>175</v>
      </c>
      <c r="H520" s="137">
        <v>1633.71</v>
      </c>
      <c r="I520" s="138"/>
      <c r="J520" s="139">
        <f>ROUND(I520*H520,2)</f>
        <v>0</v>
      </c>
      <c r="K520" s="135" t="s">
        <v>136</v>
      </c>
      <c r="L520" s="32"/>
      <c r="M520" s="140" t="s">
        <v>1</v>
      </c>
      <c r="N520" s="141" t="s">
        <v>39</v>
      </c>
      <c r="P520" s="142">
        <f>O520*H520</f>
        <v>0</v>
      </c>
      <c r="Q520" s="142">
        <v>2.0000000000000002E-5</v>
      </c>
      <c r="R520" s="142">
        <f>Q520*H520</f>
        <v>3.26742E-2</v>
      </c>
      <c r="S520" s="142">
        <v>0</v>
      </c>
      <c r="T520" s="143">
        <f>S520*H520</f>
        <v>0</v>
      </c>
      <c r="AR520" s="144" t="s">
        <v>137</v>
      </c>
      <c r="AT520" s="144" t="s">
        <v>134</v>
      </c>
      <c r="AU520" s="144" t="s">
        <v>84</v>
      </c>
      <c r="AY520" s="17" t="s">
        <v>132</v>
      </c>
      <c r="BE520" s="145">
        <f>IF(N520="základní",J520,0)</f>
        <v>0</v>
      </c>
      <c r="BF520" s="145">
        <f>IF(N520="snížená",J520,0)</f>
        <v>0</v>
      </c>
      <c r="BG520" s="145">
        <f>IF(N520="zákl. přenesená",J520,0)</f>
        <v>0</v>
      </c>
      <c r="BH520" s="145">
        <f>IF(N520="sníž. přenesená",J520,0)</f>
        <v>0</v>
      </c>
      <c r="BI520" s="145">
        <f>IF(N520="nulová",J520,0)</f>
        <v>0</v>
      </c>
      <c r="BJ520" s="17" t="s">
        <v>82</v>
      </c>
      <c r="BK520" s="145">
        <f>ROUND(I520*H520,2)</f>
        <v>0</v>
      </c>
      <c r="BL520" s="17" t="s">
        <v>137</v>
      </c>
      <c r="BM520" s="144" t="s">
        <v>474</v>
      </c>
    </row>
    <row r="521" spans="2:65" s="12" customFormat="1">
      <c r="B521" s="146"/>
      <c r="D521" s="147" t="s">
        <v>139</v>
      </c>
      <c r="E521" s="148" t="s">
        <v>1</v>
      </c>
      <c r="F521" s="149" t="s">
        <v>412</v>
      </c>
      <c r="H521" s="150">
        <v>26.88</v>
      </c>
      <c r="I521" s="151"/>
      <c r="L521" s="146"/>
      <c r="M521" s="152"/>
      <c r="T521" s="153"/>
      <c r="AT521" s="148" t="s">
        <v>139</v>
      </c>
      <c r="AU521" s="148" t="s">
        <v>84</v>
      </c>
      <c r="AV521" s="12" t="s">
        <v>84</v>
      </c>
      <c r="AW521" s="12" t="s">
        <v>31</v>
      </c>
      <c r="AX521" s="12" t="s">
        <v>74</v>
      </c>
      <c r="AY521" s="148" t="s">
        <v>132</v>
      </c>
    </row>
    <row r="522" spans="2:65" s="12" customFormat="1">
      <c r="B522" s="146"/>
      <c r="D522" s="147" t="s">
        <v>139</v>
      </c>
      <c r="E522" s="148" t="s">
        <v>1</v>
      </c>
      <c r="F522" s="149" t="s">
        <v>413</v>
      </c>
      <c r="H522" s="150">
        <v>209.45</v>
      </c>
      <c r="I522" s="151"/>
      <c r="L522" s="146"/>
      <c r="M522" s="152"/>
      <c r="T522" s="153"/>
      <c r="AT522" s="148" t="s">
        <v>139</v>
      </c>
      <c r="AU522" s="148" t="s">
        <v>84</v>
      </c>
      <c r="AV522" s="12" t="s">
        <v>84</v>
      </c>
      <c r="AW522" s="12" t="s">
        <v>31</v>
      </c>
      <c r="AX522" s="12" t="s">
        <v>74</v>
      </c>
      <c r="AY522" s="148" t="s">
        <v>132</v>
      </c>
    </row>
    <row r="523" spans="2:65" s="12" customFormat="1">
      <c r="B523" s="146"/>
      <c r="D523" s="147" t="s">
        <v>139</v>
      </c>
      <c r="E523" s="148" t="s">
        <v>1</v>
      </c>
      <c r="F523" s="149" t="s">
        <v>414</v>
      </c>
      <c r="H523" s="150">
        <v>353.57</v>
      </c>
      <c r="I523" s="151"/>
      <c r="L523" s="146"/>
      <c r="M523" s="152"/>
      <c r="T523" s="153"/>
      <c r="AT523" s="148" t="s">
        <v>139</v>
      </c>
      <c r="AU523" s="148" t="s">
        <v>84</v>
      </c>
      <c r="AV523" s="12" t="s">
        <v>84</v>
      </c>
      <c r="AW523" s="12" t="s">
        <v>31</v>
      </c>
      <c r="AX523" s="12" t="s">
        <v>74</v>
      </c>
      <c r="AY523" s="148" t="s">
        <v>132</v>
      </c>
    </row>
    <row r="524" spans="2:65" s="12" customFormat="1">
      <c r="B524" s="146"/>
      <c r="D524" s="147" t="s">
        <v>139</v>
      </c>
      <c r="E524" s="148" t="s">
        <v>1</v>
      </c>
      <c r="F524" s="149" t="s">
        <v>415</v>
      </c>
      <c r="H524" s="150">
        <v>104.27</v>
      </c>
      <c r="I524" s="151"/>
      <c r="L524" s="146"/>
      <c r="M524" s="152"/>
      <c r="T524" s="153"/>
      <c r="AT524" s="148" t="s">
        <v>139</v>
      </c>
      <c r="AU524" s="148" t="s">
        <v>84</v>
      </c>
      <c r="AV524" s="12" t="s">
        <v>84</v>
      </c>
      <c r="AW524" s="12" t="s">
        <v>31</v>
      </c>
      <c r="AX524" s="12" t="s">
        <v>74</v>
      </c>
      <c r="AY524" s="148" t="s">
        <v>132</v>
      </c>
    </row>
    <row r="525" spans="2:65" s="12" customFormat="1">
      <c r="B525" s="146"/>
      <c r="D525" s="147" t="s">
        <v>139</v>
      </c>
      <c r="E525" s="148" t="s">
        <v>1</v>
      </c>
      <c r="F525" s="149" t="s">
        <v>416</v>
      </c>
      <c r="H525" s="150">
        <v>125.92</v>
      </c>
      <c r="I525" s="151"/>
      <c r="L525" s="146"/>
      <c r="M525" s="152"/>
      <c r="T525" s="153"/>
      <c r="AT525" s="148" t="s">
        <v>139</v>
      </c>
      <c r="AU525" s="148" t="s">
        <v>84</v>
      </c>
      <c r="AV525" s="12" t="s">
        <v>84</v>
      </c>
      <c r="AW525" s="12" t="s">
        <v>31</v>
      </c>
      <c r="AX525" s="12" t="s">
        <v>74</v>
      </c>
      <c r="AY525" s="148" t="s">
        <v>132</v>
      </c>
    </row>
    <row r="526" spans="2:65" s="12" customFormat="1">
      <c r="B526" s="146"/>
      <c r="D526" s="147" t="s">
        <v>139</v>
      </c>
      <c r="E526" s="148" t="s">
        <v>1</v>
      </c>
      <c r="F526" s="149" t="s">
        <v>417</v>
      </c>
      <c r="H526" s="150">
        <v>87.64</v>
      </c>
      <c r="I526" s="151"/>
      <c r="L526" s="146"/>
      <c r="M526" s="152"/>
      <c r="T526" s="153"/>
      <c r="AT526" s="148" t="s">
        <v>139</v>
      </c>
      <c r="AU526" s="148" t="s">
        <v>84</v>
      </c>
      <c r="AV526" s="12" t="s">
        <v>84</v>
      </c>
      <c r="AW526" s="12" t="s">
        <v>31</v>
      </c>
      <c r="AX526" s="12" t="s">
        <v>74</v>
      </c>
      <c r="AY526" s="148" t="s">
        <v>132</v>
      </c>
    </row>
    <row r="527" spans="2:65" s="12" customFormat="1">
      <c r="B527" s="146"/>
      <c r="D527" s="147" t="s">
        <v>139</v>
      </c>
      <c r="E527" s="148" t="s">
        <v>1</v>
      </c>
      <c r="F527" s="149" t="s">
        <v>418</v>
      </c>
      <c r="H527" s="150">
        <v>64.290000000000006</v>
      </c>
      <c r="I527" s="151"/>
      <c r="L527" s="146"/>
      <c r="M527" s="152"/>
      <c r="T527" s="153"/>
      <c r="AT527" s="148" t="s">
        <v>139</v>
      </c>
      <c r="AU527" s="148" t="s">
        <v>84</v>
      </c>
      <c r="AV527" s="12" t="s">
        <v>84</v>
      </c>
      <c r="AW527" s="12" t="s">
        <v>31</v>
      </c>
      <c r="AX527" s="12" t="s">
        <v>74</v>
      </c>
      <c r="AY527" s="148" t="s">
        <v>132</v>
      </c>
    </row>
    <row r="528" spans="2:65" s="12" customFormat="1">
      <c r="B528" s="146"/>
      <c r="D528" s="147" t="s">
        <v>139</v>
      </c>
      <c r="E528" s="148" t="s">
        <v>1</v>
      </c>
      <c r="F528" s="149" t="s">
        <v>419</v>
      </c>
      <c r="H528" s="150">
        <v>56.88</v>
      </c>
      <c r="I528" s="151"/>
      <c r="L528" s="146"/>
      <c r="M528" s="152"/>
      <c r="T528" s="153"/>
      <c r="AT528" s="148" t="s">
        <v>139</v>
      </c>
      <c r="AU528" s="148" t="s">
        <v>84</v>
      </c>
      <c r="AV528" s="12" t="s">
        <v>84</v>
      </c>
      <c r="AW528" s="12" t="s">
        <v>31</v>
      </c>
      <c r="AX528" s="12" t="s">
        <v>74</v>
      </c>
      <c r="AY528" s="148" t="s">
        <v>132</v>
      </c>
    </row>
    <row r="529" spans="2:65" s="12" customFormat="1">
      <c r="B529" s="146"/>
      <c r="D529" s="147" t="s">
        <v>139</v>
      </c>
      <c r="E529" s="148" t="s">
        <v>1</v>
      </c>
      <c r="F529" s="149" t="s">
        <v>420</v>
      </c>
      <c r="H529" s="150">
        <v>85.06</v>
      </c>
      <c r="I529" s="151"/>
      <c r="L529" s="146"/>
      <c r="M529" s="152"/>
      <c r="T529" s="153"/>
      <c r="AT529" s="148" t="s">
        <v>139</v>
      </c>
      <c r="AU529" s="148" t="s">
        <v>84</v>
      </c>
      <c r="AV529" s="12" t="s">
        <v>84</v>
      </c>
      <c r="AW529" s="12" t="s">
        <v>31</v>
      </c>
      <c r="AX529" s="12" t="s">
        <v>74</v>
      </c>
      <c r="AY529" s="148" t="s">
        <v>132</v>
      </c>
    </row>
    <row r="530" spans="2:65" s="12" customFormat="1">
      <c r="B530" s="146"/>
      <c r="D530" s="147" t="s">
        <v>139</v>
      </c>
      <c r="E530" s="148" t="s">
        <v>1</v>
      </c>
      <c r="F530" s="149" t="s">
        <v>421</v>
      </c>
      <c r="H530" s="150">
        <v>134.29</v>
      </c>
      <c r="I530" s="151"/>
      <c r="L530" s="146"/>
      <c r="M530" s="152"/>
      <c r="T530" s="153"/>
      <c r="AT530" s="148" t="s">
        <v>139</v>
      </c>
      <c r="AU530" s="148" t="s">
        <v>84</v>
      </c>
      <c r="AV530" s="12" t="s">
        <v>84</v>
      </c>
      <c r="AW530" s="12" t="s">
        <v>31</v>
      </c>
      <c r="AX530" s="12" t="s">
        <v>74</v>
      </c>
      <c r="AY530" s="148" t="s">
        <v>132</v>
      </c>
    </row>
    <row r="531" spans="2:65" s="12" customFormat="1">
      <c r="B531" s="146"/>
      <c r="D531" s="147" t="s">
        <v>139</v>
      </c>
      <c r="E531" s="148" t="s">
        <v>1</v>
      </c>
      <c r="F531" s="149" t="s">
        <v>422</v>
      </c>
      <c r="H531" s="150">
        <v>30.79</v>
      </c>
      <c r="I531" s="151"/>
      <c r="L531" s="146"/>
      <c r="M531" s="152"/>
      <c r="T531" s="153"/>
      <c r="AT531" s="148" t="s">
        <v>139</v>
      </c>
      <c r="AU531" s="148" t="s">
        <v>84</v>
      </c>
      <c r="AV531" s="12" t="s">
        <v>84</v>
      </c>
      <c r="AW531" s="12" t="s">
        <v>31</v>
      </c>
      <c r="AX531" s="12" t="s">
        <v>74</v>
      </c>
      <c r="AY531" s="148" t="s">
        <v>132</v>
      </c>
    </row>
    <row r="532" spans="2:65" s="12" customFormat="1">
      <c r="B532" s="146"/>
      <c r="D532" s="147" t="s">
        <v>139</v>
      </c>
      <c r="E532" s="148" t="s">
        <v>1</v>
      </c>
      <c r="F532" s="149" t="s">
        <v>423</v>
      </c>
      <c r="H532" s="150">
        <v>225.88</v>
      </c>
      <c r="I532" s="151"/>
      <c r="L532" s="146"/>
      <c r="M532" s="152"/>
      <c r="T532" s="153"/>
      <c r="AT532" s="148" t="s">
        <v>139</v>
      </c>
      <c r="AU532" s="148" t="s">
        <v>84</v>
      </c>
      <c r="AV532" s="12" t="s">
        <v>84</v>
      </c>
      <c r="AW532" s="12" t="s">
        <v>31</v>
      </c>
      <c r="AX532" s="12" t="s">
        <v>74</v>
      </c>
      <c r="AY532" s="148" t="s">
        <v>132</v>
      </c>
    </row>
    <row r="533" spans="2:65" s="12" customFormat="1">
      <c r="B533" s="146"/>
      <c r="D533" s="147" t="s">
        <v>139</v>
      </c>
      <c r="E533" s="148" t="s">
        <v>1</v>
      </c>
      <c r="F533" s="149" t="s">
        <v>424</v>
      </c>
      <c r="H533" s="150">
        <v>44.83</v>
      </c>
      <c r="I533" s="151"/>
      <c r="L533" s="146"/>
      <c r="M533" s="152"/>
      <c r="T533" s="153"/>
      <c r="AT533" s="148" t="s">
        <v>139</v>
      </c>
      <c r="AU533" s="148" t="s">
        <v>84</v>
      </c>
      <c r="AV533" s="12" t="s">
        <v>84</v>
      </c>
      <c r="AW533" s="12" t="s">
        <v>31</v>
      </c>
      <c r="AX533" s="12" t="s">
        <v>74</v>
      </c>
      <c r="AY533" s="148" t="s">
        <v>132</v>
      </c>
    </row>
    <row r="534" spans="2:65" s="12" customFormat="1">
      <c r="B534" s="146"/>
      <c r="D534" s="147" t="s">
        <v>139</v>
      </c>
      <c r="E534" s="148" t="s">
        <v>1</v>
      </c>
      <c r="F534" s="149" t="s">
        <v>425</v>
      </c>
      <c r="H534" s="150">
        <v>83.96</v>
      </c>
      <c r="I534" s="151"/>
      <c r="L534" s="146"/>
      <c r="M534" s="152"/>
      <c r="T534" s="153"/>
      <c r="AT534" s="148" t="s">
        <v>139</v>
      </c>
      <c r="AU534" s="148" t="s">
        <v>84</v>
      </c>
      <c r="AV534" s="12" t="s">
        <v>84</v>
      </c>
      <c r="AW534" s="12" t="s">
        <v>31</v>
      </c>
      <c r="AX534" s="12" t="s">
        <v>74</v>
      </c>
      <c r="AY534" s="148" t="s">
        <v>132</v>
      </c>
    </row>
    <row r="535" spans="2:65" s="13" customFormat="1">
      <c r="B535" s="154"/>
      <c r="D535" s="147" t="s">
        <v>139</v>
      </c>
      <c r="E535" s="155" t="s">
        <v>1</v>
      </c>
      <c r="F535" s="156" t="s">
        <v>156</v>
      </c>
      <c r="H535" s="157">
        <v>1633.71</v>
      </c>
      <c r="I535" s="158"/>
      <c r="L535" s="154"/>
      <c r="M535" s="159"/>
      <c r="T535" s="160"/>
      <c r="AT535" s="155" t="s">
        <v>139</v>
      </c>
      <c r="AU535" s="155" t="s">
        <v>84</v>
      </c>
      <c r="AV535" s="13" t="s">
        <v>137</v>
      </c>
      <c r="AW535" s="13" t="s">
        <v>31</v>
      </c>
      <c r="AX535" s="13" t="s">
        <v>82</v>
      </c>
      <c r="AY535" s="155" t="s">
        <v>132</v>
      </c>
    </row>
    <row r="536" spans="2:65" s="1" customFormat="1" ht="24.2" customHeight="1">
      <c r="B536" s="132"/>
      <c r="C536" s="174" t="s">
        <v>475</v>
      </c>
      <c r="D536" s="174" t="s">
        <v>357</v>
      </c>
      <c r="E536" s="175" t="s">
        <v>1649</v>
      </c>
      <c r="F536" s="176" t="s">
        <v>1828</v>
      </c>
      <c r="G536" s="177" t="s">
        <v>175</v>
      </c>
      <c r="H536" s="178">
        <v>1682.721</v>
      </c>
      <c r="I536" s="179"/>
      <c r="J536" s="180">
        <f>ROUND(I536*H536,2)</f>
        <v>0</v>
      </c>
      <c r="K536" s="176" t="s">
        <v>136</v>
      </c>
      <c r="L536" s="181"/>
      <c r="M536" s="182" t="s">
        <v>1</v>
      </c>
      <c r="N536" s="183" t="s">
        <v>39</v>
      </c>
      <c r="P536" s="142">
        <f>O536*H536</f>
        <v>0</v>
      </c>
      <c r="Q536" s="142">
        <v>9.92E-3</v>
      </c>
      <c r="R536" s="142">
        <f>Q536*H536</f>
        <v>16.692592319999999</v>
      </c>
      <c r="S536" s="142">
        <v>0</v>
      </c>
      <c r="T536" s="143">
        <f>S536*H536</f>
        <v>0</v>
      </c>
      <c r="AR536" s="144" t="s">
        <v>208</v>
      </c>
      <c r="AT536" s="144" t="s">
        <v>357</v>
      </c>
      <c r="AU536" s="144" t="s">
        <v>84</v>
      </c>
      <c r="AY536" s="17" t="s">
        <v>132</v>
      </c>
      <c r="BE536" s="145">
        <f>IF(N536="základní",J536,0)</f>
        <v>0</v>
      </c>
      <c r="BF536" s="145">
        <f>IF(N536="snížená",J536,0)</f>
        <v>0</v>
      </c>
      <c r="BG536" s="145">
        <f>IF(N536="zákl. přenesená",J536,0)</f>
        <v>0</v>
      </c>
      <c r="BH536" s="145">
        <f>IF(N536="sníž. přenesená",J536,0)</f>
        <v>0</v>
      </c>
      <c r="BI536" s="145">
        <f>IF(N536="nulová",J536,0)</f>
        <v>0</v>
      </c>
      <c r="BJ536" s="17" t="s">
        <v>82</v>
      </c>
      <c r="BK536" s="145">
        <f>ROUND(I536*H536,2)</f>
        <v>0</v>
      </c>
      <c r="BL536" s="17" t="s">
        <v>137</v>
      </c>
      <c r="BM536" s="144" t="s">
        <v>476</v>
      </c>
    </row>
    <row r="537" spans="2:65" s="12" customFormat="1">
      <c r="B537" s="146"/>
      <c r="D537" s="147" t="s">
        <v>139</v>
      </c>
      <c r="F537" s="149" t="s">
        <v>477</v>
      </c>
      <c r="H537" s="150">
        <v>1682.721</v>
      </c>
      <c r="I537" s="151"/>
      <c r="L537" s="146"/>
      <c r="M537" s="152"/>
      <c r="T537" s="153"/>
      <c r="AT537" s="148" t="s">
        <v>139</v>
      </c>
      <c r="AU537" s="148" t="s">
        <v>84</v>
      </c>
      <c r="AV537" s="12" t="s">
        <v>84</v>
      </c>
      <c r="AW537" s="12" t="s">
        <v>3</v>
      </c>
      <c r="AX537" s="12" t="s">
        <v>82</v>
      </c>
      <c r="AY537" s="148" t="s">
        <v>132</v>
      </c>
    </row>
    <row r="538" spans="2:65" s="1" customFormat="1" ht="33" customHeight="1">
      <c r="B538" s="132"/>
      <c r="C538" s="133" t="s">
        <v>478</v>
      </c>
      <c r="D538" s="133" t="s">
        <v>134</v>
      </c>
      <c r="E538" s="134" t="s">
        <v>1650</v>
      </c>
      <c r="F538" s="135" t="s">
        <v>1829</v>
      </c>
      <c r="G538" s="136" t="s">
        <v>479</v>
      </c>
      <c r="H538" s="137">
        <v>40</v>
      </c>
      <c r="I538" s="138"/>
      <c r="J538" s="139">
        <f>ROUND(I538*H538,2)</f>
        <v>0</v>
      </c>
      <c r="K538" s="135" t="s">
        <v>136</v>
      </c>
      <c r="L538" s="32"/>
      <c r="M538" s="140" t="s">
        <v>1</v>
      </c>
      <c r="N538" s="141" t="s">
        <v>39</v>
      </c>
      <c r="P538" s="142">
        <f>O538*H538</f>
        <v>0</v>
      </c>
      <c r="Q538" s="142">
        <v>0</v>
      </c>
      <c r="R538" s="142">
        <f>Q538*H538</f>
        <v>0</v>
      </c>
      <c r="S538" s="142">
        <v>0</v>
      </c>
      <c r="T538" s="143">
        <f>S538*H538</f>
        <v>0</v>
      </c>
      <c r="AR538" s="144" t="s">
        <v>137</v>
      </c>
      <c r="AT538" s="144" t="s">
        <v>134</v>
      </c>
      <c r="AU538" s="144" t="s">
        <v>84</v>
      </c>
      <c r="AY538" s="17" t="s">
        <v>132</v>
      </c>
      <c r="BE538" s="145">
        <f>IF(N538="základní",J538,0)</f>
        <v>0</v>
      </c>
      <c r="BF538" s="145">
        <f>IF(N538="snížená",J538,0)</f>
        <v>0</v>
      </c>
      <c r="BG538" s="145">
        <f>IF(N538="zákl. přenesená",J538,0)</f>
        <v>0</v>
      </c>
      <c r="BH538" s="145">
        <f>IF(N538="sníž. přenesená",J538,0)</f>
        <v>0</v>
      </c>
      <c r="BI538" s="145">
        <f>IF(N538="nulová",J538,0)</f>
        <v>0</v>
      </c>
      <c r="BJ538" s="17" t="s">
        <v>82</v>
      </c>
      <c r="BK538" s="145">
        <f>ROUND(I538*H538,2)</f>
        <v>0</v>
      </c>
      <c r="BL538" s="17" t="s">
        <v>137</v>
      </c>
      <c r="BM538" s="144" t="s">
        <v>480</v>
      </c>
    </row>
    <row r="539" spans="2:65" s="12" customFormat="1">
      <c r="B539" s="146"/>
      <c r="D539" s="147" t="s">
        <v>139</v>
      </c>
      <c r="E539" s="148" t="s">
        <v>1</v>
      </c>
      <c r="F539" s="149" t="s">
        <v>481</v>
      </c>
      <c r="H539" s="150">
        <v>0</v>
      </c>
      <c r="I539" s="151"/>
      <c r="L539" s="146"/>
      <c r="M539" s="152"/>
      <c r="T539" s="153"/>
      <c r="AT539" s="148" t="s">
        <v>139</v>
      </c>
      <c r="AU539" s="148" t="s">
        <v>84</v>
      </c>
      <c r="AV539" s="12" t="s">
        <v>84</v>
      </c>
      <c r="AW539" s="12" t="s">
        <v>31</v>
      </c>
      <c r="AX539" s="12" t="s">
        <v>74</v>
      </c>
      <c r="AY539" s="148" t="s">
        <v>132</v>
      </c>
    </row>
    <row r="540" spans="2:65" s="12" customFormat="1">
      <c r="B540" s="146"/>
      <c r="D540" s="147" t="s">
        <v>139</v>
      </c>
      <c r="E540" s="148" t="s">
        <v>1</v>
      </c>
      <c r="F540" s="149" t="s">
        <v>482</v>
      </c>
      <c r="H540" s="150">
        <v>6</v>
      </c>
      <c r="I540" s="151"/>
      <c r="L540" s="146"/>
      <c r="M540" s="152"/>
      <c r="T540" s="153"/>
      <c r="AT540" s="148" t="s">
        <v>139</v>
      </c>
      <c r="AU540" s="148" t="s">
        <v>84</v>
      </c>
      <c r="AV540" s="12" t="s">
        <v>84</v>
      </c>
      <c r="AW540" s="12" t="s">
        <v>31</v>
      </c>
      <c r="AX540" s="12" t="s">
        <v>74</v>
      </c>
      <c r="AY540" s="148" t="s">
        <v>132</v>
      </c>
    </row>
    <row r="541" spans="2:65" s="12" customFormat="1">
      <c r="B541" s="146"/>
      <c r="D541" s="147" t="s">
        <v>139</v>
      </c>
      <c r="E541" s="148" t="s">
        <v>1</v>
      </c>
      <c r="F541" s="149" t="s">
        <v>483</v>
      </c>
      <c r="H541" s="150">
        <v>12</v>
      </c>
      <c r="I541" s="151"/>
      <c r="L541" s="146"/>
      <c r="M541" s="152"/>
      <c r="T541" s="153"/>
      <c r="AT541" s="148" t="s">
        <v>139</v>
      </c>
      <c r="AU541" s="148" t="s">
        <v>84</v>
      </c>
      <c r="AV541" s="12" t="s">
        <v>84</v>
      </c>
      <c r="AW541" s="12" t="s">
        <v>31</v>
      </c>
      <c r="AX541" s="12" t="s">
        <v>74</v>
      </c>
      <c r="AY541" s="148" t="s">
        <v>132</v>
      </c>
    </row>
    <row r="542" spans="2:65" s="12" customFormat="1">
      <c r="B542" s="146"/>
      <c r="D542" s="147" t="s">
        <v>139</v>
      </c>
      <c r="E542" s="148" t="s">
        <v>1</v>
      </c>
      <c r="F542" s="149" t="s">
        <v>484</v>
      </c>
      <c r="H542" s="150">
        <v>1</v>
      </c>
      <c r="I542" s="151"/>
      <c r="L542" s="146"/>
      <c r="M542" s="152"/>
      <c r="T542" s="153"/>
      <c r="AT542" s="148" t="s">
        <v>139</v>
      </c>
      <c r="AU542" s="148" t="s">
        <v>84</v>
      </c>
      <c r="AV542" s="12" t="s">
        <v>84</v>
      </c>
      <c r="AW542" s="12" t="s">
        <v>31</v>
      </c>
      <c r="AX542" s="12" t="s">
        <v>74</v>
      </c>
      <c r="AY542" s="148" t="s">
        <v>132</v>
      </c>
    </row>
    <row r="543" spans="2:65" s="12" customFormat="1">
      <c r="B543" s="146"/>
      <c r="D543" s="147" t="s">
        <v>139</v>
      </c>
      <c r="E543" s="148" t="s">
        <v>1</v>
      </c>
      <c r="F543" s="149" t="s">
        <v>485</v>
      </c>
      <c r="H543" s="150">
        <v>2</v>
      </c>
      <c r="I543" s="151"/>
      <c r="L543" s="146"/>
      <c r="M543" s="152"/>
      <c r="T543" s="153"/>
      <c r="AT543" s="148" t="s">
        <v>139</v>
      </c>
      <c r="AU543" s="148" t="s">
        <v>84</v>
      </c>
      <c r="AV543" s="12" t="s">
        <v>84</v>
      </c>
      <c r="AW543" s="12" t="s">
        <v>31</v>
      </c>
      <c r="AX543" s="12" t="s">
        <v>74</v>
      </c>
      <c r="AY543" s="148" t="s">
        <v>132</v>
      </c>
    </row>
    <row r="544" spans="2:65" s="12" customFormat="1">
      <c r="B544" s="146"/>
      <c r="D544" s="147" t="s">
        <v>139</v>
      </c>
      <c r="E544" s="148" t="s">
        <v>1</v>
      </c>
      <c r="F544" s="149" t="s">
        <v>486</v>
      </c>
      <c r="H544" s="150">
        <v>2</v>
      </c>
      <c r="I544" s="151"/>
      <c r="L544" s="146"/>
      <c r="M544" s="152"/>
      <c r="T544" s="153"/>
      <c r="AT544" s="148" t="s">
        <v>139</v>
      </c>
      <c r="AU544" s="148" t="s">
        <v>84</v>
      </c>
      <c r="AV544" s="12" t="s">
        <v>84</v>
      </c>
      <c r="AW544" s="12" t="s">
        <v>31</v>
      </c>
      <c r="AX544" s="12" t="s">
        <v>74</v>
      </c>
      <c r="AY544" s="148" t="s">
        <v>132</v>
      </c>
    </row>
    <row r="545" spans="2:65" s="12" customFormat="1">
      <c r="B545" s="146"/>
      <c r="D545" s="147" t="s">
        <v>139</v>
      </c>
      <c r="E545" s="148" t="s">
        <v>1</v>
      </c>
      <c r="F545" s="149" t="s">
        <v>487</v>
      </c>
      <c r="H545" s="150">
        <v>2</v>
      </c>
      <c r="I545" s="151"/>
      <c r="L545" s="146"/>
      <c r="M545" s="152"/>
      <c r="T545" s="153"/>
      <c r="AT545" s="148" t="s">
        <v>139</v>
      </c>
      <c r="AU545" s="148" t="s">
        <v>84</v>
      </c>
      <c r="AV545" s="12" t="s">
        <v>84</v>
      </c>
      <c r="AW545" s="12" t="s">
        <v>31</v>
      </c>
      <c r="AX545" s="12" t="s">
        <v>74</v>
      </c>
      <c r="AY545" s="148" t="s">
        <v>132</v>
      </c>
    </row>
    <row r="546" spans="2:65" s="12" customFormat="1">
      <c r="B546" s="146"/>
      <c r="D546" s="147" t="s">
        <v>139</v>
      </c>
      <c r="E546" s="148" t="s">
        <v>1</v>
      </c>
      <c r="F546" s="149" t="s">
        <v>488</v>
      </c>
      <c r="H546" s="150">
        <v>2</v>
      </c>
      <c r="I546" s="151"/>
      <c r="L546" s="146"/>
      <c r="M546" s="152"/>
      <c r="T546" s="153"/>
      <c r="AT546" s="148" t="s">
        <v>139</v>
      </c>
      <c r="AU546" s="148" t="s">
        <v>84</v>
      </c>
      <c r="AV546" s="12" t="s">
        <v>84</v>
      </c>
      <c r="AW546" s="12" t="s">
        <v>31</v>
      </c>
      <c r="AX546" s="12" t="s">
        <v>74</v>
      </c>
      <c r="AY546" s="148" t="s">
        <v>132</v>
      </c>
    </row>
    <row r="547" spans="2:65" s="12" customFormat="1">
      <c r="B547" s="146"/>
      <c r="D547" s="147" t="s">
        <v>139</v>
      </c>
      <c r="E547" s="148" t="s">
        <v>1</v>
      </c>
      <c r="F547" s="149" t="s">
        <v>489</v>
      </c>
      <c r="H547" s="150">
        <v>2</v>
      </c>
      <c r="I547" s="151"/>
      <c r="L547" s="146"/>
      <c r="M547" s="152"/>
      <c r="T547" s="153"/>
      <c r="AT547" s="148" t="s">
        <v>139</v>
      </c>
      <c r="AU547" s="148" t="s">
        <v>84</v>
      </c>
      <c r="AV547" s="12" t="s">
        <v>84</v>
      </c>
      <c r="AW547" s="12" t="s">
        <v>31</v>
      </c>
      <c r="AX547" s="12" t="s">
        <v>74</v>
      </c>
      <c r="AY547" s="148" t="s">
        <v>132</v>
      </c>
    </row>
    <row r="548" spans="2:65" s="12" customFormat="1">
      <c r="B548" s="146"/>
      <c r="D548" s="147" t="s">
        <v>139</v>
      </c>
      <c r="E548" s="148" t="s">
        <v>1</v>
      </c>
      <c r="F548" s="149" t="s">
        <v>490</v>
      </c>
      <c r="H548" s="150">
        <v>3</v>
      </c>
      <c r="I548" s="151"/>
      <c r="L548" s="146"/>
      <c r="M548" s="152"/>
      <c r="T548" s="153"/>
      <c r="AT548" s="148" t="s">
        <v>139</v>
      </c>
      <c r="AU548" s="148" t="s">
        <v>84</v>
      </c>
      <c r="AV548" s="12" t="s">
        <v>84</v>
      </c>
      <c r="AW548" s="12" t="s">
        <v>31</v>
      </c>
      <c r="AX548" s="12" t="s">
        <v>74</v>
      </c>
      <c r="AY548" s="148" t="s">
        <v>132</v>
      </c>
    </row>
    <row r="549" spans="2:65" s="12" customFormat="1">
      <c r="B549" s="146"/>
      <c r="D549" s="147" t="s">
        <v>139</v>
      </c>
      <c r="E549" s="148" t="s">
        <v>1</v>
      </c>
      <c r="F549" s="149" t="s">
        <v>491</v>
      </c>
      <c r="H549" s="150">
        <v>1</v>
      </c>
      <c r="I549" s="151"/>
      <c r="L549" s="146"/>
      <c r="M549" s="152"/>
      <c r="T549" s="153"/>
      <c r="AT549" s="148" t="s">
        <v>139</v>
      </c>
      <c r="AU549" s="148" t="s">
        <v>84</v>
      </c>
      <c r="AV549" s="12" t="s">
        <v>84</v>
      </c>
      <c r="AW549" s="12" t="s">
        <v>31</v>
      </c>
      <c r="AX549" s="12" t="s">
        <v>74</v>
      </c>
      <c r="AY549" s="148" t="s">
        <v>132</v>
      </c>
    </row>
    <row r="550" spans="2:65" s="12" customFormat="1">
      <c r="B550" s="146"/>
      <c r="D550" s="147" t="s">
        <v>139</v>
      </c>
      <c r="E550" s="148" t="s">
        <v>1</v>
      </c>
      <c r="F550" s="149" t="s">
        <v>492</v>
      </c>
      <c r="H550" s="150">
        <v>3</v>
      </c>
      <c r="I550" s="151"/>
      <c r="L550" s="146"/>
      <c r="M550" s="152"/>
      <c r="T550" s="153"/>
      <c r="AT550" s="148" t="s">
        <v>139</v>
      </c>
      <c r="AU550" s="148" t="s">
        <v>84</v>
      </c>
      <c r="AV550" s="12" t="s">
        <v>84</v>
      </c>
      <c r="AW550" s="12" t="s">
        <v>31</v>
      </c>
      <c r="AX550" s="12" t="s">
        <v>74</v>
      </c>
      <c r="AY550" s="148" t="s">
        <v>132</v>
      </c>
    </row>
    <row r="551" spans="2:65" s="12" customFormat="1">
      <c r="B551" s="146"/>
      <c r="D551" s="147" t="s">
        <v>139</v>
      </c>
      <c r="E551" s="148" t="s">
        <v>1</v>
      </c>
      <c r="F551" s="149" t="s">
        <v>493</v>
      </c>
      <c r="H551" s="150">
        <v>2</v>
      </c>
      <c r="I551" s="151"/>
      <c r="L551" s="146"/>
      <c r="M551" s="152"/>
      <c r="T551" s="153"/>
      <c r="AT551" s="148" t="s">
        <v>139</v>
      </c>
      <c r="AU551" s="148" t="s">
        <v>84</v>
      </c>
      <c r="AV551" s="12" t="s">
        <v>84</v>
      </c>
      <c r="AW551" s="12" t="s">
        <v>31</v>
      </c>
      <c r="AX551" s="12" t="s">
        <v>74</v>
      </c>
      <c r="AY551" s="148" t="s">
        <v>132</v>
      </c>
    </row>
    <row r="552" spans="2:65" s="12" customFormat="1">
      <c r="B552" s="146"/>
      <c r="D552" s="147" t="s">
        <v>139</v>
      </c>
      <c r="E552" s="148" t="s">
        <v>1</v>
      </c>
      <c r="F552" s="149" t="s">
        <v>494</v>
      </c>
      <c r="H552" s="150">
        <v>2</v>
      </c>
      <c r="I552" s="151"/>
      <c r="L552" s="146"/>
      <c r="M552" s="152"/>
      <c r="T552" s="153"/>
      <c r="AT552" s="148" t="s">
        <v>139</v>
      </c>
      <c r="AU552" s="148" t="s">
        <v>84</v>
      </c>
      <c r="AV552" s="12" t="s">
        <v>84</v>
      </c>
      <c r="AW552" s="12" t="s">
        <v>31</v>
      </c>
      <c r="AX552" s="12" t="s">
        <v>74</v>
      </c>
      <c r="AY552" s="148" t="s">
        <v>132</v>
      </c>
    </row>
    <row r="553" spans="2:65" s="13" customFormat="1">
      <c r="B553" s="154"/>
      <c r="D553" s="147" t="s">
        <v>139</v>
      </c>
      <c r="E553" s="155" t="s">
        <v>1</v>
      </c>
      <c r="F553" s="156" t="s">
        <v>156</v>
      </c>
      <c r="H553" s="157">
        <v>40</v>
      </c>
      <c r="I553" s="158"/>
      <c r="L553" s="154"/>
      <c r="M553" s="159"/>
      <c r="T553" s="160"/>
      <c r="AT553" s="155" t="s">
        <v>139</v>
      </c>
      <c r="AU553" s="155" t="s">
        <v>84</v>
      </c>
      <c r="AV553" s="13" t="s">
        <v>137</v>
      </c>
      <c r="AW553" s="13" t="s">
        <v>31</v>
      </c>
      <c r="AX553" s="13" t="s">
        <v>82</v>
      </c>
      <c r="AY553" s="155" t="s">
        <v>132</v>
      </c>
    </row>
    <row r="554" spans="2:65" s="1" customFormat="1" ht="21.75" customHeight="1">
      <c r="B554" s="132"/>
      <c r="C554" s="174" t="s">
        <v>495</v>
      </c>
      <c r="D554" s="174" t="s">
        <v>357</v>
      </c>
      <c r="E554" s="175" t="s">
        <v>1651</v>
      </c>
      <c r="F554" s="176" t="s">
        <v>1830</v>
      </c>
      <c r="G554" s="177" t="s">
        <v>479</v>
      </c>
      <c r="H554" s="178">
        <v>40</v>
      </c>
      <c r="I554" s="179"/>
      <c r="J554" s="180">
        <f>ROUND(I554*H554,2)</f>
        <v>0</v>
      </c>
      <c r="K554" s="176" t="s">
        <v>136</v>
      </c>
      <c r="L554" s="181"/>
      <c r="M554" s="182" t="s">
        <v>1</v>
      </c>
      <c r="N554" s="183" t="s">
        <v>39</v>
      </c>
      <c r="P554" s="142">
        <f>O554*H554</f>
        <v>0</v>
      </c>
      <c r="Q554" s="142">
        <v>5.0000000000000001E-3</v>
      </c>
      <c r="R554" s="142">
        <f>Q554*H554</f>
        <v>0.2</v>
      </c>
      <c r="S554" s="142">
        <v>0</v>
      </c>
      <c r="T554" s="143">
        <f>S554*H554</f>
        <v>0</v>
      </c>
      <c r="AR554" s="144" t="s">
        <v>208</v>
      </c>
      <c r="AT554" s="144" t="s">
        <v>357</v>
      </c>
      <c r="AU554" s="144" t="s">
        <v>84</v>
      </c>
      <c r="AY554" s="17" t="s">
        <v>132</v>
      </c>
      <c r="BE554" s="145">
        <f>IF(N554="základní",J554,0)</f>
        <v>0</v>
      </c>
      <c r="BF554" s="145">
        <f>IF(N554="snížená",J554,0)</f>
        <v>0</v>
      </c>
      <c r="BG554" s="145">
        <f>IF(N554="zákl. přenesená",J554,0)</f>
        <v>0</v>
      </c>
      <c r="BH554" s="145">
        <f>IF(N554="sníž. přenesená",J554,0)</f>
        <v>0</v>
      </c>
      <c r="BI554" s="145">
        <f>IF(N554="nulová",J554,0)</f>
        <v>0</v>
      </c>
      <c r="BJ554" s="17" t="s">
        <v>82</v>
      </c>
      <c r="BK554" s="145">
        <f>ROUND(I554*H554,2)</f>
        <v>0</v>
      </c>
      <c r="BL554" s="17" t="s">
        <v>137</v>
      </c>
      <c r="BM554" s="144" t="s">
        <v>496</v>
      </c>
    </row>
    <row r="555" spans="2:65" s="1" customFormat="1" ht="24.2" customHeight="1">
      <c r="B555" s="132"/>
      <c r="C555" s="133" t="s">
        <v>497</v>
      </c>
      <c r="D555" s="133" t="s">
        <v>134</v>
      </c>
      <c r="E555" s="134" t="s">
        <v>1652</v>
      </c>
      <c r="F555" s="135" t="s">
        <v>1831</v>
      </c>
      <c r="G555" s="136" t="s">
        <v>479</v>
      </c>
      <c r="H555" s="137">
        <v>104</v>
      </c>
      <c r="I555" s="138"/>
      <c r="J555" s="139">
        <f>ROUND(I555*H555,2)</f>
        <v>0</v>
      </c>
      <c r="K555" s="135" t="s">
        <v>136</v>
      </c>
      <c r="L555" s="32"/>
      <c r="M555" s="140" t="s">
        <v>1</v>
      </c>
      <c r="N555" s="141" t="s">
        <v>39</v>
      </c>
      <c r="P555" s="142">
        <f>O555*H555</f>
        <v>0</v>
      </c>
      <c r="Q555" s="142">
        <v>1.0189999999999999E-2</v>
      </c>
      <c r="R555" s="142">
        <f>Q555*H555</f>
        <v>1.05976</v>
      </c>
      <c r="S555" s="142">
        <v>0</v>
      </c>
      <c r="T555" s="143">
        <f>S555*H555</f>
        <v>0</v>
      </c>
      <c r="AR555" s="144" t="s">
        <v>137</v>
      </c>
      <c r="AT555" s="144" t="s">
        <v>134</v>
      </c>
      <c r="AU555" s="144" t="s">
        <v>84</v>
      </c>
      <c r="AY555" s="17" t="s">
        <v>132</v>
      </c>
      <c r="BE555" s="145">
        <f>IF(N555="základní",J555,0)</f>
        <v>0</v>
      </c>
      <c r="BF555" s="145">
        <f>IF(N555="snížená",J555,0)</f>
        <v>0</v>
      </c>
      <c r="BG555" s="145">
        <f>IF(N555="zákl. přenesená",J555,0)</f>
        <v>0</v>
      </c>
      <c r="BH555" s="145">
        <f>IF(N555="sníž. přenesená",J555,0)</f>
        <v>0</v>
      </c>
      <c r="BI555" s="145">
        <f>IF(N555="nulová",J555,0)</f>
        <v>0</v>
      </c>
      <c r="BJ555" s="17" t="s">
        <v>82</v>
      </c>
      <c r="BK555" s="145">
        <f>ROUND(I555*H555,2)</f>
        <v>0</v>
      </c>
      <c r="BL555" s="17" t="s">
        <v>137</v>
      </c>
      <c r="BM555" s="144" t="s">
        <v>498</v>
      </c>
    </row>
    <row r="556" spans="2:65" s="12" customFormat="1">
      <c r="B556" s="146"/>
      <c r="D556" s="147" t="s">
        <v>139</v>
      </c>
      <c r="E556" s="148" t="s">
        <v>1</v>
      </c>
      <c r="F556" s="149" t="s">
        <v>499</v>
      </c>
      <c r="H556" s="150">
        <v>104</v>
      </c>
      <c r="I556" s="151"/>
      <c r="L556" s="146"/>
      <c r="M556" s="152"/>
      <c r="T556" s="153"/>
      <c r="AT556" s="148" t="s">
        <v>139</v>
      </c>
      <c r="AU556" s="148" t="s">
        <v>84</v>
      </c>
      <c r="AV556" s="12" t="s">
        <v>84</v>
      </c>
      <c r="AW556" s="12" t="s">
        <v>31</v>
      </c>
      <c r="AX556" s="12" t="s">
        <v>82</v>
      </c>
      <c r="AY556" s="148" t="s">
        <v>132</v>
      </c>
    </row>
    <row r="557" spans="2:65" s="1" customFormat="1" ht="21.75" customHeight="1">
      <c r="B557" s="132"/>
      <c r="C557" s="174" t="s">
        <v>500</v>
      </c>
      <c r="D557" s="174" t="s">
        <v>357</v>
      </c>
      <c r="E557" s="175" t="s">
        <v>1653</v>
      </c>
      <c r="F557" s="176" t="s">
        <v>1832</v>
      </c>
      <c r="G557" s="177" t="s">
        <v>479</v>
      </c>
      <c r="H557" s="178">
        <v>50</v>
      </c>
      <c r="I557" s="179"/>
      <c r="J557" s="180">
        <f>ROUND(I557*H557,2)</f>
        <v>0</v>
      </c>
      <c r="K557" s="176" t="s">
        <v>136</v>
      </c>
      <c r="L557" s="181"/>
      <c r="M557" s="182" t="s">
        <v>1</v>
      </c>
      <c r="N557" s="183" t="s">
        <v>39</v>
      </c>
      <c r="P557" s="142">
        <f>O557*H557</f>
        <v>0</v>
      </c>
      <c r="Q557" s="142">
        <v>0.254</v>
      </c>
      <c r="R557" s="142">
        <f>Q557*H557</f>
        <v>12.7</v>
      </c>
      <c r="S557" s="142">
        <v>0</v>
      </c>
      <c r="T557" s="143">
        <f>S557*H557</f>
        <v>0</v>
      </c>
      <c r="AR557" s="144" t="s">
        <v>208</v>
      </c>
      <c r="AT557" s="144" t="s">
        <v>357</v>
      </c>
      <c r="AU557" s="144" t="s">
        <v>84</v>
      </c>
      <c r="AY557" s="17" t="s">
        <v>132</v>
      </c>
      <c r="BE557" s="145">
        <f>IF(N557="základní",J557,0)</f>
        <v>0</v>
      </c>
      <c r="BF557" s="145">
        <f>IF(N557="snížená",J557,0)</f>
        <v>0</v>
      </c>
      <c r="BG557" s="145">
        <f>IF(N557="zákl. přenesená",J557,0)</f>
        <v>0</v>
      </c>
      <c r="BH557" s="145">
        <f>IF(N557="sníž. přenesená",J557,0)</f>
        <v>0</v>
      </c>
      <c r="BI557" s="145">
        <f>IF(N557="nulová",J557,0)</f>
        <v>0</v>
      </c>
      <c r="BJ557" s="17" t="s">
        <v>82</v>
      </c>
      <c r="BK557" s="145">
        <f>ROUND(I557*H557,2)</f>
        <v>0</v>
      </c>
      <c r="BL557" s="17" t="s">
        <v>137</v>
      </c>
      <c r="BM557" s="144" t="s">
        <v>501</v>
      </c>
    </row>
    <row r="558" spans="2:65" s="12" customFormat="1">
      <c r="B558" s="146"/>
      <c r="D558" s="147" t="s">
        <v>139</v>
      </c>
      <c r="E558" s="148" t="s">
        <v>1</v>
      </c>
      <c r="F558" s="149" t="s">
        <v>502</v>
      </c>
      <c r="H558" s="150">
        <v>3</v>
      </c>
      <c r="I558" s="151"/>
      <c r="L558" s="146"/>
      <c r="M558" s="152"/>
      <c r="T558" s="153"/>
      <c r="AT558" s="148" t="s">
        <v>139</v>
      </c>
      <c r="AU558" s="148" t="s">
        <v>84</v>
      </c>
      <c r="AV558" s="12" t="s">
        <v>84</v>
      </c>
      <c r="AW558" s="12" t="s">
        <v>31</v>
      </c>
      <c r="AX558" s="12" t="s">
        <v>74</v>
      </c>
      <c r="AY558" s="148" t="s">
        <v>132</v>
      </c>
    </row>
    <row r="559" spans="2:65" s="12" customFormat="1">
      <c r="B559" s="146"/>
      <c r="D559" s="147" t="s">
        <v>139</v>
      </c>
      <c r="E559" s="148" t="s">
        <v>1</v>
      </c>
      <c r="F559" s="149" t="s">
        <v>503</v>
      </c>
      <c r="H559" s="150">
        <v>11</v>
      </c>
      <c r="I559" s="151"/>
      <c r="L559" s="146"/>
      <c r="M559" s="152"/>
      <c r="T559" s="153"/>
      <c r="AT559" s="148" t="s">
        <v>139</v>
      </c>
      <c r="AU559" s="148" t="s">
        <v>84</v>
      </c>
      <c r="AV559" s="12" t="s">
        <v>84</v>
      </c>
      <c r="AW559" s="12" t="s">
        <v>31</v>
      </c>
      <c r="AX559" s="12" t="s">
        <v>74</v>
      </c>
      <c r="AY559" s="148" t="s">
        <v>132</v>
      </c>
    </row>
    <row r="560" spans="2:65" s="12" customFormat="1">
      <c r="B560" s="146"/>
      <c r="D560" s="147" t="s">
        <v>139</v>
      </c>
      <c r="E560" s="148" t="s">
        <v>1</v>
      </c>
      <c r="F560" s="149" t="s">
        <v>504</v>
      </c>
      <c r="H560" s="150">
        <v>2</v>
      </c>
      <c r="I560" s="151"/>
      <c r="L560" s="146"/>
      <c r="M560" s="152"/>
      <c r="T560" s="153"/>
      <c r="AT560" s="148" t="s">
        <v>139</v>
      </c>
      <c r="AU560" s="148" t="s">
        <v>84</v>
      </c>
      <c r="AV560" s="12" t="s">
        <v>84</v>
      </c>
      <c r="AW560" s="12" t="s">
        <v>31</v>
      </c>
      <c r="AX560" s="12" t="s">
        <v>74</v>
      </c>
      <c r="AY560" s="148" t="s">
        <v>132</v>
      </c>
    </row>
    <row r="561" spans="2:65" s="12" customFormat="1">
      <c r="B561" s="146"/>
      <c r="D561" s="147" t="s">
        <v>139</v>
      </c>
      <c r="E561" s="148" t="s">
        <v>1</v>
      </c>
      <c r="F561" s="149" t="s">
        <v>505</v>
      </c>
      <c r="H561" s="150">
        <v>3</v>
      </c>
      <c r="I561" s="151"/>
      <c r="L561" s="146"/>
      <c r="M561" s="152"/>
      <c r="T561" s="153"/>
      <c r="AT561" s="148" t="s">
        <v>139</v>
      </c>
      <c r="AU561" s="148" t="s">
        <v>84</v>
      </c>
      <c r="AV561" s="12" t="s">
        <v>84</v>
      </c>
      <c r="AW561" s="12" t="s">
        <v>31</v>
      </c>
      <c r="AX561" s="12" t="s">
        <v>74</v>
      </c>
      <c r="AY561" s="148" t="s">
        <v>132</v>
      </c>
    </row>
    <row r="562" spans="2:65" s="12" customFormat="1">
      <c r="B562" s="146"/>
      <c r="D562" s="147" t="s">
        <v>139</v>
      </c>
      <c r="E562" s="148" t="s">
        <v>1</v>
      </c>
      <c r="F562" s="149" t="s">
        <v>506</v>
      </c>
      <c r="H562" s="150">
        <v>4</v>
      </c>
      <c r="I562" s="151"/>
      <c r="L562" s="146"/>
      <c r="M562" s="152"/>
      <c r="T562" s="153"/>
      <c r="AT562" s="148" t="s">
        <v>139</v>
      </c>
      <c r="AU562" s="148" t="s">
        <v>84</v>
      </c>
      <c r="AV562" s="12" t="s">
        <v>84</v>
      </c>
      <c r="AW562" s="12" t="s">
        <v>31</v>
      </c>
      <c r="AX562" s="12" t="s">
        <v>74</v>
      </c>
      <c r="AY562" s="148" t="s">
        <v>132</v>
      </c>
    </row>
    <row r="563" spans="2:65" s="12" customFormat="1">
      <c r="B563" s="146"/>
      <c r="D563" s="147" t="s">
        <v>139</v>
      </c>
      <c r="E563" s="148" t="s">
        <v>1</v>
      </c>
      <c r="F563" s="149" t="s">
        <v>507</v>
      </c>
      <c r="H563" s="150">
        <v>3</v>
      </c>
      <c r="I563" s="151"/>
      <c r="L563" s="146"/>
      <c r="M563" s="152"/>
      <c r="T563" s="153"/>
      <c r="AT563" s="148" t="s">
        <v>139</v>
      </c>
      <c r="AU563" s="148" t="s">
        <v>84</v>
      </c>
      <c r="AV563" s="12" t="s">
        <v>84</v>
      </c>
      <c r="AW563" s="12" t="s">
        <v>31</v>
      </c>
      <c r="AX563" s="12" t="s">
        <v>74</v>
      </c>
      <c r="AY563" s="148" t="s">
        <v>132</v>
      </c>
    </row>
    <row r="564" spans="2:65" s="12" customFormat="1">
      <c r="B564" s="146"/>
      <c r="D564" s="147" t="s">
        <v>139</v>
      </c>
      <c r="E564" s="148" t="s">
        <v>1</v>
      </c>
      <c r="F564" s="149" t="s">
        <v>508</v>
      </c>
      <c r="H564" s="150">
        <v>3</v>
      </c>
      <c r="I564" s="151"/>
      <c r="L564" s="146"/>
      <c r="M564" s="152"/>
      <c r="T564" s="153"/>
      <c r="AT564" s="148" t="s">
        <v>139</v>
      </c>
      <c r="AU564" s="148" t="s">
        <v>84</v>
      </c>
      <c r="AV564" s="12" t="s">
        <v>84</v>
      </c>
      <c r="AW564" s="12" t="s">
        <v>31</v>
      </c>
      <c r="AX564" s="12" t="s">
        <v>74</v>
      </c>
      <c r="AY564" s="148" t="s">
        <v>132</v>
      </c>
    </row>
    <row r="565" spans="2:65" s="12" customFormat="1">
      <c r="B565" s="146"/>
      <c r="D565" s="147" t="s">
        <v>139</v>
      </c>
      <c r="E565" s="148" t="s">
        <v>1</v>
      </c>
      <c r="F565" s="149" t="s">
        <v>509</v>
      </c>
      <c r="H565" s="150">
        <v>2</v>
      </c>
      <c r="I565" s="151"/>
      <c r="L565" s="146"/>
      <c r="M565" s="152"/>
      <c r="T565" s="153"/>
      <c r="AT565" s="148" t="s">
        <v>139</v>
      </c>
      <c r="AU565" s="148" t="s">
        <v>84</v>
      </c>
      <c r="AV565" s="12" t="s">
        <v>84</v>
      </c>
      <c r="AW565" s="12" t="s">
        <v>31</v>
      </c>
      <c r="AX565" s="12" t="s">
        <v>74</v>
      </c>
      <c r="AY565" s="148" t="s">
        <v>132</v>
      </c>
    </row>
    <row r="566" spans="2:65" s="12" customFormat="1">
      <c r="B566" s="146"/>
      <c r="D566" s="147" t="s">
        <v>139</v>
      </c>
      <c r="E566" s="148" t="s">
        <v>1</v>
      </c>
      <c r="F566" s="149" t="s">
        <v>510</v>
      </c>
      <c r="H566" s="150">
        <v>5</v>
      </c>
      <c r="I566" s="151"/>
      <c r="L566" s="146"/>
      <c r="M566" s="152"/>
      <c r="T566" s="153"/>
      <c r="AT566" s="148" t="s">
        <v>139</v>
      </c>
      <c r="AU566" s="148" t="s">
        <v>84</v>
      </c>
      <c r="AV566" s="12" t="s">
        <v>84</v>
      </c>
      <c r="AW566" s="12" t="s">
        <v>31</v>
      </c>
      <c r="AX566" s="12" t="s">
        <v>74</v>
      </c>
      <c r="AY566" s="148" t="s">
        <v>132</v>
      </c>
    </row>
    <row r="567" spans="2:65" s="12" customFormat="1">
      <c r="B567" s="146"/>
      <c r="D567" s="147" t="s">
        <v>139</v>
      </c>
      <c r="E567" s="148" t="s">
        <v>1</v>
      </c>
      <c r="F567" s="149" t="s">
        <v>511</v>
      </c>
      <c r="H567" s="150">
        <v>1</v>
      </c>
      <c r="I567" s="151"/>
      <c r="L567" s="146"/>
      <c r="M567" s="152"/>
      <c r="T567" s="153"/>
      <c r="AT567" s="148" t="s">
        <v>139</v>
      </c>
      <c r="AU567" s="148" t="s">
        <v>84</v>
      </c>
      <c r="AV567" s="12" t="s">
        <v>84</v>
      </c>
      <c r="AW567" s="12" t="s">
        <v>31</v>
      </c>
      <c r="AX567" s="12" t="s">
        <v>74</v>
      </c>
      <c r="AY567" s="148" t="s">
        <v>132</v>
      </c>
    </row>
    <row r="568" spans="2:65" s="12" customFormat="1">
      <c r="B568" s="146"/>
      <c r="D568" s="147" t="s">
        <v>139</v>
      </c>
      <c r="E568" s="148" t="s">
        <v>1</v>
      </c>
      <c r="F568" s="149" t="s">
        <v>512</v>
      </c>
      <c r="H568" s="150">
        <v>7</v>
      </c>
      <c r="I568" s="151"/>
      <c r="L568" s="146"/>
      <c r="M568" s="152"/>
      <c r="T568" s="153"/>
      <c r="AT568" s="148" t="s">
        <v>139</v>
      </c>
      <c r="AU568" s="148" t="s">
        <v>84</v>
      </c>
      <c r="AV568" s="12" t="s">
        <v>84</v>
      </c>
      <c r="AW568" s="12" t="s">
        <v>31</v>
      </c>
      <c r="AX568" s="12" t="s">
        <v>74</v>
      </c>
      <c r="AY568" s="148" t="s">
        <v>132</v>
      </c>
    </row>
    <row r="569" spans="2:65" s="12" customFormat="1">
      <c r="B569" s="146"/>
      <c r="D569" s="147" t="s">
        <v>139</v>
      </c>
      <c r="E569" s="148" t="s">
        <v>1</v>
      </c>
      <c r="F569" s="149" t="s">
        <v>513</v>
      </c>
      <c r="H569" s="150">
        <v>2</v>
      </c>
      <c r="I569" s="151"/>
      <c r="L569" s="146"/>
      <c r="M569" s="152"/>
      <c r="T569" s="153"/>
      <c r="AT569" s="148" t="s">
        <v>139</v>
      </c>
      <c r="AU569" s="148" t="s">
        <v>84</v>
      </c>
      <c r="AV569" s="12" t="s">
        <v>84</v>
      </c>
      <c r="AW569" s="12" t="s">
        <v>31</v>
      </c>
      <c r="AX569" s="12" t="s">
        <v>74</v>
      </c>
      <c r="AY569" s="148" t="s">
        <v>132</v>
      </c>
    </row>
    <row r="570" spans="2:65" s="12" customFormat="1">
      <c r="B570" s="146"/>
      <c r="D570" s="147" t="s">
        <v>139</v>
      </c>
      <c r="E570" s="148" t="s">
        <v>1</v>
      </c>
      <c r="F570" s="149" t="s">
        <v>514</v>
      </c>
      <c r="H570" s="150">
        <v>4</v>
      </c>
      <c r="I570" s="151"/>
      <c r="L570" s="146"/>
      <c r="M570" s="152"/>
      <c r="T570" s="153"/>
      <c r="AT570" s="148" t="s">
        <v>139</v>
      </c>
      <c r="AU570" s="148" t="s">
        <v>84</v>
      </c>
      <c r="AV570" s="12" t="s">
        <v>84</v>
      </c>
      <c r="AW570" s="12" t="s">
        <v>31</v>
      </c>
      <c r="AX570" s="12" t="s">
        <v>74</v>
      </c>
      <c r="AY570" s="148" t="s">
        <v>132</v>
      </c>
    </row>
    <row r="571" spans="2:65" s="13" customFormat="1">
      <c r="B571" s="154"/>
      <c r="D571" s="147" t="s">
        <v>139</v>
      </c>
      <c r="E571" s="155" t="s">
        <v>1</v>
      </c>
      <c r="F571" s="156" t="s">
        <v>156</v>
      </c>
      <c r="H571" s="157">
        <v>50</v>
      </c>
      <c r="I571" s="158"/>
      <c r="L571" s="154"/>
      <c r="M571" s="159"/>
      <c r="T571" s="160"/>
      <c r="AT571" s="155" t="s">
        <v>139</v>
      </c>
      <c r="AU571" s="155" t="s">
        <v>84</v>
      </c>
      <c r="AV571" s="13" t="s">
        <v>137</v>
      </c>
      <c r="AW571" s="13" t="s">
        <v>31</v>
      </c>
      <c r="AX571" s="13" t="s">
        <v>82</v>
      </c>
      <c r="AY571" s="155" t="s">
        <v>132</v>
      </c>
    </row>
    <row r="572" spans="2:65" s="1" customFormat="1" ht="21.75" customHeight="1">
      <c r="B572" s="132"/>
      <c r="C572" s="174" t="s">
        <v>515</v>
      </c>
      <c r="D572" s="174" t="s">
        <v>357</v>
      </c>
      <c r="E572" s="175" t="s">
        <v>1654</v>
      </c>
      <c r="F572" s="176" t="s">
        <v>1833</v>
      </c>
      <c r="G572" s="177" t="s">
        <v>479</v>
      </c>
      <c r="H572" s="178">
        <v>5</v>
      </c>
      <c r="I572" s="179"/>
      <c r="J572" s="180">
        <f>ROUND(I572*H572,2)</f>
        <v>0</v>
      </c>
      <c r="K572" s="176" t="s">
        <v>136</v>
      </c>
      <c r="L572" s="181"/>
      <c r="M572" s="182" t="s">
        <v>1</v>
      </c>
      <c r="N572" s="183" t="s">
        <v>39</v>
      </c>
      <c r="P572" s="142">
        <f>O572*H572</f>
        <v>0</v>
      </c>
      <c r="Q572" s="142">
        <v>1.0129999999999999</v>
      </c>
      <c r="R572" s="142">
        <f>Q572*H572</f>
        <v>5.0649999999999995</v>
      </c>
      <c r="S572" s="142">
        <v>0</v>
      </c>
      <c r="T572" s="143">
        <f>S572*H572</f>
        <v>0</v>
      </c>
      <c r="AR572" s="144" t="s">
        <v>208</v>
      </c>
      <c r="AT572" s="144" t="s">
        <v>357</v>
      </c>
      <c r="AU572" s="144" t="s">
        <v>84</v>
      </c>
      <c r="AY572" s="17" t="s">
        <v>132</v>
      </c>
      <c r="BE572" s="145">
        <f>IF(N572="základní",J572,0)</f>
        <v>0</v>
      </c>
      <c r="BF572" s="145">
        <f>IF(N572="snížená",J572,0)</f>
        <v>0</v>
      </c>
      <c r="BG572" s="145">
        <f>IF(N572="zákl. přenesená",J572,0)</f>
        <v>0</v>
      </c>
      <c r="BH572" s="145">
        <f>IF(N572="sníž. přenesená",J572,0)</f>
        <v>0</v>
      </c>
      <c r="BI572" s="145">
        <f>IF(N572="nulová",J572,0)</f>
        <v>0</v>
      </c>
      <c r="BJ572" s="17" t="s">
        <v>82</v>
      </c>
      <c r="BK572" s="145">
        <f>ROUND(I572*H572,2)</f>
        <v>0</v>
      </c>
      <c r="BL572" s="17" t="s">
        <v>137</v>
      </c>
      <c r="BM572" s="144" t="s">
        <v>516</v>
      </c>
    </row>
    <row r="573" spans="2:65" s="12" customFormat="1">
      <c r="B573" s="146"/>
      <c r="D573" s="147" t="s">
        <v>139</v>
      </c>
      <c r="E573" s="148" t="s">
        <v>1</v>
      </c>
      <c r="F573" s="149" t="s">
        <v>517</v>
      </c>
      <c r="H573" s="150">
        <v>4</v>
      </c>
      <c r="I573" s="151"/>
      <c r="L573" s="146"/>
      <c r="M573" s="152"/>
      <c r="T573" s="153"/>
      <c r="AT573" s="148" t="s">
        <v>139</v>
      </c>
      <c r="AU573" s="148" t="s">
        <v>84</v>
      </c>
      <c r="AV573" s="12" t="s">
        <v>84</v>
      </c>
      <c r="AW573" s="12" t="s">
        <v>31</v>
      </c>
      <c r="AX573" s="12" t="s">
        <v>74</v>
      </c>
      <c r="AY573" s="148" t="s">
        <v>132</v>
      </c>
    </row>
    <row r="574" spans="2:65" s="12" customFormat="1">
      <c r="B574" s="146"/>
      <c r="D574" s="147" t="s">
        <v>139</v>
      </c>
      <c r="E574" s="148" t="s">
        <v>1</v>
      </c>
      <c r="F574" s="149" t="s">
        <v>518</v>
      </c>
      <c r="H574" s="150">
        <v>1</v>
      </c>
      <c r="I574" s="151"/>
      <c r="L574" s="146"/>
      <c r="M574" s="152"/>
      <c r="T574" s="153"/>
      <c r="AT574" s="148" t="s">
        <v>139</v>
      </c>
      <c r="AU574" s="148" t="s">
        <v>84</v>
      </c>
      <c r="AV574" s="12" t="s">
        <v>84</v>
      </c>
      <c r="AW574" s="12" t="s">
        <v>31</v>
      </c>
      <c r="AX574" s="12" t="s">
        <v>74</v>
      </c>
      <c r="AY574" s="148" t="s">
        <v>132</v>
      </c>
    </row>
    <row r="575" spans="2:65" s="13" customFormat="1">
      <c r="B575" s="154"/>
      <c r="D575" s="147" t="s">
        <v>139</v>
      </c>
      <c r="E575" s="155" t="s">
        <v>1</v>
      </c>
      <c r="F575" s="156" t="s">
        <v>156</v>
      </c>
      <c r="H575" s="157">
        <v>5</v>
      </c>
      <c r="I575" s="158"/>
      <c r="L575" s="154"/>
      <c r="M575" s="159"/>
      <c r="T575" s="160"/>
      <c r="AT575" s="155" t="s">
        <v>139</v>
      </c>
      <c r="AU575" s="155" t="s">
        <v>84</v>
      </c>
      <c r="AV575" s="13" t="s">
        <v>137</v>
      </c>
      <c r="AW575" s="13" t="s">
        <v>31</v>
      </c>
      <c r="AX575" s="13" t="s">
        <v>82</v>
      </c>
      <c r="AY575" s="155" t="s">
        <v>132</v>
      </c>
    </row>
    <row r="576" spans="2:65" s="1" customFormat="1" ht="21.75" customHeight="1">
      <c r="B576" s="132"/>
      <c r="C576" s="174" t="s">
        <v>519</v>
      </c>
      <c r="D576" s="174" t="s">
        <v>357</v>
      </c>
      <c r="E576" s="175" t="s">
        <v>1655</v>
      </c>
      <c r="F576" s="176" t="s">
        <v>1834</v>
      </c>
      <c r="G576" s="177" t="s">
        <v>479</v>
      </c>
      <c r="H576" s="178">
        <v>49</v>
      </c>
      <c r="I576" s="179"/>
      <c r="J576" s="180">
        <f>ROUND(I576*H576,2)</f>
        <v>0</v>
      </c>
      <c r="K576" s="176" t="s">
        <v>136</v>
      </c>
      <c r="L576" s="181"/>
      <c r="M576" s="182" t="s">
        <v>1</v>
      </c>
      <c r="N576" s="183" t="s">
        <v>39</v>
      </c>
      <c r="P576" s="142">
        <f>O576*H576</f>
        <v>0</v>
      </c>
      <c r="Q576" s="142">
        <v>0.50600000000000001</v>
      </c>
      <c r="R576" s="142">
        <f>Q576*H576</f>
        <v>24.794</v>
      </c>
      <c r="S576" s="142">
        <v>0</v>
      </c>
      <c r="T576" s="143">
        <f>S576*H576</f>
        <v>0</v>
      </c>
      <c r="AR576" s="144" t="s">
        <v>208</v>
      </c>
      <c r="AT576" s="144" t="s">
        <v>357</v>
      </c>
      <c r="AU576" s="144" t="s">
        <v>84</v>
      </c>
      <c r="AY576" s="17" t="s">
        <v>132</v>
      </c>
      <c r="BE576" s="145">
        <f>IF(N576="základní",J576,0)</f>
        <v>0</v>
      </c>
      <c r="BF576" s="145">
        <f>IF(N576="snížená",J576,0)</f>
        <v>0</v>
      </c>
      <c r="BG576" s="145">
        <f>IF(N576="zákl. přenesená",J576,0)</f>
        <v>0</v>
      </c>
      <c r="BH576" s="145">
        <f>IF(N576="sníž. přenesená",J576,0)</f>
        <v>0</v>
      </c>
      <c r="BI576" s="145">
        <f>IF(N576="nulová",J576,0)</f>
        <v>0</v>
      </c>
      <c r="BJ576" s="17" t="s">
        <v>82</v>
      </c>
      <c r="BK576" s="145">
        <f>ROUND(I576*H576,2)</f>
        <v>0</v>
      </c>
      <c r="BL576" s="17" t="s">
        <v>137</v>
      </c>
      <c r="BM576" s="144" t="s">
        <v>520</v>
      </c>
    </row>
    <row r="577" spans="2:65" s="12" customFormat="1">
      <c r="B577" s="146"/>
      <c r="D577" s="147" t="s">
        <v>139</v>
      </c>
      <c r="E577" s="148" t="s">
        <v>1</v>
      </c>
      <c r="F577" s="149" t="s">
        <v>521</v>
      </c>
      <c r="H577" s="150">
        <v>5</v>
      </c>
      <c r="I577" s="151"/>
      <c r="L577" s="146"/>
      <c r="M577" s="152"/>
      <c r="T577" s="153"/>
      <c r="AT577" s="148" t="s">
        <v>139</v>
      </c>
      <c r="AU577" s="148" t="s">
        <v>84</v>
      </c>
      <c r="AV577" s="12" t="s">
        <v>84</v>
      </c>
      <c r="AW577" s="12" t="s">
        <v>31</v>
      </c>
      <c r="AX577" s="12" t="s">
        <v>74</v>
      </c>
      <c r="AY577" s="148" t="s">
        <v>132</v>
      </c>
    </row>
    <row r="578" spans="2:65" s="12" customFormat="1">
      <c r="B578" s="146"/>
      <c r="D578" s="147" t="s">
        <v>139</v>
      </c>
      <c r="E578" s="148" t="s">
        <v>1</v>
      </c>
      <c r="F578" s="149" t="s">
        <v>503</v>
      </c>
      <c r="H578" s="150">
        <v>11</v>
      </c>
      <c r="I578" s="151"/>
      <c r="L578" s="146"/>
      <c r="M578" s="152"/>
      <c r="T578" s="153"/>
      <c r="AT578" s="148" t="s">
        <v>139</v>
      </c>
      <c r="AU578" s="148" t="s">
        <v>84</v>
      </c>
      <c r="AV578" s="12" t="s">
        <v>84</v>
      </c>
      <c r="AW578" s="12" t="s">
        <v>31</v>
      </c>
      <c r="AX578" s="12" t="s">
        <v>74</v>
      </c>
      <c r="AY578" s="148" t="s">
        <v>132</v>
      </c>
    </row>
    <row r="579" spans="2:65" s="12" customFormat="1">
      <c r="B579" s="146"/>
      <c r="D579" s="147" t="s">
        <v>139</v>
      </c>
      <c r="E579" s="148" t="s">
        <v>1</v>
      </c>
      <c r="F579" s="149" t="s">
        <v>522</v>
      </c>
      <c r="H579" s="150">
        <v>3</v>
      </c>
      <c r="I579" s="151"/>
      <c r="L579" s="146"/>
      <c r="M579" s="152"/>
      <c r="T579" s="153"/>
      <c r="AT579" s="148" t="s">
        <v>139</v>
      </c>
      <c r="AU579" s="148" t="s">
        <v>84</v>
      </c>
      <c r="AV579" s="12" t="s">
        <v>84</v>
      </c>
      <c r="AW579" s="12" t="s">
        <v>31</v>
      </c>
      <c r="AX579" s="12" t="s">
        <v>74</v>
      </c>
      <c r="AY579" s="148" t="s">
        <v>132</v>
      </c>
    </row>
    <row r="580" spans="2:65" s="12" customFormat="1">
      <c r="B580" s="146"/>
      <c r="D580" s="147" t="s">
        <v>139</v>
      </c>
      <c r="E580" s="148" t="s">
        <v>1</v>
      </c>
      <c r="F580" s="149" t="s">
        <v>505</v>
      </c>
      <c r="H580" s="150">
        <v>3</v>
      </c>
      <c r="I580" s="151"/>
      <c r="L580" s="146"/>
      <c r="M580" s="152"/>
      <c r="T580" s="153"/>
      <c r="AT580" s="148" t="s">
        <v>139</v>
      </c>
      <c r="AU580" s="148" t="s">
        <v>84</v>
      </c>
      <c r="AV580" s="12" t="s">
        <v>84</v>
      </c>
      <c r="AW580" s="12" t="s">
        <v>31</v>
      </c>
      <c r="AX580" s="12" t="s">
        <v>74</v>
      </c>
      <c r="AY580" s="148" t="s">
        <v>132</v>
      </c>
    </row>
    <row r="581" spans="2:65" s="12" customFormat="1">
      <c r="B581" s="146"/>
      <c r="D581" s="147" t="s">
        <v>139</v>
      </c>
      <c r="E581" s="148" t="s">
        <v>1</v>
      </c>
      <c r="F581" s="149" t="s">
        <v>506</v>
      </c>
      <c r="H581" s="150">
        <v>4</v>
      </c>
      <c r="I581" s="151"/>
      <c r="L581" s="146"/>
      <c r="M581" s="152"/>
      <c r="T581" s="153"/>
      <c r="AT581" s="148" t="s">
        <v>139</v>
      </c>
      <c r="AU581" s="148" t="s">
        <v>84</v>
      </c>
      <c r="AV581" s="12" t="s">
        <v>84</v>
      </c>
      <c r="AW581" s="12" t="s">
        <v>31</v>
      </c>
      <c r="AX581" s="12" t="s">
        <v>74</v>
      </c>
      <c r="AY581" s="148" t="s">
        <v>132</v>
      </c>
    </row>
    <row r="582" spans="2:65" s="12" customFormat="1">
      <c r="B582" s="146"/>
      <c r="D582" s="147" t="s">
        <v>139</v>
      </c>
      <c r="E582" s="148" t="s">
        <v>1</v>
      </c>
      <c r="F582" s="149" t="s">
        <v>523</v>
      </c>
      <c r="H582" s="150">
        <v>1</v>
      </c>
      <c r="I582" s="151"/>
      <c r="L582" s="146"/>
      <c r="M582" s="152"/>
      <c r="T582" s="153"/>
      <c r="AT582" s="148" t="s">
        <v>139</v>
      </c>
      <c r="AU582" s="148" t="s">
        <v>84</v>
      </c>
      <c r="AV582" s="12" t="s">
        <v>84</v>
      </c>
      <c r="AW582" s="12" t="s">
        <v>31</v>
      </c>
      <c r="AX582" s="12" t="s">
        <v>74</v>
      </c>
      <c r="AY582" s="148" t="s">
        <v>132</v>
      </c>
    </row>
    <row r="583" spans="2:65" s="12" customFormat="1">
      <c r="B583" s="146"/>
      <c r="D583" s="147" t="s">
        <v>139</v>
      </c>
      <c r="E583" s="148" t="s">
        <v>1</v>
      </c>
      <c r="F583" s="149" t="s">
        <v>508</v>
      </c>
      <c r="H583" s="150">
        <v>3</v>
      </c>
      <c r="I583" s="151"/>
      <c r="L583" s="146"/>
      <c r="M583" s="152"/>
      <c r="T583" s="153"/>
      <c r="AT583" s="148" t="s">
        <v>139</v>
      </c>
      <c r="AU583" s="148" t="s">
        <v>84</v>
      </c>
      <c r="AV583" s="12" t="s">
        <v>84</v>
      </c>
      <c r="AW583" s="12" t="s">
        <v>31</v>
      </c>
      <c r="AX583" s="12" t="s">
        <v>74</v>
      </c>
      <c r="AY583" s="148" t="s">
        <v>132</v>
      </c>
    </row>
    <row r="584" spans="2:65" s="12" customFormat="1">
      <c r="B584" s="146"/>
      <c r="D584" s="147" t="s">
        <v>139</v>
      </c>
      <c r="E584" s="148" t="s">
        <v>1</v>
      </c>
      <c r="F584" s="149" t="s">
        <v>509</v>
      </c>
      <c r="H584" s="150">
        <v>2</v>
      </c>
      <c r="I584" s="151"/>
      <c r="L584" s="146"/>
      <c r="M584" s="152"/>
      <c r="T584" s="153"/>
      <c r="AT584" s="148" t="s">
        <v>139</v>
      </c>
      <c r="AU584" s="148" t="s">
        <v>84</v>
      </c>
      <c r="AV584" s="12" t="s">
        <v>84</v>
      </c>
      <c r="AW584" s="12" t="s">
        <v>31</v>
      </c>
      <c r="AX584" s="12" t="s">
        <v>74</v>
      </c>
      <c r="AY584" s="148" t="s">
        <v>132</v>
      </c>
    </row>
    <row r="585" spans="2:65" s="12" customFormat="1">
      <c r="B585" s="146"/>
      <c r="D585" s="147" t="s">
        <v>139</v>
      </c>
      <c r="E585" s="148" t="s">
        <v>1</v>
      </c>
      <c r="F585" s="149" t="s">
        <v>510</v>
      </c>
      <c r="H585" s="150">
        <v>5</v>
      </c>
      <c r="I585" s="151"/>
      <c r="L585" s="146"/>
      <c r="M585" s="152"/>
      <c r="T585" s="153"/>
      <c r="AT585" s="148" t="s">
        <v>139</v>
      </c>
      <c r="AU585" s="148" t="s">
        <v>84</v>
      </c>
      <c r="AV585" s="12" t="s">
        <v>84</v>
      </c>
      <c r="AW585" s="12" t="s">
        <v>31</v>
      </c>
      <c r="AX585" s="12" t="s">
        <v>74</v>
      </c>
      <c r="AY585" s="148" t="s">
        <v>132</v>
      </c>
    </row>
    <row r="586" spans="2:65" s="12" customFormat="1">
      <c r="B586" s="146"/>
      <c r="D586" s="147" t="s">
        <v>139</v>
      </c>
      <c r="E586" s="148" t="s">
        <v>1</v>
      </c>
      <c r="F586" s="149" t="s">
        <v>511</v>
      </c>
      <c r="H586" s="150">
        <v>1</v>
      </c>
      <c r="I586" s="151"/>
      <c r="L586" s="146"/>
      <c r="M586" s="152"/>
      <c r="T586" s="153"/>
      <c r="AT586" s="148" t="s">
        <v>139</v>
      </c>
      <c r="AU586" s="148" t="s">
        <v>84</v>
      </c>
      <c r="AV586" s="12" t="s">
        <v>84</v>
      </c>
      <c r="AW586" s="12" t="s">
        <v>31</v>
      </c>
      <c r="AX586" s="12" t="s">
        <v>74</v>
      </c>
      <c r="AY586" s="148" t="s">
        <v>132</v>
      </c>
    </row>
    <row r="587" spans="2:65" s="12" customFormat="1">
      <c r="B587" s="146"/>
      <c r="D587" s="147" t="s">
        <v>139</v>
      </c>
      <c r="E587" s="148" t="s">
        <v>1</v>
      </c>
      <c r="F587" s="149" t="s">
        <v>512</v>
      </c>
      <c r="H587" s="150">
        <v>7</v>
      </c>
      <c r="I587" s="151"/>
      <c r="L587" s="146"/>
      <c r="M587" s="152"/>
      <c r="T587" s="153"/>
      <c r="AT587" s="148" t="s">
        <v>139</v>
      </c>
      <c r="AU587" s="148" t="s">
        <v>84</v>
      </c>
      <c r="AV587" s="12" t="s">
        <v>84</v>
      </c>
      <c r="AW587" s="12" t="s">
        <v>31</v>
      </c>
      <c r="AX587" s="12" t="s">
        <v>74</v>
      </c>
      <c r="AY587" s="148" t="s">
        <v>132</v>
      </c>
    </row>
    <row r="588" spans="2:65" s="12" customFormat="1">
      <c r="B588" s="146"/>
      <c r="D588" s="147" t="s">
        <v>139</v>
      </c>
      <c r="E588" s="148" t="s">
        <v>1</v>
      </c>
      <c r="F588" s="149" t="s">
        <v>524</v>
      </c>
      <c r="H588" s="150">
        <v>1</v>
      </c>
      <c r="I588" s="151"/>
      <c r="L588" s="146"/>
      <c r="M588" s="152"/>
      <c r="T588" s="153"/>
      <c r="AT588" s="148" t="s">
        <v>139</v>
      </c>
      <c r="AU588" s="148" t="s">
        <v>84</v>
      </c>
      <c r="AV588" s="12" t="s">
        <v>84</v>
      </c>
      <c r="AW588" s="12" t="s">
        <v>31</v>
      </c>
      <c r="AX588" s="12" t="s">
        <v>74</v>
      </c>
      <c r="AY588" s="148" t="s">
        <v>132</v>
      </c>
    </row>
    <row r="589" spans="2:65" s="12" customFormat="1">
      <c r="B589" s="146"/>
      <c r="D589" s="147" t="s">
        <v>139</v>
      </c>
      <c r="E589" s="148" t="s">
        <v>1</v>
      </c>
      <c r="F589" s="149" t="s">
        <v>525</v>
      </c>
      <c r="H589" s="150">
        <v>3</v>
      </c>
      <c r="I589" s="151"/>
      <c r="L589" s="146"/>
      <c r="M589" s="152"/>
      <c r="T589" s="153"/>
      <c r="AT589" s="148" t="s">
        <v>139</v>
      </c>
      <c r="AU589" s="148" t="s">
        <v>84</v>
      </c>
      <c r="AV589" s="12" t="s">
        <v>84</v>
      </c>
      <c r="AW589" s="12" t="s">
        <v>31</v>
      </c>
      <c r="AX589" s="12" t="s">
        <v>74</v>
      </c>
      <c r="AY589" s="148" t="s">
        <v>132</v>
      </c>
    </row>
    <row r="590" spans="2:65" s="13" customFormat="1">
      <c r="B590" s="154"/>
      <c r="D590" s="147" t="s">
        <v>139</v>
      </c>
      <c r="E590" s="155" t="s">
        <v>1</v>
      </c>
      <c r="F590" s="156" t="s">
        <v>156</v>
      </c>
      <c r="H590" s="157">
        <v>49</v>
      </c>
      <c r="I590" s="158"/>
      <c r="L590" s="154"/>
      <c r="M590" s="159"/>
      <c r="T590" s="160"/>
      <c r="AT590" s="155" t="s">
        <v>139</v>
      </c>
      <c r="AU590" s="155" t="s">
        <v>84</v>
      </c>
      <c r="AV590" s="13" t="s">
        <v>137</v>
      </c>
      <c r="AW590" s="13" t="s">
        <v>31</v>
      </c>
      <c r="AX590" s="13" t="s">
        <v>82</v>
      </c>
      <c r="AY590" s="155" t="s">
        <v>132</v>
      </c>
    </row>
    <row r="591" spans="2:65" s="1" customFormat="1" ht="24.2" customHeight="1">
      <c r="B591" s="132"/>
      <c r="C591" s="133" t="s">
        <v>526</v>
      </c>
      <c r="D591" s="133" t="s">
        <v>134</v>
      </c>
      <c r="E591" s="134" t="s">
        <v>1656</v>
      </c>
      <c r="F591" s="135" t="s">
        <v>1835</v>
      </c>
      <c r="G591" s="136" t="s">
        <v>479</v>
      </c>
      <c r="H591" s="137">
        <v>55</v>
      </c>
      <c r="I591" s="138"/>
      <c r="J591" s="139">
        <f>ROUND(I591*H591,2)</f>
        <v>0</v>
      </c>
      <c r="K591" s="135" t="s">
        <v>136</v>
      </c>
      <c r="L591" s="32"/>
      <c r="M591" s="140" t="s">
        <v>1</v>
      </c>
      <c r="N591" s="141" t="s">
        <v>39</v>
      </c>
      <c r="P591" s="142">
        <f>O591*H591</f>
        <v>0</v>
      </c>
      <c r="Q591" s="142">
        <v>1.248E-2</v>
      </c>
      <c r="R591" s="142">
        <f>Q591*H591</f>
        <v>0.68640000000000001</v>
      </c>
      <c r="S591" s="142">
        <v>0</v>
      </c>
      <c r="T591" s="143">
        <f>S591*H591</f>
        <v>0</v>
      </c>
      <c r="AR591" s="144" t="s">
        <v>137</v>
      </c>
      <c r="AT591" s="144" t="s">
        <v>134</v>
      </c>
      <c r="AU591" s="144" t="s">
        <v>84</v>
      </c>
      <c r="AY591" s="17" t="s">
        <v>132</v>
      </c>
      <c r="BE591" s="145">
        <f>IF(N591="základní",J591,0)</f>
        <v>0</v>
      </c>
      <c r="BF591" s="145">
        <f>IF(N591="snížená",J591,0)</f>
        <v>0</v>
      </c>
      <c r="BG591" s="145">
        <f>IF(N591="zákl. přenesená",J591,0)</f>
        <v>0</v>
      </c>
      <c r="BH591" s="145">
        <f>IF(N591="sníž. přenesená",J591,0)</f>
        <v>0</v>
      </c>
      <c r="BI591" s="145">
        <f>IF(N591="nulová",J591,0)</f>
        <v>0</v>
      </c>
      <c r="BJ591" s="17" t="s">
        <v>82</v>
      </c>
      <c r="BK591" s="145">
        <f>ROUND(I591*H591,2)</f>
        <v>0</v>
      </c>
      <c r="BL591" s="17" t="s">
        <v>137</v>
      </c>
      <c r="BM591" s="144" t="s">
        <v>527</v>
      </c>
    </row>
    <row r="592" spans="2:65" s="12" customFormat="1">
      <c r="B592" s="146"/>
      <c r="D592" s="147" t="s">
        <v>139</v>
      </c>
      <c r="E592" s="148" t="s">
        <v>1</v>
      </c>
      <c r="F592" s="149" t="s">
        <v>528</v>
      </c>
      <c r="H592" s="150">
        <v>2</v>
      </c>
      <c r="I592" s="151"/>
      <c r="L592" s="146"/>
      <c r="M592" s="152"/>
      <c r="T592" s="153"/>
      <c r="AT592" s="148" t="s">
        <v>139</v>
      </c>
      <c r="AU592" s="148" t="s">
        <v>84</v>
      </c>
      <c r="AV592" s="12" t="s">
        <v>84</v>
      </c>
      <c r="AW592" s="12" t="s">
        <v>31</v>
      </c>
      <c r="AX592" s="12" t="s">
        <v>74</v>
      </c>
      <c r="AY592" s="148" t="s">
        <v>132</v>
      </c>
    </row>
    <row r="593" spans="2:65" s="12" customFormat="1">
      <c r="B593" s="146"/>
      <c r="D593" s="147" t="s">
        <v>139</v>
      </c>
      <c r="E593" s="148" t="s">
        <v>1</v>
      </c>
      <c r="F593" s="149" t="s">
        <v>529</v>
      </c>
      <c r="H593" s="150">
        <v>5</v>
      </c>
      <c r="I593" s="151"/>
      <c r="L593" s="146"/>
      <c r="M593" s="152"/>
      <c r="T593" s="153"/>
      <c r="AT593" s="148" t="s">
        <v>139</v>
      </c>
      <c r="AU593" s="148" t="s">
        <v>84</v>
      </c>
      <c r="AV593" s="12" t="s">
        <v>84</v>
      </c>
      <c r="AW593" s="12" t="s">
        <v>31</v>
      </c>
      <c r="AX593" s="12" t="s">
        <v>74</v>
      </c>
      <c r="AY593" s="148" t="s">
        <v>132</v>
      </c>
    </row>
    <row r="594" spans="2:65" s="12" customFormat="1">
      <c r="B594" s="146"/>
      <c r="D594" s="147" t="s">
        <v>139</v>
      </c>
      <c r="E594" s="148" t="s">
        <v>1</v>
      </c>
      <c r="F594" s="149" t="s">
        <v>503</v>
      </c>
      <c r="H594" s="150">
        <v>11</v>
      </c>
      <c r="I594" s="151"/>
      <c r="L594" s="146"/>
      <c r="M594" s="152"/>
      <c r="T594" s="153"/>
      <c r="AT594" s="148" t="s">
        <v>139</v>
      </c>
      <c r="AU594" s="148" t="s">
        <v>84</v>
      </c>
      <c r="AV594" s="12" t="s">
        <v>84</v>
      </c>
      <c r="AW594" s="12" t="s">
        <v>31</v>
      </c>
      <c r="AX594" s="12" t="s">
        <v>74</v>
      </c>
      <c r="AY594" s="148" t="s">
        <v>132</v>
      </c>
    </row>
    <row r="595" spans="2:65" s="12" customFormat="1">
      <c r="B595" s="146"/>
      <c r="D595" s="147" t="s">
        <v>139</v>
      </c>
      <c r="E595" s="148" t="s">
        <v>1</v>
      </c>
      <c r="F595" s="149" t="s">
        <v>522</v>
      </c>
      <c r="H595" s="150">
        <v>3</v>
      </c>
      <c r="I595" s="151"/>
      <c r="L595" s="146"/>
      <c r="M595" s="152"/>
      <c r="T595" s="153"/>
      <c r="AT595" s="148" t="s">
        <v>139</v>
      </c>
      <c r="AU595" s="148" t="s">
        <v>84</v>
      </c>
      <c r="AV595" s="12" t="s">
        <v>84</v>
      </c>
      <c r="AW595" s="12" t="s">
        <v>31</v>
      </c>
      <c r="AX595" s="12" t="s">
        <v>74</v>
      </c>
      <c r="AY595" s="148" t="s">
        <v>132</v>
      </c>
    </row>
    <row r="596" spans="2:65" s="12" customFormat="1">
      <c r="B596" s="146"/>
      <c r="D596" s="147" t="s">
        <v>139</v>
      </c>
      <c r="E596" s="148" t="s">
        <v>1</v>
      </c>
      <c r="F596" s="149" t="s">
        <v>530</v>
      </c>
      <c r="H596" s="150">
        <v>3</v>
      </c>
      <c r="I596" s="151"/>
      <c r="L596" s="146"/>
      <c r="M596" s="152"/>
      <c r="T596" s="153"/>
      <c r="AT596" s="148" t="s">
        <v>139</v>
      </c>
      <c r="AU596" s="148" t="s">
        <v>84</v>
      </c>
      <c r="AV596" s="12" t="s">
        <v>84</v>
      </c>
      <c r="AW596" s="12" t="s">
        <v>31</v>
      </c>
      <c r="AX596" s="12" t="s">
        <v>74</v>
      </c>
      <c r="AY596" s="148" t="s">
        <v>132</v>
      </c>
    </row>
    <row r="597" spans="2:65" s="12" customFormat="1">
      <c r="B597" s="146"/>
      <c r="D597" s="147" t="s">
        <v>139</v>
      </c>
      <c r="E597" s="148" t="s">
        <v>1</v>
      </c>
      <c r="F597" s="149" t="s">
        <v>506</v>
      </c>
      <c r="H597" s="150">
        <v>4</v>
      </c>
      <c r="I597" s="151"/>
      <c r="L597" s="146"/>
      <c r="M597" s="152"/>
      <c r="T597" s="153"/>
      <c r="AT597" s="148" t="s">
        <v>139</v>
      </c>
      <c r="AU597" s="148" t="s">
        <v>84</v>
      </c>
      <c r="AV597" s="12" t="s">
        <v>84</v>
      </c>
      <c r="AW597" s="12" t="s">
        <v>31</v>
      </c>
      <c r="AX597" s="12" t="s">
        <v>74</v>
      </c>
      <c r="AY597" s="148" t="s">
        <v>132</v>
      </c>
    </row>
    <row r="598" spans="2:65" s="12" customFormat="1">
      <c r="B598" s="146"/>
      <c r="D598" s="147" t="s">
        <v>139</v>
      </c>
      <c r="E598" s="148" t="s">
        <v>1</v>
      </c>
      <c r="F598" s="149" t="s">
        <v>531</v>
      </c>
      <c r="H598" s="150">
        <v>3</v>
      </c>
      <c r="I598" s="151"/>
      <c r="L598" s="146"/>
      <c r="M598" s="152"/>
      <c r="T598" s="153"/>
      <c r="AT598" s="148" t="s">
        <v>139</v>
      </c>
      <c r="AU598" s="148" t="s">
        <v>84</v>
      </c>
      <c r="AV598" s="12" t="s">
        <v>84</v>
      </c>
      <c r="AW598" s="12" t="s">
        <v>31</v>
      </c>
      <c r="AX598" s="12" t="s">
        <v>74</v>
      </c>
      <c r="AY598" s="148" t="s">
        <v>132</v>
      </c>
    </row>
    <row r="599" spans="2:65" s="12" customFormat="1">
      <c r="B599" s="146"/>
      <c r="D599" s="147" t="s">
        <v>139</v>
      </c>
      <c r="E599" s="148" t="s">
        <v>1</v>
      </c>
      <c r="F599" s="149" t="s">
        <v>508</v>
      </c>
      <c r="H599" s="150">
        <v>3</v>
      </c>
      <c r="I599" s="151"/>
      <c r="L599" s="146"/>
      <c r="M599" s="152"/>
      <c r="T599" s="153"/>
      <c r="AT599" s="148" t="s">
        <v>139</v>
      </c>
      <c r="AU599" s="148" t="s">
        <v>84</v>
      </c>
      <c r="AV599" s="12" t="s">
        <v>84</v>
      </c>
      <c r="AW599" s="12" t="s">
        <v>31</v>
      </c>
      <c r="AX599" s="12" t="s">
        <v>74</v>
      </c>
      <c r="AY599" s="148" t="s">
        <v>132</v>
      </c>
    </row>
    <row r="600" spans="2:65" s="12" customFormat="1">
      <c r="B600" s="146"/>
      <c r="D600" s="147" t="s">
        <v>139</v>
      </c>
      <c r="E600" s="148" t="s">
        <v>1</v>
      </c>
      <c r="F600" s="149" t="s">
        <v>509</v>
      </c>
      <c r="H600" s="150">
        <v>2</v>
      </c>
      <c r="I600" s="151"/>
      <c r="L600" s="146"/>
      <c r="M600" s="152"/>
      <c r="T600" s="153"/>
      <c r="AT600" s="148" t="s">
        <v>139</v>
      </c>
      <c r="AU600" s="148" t="s">
        <v>84</v>
      </c>
      <c r="AV600" s="12" t="s">
        <v>84</v>
      </c>
      <c r="AW600" s="12" t="s">
        <v>31</v>
      </c>
      <c r="AX600" s="12" t="s">
        <v>74</v>
      </c>
      <c r="AY600" s="148" t="s">
        <v>132</v>
      </c>
    </row>
    <row r="601" spans="2:65" s="12" customFormat="1">
      <c r="B601" s="146"/>
      <c r="D601" s="147" t="s">
        <v>139</v>
      </c>
      <c r="E601" s="148" t="s">
        <v>1</v>
      </c>
      <c r="F601" s="149" t="s">
        <v>510</v>
      </c>
      <c r="H601" s="150">
        <v>5</v>
      </c>
      <c r="I601" s="151"/>
      <c r="L601" s="146"/>
      <c r="M601" s="152"/>
      <c r="T601" s="153"/>
      <c r="AT601" s="148" t="s">
        <v>139</v>
      </c>
      <c r="AU601" s="148" t="s">
        <v>84</v>
      </c>
      <c r="AV601" s="12" t="s">
        <v>84</v>
      </c>
      <c r="AW601" s="12" t="s">
        <v>31</v>
      </c>
      <c r="AX601" s="12" t="s">
        <v>74</v>
      </c>
      <c r="AY601" s="148" t="s">
        <v>132</v>
      </c>
    </row>
    <row r="602" spans="2:65" s="12" customFormat="1">
      <c r="B602" s="146"/>
      <c r="D602" s="147" t="s">
        <v>139</v>
      </c>
      <c r="E602" s="148" t="s">
        <v>1</v>
      </c>
      <c r="F602" s="149" t="s">
        <v>511</v>
      </c>
      <c r="H602" s="150">
        <v>1</v>
      </c>
      <c r="I602" s="151"/>
      <c r="L602" s="146"/>
      <c r="M602" s="152"/>
      <c r="T602" s="153"/>
      <c r="AT602" s="148" t="s">
        <v>139</v>
      </c>
      <c r="AU602" s="148" t="s">
        <v>84</v>
      </c>
      <c r="AV602" s="12" t="s">
        <v>84</v>
      </c>
      <c r="AW602" s="12" t="s">
        <v>31</v>
      </c>
      <c r="AX602" s="12" t="s">
        <v>74</v>
      </c>
      <c r="AY602" s="148" t="s">
        <v>132</v>
      </c>
    </row>
    <row r="603" spans="2:65" s="12" customFormat="1">
      <c r="B603" s="146"/>
      <c r="D603" s="147" t="s">
        <v>139</v>
      </c>
      <c r="E603" s="148" t="s">
        <v>1</v>
      </c>
      <c r="F603" s="149" t="s">
        <v>512</v>
      </c>
      <c r="H603" s="150">
        <v>7</v>
      </c>
      <c r="I603" s="151"/>
      <c r="L603" s="146"/>
      <c r="M603" s="152"/>
      <c r="T603" s="153"/>
      <c r="AT603" s="148" t="s">
        <v>139</v>
      </c>
      <c r="AU603" s="148" t="s">
        <v>84</v>
      </c>
      <c r="AV603" s="12" t="s">
        <v>84</v>
      </c>
      <c r="AW603" s="12" t="s">
        <v>31</v>
      </c>
      <c r="AX603" s="12" t="s">
        <v>74</v>
      </c>
      <c r="AY603" s="148" t="s">
        <v>132</v>
      </c>
    </row>
    <row r="604" spans="2:65" s="12" customFormat="1">
      <c r="B604" s="146"/>
      <c r="D604" s="147" t="s">
        <v>139</v>
      </c>
      <c r="E604" s="148" t="s">
        <v>1</v>
      </c>
      <c r="F604" s="149" t="s">
        <v>513</v>
      </c>
      <c r="H604" s="150">
        <v>2</v>
      </c>
      <c r="I604" s="151"/>
      <c r="L604" s="146"/>
      <c r="M604" s="152"/>
      <c r="T604" s="153"/>
      <c r="AT604" s="148" t="s">
        <v>139</v>
      </c>
      <c r="AU604" s="148" t="s">
        <v>84</v>
      </c>
      <c r="AV604" s="12" t="s">
        <v>84</v>
      </c>
      <c r="AW604" s="12" t="s">
        <v>31</v>
      </c>
      <c r="AX604" s="12" t="s">
        <v>74</v>
      </c>
      <c r="AY604" s="148" t="s">
        <v>132</v>
      </c>
    </row>
    <row r="605" spans="2:65" s="12" customFormat="1">
      <c r="B605" s="146"/>
      <c r="D605" s="147" t="s">
        <v>139</v>
      </c>
      <c r="E605" s="148" t="s">
        <v>1</v>
      </c>
      <c r="F605" s="149" t="s">
        <v>514</v>
      </c>
      <c r="H605" s="150">
        <v>4</v>
      </c>
      <c r="I605" s="151"/>
      <c r="L605" s="146"/>
      <c r="M605" s="152"/>
      <c r="T605" s="153"/>
      <c r="AT605" s="148" t="s">
        <v>139</v>
      </c>
      <c r="AU605" s="148" t="s">
        <v>84</v>
      </c>
      <c r="AV605" s="12" t="s">
        <v>84</v>
      </c>
      <c r="AW605" s="12" t="s">
        <v>31</v>
      </c>
      <c r="AX605" s="12" t="s">
        <v>74</v>
      </c>
      <c r="AY605" s="148" t="s">
        <v>132</v>
      </c>
    </row>
    <row r="606" spans="2:65" s="13" customFormat="1">
      <c r="B606" s="154"/>
      <c r="D606" s="147" t="s">
        <v>139</v>
      </c>
      <c r="E606" s="155" t="s">
        <v>1</v>
      </c>
      <c r="F606" s="156" t="s">
        <v>156</v>
      </c>
      <c r="H606" s="157">
        <v>55</v>
      </c>
      <c r="I606" s="158"/>
      <c r="L606" s="154"/>
      <c r="M606" s="159"/>
      <c r="T606" s="160"/>
      <c r="AT606" s="155" t="s">
        <v>139</v>
      </c>
      <c r="AU606" s="155" t="s">
        <v>84</v>
      </c>
      <c r="AV606" s="13" t="s">
        <v>137</v>
      </c>
      <c r="AW606" s="13" t="s">
        <v>31</v>
      </c>
      <c r="AX606" s="13" t="s">
        <v>82</v>
      </c>
      <c r="AY606" s="155" t="s">
        <v>132</v>
      </c>
    </row>
    <row r="607" spans="2:65" s="1" customFormat="1" ht="24.2" customHeight="1">
      <c r="B607" s="132"/>
      <c r="C607" s="174" t="s">
        <v>532</v>
      </c>
      <c r="D607" s="174" t="s">
        <v>357</v>
      </c>
      <c r="E607" s="175" t="s">
        <v>1657</v>
      </c>
      <c r="F607" s="176" t="s">
        <v>1836</v>
      </c>
      <c r="G607" s="177" t="s">
        <v>479</v>
      </c>
      <c r="H607" s="178">
        <v>55</v>
      </c>
      <c r="I607" s="179"/>
      <c r="J607" s="180">
        <f>ROUND(I607*H607,2)</f>
        <v>0</v>
      </c>
      <c r="K607" s="176" t="s">
        <v>136</v>
      </c>
      <c r="L607" s="181"/>
      <c r="M607" s="182" t="s">
        <v>1</v>
      </c>
      <c r="N607" s="183" t="s">
        <v>39</v>
      </c>
      <c r="P607" s="142">
        <f>O607*H607</f>
        <v>0</v>
      </c>
      <c r="Q607" s="142">
        <v>0.39600000000000002</v>
      </c>
      <c r="R607" s="142">
        <f>Q607*H607</f>
        <v>21.78</v>
      </c>
      <c r="S607" s="142">
        <v>0</v>
      </c>
      <c r="T607" s="143">
        <f>S607*H607</f>
        <v>0</v>
      </c>
      <c r="AR607" s="144" t="s">
        <v>208</v>
      </c>
      <c r="AT607" s="144" t="s">
        <v>357</v>
      </c>
      <c r="AU607" s="144" t="s">
        <v>84</v>
      </c>
      <c r="AY607" s="17" t="s">
        <v>132</v>
      </c>
      <c r="BE607" s="145">
        <f>IF(N607="základní",J607,0)</f>
        <v>0</v>
      </c>
      <c r="BF607" s="145">
        <f>IF(N607="snížená",J607,0)</f>
        <v>0</v>
      </c>
      <c r="BG607" s="145">
        <f>IF(N607="zákl. přenesená",J607,0)</f>
        <v>0</v>
      </c>
      <c r="BH607" s="145">
        <f>IF(N607="sníž. přenesená",J607,0)</f>
        <v>0</v>
      </c>
      <c r="BI607" s="145">
        <f>IF(N607="nulová",J607,0)</f>
        <v>0</v>
      </c>
      <c r="BJ607" s="17" t="s">
        <v>82</v>
      </c>
      <c r="BK607" s="145">
        <f>ROUND(I607*H607,2)</f>
        <v>0</v>
      </c>
      <c r="BL607" s="17" t="s">
        <v>137</v>
      </c>
      <c r="BM607" s="144" t="s">
        <v>533</v>
      </c>
    </row>
    <row r="608" spans="2:65" s="1" customFormat="1" ht="24.2" customHeight="1">
      <c r="B608" s="132"/>
      <c r="C608" s="133" t="s">
        <v>534</v>
      </c>
      <c r="D608" s="133" t="s">
        <v>134</v>
      </c>
      <c r="E608" s="134" t="s">
        <v>1658</v>
      </c>
      <c r="F608" s="135" t="s">
        <v>1837</v>
      </c>
      <c r="G608" s="136" t="s">
        <v>479</v>
      </c>
      <c r="H608" s="137">
        <v>55</v>
      </c>
      <c r="I608" s="138"/>
      <c r="J608" s="139">
        <f>ROUND(I608*H608,2)</f>
        <v>0</v>
      </c>
      <c r="K608" s="135" t="s">
        <v>136</v>
      </c>
      <c r="L608" s="32"/>
      <c r="M608" s="140" t="s">
        <v>1</v>
      </c>
      <c r="N608" s="141" t="s">
        <v>39</v>
      </c>
      <c r="P608" s="142">
        <f>O608*H608</f>
        <v>0</v>
      </c>
      <c r="Q608" s="142">
        <v>2.8539999999999999E-2</v>
      </c>
      <c r="R608" s="142">
        <f>Q608*H608</f>
        <v>1.5696999999999999</v>
      </c>
      <c r="S608" s="142">
        <v>0</v>
      </c>
      <c r="T608" s="143">
        <f>S608*H608</f>
        <v>0</v>
      </c>
      <c r="AR608" s="144" t="s">
        <v>137</v>
      </c>
      <c r="AT608" s="144" t="s">
        <v>134</v>
      </c>
      <c r="AU608" s="144" t="s">
        <v>84</v>
      </c>
      <c r="AY608" s="17" t="s">
        <v>132</v>
      </c>
      <c r="BE608" s="145">
        <f>IF(N608="základní",J608,0)</f>
        <v>0</v>
      </c>
      <c r="BF608" s="145">
        <f>IF(N608="snížená",J608,0)</f>
        <v>0</v>
      </c>
      <c r="BG608" s="145">
        <f>IF(N608="zákl. přenesená",J608,0)</f>
        <v>0</v>
      </c>
      <c r="BH608" s="145">
        <f>IF(N608="sníž. přenesená",J608,0)</f>
        <v>0</v>
      </c>
      <c r="BI608" s="145">
        <f>IF(N608="nulová",J608,0)</f>
        <v>0</v>
      </c>
      <c r="BJ608" s="17" t="s">
        <v>82</v>
      </c>
      <c r="BK608" s="145">
        <f>ROUND(I608*H608,2)</f>
        <v>0</v>
      </c>
      <c r="BL608" s="17" t="s">
        <v>137</v>
      </c>
      <c r="BM608" s="144" t="s">
        <v>535</v>
      </c>
    </row>
    <row r="609" spans="2:65" s="12" customFormat="1">
      <c r="B609" s="146"/>
      <c r="D609" s="147" t="s">
        <v>139</v>
      </c>
      <c r="E609" s="148" t="s">
        <v>1</v>
      </c>
      <c r="F609" s="149" t="s">
        <v>528</v>
      </c>
      <c r="H609" s="150">
        <v>2</v>
      </c>
      <c r="I609" s="151"/>
      <c r="L609" s="146"/>
      <c r="M609" s="152"/>
      <c r="T609" s="153"/>
      <c r="AT609" s="148" t="s">
        <v>139</v>
      </c>
      <c r="AU609" s="148" t="s">
        <v>84</v>
      </c>
      <c r="AV609" s="12" t="s">
        <v>84</v>
      </c>
      <c r="AW609" s="12" t="s">
        <v>31</v>
      </c>
      <c r="AX609" s="12" t="s">
        <v>74</v>
      </c>
      <c r="AY609" s="148" t="s">
        <v>132</v>
      </c>
    </row>
    <row r="610" spans="2:65" s="12" customFormat="1">
      <c r="B610" s="146"/>
      <c r="D610" s="147" t="s">
        <v>139</v>
      </c>
      <c r="E610" s="148" t="s">
        <v>1</v>
      </c>
      <c r="F610" s="149" t="s">
        <v>529</v>
      </c>
      <c r="H610" s="150">
        <v>5</v>
      </c>
      <c r="I610" s="151"/>
      <c r="L610" s="146"/>
      <c r="M610" s="152"/>
      <c r="T610" s="153"/>
      <c r="AT610" s="148" t="s">
        <v>139</v>
      </c>
      <c r="AU610" s="148" t="s">
        <v>84</v>
      </c>
      <c r="AV610" s="12" t="s">
        <v>84</v>
      </c>
      <c r="AW610" s="12" t="s">
        <v>31</v>
      </c>
      <c r="AX610" s="12" t="s">
        <v>74</v>
      </c>
      <c r="AY610" s="148" t="s">
        <v>132</v>
      </c>
    </row>
    <row r="611" spans="2:65" s="12" customFormat="1">
      <c r="B611" s="146"/>
      <c r="D611" s="147" t="s">
        <v>139</v>
      </c>
      <c r="E611" s="148" t="s">
        <v>1</v>
      </c>
      <c r="F611" s="149" t="s">
        <v>503</v>
      </c>
      <c r="H611" s="150">
        <v>11</v>
      </c>
      <c r="I611" s="151"/>
      <c r="L611" s="146"/>
      <c r="M611" s="152"/>
      <c r="T611" s="153"/>
      <c r="AT611" s="148" t="s">
        <v>139</v>
      </c>
      <c r="AU611" s="148" t="s">
        <v>84</v>
      </c>
      <c r="AV611" s="12" t="s">
        <v>84</v>
      </c>
      <c r="AW611" s="12" t="s">
        <v>31</v>
      </c>
      <c r="AX611" s="12" t="s">
        <v>74</v>
      </c>
      <c r="AY611" s="148" t="s">
        <v>132</v>
      </c>
    </row>
    <row r="612" spans="2:65" s="12" customFormat="1">
      <c r="B612" s="146"/>
      <c r="D612" s="147" t="s">
        <v>139</v>
      </c>
      <c r="E612" s="148" t="s">
        <v>1</v>
      </c>
      <c r="F612" s="149" t="s">
        <v>522</v>
      </c>
      <c r="H612" s="150">
        <v>3</v>
      </c>
      <c r="I612" s="151"/>
      <c r="L612" s="146"/>
      <c r="M612" s="152"/>
      <c r="T612" s="153"/>
      <c r="AT612" s="148" t="s">
        <v>139</v>
      </c>
      <c r="AU612" s="148" t="s">
        <v>84</v>
      </c>
      <c r="AV612" s="12" t="s">
        <v>84</v>
      </c>
      <c r="AW612" s="12" t="s">
        <v>31</v>
      </c>
      <c r="AX612" s="12" t="s">
        <v>74</v>
      </c>
      <c r="AY612" s="148" t="s">
        <v>132</v>
      </c>
    </row>
    <row r="613" spans="2:65" s="12" customFormat="1">
      <c r="B613" s="146"/>
      <c r="D613" s="147" t="s">
        <v>139</v>
      </c>
      <c r="E613" s="148" t="s">
        <v>1</v>
      </c>
      <c r="F613" s="149" t="s">
        <v>530</v>
      </c>
      <c r="H613" s="150">
        <v>3</v>
      </c>
      <c r="I613" s="151"/>
      <c r="L613" s="146"/>
      <c r="M613" s="152"/>
      <c r="T613" s="153"/>
      <c r="AT613" s="148" t="s">
        <v>139</v>
      </c>
      <c r="AU613" s="148" t="s">
        <v>84</v>
      </c>
      <c r="AV613" s="12" t="s">
        <v>84</v>
      </c>
      <c r="AW613" s="12" t="s">
        <v>31</v>
      </c>
      <c r="AX613" s="12" t="s">
        <v>74</v>
      </c>
      <c r="AY613" s="148" t="s">
        <v>132</v>
      </c>
    </row>
    <row r="614" spans="2:65" s="12" customFormat="1">
      <c r="B614" s="146"/>
      <c r="D614" s="147" t="s">
        <v>139</v>
      </c>
      <c r="E614" s="148" t="s">
        <v>1</v>
      </c>
      <c r="F614" s="149" t="s">
        <v>506</v>
      </c>
      <c r="H614" s="150">
        <v>4</v>
      </c>
      <c r="I614" s="151"/>
      <c r="L614" s="146"/>
      <c r="M614" s="152"/>
      <c r="T614" s="153"/>
      <c r="AT614" s="148" t="s">
        <v>139</v>
      </c>
      <c r="AU614" s="148" t="s">
        <v>84</v>
      </c>
      <c r="AV614" s="12" t="s">
        <v>84</v>
      </c>
      <c r="AW614" s="12" t="s">
        <v>31</v>
      </c>
      <c r="AX614" s="12" t="s">
        <v>74</v>
      </c>
      <c r="AY614" s="148" t="s">
        <v>132</v>
      </c>
    </row>
    <row r="615" spans="2:65" s="12" customFormat="1">
      <c r="B615" s="146"/>
      <c r="D615" s="147" t="s">
        <v>139</v>
      </c>
      <c r="E615" s="148" t="s">
        <v>1</v>
      </c>
      <c r="F615" s="149" t="s">
        <v>531</v>
      </c>
      <c r="H615" s="150">
        <v>3</v>
      </c>
      <c r="I615" s="151"/>
      <c r="L615" s="146"/>
      <c r="M615" s="152"/>
      <c r="T615" s="153"/>
      <c r="AT615" s="148" t="s">
        <v>139</v>
      </c>
      <c r="AU615" s="148" t="s">
        <v>84</v>
      </c>
      <c r="AV615" s="12" t="s">
        <v>84</v>
      </c>
      <c r="AW615" s="12" t="s">
        <v>31</v>
      </c>
      <c r="AX615" s="12" t="s">
        <v>74</v>
      </c>
      <c r="AY615" s="148" t="s">
        <v>132</v>
      </c>
    </row>
    <row r="616" spans="2:65" s="12" customFormat="1">
      <c r="B616" s="146"/>
      <c r="D616" s="147" t="s">
        <v>139</v>
      </c>
      <c r="E616" s="148" t="s">
        <v>1</v>
      </c>
      <c r="F616" s="149" t="s">
        <v>508</v>
      </c>
      <c r="H616" s="150">
        <v>3</v>
      </c>
      <c r="I616" s="151"/>
      <c r="L616" s="146"/>
      <c r="M616" s="152"/>
      <c r="T616" s="153"/>
      <c r="AT616" s="148" t="s">
        <v>139</v>
      </c>
      <c r="AU616" s="148" t="s">
        <v>84</v>
      </c>
      <c r="AV616" s="12" t="s">
        <v>84</v>
      </c>
      <c r="AW616" s="12" t="s">
        <v>31</v>
      </c>
      <c r="AX616" s="12" t="s">
        <v>74</v>
      </c>
      <c r="AY616" s="148" t="s">
        <v>132</v>
      </c>
    </row>
    <row r="617" spans="2:65" s="12" customFormat="1">
      <c r="B617" s="146"/>
      <c r="D617" s="147" t="s">
        <v>139</v>
      </c>
      <c r="E617" s="148" t="s">
        <v>1</v>
      </c>
      <c r="F617" s="149" t="s">
        <v>509</v>
      </c>
      <c r="H617" s="150">
        <v>2</v>
      </c>
      <c r="I617" s="151"/>
      <c r="L617" s="146"/>
      <c r="M617" s="152"/>
      <c r="T617" s="153"/>
      <c r="AT617" s="148" t="s">
        <v>139</v>
      </c>
      <c r="AU617" s="148" t="s">
        <v>84</v>
      </c>
      <c r="AV617" s="12" t="s">
        <v>84</v>
      </c>
      <c r="AW617" s="12" t="s">
        <v>31</v>
      </c>
      <c r="AX617" s="12" t="s">
        <v>74</v>
      </c>
      <c r="AY617" s="148" t="s">
        <v>132</v>
      </c>
    </row>
    <row r="618" spans="2:65" s="12" customFormat="1">
      <c r="B618" s="146"/>
      <c r="D618" s="147" t="s">
        <v>139</v>
      </c>
      <c r="E618" s="148" t="s">
        <v>1</v>
      </c>
      <c r="F618" s="149" t="s">
        <v>510</v>
      </c>
      <c r="H618" s="150">
        <v>5</v>
      </c>
      <c r="I618" s="151"/>
      <c r="L618" s="146"/>
      <c r="M618" s="152"/>
      <c r="T618" s="153"/>
      <c r="AT618" s="148" t="s">
        <v>139</v>
      </c>
      <c r="AU618" s="148" t="s">
        <v>84</v>
      </c>
      <c r="AV618" s="12" t="s">
        <v>84</v>
      </c>
      <c r="AW618" s="12" t="s">
        <v>31</v>
      </c>
      <c r="AX618" s="12" t="s">
        <v>74</v>
      </c>
      <c r="AY618" s="148" t="s">
        <v>132</v>
      </c>
    </row>
    <row r="619" spans="2:65" s="12" customFormat="1">
      <c r="B619" s="146"/>
      <c r="D619" s="147" t="s">
        <v>139</v>
      </c>
      <c r="E619" s="148" t="s">
        <v>1</v>
      </c>
      <c r="F619" s="149" t="s">
        <v>511</v>
      </c>
      <c r="H619" s="150">
        <v>1</v>
      </c>
      <c r="I619" s="151"/>
      <c r="L619" s="146"/>
      <c r="M619" s="152"/>
      <c r="T619" s="153"/>
      <c r="AT619" s="148" t="s">
        <v>139</v>
      </c>
      <c r="AU619" s="148" t="s">
        <v>84</v>
      </c>
      <c r="AV619" s="12" t="s">
        <v>84</v>
      </c>
      <c r="AW619" s="12" t="s">
        <v>31</v>
      </c>
      <c r="AX619" s="12" t="s">
        <v>74</v>
      </c>
      <c r="AY619" s="148" t="s">
        <v>132</v>
      </c>
    </row>
    <row r="620" spans="2:65" s="12" customFormat="1">
      <c r="B620" s="146"/>
      <c r="D620" s="147" t="s">
        <v>139</v>
      </c>
      <c r="E620" s="148" t="s">
        <v>1</v>
      </c>
      <c r="F620" s="149" t="s">
        <v>512</v>
      </c>
      <c r="H620" s="150">
        <v>7</v>
      </c>
      <c r="I620" s="151"/>
      <c r="L620" s="146"/>
      <c r="M620" s="152"/>
      <c r="T620" s="153"/>
      <c r="AT620" s="148" t="s">
        <v>139</v>
      </c>
      <c r="AU620" s="148" t="s">
        <v>84</v>
      </c>
      <c r="AV620" s="12" t="s">
        <v>84</v>
      </c>
      <c r="AW620" s="12" t="s">
        <v>31</v>
      </c>
      <c r="AX620" s="12" t="s">
        <v>74</v>
      </c>
      <c r="AY620" s="148" t="s">
        <v>132</v>
      </c>
    </row>
    <row r="621" spans="2:65" s="12" customFormat="1">
      <c r="B621" s="146"/>
      <c r="D621" s="147" t="s">
        <v>139</v>
      </c>
      <c r="E621" s="148" t="s">
        <v>1</v>
      </c>
      <c r="F621" s="149" t="s">
        <v>513</v>
      </c>
      <c r="H621" s="150">
        <v>2</v>
      </c>
      <c r="I621" s="151"/>
      <c r="L621" s="146"/>
      <c r="M621" s="152"/>
      <c r="T621" s="153"/>
      <c r="AT621" s="148" t="s">
        <v>139</v>
      </c>
      <c r="AU621" s="148" t="s">
        <v>84</v>
      </c>
      <c r="AV621" s="12" t="s">
        <v>84</v>
      </c>
      <c r="AW621" s="12" t="s">
        <v>31</v>
      </c>
      <c r="AX621" s="12" t="s">
        <v>74</v>
      </c>
      <c r="AY621" s="148" t="s">
        <v>132</v>
      </c>
    </row>
    <row r="622" spans="2:65" s="12" customFormat="1">
      <c r="B622" s="146"/>
      <c r="D622" s="147" t="s">
        <v>139</v>
      </c>
      <c r="E622" s="148" t="s">
        <v>1</v>
      </c>
      <c r="F622" s="149" t="s">
        <v>514</v>
      </c>
      <c r="H622" s="150">
        <v>4</v>
      </c>
      <c r="I622" s="151"/>
      <c r="L622" s="146"/>
      <c r="M622" s="152"/>
      <c r="T622" s="153"/>
      <c r="AT622" s="148" t="s">
        <v>139</v>
      </c>
      <c r="AU622" s="148" t="s">
        <v>84</v>
      </c>
      <c r="AV622" s="12" t="s">
        <v>84</v>
      </c>
      <c r="AW622" s="12" t="s">
        <v>31</v>
      </c>
      <c r="AX622" s="12" t="s">
        <v>74</v>
      </c>
      <c r="AY622" s="148" t="s">
        <v>132</v>
      </c>
    </row>
    <row r="623" spans="2:65" s="13" customFormat="1">
      <c r="B623" s="154"/>
      <c r="D623" s="147" t="s">
        <v>139</v>
      </c>
      <c r="E623" s="155" t="s">
        <v>1</v>
      </c>
      <c r="F623" s="156" t="s">
        <v>156</v>
      </c>
      <c r="H623" s="157">
        <v>55</v>
      </c>
      <c r="I623" s="158"/>
      <c r="L623" s="154"/>
      <c r="M623" s="159"/>
      <c r="T623" s="160"/>
      <c r="AT623" s="155" t="s">
        <v>139</v>
      </c>
      <c r="AU623" s="155" t="s">
        <v>84</v>
      </c>
      <c r="AV623" s="13" t="s">
        <v>137</v>
      </c>
      <c r="AW623" s="13" t="s">
        <v>31</v>
      </c>
      <c r="AX623" s="13" t="s">
        <v>82</v>
      </c>
      <c r="AY623" s="155" t="s">
        <v>132</v>
      </c>
    </row>
    <row r="624" spans="2:65" s="1" customFormat="1" ht="21.75" customHeight="1">
      <c r="B624" s="132"/>
      <c r="C624" s="174" t="s">
        <v>536</v>
      </c>
      <c r="D624" s="174" t="s">
        <v>357</v>
      </c>
      <c r="E624" s="175" t="s">
        <v>1659</v>
      </c>
      <c r="F624" s="176" t="s">
        <v>1838</v>
      </c>
      <c r="G624" s="177" t="s">
        <v>479</v>
      </c>
      <c r="H624" s="178">
        <v>55</v>
      </c>
      <c r="I624" s="179"/>
      <c r="J624" s="180">
        <f>ROUND(I624*H624,2)</f>
        <v>0</v>
      </c>
      <c r="K624" s="176" t="s">
        <v>136</v>
      </c>
      <c r="L624" s="181"/>
      <c r="M624" s="182" t="s">
        <v>1</v>
      </c>
      <c r="N624" s="183" t="s">
        <v>39</v>
      </c>
      <c r="P624" s="142">
        <f>O624*H624</f>
        <v>0</v>
      </c>
      <c r="Q624" s="142">
        <v>2.1</v>
      </c>
      <c r="R624" s="142">
        <f>Q624*H624</f>
        <v>115.5</v>
      </c>
      <c r="S624" s="142">
        <v>0</v>
      </c>
      <c r="T624" s="143">
        <f>S624*H624</f>
        <v>0</v>
      </c>
      <c r="AR624" s="144" t="s">
        <v>208</v>
      </c>
      <c r="AT624" s="144" t="s">
        <v>357</v>
      </c>
      <c r="AU624" s="144" t="s">
        <v>84</v>
      </c>
      <c r="AY624" s="17" t="s">
        <v>132</v>
      </c>
      <c r="BE624" s="145">
        <f>IF(N624="základní",J624,0)</f>
        <v>0</v>
      </c>
      <c r="BF624" s="145">
        <f>IF(N624="snížená",J624,0)</f>
        <v>0</v>
      </c>
      <c r="BG624" s="145">
        <f>IF(N624="zákl. přenesená",J624,0)</f>
        <v>0</v>
      </c>
      <c r="BH624" s="145">
        <f>IF(N624="sníž. přenesená",J624,0)</f>
        <v>0</v>
      </c>
      <c r="BI624" s="145">
        <f>IF(N624="nulová",J624,0)</f>
        <v>0</v>
      </c>
      <c r="BJ624" s="17" t="s">
        <v>82</v>
      </c>
      <c r="BK624" s="145">
        <f>ROUND(I624*H624,2)</f>
        <v>0</v>
      </c>
      <c r="BL624" s="17" t="s">
        <v>137</v>
      </c>
      <c r="BM624" s="144" t="s">
        <v>537</v>
      </c>
    </row>
    <row r="625" spans="2:65" s="1" customFormat="1" ht="37.9" customHeight="1">
      <c r="B625" s="132"/>
      <c r="C625" s="133" t="s">
        <v>538</v>
      </c>
      <c r="D625" s="133" t="s">
        <v>134</v>
      </c>
      <c r="E625" s="134" t="s">
        <v>1660</v>
      </c>
      <c r="F625" s="135" t="s">
        <v>1839</v>
      </c>
      <c r="G625" s="136" t="s">
        <v>479</v>
      </c>
      <c r="H625" s="137">
        <v>2</v>
      </c>
      <c r="I625" s="138"/>
      <c r="J625" s="139">
        <f>ROUND(I625*H625,2)</f>
        <v>0</v>
      </c>
      <c r="K625" s="135" t="s">
        <v>136</v>
      </c>
      <c r="L625" s="32"/>
      <c r="M625" s="140" t="s">
        <v>1</v>
      </c>
      <c r="N625" s="141" t="s">
        <v>39</v>
      </c>
      <c r="P625" s="142">
        <f>O625*H625</f>
        <v>0</v>
      </c>
      <c r="Q625" s="142">
        <v>0.09</v>
      </c>
      <c r="R625" s="142">
        <f>Q625*H625</f>
        <v>0.18</v>
      </c>
      <c r="S625" s="142">
        <v>0</v>
      </c>
      <c r="T625" s="143">
        <f>S625*H625</f>
        <v>0</v>
      </c>
      <c r="AR625" s="144" t="s">
        <v>137</v>
      </c>
      <c r="AT625" s="144" t="s">
        <v>134</v>
      </c>
      <c r="AU625" s="144" t="s">
        <v>84</v>
      </c>
      <c r="AY625" s="17" t="s">
        <v>132</v>
      </c>
      <c r="BE625" s="145">
        <f>IF(N625="základní",J625,0)</f>
        <v>0</v>
      </c>
      <c r="BF625" s="145">
        <f>IF(N625="snížená",J625,0)</f>
        <v>0</v>
      </c>
      <c r="BG625" s="145">
        <f>IF(N625="zákl. přenesená",J625,0)</f>
        <v>0</v>
      </c>
      <c r="BH625" s="145">
        <f>IF(N625="sníž. přenesená",J625,0)</f>
        <v>0</v>
      </c>
      <c r="BI625" s="145">
        <f>IF(N625="nulová",J625,0)</f>
        <v>0</v>
      </c>
      <c r="BJ625" s="17" t="s">
        <v>82</v>
      </c>
      <c r="BK625" s="145">
        <f>ROUND(I625*H625,2)</f>
        <v>0</v>
      </c>
      <c r="BL625" s="17" t="s">
        <v>137</v>
      </c>
      <c r="BM625" s="144" t="s">
        <v>539</v>
      </c>
    </row>
    <row r="626" spans="2:65" s="12" customFormat="1">
      <c r="B626" s="146"/>
      <c r="D626" s="147" t="s">
        <v>139</v>
      </c>
      <c r="E626" s="148" t="s">
        <v>1</v>
      </c>
      <c r="F626" s="149" t="s">
        <v>513</v>
      </c>
      <c r="H626" s="150">
        <v>2</v>
      </c>
      <c r="I626" s="151"/>
      <c r="L626" s="146"/>
      <c r="M626" s="152"/>
      <c r="T626" s="153"/>
      <c r="AT626" s="148" t="s">
        <v>139</v>
      </c>
      <c r="AU626" s="148" t="s">
        <v>84</v>
      </c>
      <c r="AV626" s="12" t="s">
        <v>84</v>
      </c>
      <c r="AW626" s="12" t="s">
        <v>31</v>
      </c>
      <c r="AX626" s="12" t="s">
        <v>82</v>
      </c>
      <c r="AY626" s="148" t="s">
        <v>132</v>
      </c>
    </row>
    <row r="627" spans="2:65" s="1" customFormat="1" ht="24.2" customHeight="1">
      <c r="B627" s="132"/>
      <c r="C627" s="174" t="s">
        <v>540</v>
      </c>
      <c r="D627" s="174" t="s">
        <v>357</v>
      </c>
      <c r="E627" s="175" t="s">
        <v>1661</v>
      </c>
      <c r="F627" s="176" t="s">
        <v>1840</v>
      </c>
      <c r="G627" s="177" t="s">
        <v>479</v>
      </c>
      <c r="H627" s="178">
        <v>2</v>
      </c>
      <c r="I627" s="179"/>
      <c r="J627" s="180">
        <f>ROUND(I627*H627,2)</f>
        <v>0</v>
      </c>
      <c r="K627" s="176" t="s">
        <v>136</v>
      </c>
      <c r="L627" s="181"/>
      <c r="M627" s="182" t="s">
        <v>1</v>
      </c>
      <c r="N627" s="183" t="s">
        <v>39</v>
      </c>
      <c r="P627" s="142">
        <f>O627*H627</f>
        <v>0</v>
      </c>
      <c r="Q627" s="142">
        <v>0.06</v>
      </c>
      <c r="R627" s="142">
        <f>Q627*H627</f>
        <v>0.12</v>
      </c>
      <c r="S627" s="142">
        <v>0</v>
      </c>
      <c r="T627" s="143">
        <f>S627*H627</f>
        <v>0</v>
      </c>
      <c r="AR627" s="144" t="s">
        <v>208</v>
      </c>
      <c r="AT627" s="144" t="s">
        <v>357</v>
      </c>
      <c r="AU627" s="144" t="s">
        <v>84</v>
      </c>
      <c r="AY627" s="17" t="s">
        <v>132</v>
      </c>
      <c r="BE627" s="145">
        <f>IF(N627="základní",J627,0)</f>
        <v>0</v>
      </c>
      <c r="BF627" s="145">
        <f>IF(N627="snížená",J627,0)</f>
        <v>0</v>
      </c>
      <c r="BG627" s="145">
        <f>IF(N627="zákl. přenesená",J627,0)</f>
        <v>0</v>
      </c>
      <c r="BH627" s="145">
        <f>IF(N627="sníž. přenesená",J627,0)</f>
        <v>0</v>
      </c>
      <c r="BI627" s="145">
        <f>IF(N627="nulová",J627,0)</f>
        <v>0</v>
      </c>
      <c r="BJ627" s="17" t="s">
        <v>82</v>
      </c>
      <c r="BK627" s="145">
        <f>ROUND(I627*H627,2)</f>
        <v>0</v>
      </c>
      <c r="BL627" s="17" t="s">
        <v>137</v>
      </c>
      <c r="BM627" s="144" t="s">
        <v>541</v>
      </c>
    </row>
    <row r="628" spans="2:65" s="1" customFormat="1" ht="37.9" customHeight="1">
      <c r="B628" s="132"/>
      <c r="C628" s="133" t="s">
        <v>542</v>
      </c>
      <c r="D628" s="133" t="s">
        <v>134</v>
      </c>
      <c r="E628" s="134" t="s">
        <v>1660</v>
      </c>
      <c r="F628" s="135" t="s">
        <v>1841</v>
      </c>
      <c r="G628" s="136" t="s">
        <v>479</v>
      </c>
      <c r="H628" s="137">
        <v>53</v>
      </c>
      <c r="I628" s="138"/>
      <c r="J628" s="139">
        <f>ROUND(I628*H628,2)</f>
        <v>0</v>
      </c>
      <c r="K628" s="135" t="s">
        <v>136</v>
      </c>
      <c r="L628" s="32"/>
      <c r="M628" s="140" t="s">
        <v>1</v>
      </c>
      <c r="N628" s="141" t="s">
        <v>39</v>
      </c>
      <c r="P628" s="142">
        <f>O628*H628</f>
        <v>0</v>
      </c>
      <c r="Q628" s="142">
        <v>0.09</v>
      </c>
      <c r="R628" s="142">
        <f>Q628*H628</f>
        <v>4.7699999999999996</v>
      </c>
      <c r="S628" s="142">
        <v>0</v>
      </c>
      <c r="T628" s="143">
        <f>S628*H628</f>
        <v>0</v>
      </c>
      <c r="AR628" s="144" t="s">
        <v>137</v>
      </c>
      <c r="AT628" s="144" t="s">
        <v>134</v>
      </c>
      <c r="AU628" s="144" t="s">
        <v>84</v>
      </c>
      <c r="AY628" s="17" t="s">
        <v>132</v>
      </c>
      <c r="BE628" s="145">
        <f>IF(N628="základní",J628,0)</f>
        <v>0</v>
      </c>
      <c r="BF628" s="145">
        <f>IF(N628="snížená",J628,0)</f>
        <v>0</v>
      </c>
      <c r="BG628" s="145">
        <f>IF(N628="zákl. přenesená",J628,0)</f>
        <v>0</v>
      </c>
      <c r="BH628" s="145">
        <f>IF(N628="sníž. přenesená",J628,0)</f>
        <v>0</v>
      </c>
      <c r="BI628" s="145">
        <f>IF(N628="nulová",J628,0)</f>
        <v>0</v>
      </c>
      <c r="BJ628" s="17" t="s">
        <v>82</v>
      </c>
      <c r="BK628" s="145">
        <f>ROUND(I628*H628,2)</f>
        <v>0</v>
      </c>
      <c r="BL628" s="17" t="s">
        <v>137</v>
      </c>
      <c r="BM628" s="144" t="s">
        <v>544</v>
      </c>
    </row>
    <row r="629" spans="2:65" s="12" customFormat="1">
      <c r="B629" s="146"/>
      <c r="D629" s="147" t="s">
        <v>139</v>
      </c>
      <c r="E629" s="148" t="s">
        <v>1</v>
      </c>
      <c r="F629" s="149" t="s">
        <v>528</v>
      </c>
      <c r="H629" s="150">
        <v>2</v>
      </c>
      <c r="I629" s="151"/>
      <c r="L629" s="146"/>
      <c r="M629" s="152"/>
      <c r="T629" s="153"/>
      <c r="AT629" s="148" t="s">
        <v>139</v>
      </c>
      <c r="AU629" s="148" t="s">
        <v>84</v>
      </c>
      <c r="AV629" s="12" t="s">
        <v>84</v>
      </c>
      <c r="AW629" s="12" t="s">
        <v>31</v>
      </c>
      <c r="AX629" s="12" t="s">
        <v>74</v>
      </c>
      <c r="AY629" s="148" t="s">
        <v>132</v>
      </c>
    </row>
    <row r="630" spans="2:65" s="12" customFormat="1">
      <c r="B630" s="146"/>
      <c r="D630" s="147" t="s">
        <v>139</v>
      </c>
      <c r="E630" s="148" t="s">
        <v>1</v>
      </c>
      <c r="F630" s="149" t="s">
        <v>529</v>
      </c>
      <c r="H630" s="150">
        <v>5</v>
      </c>
      <c r="I630" s="151"/>
      <c r="L630" s="146"/>
      <c r="M630" s="152"/>
      <c r="T630" s="153"/>
      <c r="AT630" s="148" t="s">
        <v>139</v>
      </c>
      <c r="AU630" s="148" t="s">
        <v>84</v>
      </c>
      <c r="AV630" s="12" t="s">
        <v>84</v>
      </c>
      <c r="AW630" s="12" t="s">
        <v>31</v>
      </c>
      <c r="AX630" s="12" t="s">
        <v>74</v>
      </c>
      <c r="AY630" s="148" t="s">
        <v>132</v>
      </c>
    </row>
    <row r="631" spans="2:65" s="12" customFormat="1">
      <c r="B631" s="146"/>
      <c r="D631" s="147" t="s">
        <v>139</v>
      </c>
      <c r="E631" s="148" t="s">
        <v>1</v>
      </c>
      <c r="F631" s="149" t="s">
        <v>503</v>
      </c>
      <c r="H631" s="150">
        <v>11</v>
      </c>
      <c r="I631" s="151"/>
      <c r="L631" s="146"/>
      <c r="M631" s="152"/>
      <c r="T631" s="153"/>
      <c r="AT631" s="148" t="s">
        <v>139</v>
      </c>
      <c r="AU631" s="148" t="s">
        <v>84</v>
      </c>
      <c r="AV631" s="12" t="s">
        <v>84</v>
      </c>
      <c r="AW631" s="12" t="s">
        <v>31</v>
      </c>
      <c r="AX631" s="12" t="s">
        <v>74</v>
      </c>
      <c r="AY631" s="148" t="s">
        <v>132</v>
      </c>
    </row>
    <row r="632" spans="2:65" s="12" customFormat="1">
      <c r="B632" s="146"/>
      <c r="D632" s="147" t="s">
        <v>139</v>
      </c>
      <c r="E632" s="148" t="s">
        <v>1</v>
      </c>
      <c r="F632" s="149" t="s">
        <v>522</v>
      </c>
      <c r="H632" s="150">
        <v>3</v>
      </c>
      <c r="I632" s="151"/>
      <c r="L632" s="146"/>
      <c r="M632" s="152"/>
      <c r="T632" s="153"/>
      <c r="AT632" s="148" t="s">
        <v>139</v>
      </c>
      <c r="AU632" s="148" t="s">
        <v>84</v>
      </c>
      <c r="AV632" s="12" t="s">
        <v>84</v>
      </c>
      <c r="AW632" s="12" t="s">
        <v>31</v>
      </c>
      <c r="AX632" s="12" t="s">
        <v>74</v>
      </c>
      <c r="AY632" s="148" t="s">
        <v>132</v>
      </c>
    </row>
    <row r="633" spans="2:65" s="12" customFormat="1">
      <c r="B633" s="146"/>
      <c r="D633" s="147" t="s">
        <v>139</v>
      </c>
      <c r="E633" s="148" t="s">
        <v>1</v>
      </c>
      <c r="F633" s="149" t="s">
        <v>530</v>
      </c>
      <c r="H633" s="150">
        <v>3</v>
      </c>
      <c r="I633" s="151"/>
      <c r="L633" s="146"/>
      <c r="M633" s="152"/>
      <c r="T633" s="153"/>
      <c r="AT633" s="148" t="s">
        <v>139</v>
      </c>
      <c r="AU633" s="148" t="s">
        <v>84</v>
      </c>
      <c r="AV633" s="12" t="s">
        <v>84</v>
      </c>
      <c r="AW633" s="12" t="s">
        <v>31</v>
      </c>
      <c r="AX633" s="12" t="s">
        <v>74</v>
      </c>
      <c r="AY633" s="148" t="s">
        <v>132</v>
      </c>
    </row>
    <row r="634" spans="2:65" s="12" customFormat="1">
      <c r="B634" s="146"/>
      <c r="D634" s="147" t="s">
        <v>139</v>
      </c>
      <c r="E634" s="148" t="s">
        <v>1</v>
      </c>
      <c r="F634" s="149" t="s">
        <v>506</v>
      </c>
      <c r="H634" s="150">
        <v>4</v>
      </c>
      <c r="I634" s="151"/>
      <c r="L634" s="146"/>
      <c r="M634" s="152"/>
      <c r="T634" s="153"/>
      <c r="AT634" s="148" t="s">
        <v>139</v>
      </c>
      <c r="AU634" s="148" t="s">
        <v>84</v>
      </c>
      <c r="AV634" s="12" t="s">
        <v>84</v>
      </c>
      <c r="AW634" s="12" t="s">
        <v>31</v>
      </c>
      <c r="AX634" s="12" t="s">
        <v>74</v>
      </c>
      <c r="AY634" s="148" t="s">
        <v>132</v>
      </c>
    </row>
    <row r="635" spans="2:65" s="12" customFormat="1">
      <c r="B635" s="146"/>
      <c r="D635" s="147" t="s">
        <v>139</v>
      </c>
      <c r="E635" s="148" t="s">
        <v>1</v>
      </c>
      <c r="F635" s="149" t="s">
        <v>531</v>
      </c>
      <c r="H635" s="150">
        <v>3</v>
      </c>
      <c r="I635" s="151"/>
      <c r="L635" s="146"/>
      <c r="M635" s="152"/>
      <c r="T635" s="153"/>
      <c r="AT635" s="148" t="s">
        <v>139</v>
      </c>
      <c r="AU635" s="148" t="s">
        <v>84</v>
      </c>
      <c r="AV635" s="12" t="s">
        <v>84</v>
      </c>
      <c r="AW635" s="12" t="s">
        <v>31</v>
      </c>
      <c r="AX635" s="12" t="s">
        <v>74</v>
      </c>
      <c r="AY635" s="148" t="s">
        <v>132</v>
      </c>
    </row>
    <row r="636" spans="2:65" s="12" customFormat="1">
      <c r="B636" s="146"/>
      <c r="D636" s="147" t="s">
        <v>139</v>
      </c>
      <c r="E636" s="148" t="s">
        <v>1</v>
      </c>
      <c r="F636" s="149" t="s">
        <v>508</v>
      </c>
      <c r="H636" s="150">
        <v>3</v>
      </c>
      <c r="I636" s="151"/>
      <c r="L636" s="146"/>
      <c r="M636" s="152"/>
      <c r="T636" s="153"/>
      <c r="AT636" s="148" t="s">
        <v>139</v>
      </c>
      <c r="AU636" s="148" t="s">
        <v>84</v>
      </c>
      <c r="AV636" s="12" t="s">
        <v>84</v>
      </c>
      <c r="AW636" s="12" t="s">
        <v>31</v>
      </c>
      <c r="AX636" s="12" t="s">
        <v>74</v>
      </c>
      <c r="AY636" s="148" t="s">
        <v>132</v>
      </c>
    </row>
    <row r="637" spans="2:65" s="12" customFormat="1">
      <c r="B637" s="146"/>
      <c r="D637" s="147" t="s">
        <v>139</v>
      </c>
      <c r="E637" s="148" t="s">
        <v>1</v>
      </c>
      <c r="F637" s="149" t="s">
        <v>509</v>
      </c>
      <c r="H637" s="150">
        <v>2</v>
      </c>
      <c r="I637" s="151"/>
      <c r="L637" s="146"/>
      <c r="M637" s="152"/>
      <c r="T637" s="153"/>
      <c r="AT637" s="148" t="s">
        <v>139</v>
      </c>
      <c r="AU637" s="148" t="s">
        <v>84</v>
      </c>
      <c r="AV637" s="12" t="s">
        <v>84</v>
      </c>
      <c r="AW637" s="12" t="s">
        <v>31</v>
      </c>
      <c r="AX637" s="12" t="s">
        <v>74</v>
      </c>
      <c r="AY637" s="148" t="s">
        <v>132</v>
      </c>
    </row>
    <row r="638" spans="2:65" s="12" customFormat="1">
      <c r="B638" s="146"/>
      <c r="D638" s="147" t="s">
        <v>139</v>
      </c>
      <c r="E638" s="148" t="s">
        <v>1</v>
      </c>
      <c r="F638" s="149" t="s">
        <v>510</v>
      </c>
      <c r="H638" s="150">
        <v>5</v>
      </c>
      <c r="I638" s="151"/>
      <c r="L638" s="146"/>
      <c r="M638" s="152"/>
      <c r="T638" s="153"/>
      <c r="AT638" s="148" t="s">
        <v>139</v>
      </c>
      <c r="AU638" s="148" t="s">
        <v>84</v>
      </c>
      <c r="AV638" s="12" t="s">
        <v>84</v>
      </c>
      <c r="AW638" s="12" t="s">
        <v>31</v>
      </c>
      <c r="AX638" s="12" t="s">
        <v>74</v>
      </c>
      <c r="AY638" s="148" t="s">
        <v>132</v>
      </c>
    </row>
    <row r="639" spans="2:65" s="12" customFormat="1">
      <c r="B639" s="146"/>
      <c r="D639" s="147" t="s">
        <v>139</v>
      </c>
      <c r="E639" s="148" t="s">
        <v>1</v>
      </c>
      <c r="F639" s="149" t="s">
        <v>511</v>
      </c>
      <c r="H639" s="150">
        <v>1</v>
      </c>
      <c r="I639" s="151"/>
      <c r="L639" s="146"/>
      <c r="M639" s="152"/>
      <c r="T639" s="153"/>
      <c r="AT639" s="148" t="s">
        <v>139</v>
      </c>
      <c r="AU639" s="148" t="s">
        <v>84</v>
      </c>
      <c r="AV639" s="12" t="s">
        <v>84</v>
      </c>
      <c r="AW639" s="12" t="s">
        <v>31</v>
      </c>
      <c r="AX639" s="12" t="s">
        <v>74</v>
      </c>
      <c r="AY639" s="148" t="s">
        <v>132</v>
      </c>
    </row>
    <row r="640" spans="2:65" s="12" customFormat="1">
      <c r="B640" s="146"/>
      <c r="D640" s="147" t="s">
        <v>139</v>
      </c>
      <c r="E640" s="148" t="s">
        <v>1</v>
      </c>
      <c r="F640" s="149" t="s">
        <v>512</v>
      </c>
      <c r="H640" s="150">
        <v>7</v>
      </c>
      <c r="I640" s="151"/>
      <c r="L640" s="146"/>
      <c r="M640" s="152"/>
      <c r="T640" s="153"/>
      <c r="AT640" s="148" t="s">
        <v>139</v>
      </c>
      <c r="AU640" s="148" t="s">
        <v>84</v>
      </c>
      <c r="AV640" s="12" t="s">
        <v>84</v>
      </c>
      <c r="AW640" s="12" t="s">
        <v>31</v>
      </c>
      <c r="AX640" s="12" t="s">
        <v>74</v>
      </c>
      <c r="AY640" s="148" t="s">
        <v>132</v>
      </c>
    </row>
    <row r="641" spans="2:65" s="12" customFormat="1">
      <c r="B641" s="146"/>
      <c r="D641" s="147" t="s">
        <v>139</v>
      </c>
      <c r="E641" s="148" t="s">
        <v>1</v>
      </c>
      <c r="F641" s="149" t="s">
        <v>514</v>
      </c>
      <c r="H641" s="150">
        <v>4</v>
      </c>
      <c r="I641" s="151"/>
      <c r="L641" s="146"/>
      <c r="M641" s="152"/>
      <c r="T641" s="153"/>
      <c r="AT641" s="148" t="s">
        <v>139</v>
      </c>
      <c r="AU641" s="148" t="s">
        <v>84</v>
      </c>
      <c r="AV641" s="12" t="s">
        <v>84</v>
      </c>
      <c r="AW641" s="12" t="s">
        <v>31</v>
      </c>
      <c r="AX641" s="12" t="s">
        <v>74</v>
      </c>
      <c r="AY641" s="148" t="s">
        <v>132</v>
      </c>
    </row>
    <row r="642" spans="2:65" s="13" customFormat="1">
      <c r="B642" s="154"/>
      <c r="D642" s="147" t="s">
        <v>139</v>
      </c>
      <c r="E642" s="155" t="s">
        <v>1</v>
      </c>
      <c r="F642" s="156" t="s">
        <v>156</v>
      </c>
      <c r="H642" s="157">
        <v>53</v>
      </c>
      <c r="I642" s="158"/>
      <c r="L642" s="154"/>
      <c r="M642" s="159"/>
      <c r="T642" s="160"/>
      <c r="AT642" s="155" t="s">
        <v>139</v>
      </c>
      <c r="AU642" s="155" t="s">
        <v>84</v>
      </c>
      <c r="AV642" s="13" t="s">
        <v>137</v>
      </c>
      <c r="AW642" s="13" t="s">
        <v>31</v>
      </c>
      <c r="AX642" s="13" t="s">
        <v>82</v>
      </c>
      <c r="AY642" s="155" t="s">
        <v>132</v>
      </c>
    </row>
    <row r="643" spans="2:65" s="1" customFormat="1" ht="21.75" customHeight="1">
      <c r="B643" s="132"/>
      <c r="C643" s="174" t="s">
        <v>545</v>
      </c>
      <c r="D643" s="174" t="s">
        <v>357</v>
      </c>
      <c r="E643" s="175" t="s">
        <v>1662</v>
      </c>
      <c r="F643" s="176" t="s">
        <v>1842</v>
      </c>
      <c r="G643" s="177" t="s">
        <v>479</v>
      </c>
      <c r="H643" s="178">
        <v>53</v>
      </c>
      <c r="I643" s="179"/>
      <c r="J643" s="180">
        <f>ROUND(I643*H643,2)</f>
        <v>0</v>
      </c>
      <c r="K643" s="176" t="s">
        <v>136</v>
      </c>
      <c r="L643" s="181"/>
      <c r="M643" s="182" t="s">
        <v>1</v>
      </c>
      <c r="N643" s="183" t="s">
        <v>39</v>
      </c>
      <c r="P643" s="142">
        <f>O643*H643</f>
        <v>0</v>
      </c>
      <c r="Q643" s="142">
        <v>0.19600000000000001</v>
      </c>
      <c r="R643" s="142">
        <f>Q643*H643</f>
        <v>10.388</v>
      </c>
      <c r="S643" s="142">
        <v>0</v>
      </c>
      <c r="T643" s="143">
        <f>S643*H643</f>
        <v>0</v>
      </c>
      <c r="AR643" s="144" t="s">
        <v>208</v>
      </c>
      <c r="AT643" s="144" t="s">
        <v>357</v>
      </c>
      <c r="AU643" s="144" t="s">
        <v>84</v>
      </c>
      <c r="AY643" s="17" t="s">
        <v>132</v>
      </c>
      <c r="BE643" s="145">
        <f>IF(N643="základní",J643,0)</f>
        <v>0</v>
      </c>
      <c r="BF643" s="145">
        <f>IF(N643="snížená",J643,0)</f>
        <v>0</v>
      </c>
      <c r="BG643" s="145">
        <f>IF(N643="zákl. přenesená",J643,0)</f>
        <v>0</v>
      </c>
      <c r="BH643" s="145">
        <f>IF(N643="sníž. přenesená",J643,0)</f>
        <v>0</v>
      </c>
      <c r="BI643" s="145">
        <f>IF(N643="nulová",J643,0)</f>
        <v>0</v>
      </c>
      <c r="BJ643" s="17" t="s">
        <v>82</v>
      </c>
      <c r="BK643" s="145">
        <f>ROUND(I643*H643,2)</f>
        <v>0</v>
      </c>
      <c r="BL643" s="17" t="s">
        <v>137</v>
      </c>
      <c r="BM643" s="144" t="s">
        <v>546</v>
      </c>
    </row>
    <row r="644" spans="2:65" s="1" customFormat="1" ht="16.5" customHeight="1">
      <c r="B644" s="132"/>
      <c r="C644" s="133" t="s">
        <v>547</v>
      </c>
      <c r="D644" s="133" t="s">
        <v>134</v>
      </c>
      <c r="E644" s="134" t="s">
        <v>1663</v>
      </c>
      <c r="F644" s="135" t="s">
        <v>1843</v>
      </c>
      <c r="G644" s="136" t="s">
        <v>175</v>
      </c>
      <c r="H644" s="137">
        <v>1715.396</v>
      </c>
      <c r="I644" s="138"/>
      <c r="J644" s="139">
        <f>ROUND(I644*H644,2)</f>
        <v>0</v>
      </c>
      <c r="K644" s="135" t="s">
        <v>136</v>
      </c>
      <c r="L644" s="32"/>
      <c r="M644" s="140" t="s">
        <v>1</v>
      </c>
      <c r="N644" s="141" t="s">
        <v>39</v>
      </c>
      <c r="P644" s="142">
        <f>O644*H644</f>
        <v>0</v>
      </c>
      <c r="Q644" s="142">
        <v>2.0000000000000001E-4</v>
      </c>
      <c r="R644" s="142">
        <f>Q644*H644</f>
        <v>0.34307920000000003</v>
      </c>
      <c r="S644" s="142">
        <v>0</v>
      </c>
      <c r="T644" s="143">
        <f>S644*H644</f>
        <v>0</v>
      </c>
      <c r="AR644" s="144" t="s">
        <v>137</v>
      </c>
      <c r="AT644" s="144" t="s">
        <v>134</v>
      </c>
      <c r="AU644" s="144" t="s">
        <v>84</v>
      </c>
      <c r="AY644" s="17" t="s">
        <v>132</v>
      </c>
      <c r="BE644" s="145">
        <f>IF(N644="základní",J644,0)</f>
        <v>0</v>
      </c>
      <c r="BF644" s="145">
        <f>IF(N644="snížená",J644,0)</f>
        <v>0</v>
      </c>
      <c r="BG644" s="145">
        <f>IF(N644="zákl. přenesená",J644,0)</f>
        <v>0</v>
      </c>
      <c r="BH644" s="145">
        <f>IF(N644="sníž. přenesená",J644,0)</f>
        <v>0</v>
      </c>
      <c r="BI644" s="145">
        <f>IF(N644="nulová",J644,0)</f>
        <v>0</v>
      </c>
      <c r="BJ644" s="17" t="s">
        <v>82</v>
      </c>
      <c r="BK644" s="145">
        <f>ROUND(I644*H644,2)</f>
        <v>0</v>
      </c>
      <c r="BL644" s="17" t="s">
        <v>137</v>
      </c>
      <c r="BM644" s="144" t="s">
        <v>548</v>
      </c>
    </row>
    <row r="645" spans="2:65" s="12" customFormat="1">
      <c r="B645" s="146"/>
      <c r="D645" s="147" t="s">
        <v>139</v>
      </c>
      <c r="E645" s="148" t="s">
        <v>1</v>
      </c>
      <c r="F645" s="149" t="s">
        <v>412</v>
      </c>
      <c r="H645" s="150">
        <v>26.88</v>
      </c>
      <c r="I645" s="151"/>
      <c r="L645" s="146"/>
      <c r="M645" s="152"/>
      <c r="T645" s="153"/>
      <c r="AT645" s="148" t="s">
        <v>139</v>
      </c>
      <c r="AU645" s="148" t="s">
        <v>84</v>
      </c>
      <c r="AV645" s="12" t="s">
        <v>84</v>
      </c>
      <c r="AW645" s="12" t="s">
        <v>31</v>
      </c>
      <c r="AX645" s="12" t="s">
        <v>74</v>
      </c>
      <c r="AY645" s="148" t="s">
        <v>132</v>
      </c>
    </row>
    <row r="646" spans="2:65" s="12" customFormat="1">
      <c r="B646" s="146"/>
      <c r="D646" s="147" t="s">
        <v>139</v>
      </c>
      <c r="E646" s="148" t="s">
        <v>1</v>
      </c>
      <c r="F646" s="149" t="s">
        <v>413</v>
      </c>
      <c r="H646" s="150">
        <v>209.45</v>
      </c>
      <c r="I646" s="151"/>
      <c r="L646" s="146"/>
      <c r="M646" s="152"/>
      <c r="T646" s="153"/>
      <c r="AT646" s="148" t="s">
        <v>139</v>
      </c>
      <c r="AU646" s="148" t="s">
        <v>84</v>
      </c>
      <c r="AV646" s="12" t="s">
        <v>84</v>
      </c>
      <c r="AW646" s="12" t="s">
        <v>31</v>
      </c>
      <c r="AX646" s="12" t="s">
        <v>74</v>
      </c>
      <c r="AY646" s="148" t="s">
        <v>132</v>
      </c>
    </row>
    <row r="647" spans="2:65" s="12" customFormat="1">
      <c r="B647" s="146"/>
      <c r="D647" s="147" t="s">
        <v>139</v>
      </c>
      <c r="E647" s="148" t="s">
        <v>1</v>
      </c>
      <c r="F647" s="149" t="s">
        <v>414</v>
      </c>
      <c r="H647" s="150">
        <v>353.57</v>
      </c>
      <c r="I647" s="151"/>
      <c r="L647" s="146"/>
      <c r="M647" s="152"/>
      <c r="T647" s="153"/>
      <c r="AT647" s="148" t="s">
        <v>139</v>
      </c>
      <c r="AU647" s="148" t="s">
        <v>84</v>
      </c>
      <c r="AV647" s="12" t="s">
        <v>84</v>
      </c>
      <c r="AW647" s="12" t="s">
        <v>31</v>
      </c>
      <c r="AX647" s="12" t="s">
        <v>74</v>
      </c>
      <c r="AY647" s="148" t="s">
        <v>132</v>
      </c>
    </row>
    <row r="648" spans="2:65" s="12" customFormat="1">
      <c r="B648" s="146"/>
      <c r="D648" s="147" t="s">
        <v>139</v>
      </c>
      <c r="E648" s="148" t="s">
        <v>1</v>
      </c>
      <c r="F648" s="149" t="s">
        <v>415</v>
      </c>
      <c r="H648" s="150">
        <v>104.27</v>
      </c>
      <c r="I648" s="151"/>
      <c r="L648" s="146"/>
      <c r="M648" s="152"/>
      <c r="T648" s="153"/>
      <c r="AT648" s="148" t="s">
        <v>139</v>
      </c>
      <c r="AU648" s="148" t="s">
        <v>84</v>
      </c>
      <c r="AV648" s="12" t="s">
        <v>84</v>
      </c>
      <c r="AW648" s="12" t="s">
        <v>31</v>
      </c>
      <c r="AX648" s="12" t="s">
        <v>74</v>
      </c>
      <c r="AY648" s="148" t="s">
        <v>132</v>
      </c>
    </row>
    <row r="649" spans="2:65" s="12" customFormat="1">
      <c r="B649" s="146"/>
      <c r="D649" s="147" t="s">
        <v>139</v>
      </c>
      <c r="E649" s="148" t="s">
        <v>1</v>
      </c>
      <c r="F649" s="149" t="s">
        <v>416</v>
      </c>
      <c r="H649" s="150">
        <v>125.92</v>
      </c>
      <c r="I649" s="151"/>
      <c r="L649" s="146"/>
      <c r="M649" s="152"/>
      <c r="T649" s="153"/>
      <c r="AT649" s="148" t="s">
        <v>139</v>
      </c>
      <c r="AU649" s="148" t="s">
        <v>84</v>
      </c>
      <c r="AV649" s="12" t="s">
        <v>84</v>
      </c>
      <c r="AW649" s="12" t="s">
        <v>31</v>
      </c>
      <c r="AX649" s="12" t="s">
        <v>74</v>
      </c>
      <c r="AY649" s="148" t="s">
        <v>132</v>
      </c>
    </row>
    <row r="650" spans="2:65" s="12" customFormat="1">
      <c r="B650" s="146"/>
      <c r="D650" s="147" t="s">
        <v>139</v>
      </c>
      <c r="E650" s="148" t="s">
        <v>1</v>
      </c>
      <c r="F650" s="149" t="s">
        <v>417</v>
      </c>
      <c r="H650" s="150">
        <v>87.64</v>
      </c>
      <c r="I650" s="151"/>
      <c r="L650" s="146"/>
      <c r="M650" s="152"/>
      <c r="T650" s="153"/>
      <c r="AT650" s="148" t="s">
        <v>139</v>
      </c>
      <c r="AU650" s="148" t="s">
        <v>84</v>
      </c>
      <c r="AV650" s="12" t="s">
        <v>84</v>
      </c>
      <c r="AW650" s="12" t="s">
        <v>31</v>
      </c>
      <c r="AX650" s="12" t="s">
        <v>74</v>
      </c>
      <c r="AY650" s="148" t="s">
        <v>132</v>
      </c>
    </row>
    <row r="651" spans="2:65" s="12" customFormat="1">
      <c r="B651" s="146"/>
      <c r="D651" s="147" t="s">
        <v>139</v>
      </c>
      <c r="E651" s="148" t="s">
        <v>1</v>
      </c>
      <c r="F651" s="149" t="s">
        <v>418</v>
      </c>
      <c r="H651" s="150">
        <v>64.290000000000006</v>
      </c>
      <c r="I651" s="151"/>
      <c r="L651" s="146"/>
      <c r="M651" s="152"/>
      <c r="T651" s="153"/>
      <c r="AT651" s="148" t="s">
        <v>139</v>
      </c>
      <c r="AU651" s="148" t="s">
        <v>84</v>
      </c>
      <c r="AV651" s="12" t="s">
        <v>84</v>
      </c>
      <c r="AW651" s="12" t="s">
        <v>31</v>
      </c>
      <c r="AX651" s="12" t="s">
        <v>74</v>
      </c>
      <c r="AY651" s="148" t="s">
        <v>132</v>
      </c>
    </row>
    <row r="652" spans="2:65" s="12" customFormat="1">
      <c r="B652" s="146"/>
      <c r="D652" s="147" t="s">
        <v>139</v>
      </c>
      <c r="E652" s="148" t="s">
        <v>1</v>
      </c>
      <c r="F652" s="149" t="s">
        <v>419</v>
      </c>
      <c r="H652" s="150">
        <v>56.88</v>
      </c>
      <c r="I652" s="151"/>
      <c r="L652" s="146"/>
      <c r="M652" s="152"/>
      <c r="T652" s="153"/>
      <c r="AT652" s="148" t="s">
        <v>139</v>
      </c>
      <c r="AU652" s="148" t="s">
        <v>84</v>
      </c>
      <c r="AV652" s="12" t="s">
        <v>84</v>
      </c>
      <c r="AW652" s="12" t="s">
        <v>31</v>
      </c>
      <c r="AX652" s="12" t="s">
        <v>74</v>
      </c>
      <c r="AY652" s="148" t="s">
        <v>132</v>
      </c>
    </row>
    <row r="653" spans="2:65" s="12" customFormat="1">
      <c r="B653" s="146"/>
      <c r="D653" s="147" t="s">
        <v>139</v>
      </c>
      <c r="E653" s="148" t="s">
        <v>1</v>
      </c>
      <c r="F653" s="149" t="s">
        <v>420</v>
      </c>
      <c r="H653" s="150">
        <v>85.06</v>
      </c>
      <c r="I653" s="151"/>
      <c r="L653" s="146"/>
      <c r="M653" s="152"/>
      <c r="T653" s="153"/>
      <c r="AT653" s="148" t="s">
        <v>139</v>
      </c>
      <c r="AU653" s="148" t="s">
        <v>84</v>
      </c>
      <c r="AV653" s="12" t="s">
        <v>84</v>
      </c>
      <c r="AW653" s="12" t="s">
        <v>31</v>
      </c>
      <c r="AX653" s="12" t="s">
        <v>74</v>
      </c>
      <c r="AY653" s="148" t="s">
        <v>132</v>
      </c>
    </row>
    <row r="654" spans="2:65" s="12" customFormat="1">
      <c r="B654" s="146"/>
      <c r="D654" s="147" t="s">
        <v>139</v>
      </c>
      <c r="E654" s="148" t="s">
        <v>1</v>
      </c>
      <c r="F654" s="149" t="s">
        <v>421</v>
      </c>
      <c r="H654" s="150">
        <v>134.29</v>
      </c>
      <c r="I654" s="151"/>
      <c r="L654" s="146"/>
      <c r="M654" s="152"/>
      <c r="T654" s="153"/>
      <c r="AT654" s="148" t="s">
        <v>139</v>
      </c>
      <c r="AU654" s="148" t="s">
        <v>84</v>
      </c>
      <c r="AV654" s="12" t="s">
        <v>84</v>
      </c>
      <c r="AW654" s="12" t="s">
        <v>31</v>
      </c>
      <c r="AX654" s="12" t="s">
        <v>74</v>
      </c>
      <c r="AY654" s="148" t="s">
        <v>132</v>
      </c>
    </row>
    <row r="655" spans="2:65" s="12" customFormat="1">
      <c r="B655" s="146"/>
      <c r="D655" s="147" t="s">
        <v>139</v>
      </c>
      <c r="E655" s="148" t="s">
        <v>1</v>
      </c>
      <c r="F655" s="149" t="s">
        <v>422</v>
      </c>
      <c r="H655" s="150">
        <v>30.79</v>
      </c>
      <c r="I655" s="151"/>
      <c r="L655" s="146"/>
      <c r="M655" s="152"/>
      <c r="T655" s="153"/>
      <c r="AT655" s="148" t="s">
        <v>139</v>
      </c>
      <c r="AU655" s="148" t="s">
        <v>84</v>
      </c>
      <c r="AV655" s="12" t="s">
        <v>84</v>
      </c>
      <c r="AW655" s="12" t="s">
        <v>31</v>
      </c>
      <c r="AX655" s="12" t="s">
        <v>74</v>
      </c>
      <c r="AY655" s="148" t="s">
        <v>132</v>
      </c>
    </row>
    <row r="656" spans="2:65" s="12" customFormat="1">
      <c r="B656" s="146"/>
      <c r="D656" s="147" t="s">
        <v>139</v>
      </c>
      <c r="E656" s="148" t="s">
        <v>1</v>
      </c>
      <c r="F656" s="149" t="s">
        <v>423</v>
      </c>
      <c r="H656" s="150">
        <v>225.88</v>
      </c>
      <c r="I656" s="151"/>
      <c r="L656" s="146"/>
      <c r="M656" s="152"/>
      <c r="T656" s="153"/>
      <c r="AT656" s="148" t="s">
        <v>139</v>
      </c>
      <c r="AU656" s="148" t="s">
        <v>84</v>
      </c>
      <c r="AV656" s="12" t="s">
        <v>84</v>
      </c>
      <c r="AW656" s="12" t="s">
        <v>31</v>
      </c>
      <c r="AX656" s="12" t="s">
        <v>74</v>
      </c>
      <c r="AY656" s="148" t="s">
        <v>132</v>
      </c>
    </row>
    <row r="657" spans="2:65" s="12" customFormat="1">
      <c r="B657" s="146"/>
      <c r="D657" s="147" t="s">
        <v>139</v>
      </c>
      <c r="E657" s="148" t="s">
        <v>1</v>
      </c>
      <c r="F657" s="149" t="s">
        <v>424</v>
      </c>
      <c r="H657" s="150">
        <v>44.83</v>
      </c>
      <c r="I657" s="151"/>
      <c r="L657" s="146"/>
      <c r="M657" s="152"/>
      <c r="T657" s="153"/>
      <c r="AT657" s="148" t="s">
        <v>139</v>
      </c>
      <c r="AU657" s="148" t="s">
        <v>84</v>
      </c>
      <c r="AV657" s="12" t="s">
        <v>84</v>
      </c>
      <c r="AW657" s="12" t="s">
        <v>31</v>
      </c>
      <c r="AX657" s="12" t="s">
        <v>74</v>
      </c>
      <c r="AY657" s="148" t="s">
        <v>132</v>
      </c>
    </row>
    <row r="658" spans="2:65" s="12" customFormat="1">
      <c r="B658" s="146"/>
      <c r="D658" s="147" t="s">
        <v>139</v>
      </c>
      <c r="E658" s="148" t="s">
        <v>1</v>
      </c>
      <c r="F658" s="149" t="s">
        <v>425</v>
      </c>
      <c r="H658" s="150">
        <v>83.96</v>
      </c>
      <c r="I658" s="151"/>
      <c r="L658" s="146"/>
      <c r="M658" s="152"/>
      <c r="T658" s="153"/>
      <c r="AT658" s="148" t="s">
        <v>139</v>
      </c>
      <c r="AU658" s="148" t="s">
        <v>84</v>
      </c>
      <c r="AV658" s="12" t="s">
        <v>84</v>
      </c>
      <c r="AW658" s="12" t="s">
        <v>31</v>
      </c>
      <c r="AX658" s="12" t="s">
        <v>74</v>
      </c>
      <c r="AY658" s="148" t="s">
        <v>132</v>
      </c>
    </row>
    <row r="659" spans="2:65" s="13" customFormat="1">
      <c r="B659" s="154"/>
      <c r="D659" s="147" t="s">
        <v>139</v>
      </c>
      <c r="E659" s="155" t="s">
        <v>1</v>
      </c>
      <c r="F659" s="156" t="s">
        <v>156</v>
      </c>
      <c r="H659" s="157">
        <v>1633.71</v>
      </c>
      <c r="I659" s="158"/>
      <c r="L659" s="154"/>
      <c r="M659" s="159"/>
      <c r="T659" s="160"/>
      <c r="AT659" s="155" t="s">
        <v>139</v>
      </c>
      <c r="AU659" s="155" t="s">
        <v>84</v>
      </c>
      <c r="AV659" s="13" t="s">
        <v>137</v>
      </c>
      <c r="AW659" s="13" t="s">
        <v>31</v>
      </c>
      <c r="AX659" s="13" t="s">
        <v>74</v>
      </c>
      <c r="AY659" s="155" t="s">
        <v>132</v>
      </c>
    </row>
    <row r="660" spans="2:65" s="12" customFormat="1">
      <c r="B660" s="146"/>
      <c r="D660" s="147" t="s">
        <v>139</v>
      </c>
      <c r="E660" s="148" t="s">
        <v>1</v>
      </c>
      <c r="F660" s="149" t="s">
        <v>549</v>
      </c>
      <c r="H660" s="150">
        <v>1715.396</v>
      </c>
      <c r="I660" s="151"/>
      <c r="L660" s="146"/>
      <c r="M660" s="152"/>
      <c r="T660" s="153"/>
      <c r="AT660" s="148" t="s">
        <v>139</v>
      </c>
      <c r="AU660" s="148" t="s">
        <v>84</v>
      </c>
      <c r="AV660" s="12" t="s">
        <v>84</v>
      </c>
      <c r="AW660" s="12" t="s">
        <v>31</v>
      </c>
      <c r="AX660" s="12" t="s">
        <v>82</v>
      </c>
      <c r="AY660" s="148" t="s">
        <v>132</v>
      </c>
    </row>
    <row r="661" spans="2:65" s="1" customFormat="1" ht="24.2" customHeight="1">
      <c r="B661" s="132"/>
      <c r="C661" s="133" t="s">
        <v>550</v>
      </c>
      <c r="D661" s="133" t="s">
        <v>134</v>
      </c>
      <c r="E661" s="134" t="s">
        <v>1664</v>
      </c>
      <c r="F661" s="135" t="s">
        <v>1844</v>
      </c>
      <c r="G661" s="136" t="s">
        <v>175</v>
      </c>
      <c r="H661" s="137">
        <v>1715.396</v>
      </c>
      <c r="I661" s="138"/>
      <c r="J661" s="139">
        <f>ROUND(I661*H661,2)</f>
        <v>0</v>
      </c>
      <c r="K661" s="135" t="s">
        <v>136</v>
      </c>
      <c r="L661" s="32"/>
      <c r="M661" s="140" t="s">
        <v>1</v>
      </c>
      <c r="N661" s="141" t="s">
        <v>39</v>
      </c>
      <c r="P661" s="142">
        <f>O661*H661</f>
        <v>0</v>
      </c>
      <c r="Q661" s="142">
        <v>9.0000000000000006E-5</v>
      </c>
      <c r="R661" s="142">
        <f>Q661*H661</f>
        <v>0.15438564000000002</v>
      </c>
      <c r="S661" s="142">
        <v>0</v>
      </c>
      <c r="T661" s="143">
        <f>S661*H661</f>
        <v>0</v>
      </c>
      <c r="AR661" s="144" t="s">
        <v>137</v>
      </c>
      <c r="AT661" s="144" t="s">
        <v>134</v>
      </c>
      <c r="AU661" s="144" t="s">
        <v>84</v>
      </c>
      <c r="AY661" s="17" t="s">
        <v>132</v>
      </c>
      <c r="BE661" s="145">
        <f>IF(N661="základní",J661,0)</f>
        <v>0</v>
      </c>
      <c r="BF661" s="145">
        <f>IF(N661="snížená",J661,0)</f>
        <v>0</v>
      </c>
      <c r="BG661" s="145">
        <f>IF(N661="zákl. přenesená",J661,0)</f>
        <v>0</v>
      </c>
      <c r="BH661" s="145">
        <f>IF(N661="sníž. přenesená",J661,0)</f>
        <v>0</v>
      </c>
      <c r="BI661" s="145">
        <f>IF(N661="nulová",J661,0)</f>
        <v>0</v>
      </c>
      <c r="BJ661" s="17" t="s">
        <v>82</v>
      </c>
      <c r="BK661" s="145">
        <f>ROUND(I661*H661,2)</f>
        <v>0</v>
      </c>
      <c r="BL661" s="17" t="s">
        <v>137</v>
      </c>
      <c r="BM661" s="144" t="s">
        <v>551</v>
      </c>
    </row>
    <row r="662" spans="2:65" s="12" customFormat="1">
      <c r="B662" s="146"/>
      <c r="D662" s="147" t="s">
        <v>139</v>
      </c>
      <c r="E662" s="148" t="s">
        <v>1</v>
      </c>
      <c r="F662" s="149" t="s">
        <v>412</v>
      </c>
      <c r="H662" s="150">
        <v>26.88</v>
      </c>
      <c r="I662" s="151"/>
      <c r="L662" s="146"/>
      <c r="M662" s="152"/>
      <c r="T662" s="153"/>
      <c r="AT662" s="148" t="s">
        <v>139</v>
      </c>
      <c r="AU662" s="148" t="s">
        <v>84</v>
      </c>
      <c r="AV662" s="12" t="s">
        <v>84</v>
      </c>
      <c r="AW662" s="12" t="s">
        <v>31</v>
      </c>
      <c r="AX662" s="12" t="s">
        <v>74</v>
      </c>
      <c r="AY662" s="148" t="s">
        <v>132</v>
      </c>
    </row>
    <row r="663" spans="2:65" s="12" customFormat="1">
      <c r="B663" s="146"/>
      <c r="D663" s="147" t="s">
        <v>139</v>
      </c>
      <c r="E663" s="148" t="s">
        <v>1</v>
      </c>
      <c r="F663" s="149" t="s">
        <v>413</v>
      </c>
      <c r="H663" s="150">
        <v>209.45</v>
      </c>
      <c r="I663" s="151"/>
      <c r="L663" s="146"/>
      <c r="M663" s="152"/>
      <c r="T663" s="153"/>
      <c r="AT663" s="148" t="s">
        <v>139</v>
      </c>
      <c r="AU663" s="148" t="s">
        <v>84</v>
      </c>
      <c r="AV663" s="12" t="s">
        <v>84</v>
      </c>
      <c r="AW663" s="12" t="s">
        <v>31</v>
      </c>
      <c r="AX663" s="12" t="s">
        <v>74</v>
      </c>
      <c r="AY663" s="148" t="s">
        <v>132</v>
      </c>
    </row>
    <row r="664" spans="2:65" s="12" customFormat="1">
      <c r="B664" s="146"/>
      <c r="D664" s="147" t="s">
        <v>139</v>
      </c>
      <c r="E664" s="148" t="s">
        <v>1</v>
      </c>
      <c r="F664" s="149" t="s">
        <v>414</v>
      </c>
      <c r="H664" s="150">
        <v>353.57</v>
      </c>
      <c r="I664" s="151"/>
      <c r="L664" s="146"/>
      <c r="M664" s="152"/>
      <c r="T664" s="153"/>
      <c r="AT664" s="148" t="s">
        <v>139</v>
      </c>
      <c r="AU664" s="148" t="s">
        <v>84</v>
      </c>
      <c r="AV664" s="12" t="s">
        <v>84</v>
      </c>
      <c r="AW664" s="12" t="s">
        <v>31</v>
      </c>
      <c r="AX664" s="12" t="s">
        <v>74</v>
      </c>
      <c r="AY664" s="148" t="s">
        <v>132</v>
      </c>
    </row>
    <row r="665" spans="2:65" s="12" customFormat="1">
      <c r="B665" s="146"/>
      <c r="D665" s="147" t="s">
        <v>139</v>
      </c>
      <c r="E665" s="148" t="s">
        <v>1</v>
      </c>
      <c r="F665" s="149" t="s">
        <v>415</v>
      </c>
      <c r="H665" s="150">
        <v>104.27</v>
      </c>
      <c r="I665" s="151"/>
      <c r="L665" s="146"/>
      <c r="M665" s="152"/>
      <c r="T665" s="153"/>
      <c r="AT665" s="148" t="s">
        <v>139</v>
      </c>
      <c r="AU665" s="148" t="s">
        <v>84</v>
      </c>
      <c r="AV665" s="12" t="s">
        <v>84</v>
      </c>
      <c r="AW665" s="12" t="s">
        <v>31</v>
      </c>
      <c r="AX665" s="12" t="s">
        <v>74</v>
      </c>
      <c r="AY665" s="148" t="s">
        <v>132</v>
      </c>
    </row>
    <row r="666" spans="2:65" s="12" customFormat="1">
      <c r="B666" s="146"/>
      <c r="D666" s="147" t="s">
        <v>139</v>
      </c>
      <c r="E666" s="148" t="s">
        <v>1</v>
      </c>
      <c r="F666" s="149" t="s">
        <v>416</v>
      </c>
      <c r="H666" s="150">
        <v>125.92</v>
      </c>
      <c r="I666" s="151"/>
      <c r="L666" s="146"/>
      <c r="M666" s="152"/>
      <c r="T666" s="153"/>
      <c r="AT666" s="148" t="s">
        <v>139</v>
      </c>
      <c r="AU666" s="148" t="s">
        <v>84</v>
      </c>
      <c r="AV666" s="12" t="s">
        <v>84</v>
      </c>
      <c r="AW666" s="12" t="s">
        <v>31</v>
      </c>
      <c r="AX666" s="12" t="s">
        <v>74</v>
      </c>
      <c r="AY666" s="148" t="s">
        <v>132</v>
      </c>
    </row>
    <row r="667" spans="2:65" s="12" customFormat="1">
      <c r="B667" s="146"/>
      <c r="D667" s="147" t="s">
        <v>139</v>
      </c>
      <c r="E667" s="148" t="s">
        <v>1</v>
      </c>
      <c r="F667" s="149" t="s">
        <v>417</v>
      </c>
      <c r="H667" s="150">
        <v>87.64</v>
      </c>
      <c r="I667" s="151"/>
      <c r="L667" s="146"/>
      <c r="M667" s="152"/>
      <c r="T667" s="153"/>
      <c r="AT667" s="148" t="s">
        <v>139</v>
      </c>
      <c r="AU667" s="148" t="s">
        <v>84</v>
      </c>
      <c r="AV667" s="12" t="s">
        <v>84</v>
      </c>
      <c r="AW667" s="12" t="s">
        <v>31</v>
      </c>
      <c r="AX667" s="12" t="s">
        <v>74</v>
      </c>
      <c r="AY667" s="148" t="s">
        <v>132</v>
      </c>
    </row>
    <row r="668" spans="2:65" s="12" customFormat="1">
      <c r="B668" s="146"/>
      <c r="D668" s="147" t="s">
        <v>139</v>
      </c>
      <c r="E668" s="148" t="s">
        <v>1</v>
      </c>
      <c r="F668" s="149" t="s">
        <v>418</v>
      </c>
      <c r="H668" s="150">
        <v>64.290000000000006</v>
      </c>
      <c r="I668" s="151"/>
      <c r="L668" s="146"/>
      <c r="M668" s="152"/>
      <c r="T668" s="153"/>
      <c r="AT668" s="148" t="s">
        <v>139</v>
      </c>
      <c r="AU668" s="148" t="s">
        <v>84</v>
      </c>
      <c r="AV668" s="12" t="s">
        <v>84</v>
      </c>
      <c r="AW668" s="12" t="s">
        <v>31</v>
      </c>
      <c r="AX668" s="12" t="s">
        <v>74</v>
      </c>
      <c r="AY668" s="148" t="s">
        <v>132</v>
      </c>
    </row>
    <row r="669" spans="2:65" s="12" customFormat="1">
      <c r="B669" s="146"/>
      <c r="D669" s="147" t="s">
        <v>139</v>
      </c>
      <c r="E669" s="148" t="s">
        <v>1</v>
      </c>
      <c r="F669" s="149" t="s">
        <v>419</v>
      </c>
      <c r="H669" s="150">
        <v>56.88</v>
      </c>
      <c r="I669" s="151"/>
      <c r="L669" s="146"/>
      <c r="M669" s="152"/>
      <c r="T669" s="153"/>
      <c r="AT669" s="148" t="s">
        <v>139</v>
      </c>
      <c r="AU669" s="148" t="s">
        <v>84</v>
      </c>
      <c r="AV669" s="12" t="s">
        <v>84</v>
      </c>
      <c r="AW669" s="12" t="s">
        <v>31</v>
      </c>
      <c r="AX669" s="12" t="s">
        <v>74</v>
      </c>
      <c r="AY669" s="148" t="s">
        <v>132</v>
      </c>
    </row>
    <row r="670" spans="2:65" s="12" customFormat="1">
      <c r="B670" s="146"/>
      <c r="D670" s="147" t="s">
        <v>139</v>
      </c>
      <c r="E670" s="148" t="s">
        <v>1</v>
      </c>
      <c r="F670" s="149" t="s">
        <v>420</v>
      </c>
      <c r="H670" s="150">
        <v>85.06</v>
      </c>
      <c r="I670" s="151"/>
      <c r="L670" s="146"/>
      <c r="M670" s="152"/>
      <c r="T670" s="153"/>
      <c r="AT670" s="148" t="s">
        <v>139</v>
      </c>
      <c r="AU670" s="148" t="s">
        <v>84</v>
      </c>
      <c r="AV670" s="12" t="s">
        <v>84</v>
      </c>
      <c r="AW670" s="12" t="s">
        <v>31</v>
      </c>
      <c r="AX670" s="12" t="s">
        <v>74</v>
      </c>
      <c r="AY670" s="148" t="s">
        <v>132</v>
      </c>
    </row>
    <row r="671" spans="2:65" s="12" customFormat="1">
      <c r="B671" s="146"/>
      <c r="D671" s="147" t="s">
        <v>139</v>
      </c>
      <c r="E671" s="148" t="s">
        <v>1</v>
      </c>
      <c r="F671" s="149" t="s">
        <v>421</v>
      </c>
      <c r="H671" s="150">
        <v>134.29</v>
      </c>
      <c r="I671" s="151"/>
      <c r="L671" s="146"/>
      <c r="M671" s="152"/>
      <c r="T671" s="153"/>
      <c r="AT671" s="148" t="s">
        <v>139</v>
      </c>
      <c r="AU671" s="148" t="s">
        <v>84</v>
      </c>
      <c r="AV671" s="12" t="s">
        <v>84</v>
      </c>
      <c r="AW671" s="12" t="s">
        <v>31</v>
      </c>
      <c r="AX671" s="12" t="s">
        <v>74</v>
      </c>
      <c r="AY671" s="148" t="s">
        <v>132</v>
      </c>
    </row>
    <row r="672" spans="2:65" s="12" customFormat="1">
      <c r="B672" s="146"/>
      <c r="D672" s="147" t="s">
        <v>139</v>
      </c>
      <c r="E672" s="148" t="s">
        <v>1</v>
      </c>
      <c r="F672" s="149" t="s">
        <v>422</v>
      </c>
      <c r="H672" s="150">
        <v>30.79</v>
      </c>
      <c r="I672" s="151"/>
      <c r="L672" s="146"/>
      <c r="M672" s="152"/>
      <c r="T672" s="153"/>
      <c r="AT672" s="148" t="s">
        <v>139</v>
      </c>
      <c r="AU672" s="148" t="s">
        <v>84</v>
      </c>
      <c r="AV672" s="12" t="s">
        <v>84</v>
      </c>
      <c r="AW672" s="12" t="s">
        <v>31</v>
      </c>
      <c r="AX672" s="12" t="s">
        <v>74</v>
      </c>
      <c r="AY672" s="148" t="s">
        <v>132</v>
      </c>
    </row>
    <row r="673" spans="2:65" s="12" customFormat="1">
      <c r="B673" s="146"/>
      <c r="D673" s="147" t="s">
        <v>139</v>
      </c>
      <c r="E673" s="148" t="s">
        <v>1</v>
      </c>
      <c r="F673" s="149" t="s">
        <v>423</v>
      </c>
      <c r="H673" s="150">
        <v>225.88</v>
      </c>
      <c r="I673" s="151"/>
      <c r="L673" s="146"/>
      <c r="M673" s="152"/>
      <c r="T673" s="153"/>
      <c r="AT673" s="148" t="s">
        <v>139</v>
      </c>
      <c r="AU673" s="148" t="s">
        <v>84</v>
      </c>
      <c r="AV673" s="12" t="s">
        <v>84</v>
      </c>
      <c r="AW673" s="12" t="s">
        <v>31</v>
      </c>
      <c r="AX673" s="12" t="s">
        <v>74</v>
      </c>
      <c r="AY673" s="148" t="s">
        <v>132</v>
      </c>
    </row>
    <row r="674" spans="2:65" s="12" customFormat="1">
      <c r="B674" s="146"/>
      <c r="D674" s="147" t="s">
        <v>139</v>
      </c>
      <c r="E674" s="148" t="s">
        <v>1</v>
      </c>
      <c r="F674" s="149" t="s">
        <v>424</v>
      </c>
      <c r="H674" s="150">
        <v>44.83</v>
      </c>
      <c r="I674" s="151"/>
      <c r="L674" s="146"/>
      <c r="M674" s="152"/>
      <c r="T674" s="153"/>
      <c r="AT674" s="148" t="s">
        <v>139</v>
      </c>
      <c r="AU674" s="148" t="s">
        <v>84</v>
      </c>
      <c r="AV674" s="12" t="s">
        <v>84</v>
      </c>
      <c r="AW674" s="12" t="s">
        <v>31</v>
      </c>
      <c r="AX674" s="12" t="s">
        <v>74</v>
      </c>
      <c r="AY674" s="148" t="s">
        <v>132</v>
      </c>
    </row>
    <row r="675" spans="2:65" s="12" customFormat="1">
      <c r="B675" s="146"/>
      <c r="D675" s="147" t="s">
        <v>139</v>
      </c>
      <c r="E675" s="148" t="s">
        <v>1</v>
      </c>
      <c r="F675" s="149" t="s">
        <v>425</v>
      </c>
      <c r="H675" s="150">
        <v>83.96</v>
      </c>
      <c r="I675" s="151"/>
      <c r="L675" s="146"/>
      <c r="M675" s="152"/>
      <c r="T675" s="153"/>
      <c r="AT675" s="148" t="s">
        <v>139</v>
      </c>
      <c r="AU675" s="148" t="s">
        <v>84</v>
      </c>
      <c r="AV675" s="12" t="s">
        <v>84</v>
      </c>
      <c r="AW675" s="12" t="s">
        <v>31</v>
      </c>
      <c r="AX675" s="12" t="s">
        <v>74</v>
      </c>
      <c r="AY675" s="148" t="s">
        <v>132</v>
      </c>
    </row>
    <row r="676" spans="2:65" s="13" customFormat="1">
      <c r="B676" s="154"/>
      <c r="D676" s="147" t="s">
        <v>139</v>
      </c>
      <c r="E676" s="155" t="s">
        <v>1</v>
      </c>
      <c r="F676" s="156" t="s">
        <v>156</v>
      </c>
      <c r="H676" s="157">
        <v>1633.71</v>
      </c>
      <c r="I676" s="158"/>
      <c r="L676" s="154"/>
      <c r="M676" s="159"/>
      <c r="T676" s="160"/>
      <c r="AT676" s="155" t="s">
        <v>139</v>
      </c>
      <c r="AU676" s="155" t="s">
        <v>84</v>
      </c>
      <c r="AV676" s="13" t="s">
        <v>137</v>
      </c>
      <c r="AW676" s="13" t="s">
        <v>31</v>
      </c>
      <c r="AX676" s="13" t="s">
        <v>74</v>
      </c>
      <c r="AY676" s="155" t="s">
        <v>132</v>
      </c>
    </row>
    <row r="677" spans="2:65" s="12" customFormat="1">
      <c r="B677" s="146"/>
      <c r="D677" s="147" t="s">
        <v>139</v>
      </c>
      <c r="E677" s="148" t="s">
        <v>1</v>
      </c>
      <c r="F677" s="149" t="s">
        <v>549</v>
      </c>
      <c r="H677" s="150">
        <v>1715.396</v>
      </c>
      <c r="I677" s="151"/>
      <c r="L677" s="146"/>
      <c r="M677" s="152"/>
      <c r="T677" s="153"/>
      <c r="AT677" s="148" t="s">
        <v>139</v>
      </c>
      <c r="AU677" s="148" t="s">
        <v>84</v>
      </c>
      <c r="AV677" s="12" t="s">
        <v>84</v>
      </c>
      <c r="AW677" s="12" t="s">
        <v>31</v>
      </c>
      <c r="AX677" s="12" t="s">
        <v>82</v>
      </c>
      <c r="AY677" s="148" t="s">
        <v>132</v>
      </c>
    </row>
    <row r="678" spans="2:65" s="11" customFormat="1" ht="22.9" customHeight="1">
      <c r="B678" s="120"/>
      <c r="D678" s="121" t="s">
        <v>73</v>
      </c>
      <c r="E678" s="130" t="s">
        <v>224</v>
      </c>
      <c r="F678" s="130" t="s">
        <v>552</v>
      </c>
      <c r="I678" s="123"/>
      <c r="J678" s="131">
        <f>BK678</f>
        <v>0</v>
      </c>
      <c r="L678" s="120"/>
      <c r="M678" s="125"/>
      <c r="P678" s="126">
        <f>SUM(P679:P702)</f>
        <v>0</v>
      </c>
      <c r="R678" s="126">
        <f>SUM(R679:R702)</f>
        <v>0.13255700000000001</v>
      </c>
      <c r="T678" s="127">
        <f>SUM(T679:T702)</f>
        <v>0</v>
      </c>
      <c r="AR678" s="121" t="s">
        <v>82</v>
      </c>
      <c r="AT678" s="128" t="s">
        <v>73</v>
      </c>
      <c r="AU678" s="128" t="s">
        <v>82</v>
      </c>
      <c r="AY678" s="121" t="s">
        <v>132</v>
      </c>
      <c r="BK678" s="129">
        <f>SUM(BK679:BK702)</f>
        <v>0</v>
      </c>
    </row>
    <row r="679" spans="2:65" s="1" customFormat="1" ht="24.2" customHeight="1">
      <c r="B679" s="132"/>
      <c r="C679" s="133" t="s">
        <v>553</v>
      </c>
      <c r="D679" s="133" t="s">
        <v>134</v>
      </c>
      <c r="E679" s="134" t="s">
        <v>1665</v>
      </c>
      <c r="F679" s="135" t="s">
        <v>1845</v>
      </c>
      <c r="G679" s="136" t="s">
        <v>175</v>
      </c>
      <c r="H679" s="137">
        <v>2651.14</v>
      </c>
      <c r="I679" s="138"/>
      <c r="J679" s="139">
        <f>ROUND(I679*H679,2)</f>
        <v>0</v>
      </c>
      <c r="K679" s="135" t="s">
        <v>136</v>
      </c>
      <c r="L679" s="32"/>
      <c r="M679" s="140" t="s">
        <v>1</v>
      </c>
      <c r="N679" s="141" t="s">
        <v>39</v>
      </c>
      <c r="P679" s="142">
        <f>O679*H679</f>
        <v>0</v>
      </c>
      <c r="Q679" s="142">
        <v>5.0000000000000002E-5</v>
      </c>
      <c r="R679" s="142">
        <f>Q679*H679</f>
        <v>0.13255700000000001</v>
      </c>
      <c r="S679" s="142">
        <v>0</v>
      </c>
      <c r="T679" s="143">
        <f>S679*H679</f>
        <v>0</v>
      </c>
      <c r="AR679" s="144" t="s">
        <v>137</v>
      </c>
      <c r="AT679" s="144" t="s">
        <v>134</v>
      </c>
      <c r="AU679" s="144" t="s">
        <v>84</v>
      </c>
      <c r="AY679" s="17" t="s">
        <v>132</v>
      </c>
      <c r="BE679" s="145">
        <f>IF(N679="základní",J679,0)</f>
        <v>0</v>
      </c>
      <c r="BF679" s="145">
        <f>IF(N679="snížená",J679,0)</f>
        <v>0</v>
      </c>
      <c r="BG679" s="145">
        <f>IF(N679="zákl. přenesená",J679,0)</f>
        <v>0</v>
      </c>
      <c r="BH679" s="145">
        <f>IF(N679="sníž. přenesená",J679,0)</f>
        <v>0</v>
      </c>
      <c r="BI679" s="145">
        <f>IF(N679="nulová",J679,0)</f>
        <v>0</v>
      </c>
      <c r="BJ679" s="17" t="s">
        <v>82</v>
      </c>
      <c r="BK679" s="145">
        <f>ROUND(I679*H679,2)</f>
        <v>0</v>
      </c>
      <c r="BL679" s="17" t="s">
        <v>137</v>
      </c>
      <c r="BM679" s="144" t="s">
        <v>554</v>
      </c>
    </row>
    <row r="680" spans="2:65" s="12" customFormat="1">
      <c r="B680" s="146"/>
      <c r="D680" s="147" t="s">
        <v>139</v>
      </c>
      <c r="E680" s="148" t="s">
        <v>1</v>
      </c>
      <c r="F680" s="149" t="s">
        <v>142</v>
      </c>
      <c r="H680" s="150">
        <v>53.76</v>
      </c>
      <c r="I680" s="151"/>
      <c r="L680" s="146"/>
      <c r="M680" s="152"/>
      <c r="T680" s="153"/>
      <c r="AT680" s="148" t="s">
        <v>139</v>
      </c>
      <c r="AU680" s="148" t="s">
        <v>84</v>
      </c>
      <c r="AV680" s="12" t="s">
        <v>84</v>
      </c>
      <c r="AW680" s="12" t="s">
        <v>31</v>
      </c>
      <c r="AX680" s="12" t="s">
        <v>74</v>
      </c>
      <c r="AY680" s="148" t="s">
        <v>132</v>
      </c>
    </row>
    <row r="681" spans="2:65" s="12" customFormat="1">
      <c r="B681" s="146"/>
      <c r="D681" s="147" t="s">
        <v>139</v>
      </c>
      <c r="E681" s="148" t="s">
        <v>1</v>
      </c>
      <c r="F681" s="149" t="s">
        <v>159</v>
      </c>
      <c r="H681" s="150">
        <v>472.66</v>
      </c>
      <c r="I681" s="151"/>
      <c r="L681" s="146"/>
      <c r="M681" s="152"/>
      <c r="T681" s="153"/>
      <c r="AT681" s="148" t="s">
        <v>139</v>
      </c>
      <c r="AU681" s="148" t="s">
        <v>84</v>
      </c>
      <c r="AV681" s="12" t="s">
        <v>84</v>
      </c>
      <c r="AW681" s="12" t="s">
        <v>31</v>
      </c>
      <c r="AX681" s="12" t="s">
        <v>74</v>
      </c>
      <c r="AY681" s="148" t="s">
        <v>132</v>
      </c>
    </row>
    <row r="682" spans="2:65" s="12" customFormat="1">
      <c r="B682" s="146"/>
      <c r="D682" s="147" t="s">
        <v>139</v>
      </c>
      <c r="E682" s="148" t="s">
        <v>1</v>
      </c>
      <c r="F682" s="149" t="s">
        <v>160</v>
      </c>
      <c r="H682" s="150">
        <v>707.14</v>
      </c>
      <c r="I682" s="151"/>
      <c r="L682" s="146"/>
      <c r="M682" s="152"/>
      <c r="T682" s="153"/>
      <c r="AT682" s="148" t="s">
        <v>139</v>
      </c>
      <c r="AU682" s="148" t="s">
        <v>84</v>
      </c>
      <c r="AV682" s="12" t="s">
        <v>84</v>
      </c>
      <c r="AW682" s="12" t="s">
        <v>31</v>
      </c>
      <c r="AX682" s="12" t="s">
        <v>74</v>
      </c>
      <c r="AY682" s="148" t="s">
        <v>132</v>
      </c>
    </row>
    <row r="683" spans="2:65" s="12" customFormat="1">
      <c r="B683" s="146"/>
      <c r="D683" s="147" t="s">
        <v>139</v>
      </c>
      <c r="E683" s="148" t="s">
        <v>1</v>
      </c>
      <c r="F683" s="149" t="s">
        <v>161</v>
      </c>
      <c r="H683" s="150">
        <v>208.54</v>
      </c>
      <c r="I683" s="151"/>
      <c r="L683" s="146"/>
      <c r="M683" s="152"/>
      <c r="T683" s="153"/>
      <c r="AT683" s="148" t="s">
        <v>139</v>
      </c>
      <c r="AU683" s="148" t="s">
        <v>84</v>
      </c>
      <c r="AV683" s="12" t="s">
        <v>84</v>
      </c>
      <c r="AW683" s="12" t="s">
        <v>31</v>
      </c>
      <c r="AX683" s="12" t="s">
        <v>74</v>
      </c>
      <c r="AY683" s="148" t="s">
        <v>132</v>
      </c>
    </row>
    <row r="684" spans="2:65" s="12" customFormat="1">
      <c r="B684" s="146"/>
      <c r="D684" s="147" t="s">
        <v>139</v>
      </c>
      <c r="E684" s="148" t="s">
        <v>1</v>
      </c>
      <c r="F684" s="149" t="s">
        <v>162</v>
      </c>
      <c r="H684" s="150">
        <v>251.84</v>
      </c>
      <c r="I684" s="151"/>
      <c r="L684" s="146"/>
      <c r="M684" s="152"/>
      <c r="T684" s="153"/>
      <c r="AT684" s="148" t="s">
        <v>139</v>
      </c>
      <c r="AU684" s="148" t="s">
        <v>84</v>
      </c>
      <c r="AV684" s="12" t="s">
        <v>84</v>
      </c>
      <c r="AW684" s="12" t="s">
        <v>31</v>
      </c>
      <c r="AX684" s="12" t="s">
        <v>74</v>
      </c>
      <c r="AY684" s="148" t="s">
        <v>132</v>
      </c>
    </row>
    <row r="685" spans="2:65" s="12" customFormat="1">
      <c r="B685" s="146"/>
      <c r="D685" s="147" t="s">
        <v>139</v>
      </c>
      <c r="E685" s="148" t="s">
        <v>1</v>
      </c>
      <c r="F685" s="149" t="s">
        <v>163</v>
      </c>
      <c r="H685" s="150">
        <v>175.28</v>
      </c>
      <c r="I685" s="151"/>
      <c r="L685" s="146"/>
      <c r="M685" s="152"/>
      <c r="T685" s="153"/>
      <c r="AT685" s="148" t="s">
        <v>139</v>
      </c>
      <c r="AU685" s="148" t="s">
        <v>84</v>
      </c>
      <c r="AV685" s="12" t="s">
        <v>84</v>
      </c>
      <c r="AW685" s="12" t="s">
        <v>31</v>
      </c>
      <c r="AX685" s="12" t="s">
        <v>74</v>
      </c>
      <c r="AY685" s="148" t="s">
        <v>132</v>
      </c>
    </row>
    <row r="686" spans="2:65" s="12" customFormat="1">
      <c r="B686" s="146"/>
      <c r="D686" s="147" t="s">
        <v>139</v>
      </c>
      <c r="E686" s="148" t="s">
        <v>1</v>
      </c>
      <c r="F686" s="149" t="s">
        <v>164</v>
      </c>
      <c r="H686" s="150">
        <v>268.58</v>
      </c>
      <c r="I686" s="151"/>
      <c r="L686" s="146"/>
      <c r="M686" s="152"/>
      <c r="T686" s="153"/>
      <c r="AT686" s="148" t="s">
        <v>139</v>
      </c>
      <c r="AU686" s="148" t="s">
        <v>84</v>
      </c>
      <c r="AV686" s="12" t="s">
        <v>84</v>
      </c>
      <c r="AW686" s="12" t="s">
        <v>31</v>
      </c>
      <c r="AX686" s="12" t="s">
        <v>74</v>
      </c>
      <c r="AY686" s="148" t="s">
        <v>132</v>
      </c>
    </row>
    <row r="687" spans="2:65" s="12" customFormat="1">
      <c r="B687" s="146"/>
      <c r="D687" s="147" t="s">
        <v>139</v>
      </c>
      <c r="E687" s="148" t="s">
        <v>1</v>
      </c>
      <c r="F687" s="149" t="s">
        <v>165</v>
      </c>
      <c r="H687" s="150">
        <v>61.58</v>
      </c>
      <c r="I687" s="151"/>
      <c r="L687" s="146"/>
      <c r="M687" s="152"/>
      <c r="T687" s="153"/>
      <c r="AT687" s="148" t="s">
        <v>139</v>
      </c>
      <c r="AU687" s="148" t="s">
        <v>84</v>
      </c>
      <c r="AV687" s="12" t="s">
        <v>84</v>
      </c>
      <c r="AW687" s="12" t="s">
        <v>31</v>
      </c>
      <c r="AX687" s="12" t="s">
        <v>74</v>
      </c>
      <c r="AY687" s="148" t="s">
        <v>132</v>
      </c>
    </row>
    <row r="688" spans="2:65" s="12" customFormat="1">
      <c r="B688" s="146"/>
      <c r="D688" s="147" t="s">
        <v>139</v>
      </c>
      <c r="E688" s="148" t="s">
        <v>1</v>
      </c>
      <c r="F688" s="149" t="s">
        <v>166</v>
      </c>
      <c r="H688" s="150">
        <v>451.76</v>
      </c>
      <c r="I688" s="151"/>
      <c r="L688" s="146"/>
      <c r="M688" s="152"/>
      <c r="T688" s="153"/>
      <c r="AT688" s="148" t="s">
        <v>139</v>
      </c>
      <c r="AU688" s="148" t="s">
        <v>84</v>
      </c>
      <c r="AV688" s="12" t="s">
        <v>84</v>
      </c>
      <c r="AW688" s="12" t="s">
        <v>31</v>
      </c>
      <c r="AX688" s="12" t="s">
        <v>74</v>
      </c>
      <c r="AY688" s="148" t="s">
        <v>132</v>
      </c>
    </row>
    <row r="689" spans="2:65" s="13" customFormat="1">
      <c r="B689" s="154"/>
      <c r="D689" s="147" t="s">
        <v>139</v>
      </c>
      <c r="E689" s="155" t="s">
        <v>1</v>
      </c>
      <c r="F689" s="156" t="s">
        <v>156</v>
      </c>
      <c r="H689" s="157">
        <v>2651.14</v>
      </c>
      <c r="I689" s="158"/>
      <c r="L689" s="154"/>
      <c r="M689" s="159"/>
      <c r="T689" s="160"/>
      <c r="AT689" s="155" t="s">
        <v>139</v>
      </c>
      <c r="AU689" s="155" t="s">
        <v>84</v>
      </c>
      <c r="AV689" s="13" t="s">
        <v>137</v>
      </c>
      <c r="AW689" s="13" t="s">
        <v>31</v>
      </c>
      <c r="AX689" s="13" t="s">
        <v>82</v>
      </c>
      <c r="AY689" s="155" t="s">
        <v>132</v>
      </c>
    </row>
    <row r="690" spans="2:65" s="1" customFormat="1" ht="24.2" customHeight="1">
      <c r="B690" s="132"/>
      <c r="C690" s="133" t="s">
        <v>555</v>
      </c>
      <c r="D690" s="133" t="s">
        <v>134</v>
      </c>
      <c r="E690" s="134" t="s">
        <v>1666</v>
      </c>
      <c r="F690" s="135" t="s">
        <v>1846</v>
      </c>
      <c r="G690" s="136" t="s">
        <v>175</v>
      </c>
      <c r="H690" s="137">
        <v>2651.14</v>
      </c>
      <c r="I690" s="138"/>
      <c r="J690" s="139">
        <f>ROUND(I690*H690,2)</f>
        <v>0</v>
      </c>
      <c r="K690" s="135" t="s">
        <v>136</v>
      </c>
      <c r="L690" s="32"/>
      <c r="M690" s="140" t="s">
        <v>1</v>
      </c>
      <c r="N690" s="141" t="s">
        <v>39</v>
      </c>
      <c r="P690" s="142">
        <f>O690*H690</f>
        <v>0</v>
      </c>
      <c r="Q690" s="142">
        <v>0</v>
      </c>
      <c r="R690" s="142">
        <f>Q690*H690</f>
        <v>0</v>
      </c>
      <c r="S690" s="142">
        <v>0</v>
      </c>
      <c r="T690" s="143">
        <f>S690*H690</f>
        <v>0</v>
      </c>
      <c r="AR690" s="144" t="s">
        <v>137</v>
      </c>
      <c r="AT690" s="144" t="s">
        <v>134</v>
      </c>
      <c r="AU690" s="144" t="s">
        <v>84</v>
      </c>
      <c r="AY690" s="17" t="s">
        <v>132</v>
      </c>
      <c r="BE690" s="145">
        <f>IF(N690="základní",J690,0)</f>
        <v>0</v>
      </c>
      <c r="BF690" s="145">
        <f>IF(N690="snížená",J690,0)</f>
        <v>0</v>
      </c>
      <c r="BG690" s="145">
        <f>IF(N690="zákl. přenesená",J690,0)</f>
        <v>0</v>
      </c>
      <c r="BH690" s="145">
        <f>IF(N690="sníž. přenesená",J690,0)</f>
        <v>0</v>
      </c>
      <c r="BI690" s="145">
        <f>IF(N690="nulová",J690,0)</f>
        <v>0</v>
      </c>
      <c r="BJ690" s="17" t="s">
        <v>82</v>
      </c>
      <c r="BK690" s="145">
        <f>ROUND(I690*H690,2)</f>
        <v>0</v>
      </c>
      <c r="BL690" s="17" t="s">
        <v>137</v>
      </c>
      <c r="BM690" s="144" t="s">
        <v>556</v>
      </c>
    </row>
    <row r="691" spans="2:65" s="12" customFormat="1">
      <c r="B691" s="146"/>
      <c r="D691" s="147" t="s">
        <v>139</v>
      </c>
      <c r="E691" s="148" t="s">
        <v>1</v>
      </c>
      <c r="F691" s="149" t="s">
        <v>142</v>
      </c>
      <c r="H691" s="150">
        <v>53.76</v>
      </c>
      <c r="I691" s="151"/>
      <c r="L691" s="146"/>
      <c r="M691" s="152"/>
      <c r="T691" s="153"/>
      <c r="AT691" s="148" t="s">
        <v>139</v>
      </c>
      <c r="AU691" s="148" t="s">
        <v>84</v>
      </c>
      <c r="AV691" s="12" t="s">
        <v>84</v>
      </c>
      <c r="AW691" s="12" t="s">
        <v>31</v>
      </c>
      <c r="AX691" s="12" t="s">
        <v>74</v>
      </c>
      <c r="AY691" s="148" t="s">
        <v>132</v>
      </c>
    </row>
    <row r="692" spans="2:65" s="12" customFormat="1">
      <c r="B692" s="146"/>
      <c r="D692" s="147" t="s">
        <v>139</v>
      </c>
      <c r="E692" s="148" t="s">
        <v>1</v>
      </c>
      <c r="F692" s="149" t="s">
        <v>159</v>
      </c>
      <c r="H692" s="150">
        <v>472.66</v>
      </c>
      <c r="I692" s="151"/>
      <c r="L692" s="146"/>
      <c r="M692" s="152"/>
      <c r="T692" s="153"/>
      <c r="AT692" s="148" t="s">
        <v>139</v>
      </c>
      <c r="AU692" s="148" t="s">
        <v>84</v>
      </c>
      <c r="AV692" s="12" t="s">
        <v>84</v>
      </c>
      <c r="AW692" s="12" t="s">
        <v>31</v>
      </c>
      <c r="AX692" s="12" t="s">
        <v>74</v>
      </c>
      <c r="AY692" s="148" t="s">
        <v>132</v>
      </c>
    </row>
    <row r="693" spans="2:65" s="12" customFormat="1">
      <c r="B693" s="146"/>
      <c r="D693" s="147" t="s">
        <v>139</v>
      </c>
      <c r="E693" s="148" t="s">
        <v>1</v>
      </c>
      <c r="F693" s="149" t="s">
        <v>160</v>
      </c>
      <c r="H693" s="150">
        <v>707.14</v>
      </c>
      <c r="I693" s="151"/>
      <c r="L693" s="146"/>
      <c r="M693" s="152"/>
      <c r="T693" s="153"/>
      <c r="AT693" s="148" t="s">
        <v>139</v>
      </c>
      <c r="AU693" s="148" t="s">
        <v>84</v>
      </c>
      <c r="AV693" s="12" t="s">
        <v>84</v>
      </c>
      <c r="AW693" s="12" t="s">
        <v>31</v>
      </c>
      <c r="AX693" s="12" t="s">
        <v>74</v>
      </c>
      <c r="AY693" s="148" t="s">
        <v>132</v>
      </c>
    </row>
    <row r="694" spans="2:65" s="12" customFormat="1">
      <c r="B694" s="146"/>
      <c r="D694" s="147" t="s">
        <v>139</v>
      </c>
      <c r="E694" s="148" t="s">
        <v>1</v>
      </c>
      <c r="F694" s="149" t="s">
        <v>161</v>
      </c>
      <c r="H694" s="150">
        <v>208.54</v>
      </c>
      <c r="I694" s="151"/>
      <c r="L694" s="146"/>
      <c r="M694" s="152"/>
      <c r="T694" s="153"/>
      <c r="AT694" s="148" t="s">
        <v>139</v>
      </c>
      <c r="AU694" s="148" t="s">
        <v>84</v>
      </c>
      <c r="AV694" s="12" t="s">
        <v>84</v>
      </c>
      <c r="AW694" s="12" t="s">
        <v>31</v>
      </c>
      <c r="AX694" s="12" t="s">
        <v>74</v>
      </c>
      <c r="AY694" s="148" t="s">
        <v>132</v>
      </c>
    </row>
    <row r="695" spans="2:65" s="12" customFormat="1">
      <c r="B695" s="146"/>
      <c r="D695" s="147" t="s">
        <v>139</v>
      </c>
      <c r="E695" s="148" t="s">
        <v>1</v>
      </c>
      <c r="F695" s="149" t="s">
        <v>162</v>
      </c>
      <c r="H695" s="150">
        <v>251.84</v>
      </c>
      <c r="I695" s="151"/>
      <c r="L695" s="146"/>
      <c r="M695" s="152"/>
      <c r="T695" s="153"/>
      <c r="AT695" s="148" t="s">
        <v>139</v>
      </c>
      <c r="AU695" s="148" t="s">
        <v>84</v>
      </c>
      <c r="AV695" s="12" t="s">
        <v>84</v>
      </c>
      <c r="AW695" s="12" t="s">
        <v>31</v>
      </c>
      <c r="AX695" s="12" t="s">
        <v>74</v>
      </c>
      <c r="AY695" s="148" t="s">
        <v>132</v>
      </c>
    </row>
    <row r="696" spans="2:65" s="12" customFormat="1">
      <c r="B696" s="146"/>
      <c r="D696" s="147" t="s">
        <v>139</v>
      </c>
      <c r="E696" s="148" t="s">
        <v>1</v>
      </c>
      <c r="F696" s="149" t="s">
        <v>163</v>
      </c>
      <c r="H696" s="150">
        <v>175.28</v>
      </c>
      <c r="I696" s="151"/>
      <c r="L696" s="146"/>
      <c r="M696" s="152"/>
      <c r="T696" s="153"/>
      <c r="AT696" s="148" t="s">
        <v>139</v>
      </c>
      <c r="AU696" s="148" t="s">
        <v>84</v>
      </c>
      <c r="AV696" s="12" t="s">
        <v>84</v>
      </c>
      <c r="AW696" s="12" t="s">
        <v>31</v>
      </c>
      <c r="AX696" s="12" t="s">
        <v>74</v>
      </c>
      <c r="AY696" s="148" t="s">
        <v>132</v>
      </c>
    </row>
    <row r="697" spans="2:65" s="12" customFormat="1">
      <c r="B697" s="146"/>
      <c r="D697" s="147" t="s">
        <v>139</v>
      </c>
      <c r="E697" s="148" t="s">
        <v>1</v>
      </c>
      <c r="F697" s="149" t="s">
        <v>164</v>
      </c>
      <c r="H697" s="150">
        <v>268.58</v>
      </c>
      <c r="I697" s="151"/>
      <c r="L697" s="146"/>
      <c r="M697" s="152"/>
      <c r="T697" s="153"/>
      <c r="AT697" s="148" t="s">
        <v>139</v>
      </c>
      <c r="AU697" s="148" t="s">
        <v>84</v>
      </c>
      <c r="AV697" s="12" t="s">
        <v>84</v>
      </c>
      <c r="AW697" s="12" t="s">
        <v>31</v>
      </c>
      <c r="AX697" s="12" t="s">
        <v>74</v>
      </c>
      <c r="AY697" s="148" t="s">
        <v>132</v>
      </c>
    </row>
    <row r="698" spans="2:65" s="12" customFormat="1">
      <c r="B698" s="146"/>
      <c r="D698" s="147" t="s">
        <v>139</v>
      </c>
      <c r="E698" s="148" t="s">
        <v>1</v>
      </c>
      <c r="F698" s="149" t="s">
        <v>165</v>
      </c>
      <c r="H698" s="150">
        <v>61.58</v>
      </c>
      <c r="I698" s="151"/>
      <c r="L698" s="146"/>
      <c r="M698" s="152"/>
      <c r="T698" s="153"/>
      <c r="AT698" s="148" t="s">
        <v>139</v>
      </c>
      <c r="AU698" s="148" t="s">
        <v>84</v>
      </c>
      <c r="AV698" s="12" t="s">
        <v>84</v>
      </c>
      <c r="AW698" s="12" t="s">
        <v>31</v>
      </c>
      <c r="AX698" s="12" t="s">
        <v>74</v>
      </c>
      <c r="AY698" s="148" t="s">
        <v>132</v>
      </c>
    </row>
    <row r="699" spans="2:65" s="12" customFormat="1">
      <c r="B699" s="146"/>
      <c r="D699" s="147" t="s">
        <v>139</v>
      </c>
      <c r="E699" s="148" t="s">
        <v>1</v>
      </c>
      <c r="F699" s="149" t="s">
        <v>166</v>
      </c>
      <c r="H699" s="150">
        <v>451.76</v>
      </c>
      <c r="I699" s="151"/>
      <c r="L699" s="146"/>
      <c r="M699" s="152"/>
      <c r="T699" s="153"/>
      <c r="AT699" s="148" t="s">
        <v>139</v>
      </c>
      <c r="AU699" s="148" t="s">
        <v>84</v>
      </c>
      <c r="AV699" s="12" t="s">
        <v>84</v>
      </c>
      <c r="AW699" s="12" t="s">
        <v>31</v>
      </c>
      <c r="AX699" s="12" t="s">
        <v>74</v>
      </c>
      <c r="AY699" s="148" t="s">
        <v>132</v>
      </c>
    </row>
    <row r="700" spans="2:65" s="13" customFormat="1">
      <c r="B700" s="154"/>
      <c r="D700" s="147" t="s">
        <v>139</v>
      </c>
      <c r="E700" s="155" t="s">
        <v>1</v>
      </c>
      <c r="F700" s="156" t="s">
        <v>156</v>
      </c>
      <c r="H700" s="157">
        <v>2651.14</v>
      </c>
      <c r="I700" s="158"/>
      <c r="L700" s="154"/>
      <c r="M700" s="159"/>
      <c r="T700" s="160"/>
      <c r="AT700" s="155" t="s">
        <v>139</v>
      </c>
      <c r="AU700" s="155" t="s">
        <v>84</v>
      </c>
      <c r="AV700" s="13" t="s">
        <v>137</v>
      </c>
      <c r="AW700" s="13" t="s">
        <v>31</v>
      </c>
      <c r="AX700" s="13" t="s">
        <v>82</v>
      </c>
      <c r="AY700" s="155" t="s">
        <v>132</v>
      </c>
    </row>
    <row r="701" spans="2:65" s="1" customFormat="1" ht="37.9" customHeight="1">
      <c r="B701" s="132"/>
      <c r="C701" s="133" t="s">
        <v>557</v>
      </c>
      <c r="D701" s="133" t="s">
        <v>134</v>
      </c>
      <c r="E701" s="134" t="s">
        <v>1667</v>
      </c>
      <c r="F701" s="135" t="s">
        <v>1847</v>
      </c>
      <c r="G701" s="136" t="s">
        <v>135</v>
      </c>
      <c r="H701" s="137">
        <v>147.91999999999999</v>
      </c>
      <c r="I701" s="138"/>
      <c r="J701" s="139">
        <f>ROUND(I701*H701,2)</f>
        <v>0</v>
      </c>
      <c r="K701" s="135" t="s">
        <v>136</v>
      </c>
      <c r="L701" s="32"/>
      <c r="M701" s="140" t="s">
        <v>1</v>
      </c>
      <c r="N701" s="141" t="s">
        <v>39</v>
      </c>
      <c r="P701" s="142">
        <f>O701*H701</f>
        <v>0</v>
      </c>
      <c r="Q701" s="142">
        <v>0</v>
      </c>
      <c r="R701" s="142">
        <f>Q701*H701</f>
        <v>0</v>
      </c>
      <c r="S701" s="142">
        <v>0</v>
      </c>
      <c r="T701" s="143">
        <f>S701*H701</f>
        <v>0</v>
      </c>
      <c r="AR701" s="144" t="s">
        <v>137</v>
      </c>
      <c r="AT701" s="144" t="s">
        <v>134</v>
      </c>
      <c r="AU701" s="144" t="s">
        <v>84</v>
      </c>
      <c r="AY701" s="17" t="s">
        <v>132</v>
      </c>
      <c r="BE701" s="145">
        <f>IF(N701="základní",J701,0)</f>
        <v>0</v>
      </c>
      <c r="BF701" s="145">
        <f>IF(N701="snížená",J701,0)</f>
        <v>0</v>
      </c>
      <c r="BG701" s="145">
        <f>IF(N701="zákl. přenesená",J701,0)</f>
        <v>0</v>
      </c>
      <c r="BH701" s="145">
        <f>IF(N701="sníž. přenesená",J701,0)</f>
        <v>0</v>
      </c>
      <c r="BI701" s="145">
        <f>IF(N701="nulová",J701,0)</f>
        <v>0</v>
      </c>
      <c r="BJ701" s="17" t="s">
        <v>82</v>
      </c>
      <c r="BK701" s="145">
        <f>ROUND(I701*H701,2)</f>
        <v>0</v>
      </c>
      <c r="BL701" s="17" t="s">
        <v>137</v>
      </c>
      <c r="BM701" s="144" t="s">
        <v>558</v>
      </c>
    </row>
    <row r="702" spans="2:65" s="12" customFormat="1">
      <c r="B702" s="146"/>
      <c r="D702" s="147" t="s">
        <v>139</v>
      </c>
      <c r="E702" s="148" t="s">
        <v>1</v>
      </c>
      <c r="F702" s="149" t="s">
        <v>140</v>
      </c>
      <c r="H702" s="150">
        <v>147.91999999999999</v>
      </c>
      <c r="I702" s="151"/>
      <c r="L702" s="146"/>
      <c r="M702" s="152"/>
      <c r="T702" s="153"/>
      <c r="AT702" s="148" t="s">
        <v>139</v>
      </c>
      <c r="AU702" s="148" t="s">
        <v>84</v>
      </c>
      <c r="AV702" s="12" t="s">
        <v>84</v>
      </c>
      <c r="AW702" s="12" t="s">
        <v>31</v>
      </c>
      <c r="AX702" s="12" t="s">
        <v>82</v>
      </c>
      <c r="AY702" s="148" t="s">
        <v>132</v>
      </c>
    </row>
    <row r="703" spans="2:65" s="11" customFormat="1" ht="22.9" customHeight="1">
      <c r="B703" s="120"/>
      <c r="D703" s="121" t="s">
        <v>73</v>
      </c>
      <c r="E703" s="130" t="s">
        <v>559</v>
      </c>
      <c r="F703" s="130" t="s">
        <v>560</v>
      </c>
      <c r="I703" s="123"/>
      <c r="J703" s="131">
        <f>BK703</f>
        <v>0</v>
      </c>
      <c r="L703" s="120"/>
      <c r="M703" s="125"/>
      <c r="P703" s="126">
        <f>SUM(P704:P715)</f>
        <v>0</v>
      </c>
      <c r="R703" s="126">
        <f>SUM(R704:R715)</f>
        <v>0</v>
      </c>
      <c r="T703" s="127">
        <f>SUM(T704:T715)</f>
        <v>0</v>
      </c>
      <c r="AR703" s="121" t="s">
        <v>82</v>
      </c>
      <c r="AT703" s="128" t="s">
        <v>73</v>
      </c>
      <c r="AU703" s="128" t="s">
        <v>82</v>
      </c>
      <c r="AY703" s="121" t="s">
        <v>132</v>
      </c>
      <c r="BK703" s="129">
        <f>SUM(BK704:BK715)</f>
        <v>0</v>
      </c>
    </row>
    <row r="704" spans="2:65" s="1" customFormat="1" ht="21.75" customHeight="1">
      <c r="B704" s="132"/>
      <c r="C704" s="133" t="s">
        <v>561</v>
      </c>
      <c r="D704" s="133" t="s">
        <v>134</v>
      </c>
      <c r="E704" s="134" t="s">
        <v>1668</v>
      </c>
      <c r="F704" s="135" t="s">
        <v>1848</v>
      </c>
      <c r="G704" s="136" t="s">
        <v>358</v>
      </c>
      <c r="H704" s="137">
        <v>2274.3150000000001</v>
      </c>
      <c r="I704" s="138"/>
      <c r="J704" s="139">
        <f>ROUND(I704*H704,2)</f>
        <v>0</v>
      </c>
      <c r="K704" s="135" t="s">
        <v>136</v>
      </c>
      <c r="L704" s="32"/>
      <c r="M704" s="140" t="s">
        <v>1</v>
      </c>
      <c r="N704" s="141" t="s">
        <v>39</v>
      </c>
      <c r="P704" s="142">
        <f>O704*H704</f>
        <v>0</v>
      </c>
      <c r="Q704" s="142">
        <v>0</v>
      </c>
      <c r="R704" s="142">
        <f>Q704*H704</f>
        <v>0</v>
      </c>
      <c r="S704" s="142">
        <v>0</v>
      </c>
      <c r="T704" s="143">
        <f>S704*H704</f>
        <v>0</v>
      </c>
      <c r="AR704" s="144" t="s">
        <v>137</v>
      </c>
      <c r="AT704" s="144" t="s">
        <v>134</v>
      </c>
      <c r="AU704" s="144" t="s">
        <v>84</v>
      </c>
      <c r="AY704" s="17" t="s">
        <v>132</v>
      </c>
      <c r="BE704" s="145">
        <f>IF(N704="základní",J704,0)</f>
        <v>0</v>
      </c>
      <c r="BF704" s="145">
        <f>IF(N704="snížená",J704,0)</f>
        <v>0</v>
      </c>
      <c r="BG704" s="145">
        <f>IF(N704="zákl. přenesená",J704,0)</f>
        <v>0</v>
      </c>
      <c r="BH704" s="145">
        <f>IF(N704="sníž. přenesená",J704,0)</f>
        <v>0</v>
      </c>
      <c r="BI704" s="145">
        <f>IF(N704="nulová",J704,0)</f>
        <v>0</v>
      </c>
      <c r="BJ704" s="17" t="s">
        <v>82</v>
      </c>
      <c r="BK704" s="145">
        <f>ROUND(I704*H704,2)</f>
        <v>0</v>
      </c>
      <c r="BL704" s="17" t="s">
        <v>137</v>
      </c>
      <c r="BM704" s="144" t="s">
        <v>562</v>
      </c>
    </row>
    <row r="705" spans="2:65" s="12" customFormat="1">
      <c r="B705" s="146"/>
      <c r="D705" s="147" t="s">
        <v>139</v>
      </c>
      <c r="E705" s="148" t="s">
        <v>1</v>
      </c>
      <c r="F705" s="149" t="s">
        <v>563</v>
      </c>
      <c r="H705" s="150">
        <v>1560.97</v>
      </c>
      <c r="I705" s="151"/>
      <c r="L705" s="146"/>
      <c r="M705" s="152"/>
      <c r="T705" s="153"/>
      <c r="AT705" s="148" t="s">
        <v>139</v>
      </c>
      <c r="AU705" s="148" t="s">
        <v>84</v>
      </c>
      <c r="AV705" s="12" t="s">
        <v>84</v>
      </c>
      <c r="AW705" s="12" t="s">
        <v>31</v>
      </c>
      <c r="AX705" s="12" t="s">
        <v>74</v>
      </c>
      <c r="AY705" s="148" t="s">
        <v>132</v>
      </c>
    </row>
    <row r="706" spans="2:65" s="12" customFormat="1">
      <c r="B706" s="146"/>
      <c r="D706" s="147" t="s">
        <v>139</v>
      </c>
      <c r="E706" s="148" t="s">
        <v>1</v>
      </c>
      <c r="F706" s="149" t="s">
        <v>564</v>
      </c>
      <c r="H706" s="150">
        <v>713.34500000000003</v>
      </c>
      <c r="I706" s="151"/>
      <c r="L706" s="146"/>
      <c r="M706" s="152"/>
      <c r="T706" s="153"/>
      <c r="AT706" s="148" t="s">
        <v>139</v>
      </c>
      <c r="AU706" s="148" t="s">
        <v>84</v>
      </c>
      <c r="AV706" s="12" t="s">
        <v>84</v>
      </c>
      <c r="AW706" s="12" t="s">
        <v>31</v>
      </c>
      <c r="AX706" s="12" t="s">
        <v>74</v>
      </c>
      <c r="AY706" s="148" t="s">
        <v>132</v>
      </c>
    </row>
    <row r="707" spans="2:65" s="13" customFormat="1">
      <c r="B707" s="154"/>
      <c r="D707" s="147" t="s">
        <v>139</v>
      </c>
      <c r="E707" s="155" t="s">
        <v>1</v>
      </c>
      <c r="F707" s="156" t="s">
        <v>156</v>
      </c>
      <c r="H707" s="157">
        <v>2274.3150000000001</v>
      </c>
      <c r="I707" s="158"/>
      <c r="L707" s="154"/>
      <c r="M707" s="159"/>
      <c r="T707" s="160"/>
      <c r="AT707" s="155" t="s">
        <v>139</v>
      </c>
      <c r="AU707" s="155" t="s">
        <v>84</v>
      </c>
      <c r="AV707" s="13" t="s">
        <v>137</v>
      </c>
      <c r="AW707" s="13" t="s">
        <v>31</v>
      </c>
      <c r="AX707" s="13" t="s">
        <v>82</v>
      </c>
      <c r="AY707" s="155" t="s">
        <v>132</v>
      </c>
    </row>
    <row r="708" spans="2:65" s="1" customFormat="1" ht="24.2" customHeight="1">
      <c r="B708" s="132"/>
      <c r="C708" s="133" t="s">
        <v>565</v>
      </c>
      <c r="D708" s="133" t="s">
        <v>134</v>
      </c>
      <c r="E708" s="134" t="s">
        <v>1669</v>
      </c>
      <c r="F708" s="135" t="s">
        <v>1849</v>
      </c>
      <c r="G708" s="136" t="s">
        <v>358</v>
      </c>
      <c r="H708" s="137">
        <v>6822.9449999999997</v>
      </c>
      <c r="I708" s="138"/>
      <c r="J708" s="139">
        <f>ROUND(I708*H708,2)</f>
        <v>0</v>
      </c>
      <c r="K708" s="135" t="s">
        <v>136</v>
      </c>
      <c r="L708" s="32"/>
      <c r="M708" s="140" t="s">
        <v>1</v>
      </c>
      <c r="N708" s="141" t="s">
        <v>39</v>
      </c>
      <c r="P708" s="142">
        <f>O708*H708</f>
        <v>0</v>
      </c>
      <c r="Q708" s="142">
        <v>0</v>
      </c>
      <c r="R708" s="142">
        <f>Q708*H708</f>
        <v>0</v>
      </c>
      <c r="S708" s="142">
        <v>0</v>
      </c>
      <c r="T708" s="143">
        <f>S708*H708</f>
        <v>0</v>
      </c>
      <c r="AR708" s="144" t="s">
        <v>137</v>
      </c>
      <c r="AT708" s="144" t="s">
        <v>134</v>
      </c>
      <c r="AU708" s="144" t="s">
        <v>84</v>
      </c>
      <c r="AY708" s="17" t="s">
        <v>132</v>
      </c>
      <c r="BE708" s="145">
        <f>IF(N708="základní",J708,0)</f>
        <v>0</v>
      </c>
      <c r="BF708" s="145">
        <f>IF(N708="snížená",J708,0)</f>
        <v>0</v>
      </c>
      <c r="BG708" s="145">
        <f>IF(N708="zákl. přenesená",J708,0)</f>
        <v>0</v>
      </c>
      <c r="BH708" s="145">
        <f>IF(N708="sníž. přenesená",J708,0)</f>
        <v>0</v>
      </c>
      <c r="BI708" s="145">
        <f>IF(N708="nulová",J708,0)</f>
        <v>0</v>
      </c>
      <c r="BJ708" s="17" t="s">
        <v>82</v>
      </c>
      <c r="BK708" s="145">
        <f>ROUND(I708*H708,2)</f>
        <v>0</v>
      </c>
      <c r="BL708" s="17" t="s">
        <v>137</v>
      </c>
      <c r="BM708" s="144" t="s">
        <v>566</v>
      </c>
    </row>
    <row r="709" spans="2:65" s="12" customFormat="1">
      <c r="B709" s="146"/>
      <c r="D709" s="147" t="s">
        <v>139</v>
      </c>
      <c r="E709" s="148" t="s">
        <v>1</v>
      </c>
      <c r="F709" s="149" t="s">
        <v>567</v>
      </c>
      <c r="H709" s="150">
        <v>6822.9449999999997</v>
      </c>
      <c r="I709" s="151"/>
      <c r="L709" s="146"/>
      <c r="M709" s="152"/>
      <c r="T709" s="153"/>
      <c r="AT709" s="148" t="s">
        <v>139</v>
      </c>
      <c r="AU709" s="148" t="s">
        <v>84</v>
      </c>
      <c r="AV709" s="12" t="s">
        <v>84</v>
      </c>
      <c r="AW709" s="12" t="s">
        <v>31</v>
      </c>
      <c r="AX709" s="12" t="s">
        <v>82</v>
      </c>
      <c r="AY709" s="148" t="s">
        <v>132</v>
      </c>
    </row>
    <row r="710" spans="2:65" s="1" customFormat="1" ht="44.25" customHeight="1">
      <c r="B710" s="132"/>
      <c r="C710" s="133" t="s">
        <v>568</v>
      </c>
      <c r="D710" s="133" t="s">
        <v>134</v>
      </c>
      <c r="E710" s="134" t="s">
        <v>1670</v>
      </c>
      <c r="F710" s="135" t="s">
        <v>1850</v>
      </c>
      <c r="G710" s="136" t="s">
        <v>358</v>
      </c>
      <c r="H710" s="137">
        <v>2596.3249999999998</v>
      </c>
      <c r="I710" s="138"/>
      <c r="J710" s="139">
        <f>ROUND(I710*H710,2)</f>
        <v>0</v>
      </c>
      <c r="K710" s="135" t="s">
        <v>136</v>
      </c>
      <c r="L710" s="32"/>
      <c r="M710" s="140" t="s">
        <v>1</v>
      </c>
      <c r="N710" s="141" t="s">
        <v>39</v>
      </c>
      <c r="P710" s="142">
        <f>O710*H710</f>
        <v>0</v>
      </c>
      <c r="Q710" s="142">
        <v>0</v>
      </c>
      <c r="R710" s="142">
        <f>Q710*H710</f>
        <v>0</v>
      </c>
      <c r="S710" s="142">
        <v>0</v>
      </c>
      <c r="T710" s="143">
        <f>S710*H710</f>
        <v>0</v>
      </c>
      <c r="AR710" s="144" t="s">
        <v>137</v>
      </c>
      <c r="AT710" s="144" t="s">
        <v>134</v>
      </c>
      <c r="AU710" s="144" t="s">
        <v>84</v>
      </c>
      <c r="AY710" s="17" t="s">
        <v>132</v>
      </c>
      <c r="BE710" s="145">
        <f>IF(N710="základní",J710,0)</f>
        <v>0</v>
      </c>
      <c r="BF710" s="145">
        <f>IF(N710="snížená",J710,0)</f>
        <v>0</v>
      </c>
      <c r="BG710" s="145">
        <f>IF(N710="zákl. přenesená",J710,0)</f>
        <v>0</v>
      </c>
      <c r="BH710" s="145">
        <f>IF(N710="sníž. přenesená",J710,0)</f>
        <v>0</v>
      </c>
      <c r="BI710" s="145">
        <f>IF(N710="nulová",J710,0)</f>
        <v>0</v>
      </c>
      <c r="BJ710" s="17" t="s">
        <v>82</v>
      </c>
      <c r="BK710" s="145">
        <f>ROUND(I710*H710,2)</f>
        <v>0</v>
      </c>
      <c r="BL710" s="17" t="s">
        <v>137</v>
      </c>
      <c r="BM710" s="144" t="s">
        <v>569</v>
      </c>
    </row>
    <row r="711" spans="2:65" s="12" customFormat="1">
      <c r="B711" s="146"/>
      <c r="D711" s="147" t="s">
        <v>139</v>
      </c>
      <c r="E711" s="148" t="s">
        <v>1</v>
      </c>
      <c r="F711" s="149" t="s">
        <v>570</v>
      </c>
      <c r="H711" s="150">
        <v>1035.355</v>
      </c>
      <c r="I711" s="151"/>
      <c r="L711" s="146"/>
      <c r="M711" s="152"/>
      <c r="T711" s="153"/>
      <c r="AT711" s="148" t="s">
        <v>139</v>
      </c>
      <c r="AU711" s="148" t="s">
        <v>84</v>
      </c>
      <c r="AV711" s="12" t="s">
        <v>84</v>
      </c>
      <c r="AW711" s="12" t="s">
        <v>31</v>
      </c>
      <c r="AX711" s="12" t="s">
        <v>74</v>
      </c>
      <c r="AY711" s="148" t="s">
        <v>132</v>
      </c>
    </row>
    <row r="712" spans="2:65" s="12" customFormat="1">
      <c r="B712" s="146"/>
      <c r="D712" s="147" t="s">
        <v>139</v>
      </c>
      <c r="E712" s="148" t="s">
        <v>1</v>
      </c>
      <c r="F712" s="149" t="s">
        <v>571</v>
      </c>
      <c r="H712" s="150">
        <v>1560.97</v>
      </c>
      <c r="I712" s="151"/>
      <c r="L712" s="146"/>
      <c r="M712" s="152"/>
      <c r="T712" s="153"/>
      <c r="AT712" s="148" t="s">
        <v>139</v>
      </c>
      <c r="AU712" s="148" t="s">
        <v>84</v>
      </c>
      <c r="AV712" s="12" t="s">
        <v>84</v>
      </c>
      <c r="AW712" s="12" t="s">
        <v>31</v>
      </c>
      <c r="AX712" s="12" t="s">
        <v>74</v>
      </c>
      <c r="AY712" s="148" t="s">
        <v>132</v>
      </c>
    </row>
    <row r="713" spans="2:65" s="13" customFormat="1">
      <c r="B713" s="154"/>
      <c r="D713" s="147" t="s">
        <v>139</v>
      </c>
      <c r="E713" s="155" t="s">
        <v>1</v>
      </c>
      <c r="F713" s="156" t="s">
        <v>156</v>
      </c>
      <c r="H713" s="157">
        <v>2596.3249999999998</v>
      </c>
      <c r="I713" s="158"/>
      <c r="L713" s="154"/>
      <c r="M713" s="159"/>
      <c r="T713" s="160"/>
      <c r="AT713" s="155" t="s">
        <v>139</v>
      </c>
      <c r="AU713" s="155" t="s">
        <v>84</v>
      </c>
      <c r="AV713" s="13" t="s">
        <v>137</v>
      </c>
      <c r="AW713" s="13" t="s">
        <v>31</v>
      </c>
      <c r="AX713" s="13" t="s">
        <v>82</v>
      </c>
      <c r="AY713" s="155" t="s">
        <v>132</v>
      </c>
    </row>
    <row r="714" spans="2:65" s="1" customFormat="1" ht="44.25" customHeight="1">
      <c r="B714" s="132"/>
      <c r="C714" s="133" t="s">
        <v>572</v>
      </c>
      <c r="D714" s="133" t="s">
        <v>134</v>
      </c>
      <c r="E714" s="134" t="s">
        <v>1671</v>
      </c>
      <c r="F714" s="135" t="s">
        <v>1851</v>
      </c>
      <c r="G714" s="136" t="s">
        <v>358</v>
      </c>
      <c r="H714" s="137">
        <v>713.34500000000003</v>
      </c>
      <c r="I714" s="138"/>
      <c r="J714" s="139">
        <f>ROUND(I714*H714,2)</f>
        <v>0</v>
      </c>
      <c r="K714" s="135" t="s">
        <v>136</v>
      </c>
      <c r="L714" s="32"/>
      <c r="M714" s="140" t="s">
        <v>1</v>
      </c>
      <c r="N714" s="141" t="s">
        <v>39</v>
      </c>
      <c r="P714" s="142">
        <f>O714*H714</f>
        <v>0</v>
      </c>
      <c r="Q714" s="142">
        <v>0</v>
      </c>
      <c r="R714" s="142">
        <f>Q714*H714</f>
        <v>0</v>
      </c>
      <c r="S714" s="142">
        <v>0</v>
      </c>
      <c r="T714" s="143">
        <f>S714*H714</f>
        <v>0</v>
      </c>
      <c r="AR714" s="144" t="s">
        <v>137</v>
      </c>
      <c r="AT714" s="144" t="s">
        <v>134</v>
      </c>
      <c r="AU714" s="144" t="s">
        <v>84</v>
      </c>
      <c r="AY714" s="17" t="s">
        <v>132</v>
      </c>
      <c r="BE714" s="145">
        <f>IF(N714="základní",J714,0)</f>
        <v>0</v>
      </c>
      <c r="BF714" s="145">
        <f>IF(N714="snížená",J714,0)</f>
        <v>0</v>
      </c>
      <c r="BG714" s="145">
        <f>IF(N714="zákl. přenesená",J714,0)</f>
        <v>0</v>
      </c>
      <c r="BH714" s="145">
        <f>IF(N714="sníž. přenesená",J714,0)</f>
        <v>0</v>
      </c>
      <c r="BI714" s="145">
        <f>IF(N714="nulová",J714,0)</f>
        <v>0</v>
      </c>
      <c r="BJ714" s="17" t="s">
        <v>82</v>
      </c>
      <c r="BK714" s="145">
        <f>ROUND(I714*H714,2)</f>
        <v>0</v>
      </c>
      <c r="BL714" s="17" t="s">
        <v>137</v>
      </c>
      <c r="BM714" s="144" t="s">
        <v>573</v>
      </c>
    </row>
    <row r="715" spans="2:65" s="12" customFormat="1">
      <c r="B715" s="146"/>
      <c r="D715" s="147" t="s">
        <v>139</v>
      </c>
      <c r="E715" s="148" t="s">
        <v>1</v>
      </c>
      <c r="F715" s="149" t="s">
        <v>574</v>
      </c>
      <c r="H715" s="150">
        <v>713.34500000000003</v>
      </c>
      <c r="I715" s="151"/>
      <c r="L715" s="146"/>
      <c r="M715" s="152"/>
      <c r="T715" s="153"/>
      <c r="AT715" s="148" t="s">
        <v>139</v>
      </c>
      <c r="AU715" s="148" t="s">
        <v>84</v>
      </c>
      <c r="AV715" s="12" t="s">
        <v>84</v>
      </c>
      <c r="AW715" s="12" t="s">
        <v>31</v>
      </c>
      <c r="AX715" s="12" t="s">
        <v>82</v>
      </c>
      <c r="AY715" s="148" t="s">
        <v>132</v>
      </c>
    </row>
    <row r="716" spans="2:65" s="11" customFormat="1" ht="22.9" customHeight="1">
      <c r="B716" s="120"/>
      <c r="D716" s="121" t="s">
        <v>73</v>
      </c>
      <c r="E716" s="130" t="s">
        <v>575</v>
      </c>
      <c r="F716" s="130" t="s">
        <v>576</v>
      </c>
      <c r="I716" s="123"/>
      <c r="J716" s="131">
        <f>BK716</f>
        <v>0</v>
      </c>
      <c r="L716" s="120"/>
      <c r="M716" s="125"/>
      <c r="P716" s="126">
        <f>P717</f>
        <v>0</v>
      </c>
      <c r="R716" s="126">
        <f>R717</f>
        <v>0</v>
      </c>
      <c r="T716" s="127">
        <f>T717</f>
        <v>0</v>
      </c>
      <c r="AR716" s="121" t="s">
        <v>82</v>
      </c>
      <c r="AT716" s="128" t="s">
        <v>73</v>
      </c>
      <c r="AU716" s="128" t="s">
        <v>82</v>
      </c>
      <c r="AY716" s="121" t="s">
        <v>132</v>
      </c>
      <c r="BK716" s="129">
        <f>BK717</f>
        <v>0</v>
      </c>
    </row>
    <row r="717" spans="2:65" s="1" customFormat="1" ht="24.2" customHeight="1">
      <c r="B717" s="132"/>
      <c r="C717" s="133" t="s">
        <v>577</v>
      </c>
      <c r="D717" s="133" t="s">
        <v>134</v>
      </c>
      <c r="E717" s="134" t="s">
        <v>1672</v>
      </c>
      <c r="F717" s="135" t="s">
        <v>1852</v>
      </c>
      <c r="G717" s="136" t="s">
        <v>358</v>
      </c>
      <c r="H717" s="137">
        <v>263.07799999999997</v>
      </c>
      <c r="I717" s="138"/>
      <c r="J717" s="139">
        <f>ROUND(I717*H717,2)</f>
        <v>0</v>
      </c>
      <c r="K717" s="135" t="s">
        <v>136</v>
      </c>
      <c r="L717" s="32"/>
      <c r="M717" s="184" t="s">
        <v>1</v>
      </c>
      <c r="N717" s="185" t="s">
        <v>39</v>
      </c>
      <c r="O717" s="186"/>
      <c r="P717" s="187">
        <f>O717*H717</f>
        <v>0</v>
      </c>
      <c r="Q717" s="187">
        <v>0</v>
      </c>
      <c r="R717" s="187">
        <f>Q717*H717</f>
        <v>0</v>
      </c>
      <c r="S717" s="187">
        <v>0</v>
      </c>
      <c r="T717" s="188">
        <f>S717*H717</f>
        <v>0</v>
      </c>
      <c r="AR717" s="144" t="s">
        <v>137</v>
      </c>
      <c r="AT717" s="144" t="s">
        <v>134</v>
      </c>
      <c r="AU717" s="144" t="s">
        <v>84</v>
      </c>
      <c r="AY717" s="17" t="s">
        <v>132</v>
      </c>
      <c r="BE717" s="145">
        <f>IF(N717="základní",J717,0)</f>
        <v>0</v>
      </c>
      <c r="BF717" s="145">
        <f>IF(N717="snížená",J717,0)</f>
        <v>0</v>
      </c>
      <c r="BG717" s="145">
        <f>IF(N717="zákl. přenesená",J717,0)</f>
        <v>0</v>
      </c>
      <c r="BH717" s="145">
        <f>IF(N717="sníž. přenesená",J717,0)</f>
        <v>0</v>
      </c>
      <c r="BI717" s="145">
        <f>IF(N717="nulová",J717,0)</f>
        <v>0</v>
      </c>
      <c r="BJ717" s="17" t="s">
        <v>82</v>
      </c>
      <c r="BK717" s="145">
        <f>ROUND(I717*H717,2)</f>
        <v>0</v>
      </c>
      <c r="BL717" s="17" t="s">
        <v>137</v>
      </c>
      <c r="BM717" s="144" t="s">
        <v>578</v>
      </c>
    </row>
    <row r="718" spans="2:65" s="1" customFormat="1" ht="6.95" customHeight="1">
      <c r="B718" s="44"/>
      <c r="C718" s="45"/>
      <c r="D718" s="45"/>
      <c r="E718" s="45"/>
      <c r="F718" s="45"/>
      <c r="G718" s="45"/>
      <c r="H718" s="45"/>
      <c r="I718" s="45"/>
      <c r="J718" s="45"/>
      <c r="K718" s="45"/>
      <c r="L718" s="32"/>
    </row>
  </sheetData>
  <autoFilter ref="C124:K717" xr:uid="{00000000-0009-0000-0000-000001000000}"/>
  <mergeCells count="9">
    <mergeCell ref="E87:H87"/>
    <mergeCell ref="E115:H115"/>
    <mergeCell ref="E117:H11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365"/>
  <sheetViews>
    <sheetView showGridLines="0" topLeftCell="A345" workbookViewId="0">
      <selection activeCell="F365" sqref="F365"/>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89" t="s">
        <v>5</v>
      </c>
      <c r="M2" s="190"/>
      <c r="N2" s="190"/>
      <c r="O2" s="190"/>
      <c r="P2" s="190"/>
      <c r="Q2" s="190"/>
      <c r="R2" s="190"/>
      <c r="S2" s="190"/>
      <c r="T2" s="190"/>
      <c r="U2" s="190"/>
      <c r="V2" s="190"/>
      <c r="AT2" s="17" t="s">
        <v>87</v>
      </c>
    </row>
    <row r="3" spans="2:46" ht="6.95" hidden="1" customHeight="1">
      <c r="B3" s="18"/>
      <c r="C3" s="19"/>
      <c r="D3" s="19"/>
      <c r="E3" s="19"/>
      <c r="F3" s="19"/>
      <c r="G3" s="19"/>
      <c r="H3" s="19"/>
      <c r="I3" s="19"/>
      <c r="J3" s="19"/>
      <c r="K3" s="19"/>
      <c r="L3" s="20"/>
      <c r="AT3" s="17" t="s">
        <v>84</v>
      </c>
    </row>
    <row r="4" spans="2:46" ht="24.95" hidden="1" customHeight="1">
      <c r="B4" s="20"/>
      <c r="D4" s="21" t="s">
        <v>100</v>
      </c>
      <c r="L4" s="20"/>
      <c r="M4" s="88" t="s">
        <v>10</v>
      </c>
      <c r="AT4" s="17" t="s">
        <v>3</v>
      </c>
    </row>
    <row r="5" spans="2:46" ht="6.95" hidden="1" customHeight="1">
      <c r="B5" s="20"/>
      <c r="L5" s="20"/>
    </row>
    <row r="6" spans="2:46" ht="12" hidden="1" customHeight="1">
      <c r="B6" s="20"/>
      <c r="D6" s="27" t="s">
        <v>16</v>
      </c>
      <c r="L6" s="20"/>
    </row>
    <row r="7" spans="2:46" ht="16.5" hidden="1" customHeight="1">
      <c r="B7" s="20"/>
      <c r="E7" s="229" t="str">
        <f>'Rekapitulace stavby'!K6</f>
        <v>Odkanalizování a čištění splaškových vod v obci Vlasenice</v>
      </c>
      <c r="F7" s="230"/>
      <c r="G7" s="230"/>
      <c r="H7" s="230"/>
      <c r="L7" s="20"/>
    </row>
    <row r="8" spans="2:46" s="1" customFormat="1" ht="12" hidden="1" customHeight="1">
      <c r="B8" s="32"/>
      <c r="D8" s="27" t="s">
        <v>101</v>
      </c>
      <c r="L8" s="32"/>
    </row>
    <row r="9" spans="2:46" s="1" customFormat="1" ht="16.5" hidden="1" customHeight="1">
      <c r="B9" s="32"/>
      <c r="E9" s="214" t="s">
        <v>579</v>
      </c>
      <c r="F9" s="228"/>
      <c r="G9" s="228"/>
      <c r="H9" s="228"/>
      <c r="L9" s="32"/>
    </row>
    <row r="10" spans="2:46" s="1" customFormat="1" hidden="1">
      <c r="B10" s="32"/>
      <c r="L10" s="32"/>
    </row>
    <row r="11" spans="2:46" s="1" customFormat="1" ht="12" hidden="1" customHeight="1">
      <c r="B11" s="32"/>
      <c r="D11" s="27" t="s">
        <v>18</v>
      </c>
      <c r="F11" s="25" t="s">
        <v>1</v>
      </c>
      <c r="I11" s="27" t="s">
        <v>19</v>
      </c>
      <c r="J11" s="25" t="s">
        <v>1</v>
      </c>
      <c r="L11" s="32"/>
    </row>
    <row r="12" spans="2:46" s="1" customFormat="1" ht="12" hidden="1" customHeight="1">
      <c r="B12" s="32"/>
      <c r="D12" s="27" t="s">
        <v>20</v>
      </c>
      <c r="F12" s="25" t="s">
        <v>21</v>
      </c>
      <c r="I12" s="27" t="s">
        <v>22</v>
      </c>
      <c r="J12" s="52" t="str">
        <f>'Rekapitulace stavby'!AN8</f>
        <v>5. 7. 2024</v>
      </c>
      <c r="L12" s="32"/>
    </row>
    <row r="13" spans="2:46" s="1" customFormat="1" ht="10.9" hidden="1" customHeight="1">
      <c r="B13" s="32"/>
      <c r="L13" s="32"/>
    </row>
    <row r="14" spans="2:46" s="1" customFormat="1" ht="12" hidden="1" customHeight="1">
      <c r="B14" s="32"/>
      <c r="D14" s="27" t="s">
        <v>24</v>
      </c>
      <c r="I14" s="27" t="s">
        <v>25</v>
      </c>
      <c r="J14" s="25" t="s">
        <v>1</v>
      </c>
      <c r="L14" s="32"/>
    </row>
    <row r="15" spans="2:46" s="1" customFormat="1" ht="18" hidden="1" customHeight="1">
      <c r="B15" s="32"/>
      <c r="E15" s="25" t="s">
        <v>26</v>
      </c>
      <c r="I15" s="27" t="s">
        <v>27</v>
      </c>
      <c r="J15" s="25" t="s">
        <v>1</v>
      </c>
      <c r="L15" s="32"/>
    </row>
    <row r="16" spans="2:46" s="1" customFormat="1" ht="6.95" hidden="1" customHeight="1">
      <c r="B16" s="32"/>
      <c r="L16" s="32"/>
    </row>
    <row r="17" spans="2:12" s="1" customFormat="1" ht="12" hidden="1" customHeight="1">
      <c r="B17" s="32"/>
      <c r="D17" s="27" t="s">
        <v>28</v>
      </c>
      <c r="I17" s="27" t="s">
        <v>25</v>
      </c>
      <c r="J17" s="28" t="str">
        <f>'Rekapitulace stavby'!AN13</f>
        <v>Vyplň údaj</v>
      </c>
      <c r="L17" s="32"/>
    </row>
    <row r="18" spans="2:12" s="1" customFormat="1" ht="18" hidden="1" customHeight="1">
      <c r="B18" s="32"/>
      <c r="E18" s="231" t="str">
        <f>'Rekapitulace stavby'!E14</f>
        <v>Vyplň údaj</v>
      </c>
      <c r="F18" s="201"/>
      <c r="G18" s="201"/>
      <c r="H18" s="201"/>
      <c r="I18" s="27" t="s">
        <v>27</v>
      </c>
      <c r="J18" s="28" t="str">
        <f>'Rekapitulace stavby'!AN14</f>
        <v>Vyplň údaj</v>
      </c>
      <c r="L18" s="32"/>
    </row>
    <row r="19" spans="2:12" s="1" customFormat="1" ht="6.95" hidden="1" customHeight="1">
      <c r="B19" s="32"/>
      <c r="L19" s="32"/>
    </row>
    <row r="20" spans="2:12" s="1" customFormat="1" ht="12" hidden="1" customHeight="1">
      <c r="B20" s="32"/>
      <c r="D20" s="27" t="s">
        <v>30</v>
      </c>
      <c r="I20" s="27" t="s">
        <v>25</v>
      </c>
      <c r="J20" s="25" t="str">
        <f>IF('Rekapitulace stavby'!AN16="","",'Rekapitulace stavby'!AN16)</f>
        <v/>
      </c>
      <c r="L20" s="32"/>
    </row>
    <row r="21" spans="2:12" s="1" customFormat="1" ht="18" hidden="1" customHeight="1">
      <c r="B21" s="32"/>
      <c r="E21" s="25" t="str">
        <f>IF('Rekapitulace stavby'!E17="","",'Rekapitulace stavby'!E17)</f>
        <v xml:space="preserve"> </v>
      </c>
      <c r="I21" s="27" t="s">
        <v>27</v>
      </c>
      <c r="J21" s="25" t="str">
        <f>IF('Rekapitulace stavby'!AN17="","",'Rekapitulace stavby'!AN17)</f>
        <v/>
      </c>
      <c r="L21" s="32"/>
    </row>
    <row r="22" spans="2:12" s="1" customFormat="1" ht="6.95" hidden="1" customHeight="1">
      <c r="B22" s="32"/>
      <c r="L22" s="32"/>
    </row>
    <row r="23" spans="2:12" s="1" customFormat="1" ht="12" hidden="1" customHeight="1">
      <c r="B23" s="32"/>
      <c r="D23" s="27" t="s">
        <v>32</v>
      </c>
      <c r="I23" s="27" t="s">
        <v>25</v>
      </c>
      <c r="J23" s="25" t="str">
        <f>IF('Rekapitulace stavby'!AN19="","",'Rekapitulace stavby'!AN19)</f>
        <v/>
      </c>
      <c r="L23" s="32"/>
    </row>
    <row r="24" spans="2:12" s="1" customFormat="1" ht="18" hidden="1" customHeight="1">
      <c r="B24" s="32"/>
      <c r="E24" s="25" t="str">
        <f>IF('Rekapitulace stavby'!E20="","",'Rekapitulace stavby'!E20)</f>
        <v xml:space="preserve"> </v>
      </c>
      <c r="I24" s="27" t="s">
        <v>27</v>
      </c>
      <c r="J24" s="25" t="str">
        <f>IF('Rekapitulace stavby'!AN20="","",'Rekapitulace stavby'!AN20)</f>
        <v/>
      </c>
      <c r="L24" s="32"/>
    </row>
    <row r="25" spans="2:12" s="1" customFormat="1" ht="6.95" hidden="1" customHeight="1">
      <c r="B25" s="32"/>
      <c r="L25" s="32"/>
    </row>
    <row r="26" spans="2:12" s="1" customFormat="1" ht="12" hidden="1" customHeight="1">
      <c r="B26" s="32"/>
      <c r="D26" s="27" t="s">
        <v>33</v>
      </c>
      <c r="L26" s="32"/>
    </row>
    <row r="27" spans="2:12" s="7" customFormat="1" ht="16.5" hidden="1" customHeight="1">
      <c r="B27" s="89"/>
      <c r="E27" s="205" t="s">
        <v>1</v>
      </c>
      <c r="F27" s="205"/>
      <c r="G27" s="205"/>
      <c r="H27" s="205"/>
      <c r="L27" s="89"/>
    </row>
    <row r="28" spans="2:12" s="1" customFormat="1" ht="6.95" hidden="1" customHeight="1">
      <c r="B28" s="32"/>
      <c r="L28" s="32"/>
    </row>
    <row r="29" spans="2:12" s="1" customFormat="1" ht="6.95" hidden="1" customHeight="1">
      <c r="B29" s="32"/>
      <c r="D29" s="53"/>
      <c r="E29" s="53"/>
      <c r="F29" s="53"/>
      <c r="G29" s="53"/>
      <c r="H29" s="53"/>
      <c r="I29" s="53"/>
      <c r="J29" s="53"/>
      <c r="K29" s="53"/>
      <c r="L29" s="32"/>
    </row>
    <row r="30" spans="2:12" s="1" customFormat="1" ht="25.35" hidden="1" customHeight="1">
      <c r="B30" s="32"/>
      <c r="D30" s="90" t="s">
        <v>34</v>
      </c>
      <c r="J30" s="66">
        <f>ROUND(J125, 2)</f>
        <v>0</v>
      </c>
      <c r="L30" s="32"/>
    </row>
    <row r="31" spans="2:12" s="1" customFormat="1" ht="6.95" hidden="1" customHeight="1">
      <c r="B31" s="32"/>
      <c r="D31" s="53"/>
      <c r="E31" s="53"/>
      <c r="F31" s="53"/>
      <c r="G31" s="53"/>
      <c r="H31" s="53"/>
      <c r="I31" s="53"/>
      <c r="J31" s="53"/>
      <c r="K31" s="53"/>
      <c r="L31" s="32"/>
    </row>
    <row r="32" spans="2:12" s="1" customFormat="1" ht="14.45" hidden="1" customHeight="1">
      <c r="B32" s="32"/>
      <c r="F32" s="35" t="s">
        <v>36</v>
      </c>
      <c r="I32" s="35" t="s">
        <v>35</v>
      </c>
      <c r="J32" s="35" t="s">
        <v>37</v>
      </c>
      <c r="L32" s="32"/>
    </row>
    <row r="33" spans="2:12" s="1" customFormat="1" ht="14.45" hidden="1" customHeight="1">
      <c r="B33" s="32"/>
      <c r="D33" s="55" t="s">
        <v>38</v>
      </c>
      <c r="E33" s="27" t="s">
        <v>39</v>
      </c>
      <c r="F33" s="91">
        <f>ROUND((SUM(BE125:BE364)),  2)</f>
        <v>0</v>
      </c>
      <c r="I33" s="92">
        <v>0.21</v>
      </c>
      <c r="J33" s="91">
        <f>ROUND(((SUM(BE125:BE364))*I33),  2)</f>
        <v>0</v>
      </c>
      <c r="L33" s="32"/>
    </row>
    <row r="34" spans="2:12" s="1" customFormat="1" ht="14.45" hidden="1" customHeight="1">
      <c r="B34" s="32"/>
      <c r="E34" s="27" t="s">
        <v>40</v>
      </c>
      <c r="F34" s="91">
        <f>ROUND((SUM(BF125:BF364)),  2)</f>
        <v>0</v>
      </c>
      <c r="I34" s="92">
        <v>0.12</v>
      </c>
      <c r="J34" s="91">
        <f>ROUND(((SUM(BF125:BF364))*I34),  2)</f>
        <v>0</v>
      </c>
      <c r="L34" s="32"/>
    </row>
    <row r="35" spans="2:12" s="1" customFormat="1" ht="14.45" hidden="1" customHeight="1">
      <c r="B35" s="32"/>
      <c r="E35" s="27" t="s">
        <v>41</v>
      </c>
      <c r="F35" s="91">
        <f>ROUND((SUM(BG125:BG364)),  2)</f>
        <v>0</v>
      </c>
      <c r="I35" s="92">
        <v>0.21</v>
      </c>
      <c r="J35" s="91">
        <f>0</f>
        <v>0</v>
      </c>
      <c r="L35" s="32"/>
    </row>
    <row r="36" spans="2:12" s="1" customFormat="1" ht="14.45" hidden="1" customHeight="1">
      <c r="B36" s="32"/>
      <c r="E36" s="27" t="s">
        <v>42</v>
      </c>
      <c r="F36" s="91">
        <f>ROUND((SUM(BH125:BH364)),  2)</f>
        <v>0</v>
      </c>
      <c r="I36" s="92">
        <v>0.12</v>
      </c>
      <c r="J36" s="91">
        <f>0</f>
        <v>0</v>
      </c>
      <c r="L36" s="32"/>
    </row>
    <row r="37" spans="2:12" s="1" customFormat="1" ht="14.45" hidden="1" customHeight="1">
      <c r="B37" s="32"/>
      <c r="E37" s="27" t="s">
        <v>43</v>
      </c>
      <c r="F37" s="91">
        <f>ROUND((SUM(BI125:BI364)),  2)</f>
        <v>0</v>
      </c>
      <c r="I37" s="92">
        <v>0</v>
      </c>
      <c r="J37" s="91">
        <f>0</f>
        <v>0</v>
      </c>
      <c r="L37" s="32"/>
    </row>
    <row r="38" spans="2:12" s="1" customFormat="1" ht="6.95" hidden="1" customHeight="1">
      <c r="B38" s="32"/>
      <c r="L38" s="32"/>
    </row>
    <row r="39" spans="2:12" s="1" customFormat="1" ht="25.35" hidden="1" customHeight="1">
      <c r="B39" s="32"/>
      <c r="C39" s="93"/>
      <c r="D39" s="94" t="s">
        <v>44</v>
      </c>
      <c r="E39" s="57"/>
      <c r="F39" s="57"/>
      <c r="G39" s="95" t="s">
        <v>45</v>
      </c>
      <c r="H39" s="96" t="s">
        <v>46</v>
      </c>
      <c r="I39" s="57"/>
      <c r="J39" s="97">
        <f>SUM(J30:J37)</f>
        <v>0</v>
      </c>
      <c r="K39" s="98"/>
      <c r="L39" s="32"/>
    </row>
    <row r="40" spans="2:12" s="1" customFormat="1" ht="14.45" hidden="1" customHeight="1">
      <c r="B40" s="32"/>
      <c r="L40" s="32"/>
    </row>
    <row r="41" spans="2:12" ht="14.45" hidden="1" customHeight="1">
      <c r="B41" s="20"/>
      <c r="L41" s="20"/>
    </row>
    <row r="42" spans="2:12" ht="14.45" hidden="1" customHeight="1">
      <c r="B42" s="20"/>
      <c r="L42" s="20"/>
    </row>
    <row r="43" spans="2:12" ht="14.45" hidden="1" customHeight="1">
      <c r="B43" s="20"/>
      <c r="L43" s="20"/>
    </row>
    <row r="44" spans="2:12" ht="14.45" hidden="1" customHeight="1">
      <c r="B44" s="20"/>
      <c r="L44" s="20"/>
    </row>
    <row r="45" spans="2:12" ht="14.45" hidden="1" customHeight="1">
      <c r="B45" s="20"/>
      <c r="L45" s="20"/>
    </row>
    <row r="46" spans="2:12" ht="14.45" hidden="1" customHeight="1">
      <c r="B46" s="20"/>
      <c r="L46" s="20"/>
    </row>
    <row r="47" spans="2:12" ht="14.45" hidden="1" customHeight="1">
      <c r="B47" s="20"/>
      <c r="L47" s="20"/>
    </row>
    <row r="48" spans="2:12" ht="14.45" hidden="1" customHeight="1">
      <c r="B48" s="20"/>
      <c r="L48" s="20"/>
    </row>
    <row r="49" spans="2:12" ht="14.45" hidden="1" customHeight="1">
      <c r="B49" s="20"/>
      <c r="L49" s="20"/>
    </row>
    <row r="50" spans="2:12" s="1" customFormat="1" ht="14.45" hidden="1" customHeight="1">
      <c r="B50" s="32"/>
      <c r="D50" s="41" t="s">
        <v>47</v>
      </c>
      <c r="E50" s="42"/>
      <c r="F50" s="42"/>
      <c r="G50" s="41" t="s">
        <v>48</v>
      </c>
      <c r="H50" s="42"/>
      <c r="I50" s="42"/>
      <c r="J50" s="42"/>
      <c r="K50" s="42"/>
      <c r="L50" s="32"/>
    </row>
    <row r="51" spans="2:12" hidden="1">
      <c r="B51" s="20"/>
      <c r="L51" s="20"/>
    </row>
    <row r="52" spans="2:12" hidden="1">
      <c r="B52" s="20"/>
      <c r="L52" s="20"/>
    </row>
    <row r="53" spans="2:12" hidden="1">
      <c r="B53" s="20"/>
      <c r="L53" s="20"/>
    </row>
    <row r="54" spans="2:12" hidden="1">
      <c r="B54" s="20"/>
      <c r="L54" s="20"/>
    </row>
    <row r="55" spans="2:12" hidden="1">
      <c r="B55" s="20"/>
      <c r="L55" s="20"/>
    </row>
    <row r="56" spans="2:12" hidden="1">
      <c r="B56" s="20"/>
      <c r="L56" s="20"/>
    </row>
    <row r="57" spans="2:12" hidden="1">
      <c r="B57" s="20"/>
      <c r="L57" s="20"/>
    </row>
    <row r="58" spans="2:12" hidden="1">
      <c r="B58" s="20"/>
      <c r="L58" s="20"/>
    </row>
    <row r="59" spans="2:12" hidden="1">
      <c r="B59" s="20"/>
      <c r="L59" s="20"/>
    </row>
    <row r="60" spans="2:12" hidden="1">
      <c r="B60" s="20"/>
      <c r="L60" s="20"/>
    </row>
    <row r="61" spans="2:12" s="1" customFormat="1" ht="12.75" hidden="1">
      <c r="B61" s="32"/>
      <c r="D61" s="43" t="s">
        <v>49</v>
      </c>
      <c r="E61" s="34"/>
      <c r="F61" s="99" t="s">
        <v>50</v>
      </c>
      <c r="G61" s="43" t="s">
        <v>49</v>
      </c>
      <c r="H61" s="34"/>
      <c r="I61" s="34"/>
      <c r="J61" s="100" t="s">
        <v>50</v>
      </c>
      <c r="K61" s="34"/>
      <c r="L61" s="32"/>
    </row>
    <row r="62" spans="2:12" hidden="1">
      <c r="B62" s="20"/>
      <c r="L62" s="20"/>
    </row>
    <row r="63" spans="2:12" hidden="1">
      <c r="B63" s="20"/>
      <c r="L63" s="20"/>
    </row>
    <row r="64" spans="2:12" hidden="1">
      <c r="B64" s="20"/>
      <c r="L64" s="20"/>
    </row>
    <row r="65" spans="2:12" s="1" customFormat="1" ht="12.75" hidden="1">
      <c r="B65" s="32"/>
      <c r="D65" s="41" t="s">
        <v>51</v>
      </c>
      <c r="E65" s="42"/>
      <c r="F65" s="42"/>
      <c r="G65" s="41" t="s">
        <v>52</v>
      </c>
      <c r="H65" s="42"/>
      <c r="I65" s="42"/>
      <c r="J65" s="42"/>
      <c r="K65" s="42"/>
      <c r="L65" s="32"/>
    </row>
    <row r="66" spans="2:12" hidden="1">
      <c r="B66" s="20"/>
      <c r="L66" s="20"/>
    </row>
    <row r="67" spans="2:12" hidden="1">
      <c r="B67" s="20"/>
      <c r="L67" s="20"/>
    </row>
    <row r="68" spans="2:12" hidden="1">
      <c r="B68" s="20"/>
      <c r="L68" s="20"/>
    </row>
    <row r="69" spans="2:12" hidden="1">
      <c r="B69" s="20"/>
      <c r="L69" s="20"/>
    </row>
    <row r="70" spans="2:12" hidden="1">
      <c r="B70" s="20"/>
      <c r="L70" s="20"/>
    </row>
    <row r="71" spans="2:12" hidden="1">
      <c r="B71" s="20"/>
      <c r="L71" s="20"/>
    </row>
    <row r="72" spans="2:12" hidden="1">
      <c r="B72" s="20"/>
      <c r="L72" s="20"/>
    </row>
    <row r="73" spans="2:12" hidden="1">
      <c r="B73" s="20"/>
      <c r="L73" s="20"/>
    </row>
    <row r="74" spans="2:12" hidden="1">
      <c r="B74" s="20"/>
      <c r="L74" s="20"/>
    </row>
    <row r="75" spans="2:12" hidden="1">
      <c r="B75" s="20"/>
      <c r="L75" s="20"/>
    </row>
    <row r="76" spans="2:12" s="1" customFormat="1" ht="12.75" hidden="1">
      <c r="B76" s="32"/>
      <c r="D76" s="43" t="s">
        <v>49</v>
      </c>
      <c r="E76" s="34"/>
      <c r="F76" s="99" t="s">
        <v>50</v>
      </c>
      <c r="G76" s="43" t="s">
        <v>49</v>
      </c>
      <c r="H76" s="34"/>
      <c r="I76" s="34"/>
      <c r="J76" s="100" t="s">
        <v>50</v>
      </c>
      <c r="K76" s="34"/>
      <c r="L76" s="32"/>
    </row>
    <row r="77" spans="2:12" s="1" customFormat="1" ht="14.45" hidden="1" customHeight="1">
      <c r="B77" s="44"/>
      <c r="C77" s="45"/>
      <c r="D77" s="45"/>
      <c r="E77" s="45"/>
      <c r="F77" s="45"/>
      <c r="G77" s="45"/>
      <c r="H77" s="45"/>
      <c r="I77" s="45"/>
      <c r="J77" s="45"/>
      <c r="K77" s="45"/>
      <c r="L77" s="32"/>
    </row>
    <row r="78" spans="2:12" hidden="1"/>
    <row r="79" spans="2:12" hidden="1"/>
    <row r="80" spans="2:12" hidden="1"/>
    <row r="81" spans="2:47" s="1" customFormat="1" ht="6.95" hidden="1" customHeight="1">
      <c r="B81" s="46"/>
      <c r="C81" s="47"/>
      <c r="D81" s="47"/>
      <c r="E81" s="47"/>
      <c r="F81" s="47"/>
      <c r="G81" s="47"/>
      <c r="H81" s="47"/>
      <c r="I81" s="47"/>
      <c r="J81" s="47"/>
      <c r="K81" s="47"/>
      <c r="L81" s="32"/>
    </row>
    <row r="82" spans="2:47" s="1" customFormat="1" ht="24.95" hidden="1" customHeight="1">
      <c r="B82" s="32"/>
      <c r="C82" s="21" t="s">
        <v>103</v>
      </c>
      <c r="L82" s="32"/>
    </row>
    <row r="83" spans="2:47" s="1" customFormat="1" ht="6.95" hidden="1" customHeight="1">
      <c r="B83" s="32"/>
      <c r="L83" s="32"/>
    </row>
    <row r="84" spans="2:47" s="1" customFormat="1" ht="12" hidden="1" customHeight="1">
      <c r="B84" s="32"/>
      <c r="C84" s="27" t="s">
        <v>16</v>
      </c>
      <c r="L84" s="32"/>
    </row>
    <row r="85" spans="2:47" s="1" customFormat="1" ht="16.5" hidden="1" customHeight="1">
      <c r="B85" s="32"/>
      <c r="E85" s="229" t="str">
        <f>E7</f>
        <v>Odkanalizování a čištění splaškových vod v obci Vlasenice</v>
      </c>
      <c r="F85" s="230"/>
      <c r="G85" s="230"/>
      <c r="H85" s="230"/>
      <c r="L85" s="32"/>
    </row>
    <row r="86" spans="2:47" s="1" customFormat="1" ht="12" hidden="1" customHeight="1">
      <c r="B86" s="32"/>
      <c r="C86" s="27" t="s">
        <v>101</v>
      </c>
      <c r="L86" s="32"/>
    </row>
    <row r="87" spans="2:47" s="1" customFormat="1" ht="16.5" hidden="1" customHeight="1">
      <c r="B87" s="32"/>
      <c r="E87" s="214" t="str">
        <f>E9</f>
        <v>SO 01.2 - splašková kanalizace - stoka B-B2</v>
      </c>
      <c r="F87" s="228"/>
      <c r="G87" s="228"/>
      <c r="H87" s="228"/>
      <c r="L87" s="32"/>
    </row>
    <row r="88" spans="2:47" s="1" customFormat="1" ht="6.95" hidden="1" customHeight="1">
      <c r="B88" s="32"/>
      <c r="L88" s="32"/>
    </row>
    <row r="89" spans="2:47" s="1" customFormat="1" ht="12" hidden="1" customHeight="1">
      <c r="B89" s="32"/>
      <c r="C89" s="27" t="s">
        <v>20</v>
      </c>
      <c r="F89" s="25" t="str">
        <f>F12</f>
        <v xml:space="preserve"> </v>
      </c>
      <c r="I89" s="27" t="s">
        <v>22</v>
      </c>
      <c r="J89" s="52" t="str">
        <f>IF(J12="","",J12)</f>
        <v>5. 7. 2024</v>
      </c>
      <c r="L89" s="32"/>
    </row>
    <row r="90" spans="2:47" s="1" customFormat="1" ht="6.95" hidden="1" customHeight="1">
      <c r="B90" s="32"/>
      <c r="L90" s="32"/>
    </row>
    <row r="91" spans="2:47" s="1" customFormat="1" ht="15.2" hidden="1" customHeight="1">
      <c r="B91" s="32"/>
      <c r="C91" s="27" t="s">
        <v>24</v>
      </c>
      <c r="F91" s="25" t="str">
        <f>E15</f>
        <v>Obec Lhota-Vlasenice</v>
      </c>
      <c r="I91" s="27" t="s">
        <v>30</v>
      </c>
      <c r="J91" s="30" t="str">
        <f>E21</f>
        <v xml:space="preserve"> </v>
      </c>
      <c r="L91" s="32"/>
    </row>
    <row r="92" spans="2:47" s="1" customFormat="1" ht="15.2" hidden="1" customHeight="1">
      <c r="B92" s="32"/>
      <c r="C92" s="27" t="s">
        <v>28</v>
      </c>
      <c r="F92" s="25" t="str">
        <f>IF(E18="","",E18)</f>
        <v>Vyplň údaj</v>
      </c>
      <c r="I92" s="27" t="s">
        <v>32</v>
      </c>
      <c r="J92" s="30" t="str">
        <f>E24</f>
        <v xml:space="preserve"> </v>
      </c>
      <c r="L92" s="32"/>
    </row>
    <row r="93" spans="2:47" s="1" customFormat="1" ht="10.35" hidden="1" customHeight="1">
      <c r="B93" s="32"/>
      <c r="L93" s="32"/>
    </row>
    <row r="94" spans="2:47" s="1" customFormat="1" ht="29.25" hidden="1" customHeight="1">
      <c r="B94" s="32"/>
      <c r="C94" s="101" t="s">
        <v>104</v>
      </c>
      <c r="D94" s="93"/>
      <c r="E94" s="93"/>
      <c r="F94" s="93"/>
      <c r="G94" s="93"/>
      <c r="H94" s="93"/>
      <c r="I94" s="93"/>
      <c r="J94" s="102" t="s">
        <v>105</v>
      </c>
      <c r="K94" s="93"/>
      <c r="L94" s="32"/>
    </row>
    <row r="95" spans="2:47" s="1" customFormat="1" ht="10.35" hidden="1" customHeight="1">
      <c r="B95" s="32"/>
      <c r="L95" s="32"/>
    </row>
    <row r="96" spans="2:47" s="1" customFormat="1" ht="22.9" hidden="1" customHeight="1">
      <c r="B96" s="32"/>
      <c r="C96" s="103" t="s">
        <v>106</v>
      </c>
      <c r="J96" s="66">
        <f>J125</f>
        <v>0</v>
      </c>
      <c r="L96" s="32"/>
      <c r="AU96" s="17" t="s">
        <v>107</v>
      </c>
    </row>
    <row r="97" spans="2:12" s="8" customFormat="1" ht="24.95" hidden="1" customHeight="1">
      <c r="B97" s="104"/>
      <c r="D97" s="105" t="s">
        <v>108</v>
      </c>
      <c r="E97" s="106"/>
      <c r="F97" s="106"/>
      <c r="G97" s="106"/>
      <c r="H97" s="106"/>
      <c r="I97" s="106"/>
      <c r="J97" s="107">
        <f>J126</f>
        <v>0</v>
      </c>
      <c r="L97" s="104"/>
    </row>
    <row r="98" spans="2:12" s="9" customFormat="1" ht="19.899999999999999" hidden="1" customHeight="1">
      <c r="B98" s="108"/>
      <c r="D98" s="109" t="s">
        <v>109</v>
      </c>
      <c r="E98" s="110"/>
      <c r="F98" s="110"/>
      <c r="G98" s="110"/>
      <c r="H98" s="110"/>
      <c r="I98" s="110"/>
      <c r="J98" s="111">
        <f>J127</f>
        <v>0</v>
      </c>
      <c r="L98" s="108"/>
    </row>
    <row r="99" spans="2:12" s="9" customFormat="1" ht="19.899999999999999" hidden="1" customHeight="1">
      <c r="B99" s="108"/>
      <c r="D99" s="109" t="s">
        <v>110</v>
      </c>
      <c r="E99" s="110"/>
      <c r="F99" s="110"/>
      <c r="G99" s="110"/>
      <c r="H99" s="110"/>
      <c r="I99" s="110"/>
      <c r="J99" s="111">
        <f>J243</f>
        <v>0</v>
      </c>
      <c r="L99" s="108"/>
    </row>
    <row r="100" spans="2:12" s="9" customFormat="1" ht="19.899999999999999" hidden="1" customHeight="1">
      <c r="B100" s="108"/>
      <c r="D100" s="109" t="s">
        <v>111</v>
      </c>
      <c r="E100" s="110"/>
      <c r="F100" s="110"/>
      <c r="G100" s="110"/>
      <c r="H100" s="110"/>
      <c r="I100" s="110"/>
      <c r="J100" s="111">
        <f>J254</f>
        <v>0</v>
      </c>
      <c r="L100" s="108"/>
    </row>
    <row r="101" spans="2:12" s="9" customFormat="1" ht="19.899999999999999" hidden="1" customHeight="1">
      <c r="B101" s="108"/>
      <c r="D101" s="109" t="s">
        <v>112</v>
      </c>
      <c r="E101" s="110"/>
      <c r="F101" s="110"/>
      <c r="G101" s="110"/>
      <c r="H101" s="110"/>
      <c r="I101" s="110"/>
      <c r="J101" s="111">
        <f>J260</f>
        <v>0</v>
      </c>
      <c r="L101" s="108"/>
    </row>
    <row r="102" spans="2:12" s="9" customFormat="1" ht="19.899999999999999" hidden="1" customHeight="1">
      <c r="B102" s="108"/>
      <c r="D102" s="109" t="s">
        <v>113</v>
      </c>
      <c r="E102" s="110"/>
      <c r="F102" s="110"/>
      <c r="G102" s="110"/>
      <c r="H102" s="110"/>
      <c r="I102" s="110"/>
      <c r="J102" s="111">
        <f>J276</f>
        <v>0</v>
      </c>
      <c r="L102" s="108"/>
    </row>
    <row r="103" spans="2:12" s="9" customFormat="1" ht="19.899999999999999" hidden="1" customHeight="1">
      <c r="B103" s="108"/>
      <c r="D103" s="109" t="s">
        <v>114</v>
      </c>
      <c r="E103" s="110"/>
      <c r="F103" s="110"/>
      <c r="G103" s="110"/>
      <c r="H103" s="110"/>
      <c r="I103" s="110"/>
      <c r="J103" s="111">
        <f>J345</f>
        <v>0</v>
      </c>
      <c r="L103" s="108"/>
    </row>
    <row r="104" spans="2:12" s="9" customFormat="1" ht="19.899999999999999" hidden="1" customHeight="1">
      <c r="B104" s="108"/>
      <c r="D104" s="109" t="s">
        <v>115</v>
      </c>
      <c r="E104" s="110"/>
      <c r="F104" s="110"/>
      <c r="G104" s="110"/>
      <c r="H104" s="110"/>
      <c r="I104" s="110"/>
      <c r="J104" s="111">
        <f>J350</f>
        <v>0</v>
      </c>
      <c r="L104" s="108"/>
    </row>
    <row r="105" spans="2:12" s="9" customFormat="1" ht="19.899999999999999" hidden="1" customHeight="1">
      <c r="B105" s="108"/>
      <c r="D105" s="109" t="s">
        <v>116</v>
      </c>
      <c r="E105" s="110"/>
      <c r="F105" s="110"/>
      <c r="G105" s="110"/>
      <c r="H105" s="110"/>
      <c r="I105" s="110"/>
      <c r="J105" s="111">
        <f>J363</f>
        <v>0</v>
      </c>
      <c r="L105" s="108"/>
    </row>
    <row r="106" spans="2:12" s="1" customFormat="1" ht="21.75" hidden="1" customHeight="1">
      <c r="B106" s="32"/>
      <c r="L106" s="32"/>
    </row>
    <row r="107" spans="2:12" s="1" customFormat="1" ht="6.95" hidden="1" customHeight="1">
      <c r="B107" s="44"/>
      <c r="C107" s="45"/>
      <c r="D107" s="45"/>
      <c r="E107" s="45"/>
      <c r="F107" s="45"/>
      <c r="G107" s="45"/>
      <c r="H107" s="45"/>
      <c r="I107" s="45"/>
      <c r="J107" s="45"/>
      <c r="K107" s="45"/>
      <c r="L107" s="32"/>
    </row>
    <row r="108" spans="2:12" hidden="1"/>
    <row r="109" spans="2:12" hidden="1"/>
    <row r="110" spans="2:12" hidden="1"/>
    <row r="111" spans="2:12" s="1" customFormat="1" ht="6.95" customHeight="1">
      <c r="B111" s="46"/>
      <c r="C111" s="47"/>
      <c r="D111" s="47"/>
      <c r="E111" s="47"/>
      <c r="F111" s="47"/>
      <c r="G111" s="47"/>
      <c r="H111" s="47"/>
      <c r="I111" s="47"/>
      <c r="J111" s="47"/>
      <c r="K111" s="47"/>
      <c r="L111" s="32"/>
    </row>
    <row r="112" spans="2:12" s="1" customFormat="1" ht="24.95" customHeight="1">
      <c r="B112" s="32"/>
      <c r="C112" s="21" t="s">
        <v>117</v>
      </c>
      <c r="L112" s="32"/>
    </row>
    <row r="113" spans="2:65" s="1" customFormat="1" ht="6.95" customHeight="1">
      <c r="B113" s="32"/>
      <c r="L113" s="32"/>
    </row>
    <row r="114" spans="2:65" s="1" customFormat="1" ht="12" customHeight="1">
      <c r="B114" s="32"/>
      <c r="C114" s="27" t="s">
        <v>16</v>
      </c>
      <c r="L114" s="32"/>
    </row>
    <row r="115" spans="2:65" s="1" customFormat="1" ht="16.5" customHeight="1">
      <c r="B115" s="32"/>
      <c r="E115" s="229" t="str">
        <f>E7</f>
        <v>Odkanalizování a čištění splaškových vod v obci Vlasenice</v>
      </c>
      <c r="F115" s="230"/>
      <c r="G115" s="230"/>
      <c r="H115" s="230"/>
      <c r="L115" s="32"/>
    </row>
    <row r="116" spans="2:65" s="1" customFormat="1" ht="12" customHeight="1">
      <c r="B116" s="32"/>
      <c r="C116" s="27" t="s">
        <v>101</v>
      </c>
      <c r="L116" s="32"/>
    </row>
    <row r="117" spans="2:65" s="1" customFormat="1" ht="16.5" customHeight="1">
      <c r="B117" s="32"/>
      <c r="E117" s="214" t="str">
        <f>E9</f>
        <v>SO 01.2 - splašková kanalizace - stoka B-B2</v>
      </c>
      <c r="F117" s="228"/>
      <c r="G117" s="228"/>
      <c r="H117" s="228"/>
      <c r="L117" s="32"/>
    </row>
    <row r="118" spans="2:65" s="1" customFormat="1" ht="6.95" customHeight="1">
      <c r="B118" s="32"/>
      <c r="L118" s="32"/>
    </row>
    <row r="119" spans="2:65" s="1" customFormat="1" ht="12" customHeight="1">
      <c r="B119" s="32"/>
      <c r="C119" s="27" t="s">
        <v>20</v>
      </c>
      <c r="F119" s="25" t="str">
        <f>F12</f>
        <v xml:space="preserve"> </v>
      </c>
      <c r="I119" s="27" t="s">
        <v>22</v>
      </c>
      <c r="J119" s="52" t="str">
        <f>IF(J12="","",J12)</f>
        <v>5. 7. 2024</v>
      </c>
      <c r="L119" s="32"/>
    </row>
    <row r="120" spans="2:65" s="1" customFormat="1" ht="6.95" customHeight="1">
      <c r="B120" s="32"/>
      <c r="L120" s="32"/>
    </row>
    <row r="121" spans="2:65" s="1" customFormat="1" ht="15.2" customHeight="1">
      <c r="B121" s="32"/>
      <c r="C121" s="27" t="s">
        <v>24</v>
      </c>
      <c r="F121" s="25" t="str">
        <f>E15</f>
        <v>Obec Lhota-Vlasenice</v>
      </c>
      <c r="I121" s="27" t="s">
        <v>30</v>
      </c>
      <c r="J121" s="30" t="str">
        <f>E21</f>
        <v xml:space="preserve"> </v>
      </c>
      <c r="L121" s="32"/>
    </row>
    <row r="122" spans="2:65" s="1" customFormat="1" ht="15.2" customHeight="1">
      <c r="B122" s="32"/>
      <c r="C122" s="27" t="s">
        <v>28</v>
      </c>
      <c r="F122" s="25" t="str">
        <f>IF(E18="","",E18)</f>
        <v>Vyplň údaj</v>
      </c>
      <c r="I122" s="27" t="s">
        <v>32</v>
      </c>
      <c r="J122" s="30" t="str">
        <f>E24</f>
        <v xml:space="preserve"> </v>
      </c>
      <c r="L122" s="32"/>
    </row>
    <row r="123" spans="2:65" s="1" customFormat="1" ht="10.35" customHeight="1">
      <c r="B123" s="32"/>
      <c r="L123" s="32"/>
    </row>
    <row r="124" spans="2:65" s="10" customFormat="1" ht="29.25" customHeight="1">
      <c r="B124" s="112"/>
      <c r="C124" s="113" t="s">
        <v>118</v>
      </c>
      <c r="D124" s="114" t="s">
        <v>59</v>
      </c>
      <c r="E124" s="114" t="s">
        <v>55</v>
      </c>
      <c r="F124" s="114" t="s">
        <v>56</v>
      </c>
      <c r="G124" s="114" t="s">
        <v>119</v>
      </c>
      <c r="H124" s="114" t="s">
        <v>120</v>
      </c>
      <c r="I124" s="114" t="s">
        <v>121</v>
      </c>
      <c r="J124" s="114" t="s">
        <v>105</v>
      </c>
      <c r="K124" s="115" t="s">
        <v>122</v>
      </c>
      <c r="L124" s="112"/>
      <c r="M124" s="59" t="s">
        <v>1</v>
      </c>
      <c r="N124" s="60" t="s">
        <v>38</v>
      </c>
      <c r="O124" s="60" t="s">
        <v>123</v>
      </c>
      <c r="P124" s="60" t="s">
        <v>124</v>
      </c>
      <c r="Q124" s="60" t="s">
        <v>125</v>
      </c>
      <c r="R124" s="60" t="s">
        <v>126</v>
      </c>
      <c r="S124" s="60" t="s">
        <v>127</v>
      </c>
      <c r="T124" s="61" t="s">
        <v>128</v>
      </c>
    </row>
    <row r="125" spans="2:65" s="1" customFormat="1" ht="22.9" customHeight="1">
      <c r="B125" s="32"/>
      <c r="C125" s="64" t="s">
        <v>129</v>
      </c>
      <c r="J125" s="116">
        <f>BK125</f>
        <v>0</v>
      </c>
      <c r="L125" s="32"/>
      <c r="M125" s="62"/>
      <c r="N125" s="53"/>
      <c r="O125" s="53"/>
      <c r="P125" s="117">
        <f>P126</f>
        <v>0</v>
      </c>
      <c r="Q125" s="53"/>
      <c r="R125" s="117">
        <f>R126</f>
        <v>21.834906510000003</v>
      </c>
      <c r="S125" s="53"/>
      <c r="T125" s="118">
        <f>T126</f>
        <v>204.85140000000001</v>
      </c>
      <c r="AT125" s="17" t="s">
        <v>73</v>
      </c>
      <c r="AU125" s="17" t="s">
        <v>107</v>
      </c>
      <c r="BK125" s="119">
        <f>BK126</f>
        <v>0</v>
      </c>
    </row>
    <row r="126" spans="2:65" s="11" customFormat="1" ht="25.9" customHeight="1">
      <c r="B126" s="120"/>
      <c r="D126" s="121" t="s">
        <v>73</v>
      </c>
      <c r="E126" s="122" t="s">
        <v>130</v>
      </c>
      <c r="F126" s="122" t="s">
        <v>131</v>
      </c>
      <c r="I126" s="123"/>
      <c r="J126" s="124">
        <f>BK126</f>
        <v>0</v>
      </c>
      <c r="L126" s="120"/>
      <c r="M126" s="125"/>
      <c r="P126" s="126">
        <f>P127+P243+P254+P260+P276+P345+P350+P363</f>
        <v>0</v>
      </c>
      <c r="R126" s="126">
        <f>R127+R243+R254+R260+R276+R345+R350+R363</f>
        <v>21.834906510000003</v>
      </c>
      <c r="T126" s="127">
        <f>T127+T243+T254+T260+T276+T345+T350+T363</f>
        <v>204.85140000000001</v>
      </c>
      <c r="AR126" s="121" t="s">
        <v>82</v>
      </c>
      <c r="AT126" s="128" t="s">
        <v>73</v>
      </c>
      <c r="AU126" s="128" t="s">
        <v>74</v>
      </c>
      <c r="AY126" s="121" t="s">
        <v>132</v>
      </c>
      <c r="BK126" s="129">
        <f>BK127+BK243+BK254+BK260+BK276+BK345+BK350+BK363</f>
        <v>0</v>
      </c>
    </row>
    <row r="127" spans="2:65" s="11" customFormat="1" ht="22.9" customHeight="1">
      <c r="B127" s="120"/>
      <c r="D127" s="121" t="s">
        <v>73</v>
      </c>
      <c r="E127" s="130" t="s">
        <v>82</v>
      </c>
      <c r="F127" s="130" t="s">
        <v>133</v>
      </c>
      <c r="I127" s="123"/>
      <c r="J127" s="131">
        <f>BK127</f>
        <v>0</v>
      </c>
      <c r="L127" s="120"/>
      <c r="M127" s="125"/>
      <c r="P127" s="126">
        <f>SUM(P128:P242)</f>
        <v>0</v>
      </c>
      <c r="R127" s="126">
        <f>SUM(R128:R242)</f>
        <v>1.8409562999999998</v>
      </c>
      <c r="T127" s="127">
        <f>SUM(T128:T242)</f>
        <v>204.85140000000001</v>
      </c>
      <c r="AR127" s="121" t="s">
        <v>82</v>
      </c>
      <c r="AT127" s="128" t="s">
        <v>73</v>
      </c>
      <c r="AU127" s="128" t="s">
        <v>82</v>
      </c>
      <c r="AY127" s="121" t="s">
        <v>132</v>
      </c>
      <c r="BK127" s="129">
        <f>SUM(BK128:BK242)</f>
        <v>0</v>
      </c>
    </row>
    <row r="128" spans="2:65" s="1" customFormat="1" ht="24.2" customHeight="1">
      <c r="B128" s="132"/>
      <c r="C128" s="133" t="s">
        <v>82</v>
      </c>
      <c r="D128" s="133" t="s">
        <v>134</v>
      </c>
      <c r="E128" s="134" t="s">
        <v>1608</v>
      </c>
      <c r="F128" s="135" t="s">
        <v>1787</v>
      </c>
      <c r="G128" s="136" t="s">
        <v>135</v>
      </c>
      <c r="H128" s="137">
        <v>419.54</v>
      </c>
      <c r="I128" s="138"/>
      <c r="J128" s="139">
        <f>ROUND(I128*H128,2)</f>
        <v>0</v>
      </c>
      <c r="K128" s="135" t="s">
        <v>136</v>
      </c>
      <c r="L128" s="32"/>
      <c r="M128" s="140" t="s">
        <v>1</v>
      </c>
      <c r="N128" s="141" t="s">
        <v>39</v>
      </c>
      <c r="P128" s="142">
        <f>O128*H128</f>
        <v>0</v>
      </c>
      <c r="Q128" s="142">
        <v>0</v>
      </c>
      <c r="R128" s="142">
        <f>Q128*H128</f>
        <v>0</v>
      </c>
      <c r="S128" s="142">
        <v>0.44</v>
      </c>
      <c r="T128" s="143">
        <f>S128*H128</f>
        <v>184.5976</v>
      </c>
      <c r="AR128" s="144" t="s">
        <v>137</v>
      </c>
      <c r="AT128" s="144" t="s">
        <v>134</v>
      </c>
      <c r="AU128" s="144" t="s">
        <v>84</v>
      </c>
      <c r="AY128" s="17" t="s">
        <v>132</v>
      </c>
      <c r="BE128" s="145">
        <f>IF(N128="základní",J128,0)</f>
        <v>0</v>
      </c>
      <c r="BF128" s="145">
        <f>IF(N128="snížená",J128,0)</f>
        <v>0</v>
      </c>
      <c r="BG128" s="145">
        <f>IF(N128="zákl. přenesená",J128,0)</f>
        <v>0</v>
      </c>
      <c r="BH128" s="145">
        <f>IF(N128="sníž. přenesená",J128,0)</f>
        <v>0</v>
      </c>
      <c r="BI128" s="145">
        <f>IF(N128="nulová",J128,0)</f>
        <v>0</v>
      </c>
      <c r="BJ128" s="17" t="s">
        <v>82</v>
      </c>
      <c r="BK128" s="145">
        <f>ROUND(I128*H128,2)</f>
        <v>0</v>
      </c>
      <c r="BL128" s="17" t="s">
        <v>137</v>
      </c>
      <c r="BM128" s="144" t="s">
        <v>580</v>
      </c>
    </row>
    <row r="129" spans="2:65" s="12" customFormat="1">
      <c r="B129" s="146"/>
      <c r="D129" s="147" t="s">
        <v>139</v>
      </c>
      <c r="E129" s="148" t="s">
        <v>1</v>
      </c>
      <c r="F129" s="149" t="s">
        <v>581</v>
      </c>
      <c r="H129" s="150">
        <v>249.16</v>
      </c>
      <c r="I129" s="151"/>
      <c r="L129" s="146"/>
      <c r="M129" s="152"/>
      <c r="T129" s="153"/>
      <c r="AT129" s="148" t="s">
        <v>139</v>
      </c>
      <c r="AU129" s="148" t="s">
        <v>84</v>
      </c>
      <c r="AV129" s="12" t="s">
        <v>84</v>
      </c>
      <c r="AW129" s="12" t="s">
        <v>31</v>
      </c>
      <c r="AX129" s="12" t="s">
        <v>74</v>
      </c>
      <c r="AY129" s="148" t="s">
        <v>132</v>
      </c>
    </row>
    <row r="130" spans="2:65" s="12" customFormat="1">
      <c r="B130" s="146"/>
      <c r="D130" s="147" t="s">
        <v>139</v>
      </c>
      <c r="E130" s="148" t="s">
        <v>1</v>
      </c>
      <c r="F130" s="149" t="s">
        <v>582</v>
      </c>
      <c r="H130" s="150">
        <v>88.06</v>
      </c>
      <c r="I130" s="151"/>
      <c r="L130" s="146"/>
      <c r="M130" s="152"/>
      <c r="T130" s="153"/>
      <c r="AT130" s="148" t="s">
        <v>139</v>
      </c>
      <c r="AU130" s="148" t="s">
        <v>84</v>
      </c>
      <c r="AV130" s="12" t="s">
        <v>84</v>
      </c>
      <c r="AW130" s="12" t="s">
        <v>31</v>
      </c>
      <c r="AX130" s="12" t="s">
        <v>74</v>
      </c>
      <c r="AY130" s="148" t="s">
        <v>132</v>
      </c>
    </row>
    <row r="131" spans="2:65" s="12" customFormat="1">
      <c r="B131" s="146"/>
      <c r="D131" s="147" t="s">
        <v>139</v>
      </c>
      <c r="E131" s="148" t="s">
        <v>1</v>
      </c>
      <c r="F131" s="149" t="s">
        <v>583</v>
      </c>
      <c r="H131" s="150">
        <v>82.32</v>
      </c>
      <c r="I131" s="151"/>
      <c r="L131" s="146"/>
      <c r="M131" s="152"/>
      <c r="T131" s="153"/>
      <c r="AT131" s="148" t="s">
        <v>139</v>
      </c>
      <c r="AU131" s="148" t="s">
        <v>84</v>
      </c>
      <c r="AV131" s="12" t="s">
        <v>84</v>
      </c>
      <c r="AW131" s="12" t="s">
        <v>31</v>
      </c>
      <c r="AX131" s="12" t="s">
        <v>74</v>
      </c>
      <c r="AY131" s="148" t="s">
        <v>132</v>
      </c>
    </row>
    <row r="132" spans="2:65" s="13" customFormat="1">
      <c r="B132" s="154"/>
      <c r="D132" s="147" t="s">
        <v>139</v>
      </c>
      <c r="E132" s="155" t="s">
        <v>1</v>
      </c>
      <c r="F132" s="156" t="s">
        <v>156</v>
      </c>
      <c r="H132" s="157">
        <v>419.54</v>
      </c>
      <c r="I132" s="158"/>
      <c r="L132" s="154"/>
      <c r="M132" s="159"/>
      <c r="T132" s="160"/>
      <c r="AT132" s="155" t="s">
        <v>139</v>
      </c>
      <c r="AU132" s="155" t="s">
        <v>84</v>
      </c>
      <c r="AV132" s="13" t="s">
        <v>137</v>
      </c>
      <c r="AW132" s="13" t="s">
        <v>31</v>
      </c>
      <c r="AX132" s="13" t="s">
        <v>82</v>
      </c>
      <c r="AY132" s="155" t="s">
        <v>132</v>
      </c>
    </row>
    <row r="133" spans="2:65" s="1" customFormat="1" ht="33" customHeight="1">
      <c r="B133" s="132"/>
      <c r="C133" s="133" t="s">
        <v>84</v>
      </c>
      <c r="D133" s="133" t="s">
        <v>134</v>
      </c>
      <c r="E133" s="134" t="s">
        <v>1673</v>
      </c>
      <c r="F133" s="135" t="s">
        <v>1853</v>
      </c>
      <c r="G133" s="136" t="s">
        <v>135</v>
      </c>
      <c r="H133" s="137">
        <v>88.06</v>
      </c>
      <c r="I133" s="138"/>
      <c r="J133" s="139">
        <f>ROUND(I133*H133,2)</f>
        <v>0</v>
      </c>
      <c r="K133" s="135" t="s">
        <v>584</v>
      </c>
      <c r="L133" s="32"/>
      <c r="M133" s="140" t="s">
        <v>1</v>
      </c>
      <c r="N133" s="141" t="s">
        <v>39</v>
      </c>
      <c r="P133" s="142">
        <f>O133*H133</f>
        <v>0</v>
      </c>
      <c r="Q133" s="142">
        <v>1.2E-4</v>
      </c>
      <c r="R133" s="142">
        <f>Q133*H133</f>
        <v>1.0567200000000001E-2</v>
      </c>
      <c r="S133" s="142">
        <v>0.23</v>
      </c>
      <c r="T133" s="143">
        <f>S133*H133</f>
        <v>20.253800000000002</v>
      </c>
      <c r="AR133" s="144" t="s">
        <v>137</v>
      </c>
      <c r="AT133" s="144" t="s">
        <v>134</v>
      </c>
      <c r="AU133" s="144" t="s">
        <v>84</v>
      </c>
      <c r="AY133" s="17" t="s">
        <v>132</v>
      </c>
      <c r="BE133" s="145">
        <f>IF(N133="základní",J133,0)</f>
        <v>0</v>
      </c>
      <c r="BF133" s="145">
        <f>IF(N133="snížená",J133,0)</f>
        <v>0</v>
      </c>
      <c r="BG133" s="145">
        <f>IF(N133="zákl. přenesená",J133,0)</f>
        <v>0</v>
      </c>
      <c r="BH133" s="145">
        <f>IF(N133="sníž. přenesená",J133,0)</f>
        <v>0</v>
      </c>
      <c r="BI133" s="145">
        <f>IF(N133="nulová",J133,0)</f>
        <v>0</v>
      </c>
      <c r="BJ133" s="17" t="s">
        <v>82</v>
      </c>
      <c r="BK133" s="145">
        <f>ROUND(I133*H133,2)</f>
        <v>0</v>
      </c>
      <c r="BL133" s="17" t="s">
        <v>137</v>
      </c>
      <c r="BM133" s="144" t="s">
        <v>585</v>
      </c>
    </row>
    <row r="134" spans="2:65" s="12" customFormat="1">
      <c r="B134" s="146"/>
      <c r="D134" s="147" t="s">
        <v>139</v>
      </c>
      <c r="E134" s="148" t="s">
        <v>1</v>
      </c>
      <c r="F134" s="149" t="s">
        <v>582</v>
      </c>
      <c r="H134" s="150">
        <v>88.06</v>
      </c>
      <c r="I134" s="151"/>
      <c r="L134" s="146"/>
      <c r="M134" s="152"/>
      <c r="T134" s="153"/>
      <c r="AT134" s="148" t="s">
        <v>139</v>
      </c>
      <c r="AU134" s="148" t="s">
        <v>84</v>
      </c>
      <c r="AV134" s="12" t="s">
        <v>84</v>
      </c>
      <c r="AW134" s="12" t="s">
        <v>31</v>
      </c>
      <c r="AX134" s="12" t="s">
        <v>82</v>
      </c>
      <c r="AY134" s="148" t="s">
        <v>132</v>
      </c>
    </row>
    <row r="135" spans="2:65" s="1" customFormat="1" ht="24.2" customHeight="1">
      <c r="B135" s="132"/>
      <c r="C135" s="133" t="s">
        <v>157</v>
      </c>
      <c r="D135" s="133" t="s">
        <v>134</v>
      </c>
      <c r="E135" s="134" t="s">
        <v>1610</v>
      </c>
      <c r="F135" s="135" t="s">
        <v>1854</v>
      </c>
      <c r="G135" s="136" t="s">
        <v>167</v>
      </c>
      <c r="H135" s="137">
        <v>480</v>
      </c>
      <c r="I135" s="138"/>
      <c r="J135" s="139">
        <f>ROUND(I135*H135,2)</f>
        <v>0</v>
      </c>
      <c r="K135" s="135" t="s">
        <v>136</v>
      </c>
      <c r="L135" s="32"/>
      <c r="M135" s="140" t="s">
        <v>1</v>
      </c>
      <c r="N135" s="141" t="s">
        <v>39</v>
      </c>
      <c r="P135" s="142">
        <f>O135*H135</f>
        <v>0</v>
      </c>
      <c r="Q135" s="142">
        <v>4.0000000000000003E-5</v>
      </c>
      <c r="R135" s="142">
        <f>Q135*H135</f>
        <v>1.9200000000000002E-2</v>
      </c>
      <c r="S135" s="142">
        <v>0</v>
      </c>
      <c r="T135" s="143">
        <f>S135*H135</f>
        <v>0</v>
      </c>
      <c r="AR135" s="144" t="s">
        <v>137</v>
      </c>
      <c r="AT135" s="144" t="s">
        <v>134</v>
      </c>
      <c r="AU135" s="144" t="s">
        <v>84</v>
      </c>
      <c r="AY135" s="17" t="s">
        <v>132</v>
      </c>
      <c r="BE135" s="145">
        <f>IF(N135="základní",J135,0)</f>
        <v>0</v>
      </c>
      <c r="BF135" s="145">
        <f>IF(N135="snížená",J135,0)</f>
        <v>0</v>
      </c>
      <c r="BG135" s="145">
        <f>IF(N135="zákl. přenesená",J135,0)</f>
        <v>0</v>
      </c>
      <c r="BH135" s="145">
        <f>IF(N135="sníž. přenesená",J135,0)</f>
        <v>0</v>
      </c>
      <c r="BI135" s="145">
        <f>IF(N135="nulová",J135,0)</f>
        <v>0</v>
      </c>
      <c r="BJ135" s="17" t="s">
        <v>82</v>
      </c>
      <c r="BK135" s="145">
        <f>ROUND(I135*H135,2)</f>
        <v>0</v>
      </c>
      <c r="BL135" s="17" t="s">
        <v>137</v>
      </c>
      <c r="BM135" s="144" t="s">
        <v>586</v>
      </c>
    </row>
    <row r="136" spans="2:65" s="12" customFormat="1">
      <c r="B136" s="146"/>
      <c r="D136" s="147" t="s">
        <v>139</v>
      </c>
      <c r="E136" s="148" t="s">
        <v>1</v>
      </c>
      <c r="F136" s="149" t="s">
        <v>587</v>
      </c>
      <c r="H136" s="150">
        <v>480</v>
      </c>
      <c r="I136" s="151"/>
      <c r="L136" s="146"/>
      <c r="M136" s="152"/>
      <c r="T136" s="153"/>
      <c r="AT136" s="148" t="s">
        <v>139</v>
      </c>
      <c r="AU136" s="148" t="s">
        <v>84</v>
      </c>
      <c r="AV136" s="12" t="s">
        <v>84</v>
      </c>
      <c r="AW136" s="12" t="s">
        <v>31</v>
      </c>
      <c r="AX136" s="12" t="s">
        <v>82</v>
      </c>
      <c r="AY136" s="148" t="s">
        <v>132</v>
      </c>
    </row>
    <row r="137" spans="2:65" s="1" customFormat="1" ht="24.2" customHeight="1">
      <c r="B137" s="132"/>
      <c r="C137" s="133" t="s">
        <v>137</v>
      </c>
      <c r="D137" s="133" t="s">
        <v>134</v>
      </c>
      <c r="E137" s="134" t="s">
        <v>1611</v>
      </c>
      <c r="F137" s="135" t="s">
        <v>1855</v>
      </c>
      <c r="G137" s="136" t="s">
        <v>171</v>
      </c>
      <c r="H137" s="137">
        <v>20</v>
      </c>
      <c r="I137" s="138"/>
      <c r="J137" s="139">
        <f>ROUND(I137*H137,2)</f>
        <v>0</v>
      </c>
      <c r="K137" s="135" t="s">
        <v>136</v>
      </c>
      <c r="L137" s="32"/>
      <c r="M137" s="140" t="s">
        <v>1</v>
      </c>
      <c r="N137" s="141" t="s">
        <v>39</v>
      </c>
      <c r="P137" s="142">
        <f>O137*H137</f>
        <v>0</v>
      </c>
      <c r="Q137" s="142">
        <v>0</v>
      </c>
      <c r="R137" s="142">
        <f>Q137*H137</f>
        <v>0</v>
      </c>
      <c r="S137" s="142">
        <v>0</v>
      </c>
      <c r="T137" s="143">
        <f>S137*H137</f>
        <v>0</v>
      </c>
      <c r="AR137" s="144" t="s">
        <v>137</v>
      </c>
      <c r="AT137" s="144" t="s">
        <v>134</v>
      </c>
      <c r="AU137" s="144" t="s">
        <v>84</v>
      </c>
      <c r="AY137" s="17" t="s">
        <v>132</v>
      </c>
      <c r="BE137" s="145">
        <f>IF(N137="základní",J137,0)</f>
        <v>0</v>
      </c>
      <c r="BF137" s="145">
        <f>IF(N137="snížená",J137,0)</f>
        <v>0</v>
      </c>
      <c r="BG137" s="145">
        <f>IF(N137="zákl. přenesená",J137,0)</f>
        <v>0</v>
      </c>
      <c r="BH137" s="145">
        <f>IF(N137="sníž. přenesená",J137,0)</f>
        <v>0</v>
      </c>
      <c r="BI137" s="145">
        <f>IF(N137="nulová",J137,0)</f>
        <v>0</v>
      </c>
      <c r="BJ137" s="17" t="s">
        <v>82</v>
      </c>
      <c r="BK137" s="145">
        <f>ROUND(I137*H137,2)</f>
        <v>0</v>
      </c>
      <c r="BL137" s="17" t="s">
        <v>137</v>
      </c>
      <c r="BM137" s="144" t="s">
        <v>588</v>
      </c>
    </row>
    <row r="138" spans="2:65" s="12" customFormat="1">
      <c r="B138" s="146"/>
      <c r="D138" s="147" t="s">
        <v>139</v>
      </c>
      <c r="E138" s="148" t="s">
        <v>1</v>
      </c>
      <c r="F138" s="149" t="s">
        <v>323</v>
      </c>
      <c r="H138" s="150">
        <v>20</v>
      </c>
      <c r="I138" s="151"/>
      <c r="L138" s="146"/>
      <c r="M138" s="152"/>
      <c r="T138" s="153"/>
      <c r="AT138" s="148" t="s">
        <v>139</v>
      </c>
      <c r="AU138" s="148" t="s">
        <v>84</v>
      </c>
      <c r="AV138" s="12" t="s">
        <v>84</v>
      </c>
      <c r="AW138" s="12" t="s">
        <v>31</v>
      </c>
      <c r="AX138" s="12" t="s">
        <v>82</v>
      </c>
      <c r="AY138" s="148" t="s">
        <v>132</v>
      </c>
    </row>
    <row r="139" spans="2:65" s="1" customFormat="1" ht="24.2" customHeight="1">
      <c r="B139" s="132"/>
      <c r="C139" s="133" t="s">
        <v>170</v>
      </c>
      <c r="D139" s="133" t="s">
        <v>134</v>
      </c>
      <c r="E139" s="134" t="s">
        <v>1613</v>
      </c>
      <c r="F139" s="135" t="s">
        <v>1856</v>
      </c>
      <c r="G139" s="136" t="s">
        <v>175</v>
      </c>
      <c r="H139" s="137">
        <v>12</v>
      </c>
      <c r="I139" s="138"/>
      <c r="J139" s="139">
        <f>ROUND(I139*H139,2)</f>
        <v>0</v>
      </c>
      <c r="K139" s="135" t="s">
        <v>136</v>
      </c>
      <c r="L139" s="32"/>
      <c r="M139" s="140" t="s">
        <v>1</v>
      </c>
      <c r="N139" s="141" t="s">
        <v>39</v>
      </c>
      <c r="P139" s="142">
        <f>O139*H139</f>
        <v>0</v>
      </c>
      <c r="Q139" s="142">
        <v>1.269E-2</v>
      </c>
      <c r="R139" s="142">
        <f>Q139*H139</f>
        <v>0.15228</v>
      </c>
      <c r="S139" s="142">
        <v>0</v>
      </c>
      <c r="T139" s="143">
        <f>S139*H139</f>
        <v>0</v>
      </c>
      <c r="AR139" s="144" t="s">
        <v>137</v>
      </c>
      <c r="AT139" s="144" t="s">
        <v>134</v>
      </c>
      <c r="AU139" s="144" t="s">
        <v>84</v>
      </c>
      <c r="AY139" s="17" t="s">
        <v>132</v>
      </c>
      <c r="BE139" s="145">
        <f>IF(N139="základní",J139,0)</f>
        <v>0</v>
      </c>
      <c r="BF139" s="145">
        <f>IF(N139="snížená",J139,0)</f>
        <v>0</v>
      </c>
      <c r="BG139" s="145">
        <f>IF(N139="zákl. přenesená",J139,0)</f>
        <v>0</v>
      </c>
      <c r="BH139" s="145">
        <f>IF(N139="sníž. přenesená",J139,0)</f>
        <v>0</v>
      </c>
      <c r="BI139" s="145">
        <f>IF(N139="nulová",J139,0)</f>
        <v>0</v>
      </c>
      <c r="BJ139" s="17" t="s">
        <v>82</v>
      </c>
      <c r="BK139" s="145">
        <f>ROUND(I139*H139,2)</f>
        <v>0</v>
      </c>
      <c r="BL139" s="17" t="s">
        <v>137</v>
      </c>
      <c r="BM139" s="144" t="s">
        <v>589</v>
      </c>
    </row>
    <row r="140" spans="2:65" s="12" customFormat="1">
      <c r="B140" s="146"/>
      <c r="D140" s="147" t="s">
        <v>139</v>
      </c>
      <c r="E140" s="148" t="s">
        <v>1</v>
      </c>
      <c r="F140" s="149" t="s">
        <v>590</v>
      </c>
      <c r="H140" s="150">
        <v>6</v>
      </c>
      <c r="I140" s="151"/>
      <c r="L140" s="146"/>
      <c r="M140" s="152"/>
      <c r="T140" s="153"/>
      <c r="AT140" s="148" t="s">
        <v>139</v>
      </c>
      <c r="AU140" s="148" t="s">
        <v>84</v>
      </c>
      <c r="AV140" s="12" t="s">
        <v>84</v>
      </c>
      <c r="AW140" s="12" t="s">
        <v>31</v>
      </c>
      <c r="AX140" s="12" t="s">
        <v>74</v>
      </c>
      <c r="AY140" s="148" t="s">
        <v>132</v>
      </c>
    </row>
    <row r="141" spans="2:65" s="12" customFormat="1">
      <c r="B141" s="146"/>
      <c r="D141" s="147" t="s">
        <v>139</v>
      </c>
      <c r="E141" s="148" t="s">
        <v>1</v>
      </c>
      <c r="F141" s="149" t="s">
        <v>591</v>
      </c>
      <c r="H141" s="150">
        <v>0</v>
      </c>
      <c r="I141" s="151"/>
      <c r="L141" s="146"/>
      <c r="M141" s="152"/>
      <c r="T141" s="153"/>
      <c r="AT141" s="148" t="s">
        <v>139</v>
      </c>
      <c r="AU141" s="148" t="s">
        <v>84</v>
      </c>
      <c r="AV141" s="12" t="s">
        <v>84</v>
      </c>
      <c r="AW141" s="12" t="s">
        <v>31</v>
      </c>
      <c r="AX141" s="12" t="s">
        <v>74</v>
      </c>
      <c r="AY141" s="148" t="s">
        <v>132</v>
      </c>
    </row>
    <row r="142" spans="2:65" s="12" customFormat="1">
      <c r="B142" s="146"/>
      <c r="D142" s="147" t="s">
        <v>139</v>
      </c>
      <c r="E142" s="148" t="s">
        <v>1</v>
      </c>
      <c r="F142" s="149" t="s">
        <v>592</v>
      </c>
      <c r="H142" s="150">
        <v>6</v>
      </c>
      <c r="I142" s="151"/>
      <c r="L142" s="146"/>
      <c r="M142" s="152"/>
      <c r="T142" s="153"/>
      <c r="AT142" s="148" t="s">
        <v>139</v>
      </c>
      <c r="AU142" s="148" t="s">
        <v>84</v>
      </c>
      <c r="AV142" s="12" t="s">
        <v>84</v>
      </c>
      <c r="AW142" s="12" t="s">
        <v>31</v>
      </c>
      <c r="AX142" s="12" t="s">
        <v>74</v>
      </c>
      <c r="AY142" s="148" t="s">
        <v>132</v>
      </c>
    </row>
    <row r="143" spans="2:65" s="13" customFormat="1">
      <c r="B143" s="154"/>
      <c r="D143" s="147" t="s">
        <v>139</v>
      </c>
      <c r="E143" s="155" t="s">
        <v>1</v>
      </c>
      <c r="F143" s="156" t="s">
        <v>156</v>
      </c>
      <c r="H143" s="157">
        <v>12</v>
      </c>
      <c r="I143" s="158"/>
      <c r="L143" s="154"/>
      <c r="M143" s="159"/>
      <c r="T143" s="160"/>
      <c r="AT143" s="155" t="s">
        <v>139</v>
      </c>
      <c r="AU143" s="155" t="s">
        <v>84</v>
      </c>
      <c r="AV143" s="13" t="s">
        <v>137</v>
      </c>
      <c r="AW143" s="13" t="s">
        <v>31</v>
      </c>
      <c r="AX143" s="13" t="s">
        <v>82</v>
      </c>
      <c r="AY143" s="155" t="s">
        <v>132</v>
      </c>
    </row>
    <row r="144" spans="2:65" s="1" customFormat="1" ht="24.2" customHeight="1">
      <c r="B144" s="132"/>
      <c r="C144" s="133" t="s">
        <v>174</v>
      </c>
      <c r="D144" s="133" t="s">
        <v>134</v>
      </c>
      <c r="E144" s="134" t="s">
        <v>1614</v>
      </c>
      <c r="F144" s="135" t="s">
        <v>1793</v>
      </c>
      <c r="G144" s="136" t="s">
        <v>175</v>
      </c>
      <c r="H144" s="137">
        <v>18</v>
      </c>
      <c r="I144" s="138"/>
      <c r="J144" s="139">
        <f>ROUND(I144*H144,2)</f>
        <v>0</v>
      </c>
      <c r="K144" s="135" t="s">
        <v>136</v>
      </c>
      <c r="L144" s="32"/>
      <c r="M144" s="140" t="s">
        <v>1</v>
      </c>
      <c r="N144" s="141" t="s">
        <v>39</v>
      </c>
      <c r="P144" s="142">
        <f>O144*H144</f>
        <v>0</v>
      </c>
      <c r="Q144" s="142">
        <v>6.053E-2</v>
      </c>
      <c r="R144" s="142">
        <f>Q144*H144</f>
        <v>1.08954</v>
      </c>
      <c r="S144" s="142">
        <v>0</v>
      </c>
      <c r="T144" s="143">
        <f>S144*H144</f>
        <v>0</v>
      </c>
      <c r="AR144" s="144" t="s">
        <v>137</v>
      </c>
      <c r="AT144" s="144" t="s">
        <v>134</v>
      </c>
      <c r="AU144" s="144" t="s">
        <v>84</v>
      </c>
      <c r="AY144" s="17" t="s">
        <v>132</v>
      </c>
      <c r="BE144" s="145">
        <f>IF(N144="základní",J144,0)</f>
        <v>0</v>
      </c>
      <c r="BF144" s="145">
        <f>IF(N144="snížená",J144,0)</f>
        <v>0</v>
      </c>
      <c r="BG144" s="145">
        <f>IF(N144="zákl. přenesená",J144,0)</f>
        <v>0</v>
      </c>
      <c r="BH144" s="145">
        <f>IF(N144="sníž. přenesená",J144,0)</f>
        <v>0</v>
      </c>
      <c r="BI144" s="145">
        <f>IF(N144="nulová",J144,0)</f>
        <v>0</v>
      </c>
      <c r="BJ144" s="17" t="s">
        <v>82</v>
      </c>
      <c r="BK144" s="145">
        <f>ROUND(I144*H144,2)</f>
        <v>0</v>
      </c>
      <c r="BL144" s="17" t="s">
        <v>137</v>
      </c>
      <c r="BM144" s="144" t="s">
        <v>593</v>
      </c>
    </row>
    <row r="145" spans="2:65" s="12" customFormat="1">
      <c r="B145" s="146"/>
      <c r="D145" s="147" t="s">
        <v>139</v>
      </c>
      <c r="E145" s="148" t="s">
        <v>1</v>
      </c>
      <c r="F145" s="149" t="s">
        <v>590</v>
      </c>
      <c r="H145" s="150">
        <v>6</v>
      </c>
      <c r="I145" s="151"/>
      <c r="L145" s="146"/>
      <c r="M145" s="152"/>
      <c r="T145" s="153"/>
      <c r="AT145" s="148" t="s">
        <v>139</v>
      </c>
      <c r="AU145" s="148" t="s">
        <v>84</v>
      </c>
      <c r="AV145" s="12" t="s">
        <v>84</v>
      </c>
      <c r="AW145" s="12" t="s">
        <v>31</v>
      </c>
      <c r="AX145" s="12" t="s">
        <v>74</v>
      </c>
      <c r="AY145" s="148" t="s">
        <v>132</v>
      </c>
    </row>
    <row r="146" spans="2:65" s="12" customFormat="1">
      <c r="B146" s="146"/>
      <c r="D146" s="147" t="s">
        <v>139</v>
      </c>
      <c r="E146" s="148" t="s">
        <v>1</v>
      </c>
      <c r="F146" s="149" t="s">
        <v>594</v>
      </c>
      <c r="H146" s="150">
        <v>6</v>
      </c>
      <c r="I146" s="151"/>
      <c r="L146" s="146"/>
      <c r="M146" s="152"/>
      <c r="T146" s="153"/>
      <c r="AT146" s="148" t="s">
        <v>139</v>
      </c>
      <c r="AU146" s="148" t="s">
        <v>84</v>
      </c>
      <c r="AV146" s="12" t="s">
        <v>84</v>
      </c>
      <c r="AW146" s="12" t="s">
        <v>31</v>
      </c>
      <c r="AX146" s="12" t="s">
        <v>74</v>
      </c>
      <c r="AY146" s="148" t="s">
        <v>132</v>
      </c>
    </row>
    <row r="147" spans="2:65" s="12" customFormat="1">
      <c r="B147" s="146"/>
      <c r="D147" s="147" t="s">
        <v>139</v>
      </c>
      <c r="E147" s="148" t="s">
        <v>1</v>
      </c>
      <c r="F147" s="149" t="s">
        <v>592</v>
      </c>
      <c r="H147" s="150">
        <v>6</v>
      </c>
      <c r="I147" s="151"/>
      <c r="L147" s="146"/>
      <c r="M147" s="152"/>
      <c r="T147" s="153"/>
      <c r="AT147" s="148" t="s">
        <v>139</v>
      </c>
      <c r="AU147" s="148" t="s">
        <v>84</v>
      </c>
      <c r="AV147" s="12" t="s">
        <v>84</v>
      </c>
      <c r="AW147" s="12" t="s">
        <v>31</v>
      </c>
      <c r="AX147" s="12" t="s">
        <v>74</v>
      </c>
      <c r="AY147" s="148" t="s">
        <v>132</v>
      </c>
    </row>
    <row r="148" spans="2:65" s="13" customFormat="1">
      <c r="B148" s="154"/>
      <c r="D148" s="147" t="s">
        <v>139</v>
      </c>
      <c r="E148" s="155" t="s">
        <v>1</v>
      </c>
      <c r="F148" s="156" t="s">
        <v>156</v>
      </c>
      <c r="H148" s="157">
        <v>18</v>
      </c>
      <c r="I148" s="158"/>
      <c r="L148" s="154"/>
      <c r="M148" s="159"/>
      <c r="T148" s="160"/>
      <c r="AT148" s="155" t="s">
        <v>139</v>
      </c>
      <c r="AU148" s="155" t="s">
        <v>84</v>
      </c>
      <c r="AV148" s="13" t="s">
        <v>137</v>
      </c>
      <c r="AW148" s="13" t="s">
        <v>31</v>
      </c>
      <c r="AX148" s="13" t="s">
        <v>82</v>
      </c>
      <c r="AY148" s="155" t="s">
        <v>132</v>
      </c>
    </row>
    <row r="149" spans="2:65" s="1" customFormat="1" ht="24.2" customHeight="1">
      <c r="B149" s="132"/>
      <c r="C149" s="133" t="s">
        <v>191</v>
      </c>
      <c r="D149" s="133" t="s">
        <v>134</v>
      </c>
      <c r="E149" s="134" t="s">
        <v>1615</v>
      </c>
      <c r="F149" s="135" t="s">
        <v>1794</v>
      </c>
      <c r="G149" s="136" t="s">
        <v>135</v>
      </c>
      <c r="H149" s="137">
        <v>152.16</v>
      </c>
      <c r="I149" s="138"/>
      <c r="J149" s="139">
        <f>ROUND(I149*H149,2)</f>
        <v>0</v>
      </c>
      <c r="K149" s="135" t="s">
        <v>136</v>
      </c>
      <c r="L149" s="32"/>
      <c r="M149" s="140" t="s">
        <v>1</v>
      </c>
      <c r="N149" s="141" t="s">
        <v>39</v>
      </c>
      <c r="P149" s="142">
        <f>O149*H149</f>
        <v>0</v>
      </c>
      <c r="Q149" s="142">
        <v>0</v>
      </c>
      <c r="R149" s="142">
        <f>Q149*H149</f>
        <v>0</v>
      </c>
      <c r="S149" s="142">
        <v>0</v>
      </c>
      <c r="T149" s="143">
        <f>S149*H149</f>
        <v>0</v>
      </c>
      <c r="AR149" s="144" t="s">
        <v>137</v>
      </c>
      <c r="AT149" s="144" t="s">
        <v>134</v>
      </c>
      <c r="AU149" s="144" t="s">
        <v>84</v>
      </c>
      <c r="AY149" s="17" t="s">
        <v>132</v>
      </c>
      <c r="BE149" s="145">
        <f>IF(N149="základní",J149,0)</f>
        <v>0</v>
      </c>
      <c r="BF149" s="145">
        <f>IF(N149="snížená",J149,0)</f>
        <v>0</v>
      </c>
      <c r="BG149" s="145">
        <f>IF(N149="zákl. přenesená",J149,0)</f>
        <v>0</v>
      </c>
      <c r="BH149" s="145">
        <f>IF(N149="sníž. přenesená",J149,0)</f>
        <v>0</v>
      </c>
      <c r="BI149" s="145">
        <f>IF(N149="nulová",J149,0)</f>
        <v>0</v>
      </c>
      <c r="BJ149" s="17" t="s">
        <v>82</v>
      </c>
      <c r="BK149" s="145">
        <f>ROUND(I149*H149,2)</f>
        <v>0</v>
      </c>
      <c r="BL149" s="17" t="s">
        <v>137</v>
      </c>
      <c r="BM149" s="144" t="s">
        <v>595</v>
      </c>
    </row>
    <row r="150" spans="2:65" s="12" customFormat="1">
      <c r="B150" s="146"/>
      <c r="D150" s="147" t="s">
        <v>139</v>
      </c>
      <c r="E150" s="148" t="s">
        <v>1</v>
      </c>
      <c r="F150" s="149" t="s">
        <v>596</v>
      </c>
      <c r="H150" s="150">
        <v>152.16</v>
      </c>
      <c r="I150" s="151"/>
      <c r="L150" s="146"/>
      <c r="M150" s="152"/>
      <c r="T150" s="153"/>
      <c r="AT150" s="148" t="s">
        <v>139</v>
      </c>
      <c r="AU150" s="148" t="s">
        <v>84</v>
      </c>
      <c r="AV150" s="12" t="s">
        <v>84</v>
      </c>
      <c r="AW150" s="12" t="s">
        <v>31</v>
      </c>
      <c r="AX150" s="12" t="s">
        <v>82</v>
      </c>
      <c r="AY150" s="148" t="s">
        <v>132</v>
      </c>
    </row>
    <row r="151" spans="2:65" s="1" customFormat="1" ht="33" customHeight="1">
      <c r="B151" s="132"/>
      <c r="C151" s="133" t="s">
        <v>208</v>
      </c>
      <c r="D151" s="133" t="s">
        <v>134</v>
      </c>
      <c r="E151" s="134" t="s">
        <v>1674</v>
      </c>
      <c r="F151" s="135" t="s">
        <v>1857</v>
      </c>
      <c r="G151" s="136" t="s">
        <v>228</v>
      </c>
      <c r="H151" s="137">
        <v>308.71699999999998</v>
      </c>
      <c r="I151" s="138"/>
      <c r="J151" s="139">
        <f>ROUND(I151*H151,2)</f>
        <v>0</v>
      </c>
      <c r="K151" s="135" t="s">
        <v>136</v>
      </c>
      <c r="L151" s="32"/>
      <c r="M151" s="140" t="s">
        <v>1</v>
      </c>
      <c r="N151" s="141" t="s">
        <v>39</v>
      </c>
      <c r="P151" s="142">
        <f>O151*H151</f>
        <v>0</v>
      </c>
      <c r="Q151" s="142">
        <v>0</v>
      </c>
      <c r="R151" s="142">
        <f>Q151*H151</f>
        <v>0</v>
      </c>
      <c r="S151" s="142">
        <v>0</v>
      </c>
      <c r="T151" s="143">
        <f>S151*H151</f>
        <v>0</v>
      </c>
      <c r="AR151" s="144" t="s">
        <v>137</v>
      </c>
      <c r="AT151" s="144" t="s">
        <v>134</v>
      </c>
      <c r="AU151" s="144" t="s">
        <v>84</v>
      </c>
      <c r="AY151" s="17" t="s">
        <v>132</v>
      </c>
      <c r="BE151" s="145">
        <f>IF(N151="základní",J151,0)</f>
        <v>0</v>
      </c>
      <c r="BF151" s="145">
        <f>IF(N151="snížená",J151,0)</f>
        <v>0</v>
      </c>
      <c r="BG151" s="145">
        <f>IF(N151="zákl. přenesená",J151,0)</f>
        <v>0</v>
      </c>
      <c r="BH151" s="145">
        <f>IF(N151="sníž. přenesená",J151,0)</f>
        <v>0</v>
      </c>
      <c r="BI151" s="145">
        <f>IF(N151="nulová",J151,0)</f>
        <v>0</v>
      </c>
      <c r="BJ151" s="17" t="s">
        <v>82</v>
      </c>
      <c r="BK151" s="145">
        <f>ROUND(I151*H151,2)</f>
        <v>0</v>
      </c>
      <c r="BL151" s="17" t="s">
        <v>137</v>
      </c>
      <c r="BM151" s="144" t="s">
        <v>597</v>
      </c>
    </row>
    <row r="152" spans="2:65" s="12" customFormat="1" ht="22.5">
      <c r="B152" s="146"/>
      <c r="D152" s="147" t="s">
        <v>139</v>
      </c>
      <c r="E152" s="148" t="s">
        <v>1</v>
      </c>
      <c r="F152" s="149" t="s">
        <v>598</v>
      </c>
      <c r="H152" s="150">
        <v>134.54599999999999</v>
      </c>
      <c r="I152" s="151"/>
      <c r="L152" s="146"/>
      <c r="M152" s="152"/>
      <c r="T152" s="153"/>
      <c r="AT152" s="148" t="s">
        <v>139</v>
      </c>
      <c r="AU152" s="148" t="s">
        <v>84</v>
      </c>
      <c r="AV152" s="12" t="s">
        <v>84</v>
      </c>
      <c r="AW152" s="12" t="s">
        <v>31</v>
      </c>
      <c r="AX152" s="12" t="s">
        <v>74</v>
      </c>
      <c r="AY152" s="148" t="s">
        <v>132</v>
      </c>
    </row>
    <row r="153" spans="2:65" s="12" customFormat="1" ht="22.5">
      <c r="B153" s="146"/>
      <c r="D153" s="147" t="s">
        <v>139</v>
      </c>
      <c r="E153" s="148" t="s">
        <v>1</v>
      </c>
      <c r="F153" s="149" t="s">
        <v>599</v>
      </c>
      <c r="H153" s="150">
        <v>47.552</v>
      </c>
      <c r="I153" s="151"/>
      <c r="L153" s="146"/>
      <c r="M153" s="152"/>
      <c r="T153" s="153"/>
      <c r="AT153" s="148" t="s">
        <v>139</v>
      </c>
      <c r="AU153" s="148" t="s">
        <v>84</v>
      </c>
      <c r="AV153" s="12" t="s">
        <v>84</v>
      </c>
      <c r="AW153" s="12" t="s">
        <v>31</v>
      </c>
      <c r="AX153" s="12" t="s">
        <v>74</v>
      </c>
      <c r="AY153" s="148" t="s">
        <v>132</v>
      </c>
    </row>
    <row r="154" spans="2:65" s="12" customFormat="1">
      <c r="B154" s="146"/>
      <c r="D154" s="147" t="s">
        <v>139</v>
      </c>
      <c r="E154" s="148" t="s">
        <v>1</v>
      </c>
      <c r="F154" s="149" t="s">
        <v>600</v>
      </c>
      <c r="H154" s="150">
        <v>126.619</v>
      </c>
      <c r="I154" s="151"/>
      <c r="L154" s="146"/>
      <c r="M154" s="152"/>
      <c r="T154" s="153"/>
      <c r="AT154" s="148" t="s">
        <v>139</v>
      </c>
      <c r="AU154" s="148" t="s">
        <v>84</v>
      </c>
      <c r="AV154" s="12" t="s">
        <v>84</v>
      </c>
      <c r="AW154" s="12" t="s">
        <v>31</v>
      </c>
      <c r="AX154" s="12" t="s">
        <v>74</v>
      </c>
      <c r="AY154" s="148" t="s">
        <v>132</v>
      </c>
    </row>
    <row r="155" spans="2:65" s="13" customFormat="1">
      <c r="B155" s="154"/>
      <c r="D155" s="147" t="s">
        <v>139</v>
      </c>
      <c r="E155" s="155" t="s">
        <v>1</v>
      </c>
      <c r="F155" s="156" t="s">
        <v>156</v>
      </c>
      <c r="H155" s="157">
        <v>308.71699999999998</v>
      </c>
      <c r="I155" s="158"/>
      <c r="L155" s="154"/>
      <c r="M155" s="159"/>
      <c r="T155" s="160"/>
      <c r="AT155" s="155" t="s">
        <v>139</v>
      </c>
      <c r="AU155" s="155" t="s">
        <v>84</v>
      </c>
      <c r="AV155" s="13" t="s">
        <v>137</v>
      </c>
      <c r="AW155" s="13" t="s">
        <v>31</v>
      </c>
      <c r="AX155" s="13" t="s">
        <v>82</v>
      </c>
      <c r="AY155" s="155" t="s">
        <v>132</v>
      </c>
    </row>
    <row r="156" spans="2:65" s="1" customFormat="1" ht="33" customHeight="1">
      <c r="B156" s="132"/>
      <c r="C156" s="133" t="s">
        <v>224</v>
      </c>
      <c r="D156" s="133" t="s">
        <v>134</v>
      </c>
      <c r="E156" s="134" t="s">
        <v>1675</v>
      </c>
      <c r="F156" s="135" t="s">
        <v>1858</v>
      </c>
      <c r="G156" s="136" t="s">
        <v>228</v>
      </c>
      <c r="H156" s="137">
        <v>260.18099999999998</v>
      </c>
      <c r="I156" s="138"/>
      <c r="J156" s="139">
        <f>ROUND(I156*H156,2)</f>
        <v>0</v>
      </c>
      <c r="K156" s="135" t="s">
        <v>136</v>
      </c>
      <c r="L156" s="32"/>
      <c r="M156" s="140" t="s">
        <v>1</v>
      </c>
      <c r="N156" s="141" t="s">
        <v>39</v>
      </c>
      <c r="P156" s="142">
        <f>O156*H156</f>
        <v>0</v>
      </c>
      <c r="Q156" s="142">
        <v>0</v>
      </c>
      <c r="R156" s="142">
        <f>Q156*H156</f>
        <v>0</v>
      </c>
      <c r="S156" s="142">
        <v>0</v>
      </c>
      <c r="T156" s="143">
        <f>S156*H156</f>
        <v>0</v>
      </c>
      <c r="AR156" s="144" t="s">
        <v>137</v>
      </c>
      <c r="AT156" s="144" t="s">
        <v>134</v>
      </c>
      <c r="AU156" s="144" t="s">
        <v>84</v>
      </c>
      <c r="AY156" s="17" t="s">
        <v>132</v>
      </c>
      <c r="BE156" s="145">
        <f>IF(N156="základní",J156,0)</f>
        <v>0</v>
      </c>
      <c r="BF156" s="145">
        <f>IF(N156="snížená",J156,0)</f>
        <v>0</v>
      </c>
      <c r="BG156" s="145">
        <f>IF(N156="zákl. přenesená",J156,0)</f>
        <v>0</v>
      </c>
      <c r="BH156" s="145">
        <f>IF(N156="sníž. přenesená",J156,0)</f>
        <v>0</v>
      </c>
      <c r="BI156" s="145">
        <f>IF(N156="nulová",J156,0)</f>
        <v>0</v>
      </c>
      <c r="BJ156" s="17" t="s">
        <v>82</v>
      </c>
      <c r="BK156" s="145">
        <f>ROUND(I156*H156,2)</f>
        <v>0</v>
      </c>
      <c r="BL156" s="17" t="s">
        <v>137</v>
      </c>
      <c r="BM156" s="144" t="s">
        <v>601</v>
      </c>
    </row>
    <row r="157" spans="2:65" s="12" customFormat="1" ht="22.5">
      <c r="B157" s="146"/>
      <c r="D157" s="147" t="s">
        <v>139</v>
      </c>
      <c r="E157" s="148" t="s">
        <v>1</v>
      </c>
      <c r="F157" s="149" t="s">
        <v>602</v>
      </c>
      <c r="H157" s="150">
        <v>164.446</v>
      </c>
      <c r="I157" s="151"/>
      <c r="L157" s="146"/>
      <c r="M157" s="152"/>
      <c r="T157" s="153"/>
      <c r="AT157" s="148" t="s">
        <v>139</v>
      </c>
      <c r="AU157" s="148" t="s">
        <v>84</v>
      </c>
      <c r="AV157" s="12" t="s">
        <v>84</v>
      </c>
      <c r="AW157" s="12" t="s">
        <v>31</v>
      </c>
      <c r="AX157" s="12" t="s">
        <v>74</v>
      </c>
      <c r="AY157" s="148" t="s">
        <v>132</v>
      </c>
    </row>
    <row r="158" spans="2:65" s="12" customFormat="1" ht="22.5">
      <c r="B158" s="146"/>
      <c r="D158" s="147" t="s">
        <v>139</v>
      </c>
      <c r="E158" s="148" t="s">
        <v>1</v>
      </c>
      <c r="F158" s="149" t="s">
        <v>603</v>
      </c>
      <c r="H158" s="150">
        <v>39.46</v>
      </c>
      <c r="I158" s="151"/>
      <c r="L158" s="146"/>
      <c r="M158" s="152"/>
      <c r="T158" s="153"/>
      <c r="AT158" s="148" t="s">
        <v>139</v>
      </c>
      <c r="AU158" s="148" t="s">
        <v>84</v>
      </c>
      <c r="AV158" s="12" t="s">
        <v>84</v>
      </c>
      <c r="AW158" s="12" t="s">
        <v>31</v>
      </c>
      <c r="AX158" s="12" t="s">
        <v>74</v>
      </c>
      <c r="AY158" s="148" t="s">
        <v>132</v>
      </c>
    </row>
    <row r="159" spans="2:65" s="12" customFormat="1">
      <c r="B159" s="146"/>
      <c r="D159" s="147" t="s">
        <v>139</v>
      </c>
      <c r="E159" s="148" t="s">
        <v>1</v>
      </c>
      <c r="F159" s="149" t="s">
        <v>604</v>
      </c>
      <c r="H159" s="150">
        <v>56.274999999999999</v>
      </c>
      <c r="I159" s="151"/>
      <c r="L159" s="146"/>
      <c r="M159" s="152"/>
      <c r="T159" s="153"/>
      <c r="AT159" s="148" t="s">
        <v>139</v>
      </c>
      <c r="AU159" s="148" t="s">
        <v>84</v>
      </c>
      <c r="AV159" s="12" t="s">
        <v>84</v>
      </c>
      <c r="AW159" s="12" t="s">
        <v>31</v>
      </c>
      <c r="AX159" s="12" t="s">
        <v>74</v>
      </c>
      <c r="AY159" s="148" t="s">
        <v>132</v>
      </c>
    </row>
    <row r="160" spans="2:65" s="13" customFormat="1">
      <c r="B160" s="154"/>
      <c r="D160" s="147" t="s">
        <v>139</v>
      </c>
      <c r="E160" s="155" t="s">
        <v>1</v>
      </c>
      <c r="F160" s="156" t="s">
        <v>156</v>
      </c>
      <c r="H160" s="157">
        <v>260.18099999999998</v>
      </c>
      <c r="I160" s="158"/>
      <c r="L160" s="154"/>
      <c r="M160" s="159"/>
      <c r="T160" s="160"/>
      <c r="AT160" s="155" t="s">
        <v>139</v>
      </c>
      <c r="AU160" s="155" t="s">
        <v>84</v>
      </c>
      <c r="AV160" s="13" t="s">
        <v>137</v>
      </c>
      <c r="AW160" s="13" t="s">
        <v>31</v>
      </c>
      <c r="AX160" s="13" t="s">
        <v>82</v>
      </c>
      <c r="AY160" s="155" t="s">
        <v>132</v>
      </c>
    </row>
    <row r="161" spans="2:65" s="1" customFormat="1" ht="33" customHeight="1">
      <c r="B161" s="132"/>
      <c r="C161" s="133" t="s">
        <v>227</v>
      </c>
      <c r="D161" s="133" t="s">
        <v>134</v>
      </c>
      <c r="E161" s="134" t="s">
        <v>1676</v>
      </c>
      <c r="F161" s="135" t="s">
        <v>1859</v>
      </c>
      <c r="G161" s="136" t="s">
        <v>228</v>
      </c>
      <c r="H161" s="137">
        <v>35.555999999999997</v>
      </c>
      <c r="I161" s="138"/>
      <c r="J161" s="139">
        <f>ROUND(I161*H161,2)</f>
        <v>0</v>
      </c>
      <c r="K161" s="135" t="s">
        <v>136</v>
      </c>
      <c r="L161" s="32"/>
      <c r="M161" s="140" t="s">
        <v>1</v>
      </c>
      <c r="N161" s="141" t="s">
        <v>39</v>
      </c>
      <c r="P161" s="142">
        <f>O161*H161</f>
        <v>0</v>
      </c>
      <c r="Q161" s="142">
        <v>0</v>
      </c>
      <c r="R161" s="142">
        <f>Q161*H161</f>
        <v>0</v>
      </c>
      <c r="S161" s="142">
        <v>0</v>
      </c>
      <c r="T161" s="143">
        <f>S161*H161</f>
        <v>0</v>
      </c>
      <c r="AR161" s="144" t="s">
        <v>137</v>
      </c>
      <c r="AT161" s="144" t="s">
        <v>134</v>
      </c>
      <c r="AU161" s="144" t="s">
        <v>84</v>
      </c>
      <c r="AY161" s="17" t="s">
        <v>132</v>
      </c>
      <c r="BE161" s="145">
        <f>IF(N161="základní",J161,0)</f>
        <v>0</v>
      </c>
      <c r="BF161" s="145">
        <f>IF(N161="snížená",J161,0)</f>
        <v>0</v>
      </c>
      <c r="BG161" s="145">
        <f>IF(N161="zákl. přenesená",J161,0)</f>
        <v>0</v>
      </c>
      <c r="BH161" s="145">
        <f>IF(N161="sníž. přenesená",J161,0)</f>
        <v>0</v>
      </c>
      <c r="BI161" s="145">
        <f>IF(N161="nulová",J161,0)</f>
        <v>0</v>
      </c>
      <c r="BJ161" s="17" t="s">
        <v>82</v>
      </c>
      <c r="BK161" s="145">
        <f>ROUND(I161*H161,2)</f>
        <v>0</v>
      </c>
      <c r="BL161" s="17" t="s">
        <v>137</v>
      </c>
      <c r="BM161" s="144" t="s">
        <v>605</v>
      </c>
    </row>
    <row r="162" spans="2:65" s="12" customFormat="1" ht="22.5">
      <c r="B162" s="146"/>
      <c r="D162" s="147" t="s">
        <v>139</v>
      </c>
      <c r="E162" s="148" t="s">
        <v>1</v>
      </c>
      <c r="F162" s="149" t="s">
        <v>606</v>
      </c>
      <c r="H162" s="150">
        <v>29.899000000000001</v>
      </c>
      <c r="I162" s="151"/>
      <c r="L162" s="146"/>
      <c r="M162" s="152"/>
      <c r="T162" s="153"/>
      <c r="AT162" s="148" t="s">
        <v>139</v>
      </c>
      <c r="AU162" s="148" t="s">
        <v>84</v>
      </c>
      <c r="AV162" s="12" t="s">
        <v>84</v>
      </c>
      <c r="AW162" s="12" t="s">
        <v>31</v>
      </c>
      <c r="AX162" s="12" t="s">
        <v>74</v>
      </c>
      <c r="AY162" s="148" t="s">
        <v>132</v>
      </c>
    </row>
    <row r="163" spans="2:65" s="12" customFormat="1">
      <c r="B163" s="146"/>
      <c r="D163" s="147" t="s">
        <v>139</v>
      </c>
      <c r="E163" s="148" t="s">
        <v>1</v>
      </c>
      <c r="F163" s="149" t="s">
        <v>607</v>
      </c>
      <c r="H163" s="150">
        <v>5.657</v>
      </c>
      <c r="I163" s="151"/>
      <c r="L163" s="146"/>
      <c r="M163" s="152"/>
      <c r="T163" s="153"/>
      <c r="AT163" s="148" t="s">
        <v>139</v>
      </c>
      <c r="AU163" s="148" t="s">
        <v>84</v>
      </c>
      <c r="AV163" s="12" t="s">
        <v>84</v>
      </c>
      <c r="AW163" s="12" t="s">
        <v>31</v>
      </c>
      <c r="AX163" s="12" t="s">
        <v>74</v>
      </c>
      <c r="AY163" s="148" t="s">
        <v>132</v>
      </c>
    </row>
    <row r="164" spans="2:65" s="13" customFormat="1">
      <c r="B164" s="154"/>
      <c r="D164" s="147" t="s">
        <v>139</v>
      </c>
      <c r="E164" s="155" t="s">
        <v>1</v>
      </c>
      <c r="F164" s="156" t="s">
        <v>156</v>
      </c>
      <c r="H164" s="157">
        <v>35.555999999999997</v>
      </c>
      <c r="I164" s="158"/>
      <c r="L164" s="154"/>
      <c r="M164" s="159"/>
      <c r="T164" s="160"/>
      <c r="AT164" s="155" t="s">
        <v>139</v>
      </c>
      <c r="AU164" s="155" t="s">
        <v>84</v>
      </c>
      <c r="AV164" s="13" t="s">
        <v>137</v>
      </c>
      <c r="AW164" s="13" t="s">
        <v>31</v>
      </c>
      <c r="AX164" s="13" t="s">
        <v>82</v>
      </c>
      <c r="AY164" s="155" t="s">
        <v>132</v>
      </c>
    </row>
    <row r="165" spans="2:65" s="1" customFormat="1" ht="33" customHeight="1">
      <c r="B165" s="132"/>
      <c r="C165" s="133" t="s">
        <v>244</v>
      </c>
      <c r="D165" s="133" t="s">
        <v>134</v>
      </c>
      <c r="E165" s="134" t="s">
        <v>1677</v>
      </c>
      <c r="F165" s="135" t="s">
        <v>1860</v>
      </c>
      <c r="G165" s="136" t="s">
        <v>228</v>
      </c>
      <c r="H165" s="137">
        <v>104.023</v>
      </c>
      <c r="I165" s="138"/>
      <c r="J165" s="139">
        <f>ROUND(I165*H165,2)</f>
        <v>0</v>
      </c>
      <c r="K165" s="135" t="s">
        <v>136</v>
      </c>
      <c r="L165" s="32"/>
      <c r="M165" s="140" t="s">
        <v>1</v>
      </c>
      <c r="N165" s="141" t="s">
        <v>39</v>
      </c>
      <c r="P165" s="142">
        <f>O165*H165</f>
        <v>0</v>
      </c>
      <c r="Q165" s="142">
        <v>0</v>
      </c>
      <c r="R165" s="142">
        <f>Q165*H165</f>
        <v>0</v>
      </c>
      <c r="S165" s="142">
        <v>0</v>
      </c>
      <c r="T165" s="143">
        <f>S165*H165</f>
        <v>0</v>
      </c>
      <c r="AR165" s="144" t="s">
        <v>137</v>
      </c>
      <c r="AT165" s="144" t="s">
        <v>134</v>
      </c>
      <c r="AU165" s="144" t="s">
        <v>84</v>
      </c>
      <c r="AY165" s="17" t="s">
        <v>132</v>
      </c>
      <c r="BE165" s="145">
        <f>IF(N165="základní",J165,0)</f>
        <v>0</v>
      </c>
      <c r="BF165" s="145">
        <f>IF(N165="snížená",J165,0)</f>
        <v>0</v>
      </c>
      <c r="BG165" s="145">
        <f>IF(N165="zákl. přenesená",J165,0)</f>
        <v>0</v>
      </c>
      <c r="BH165" s="145">
        <f>IF(N165="sníž. přenesená",J165,0)</f>
        <v>0</v>
      </c>
      <c r="BI165" s="145">
        <f>IF(N165="nulová",J165,0)</f>
        <v>0</v>
      </c>
      <c r="BJ165" s="17" t="s">
        <v>82</v>
      </c>
      <c r="BK165" s="145">
        <f>ROUND(I165*H165,2)</f>
        <v>0</v>
      </c>
      <c r="BL165" s="17" t="s">
        <v>137</v>
      </c>
      <c r="BM165" s="144" t="s">
        <v>608</v>
      </c>
    </row>
    <row r="166" spans="2:65" s="12" customFormat="1">
      <c r="B166" s="146"/>
      <c r="D166" s="147" t="s">
        <v>139</v>
      </c>
      <c r="E166" s="148" t="s">
        <v>1</v>
      </c>
      <c r="F166" s="149" t="s">
        <v>609</v>
      </c>
      <c r="H166" s="150">
        <v>73.475999999999999</v>
      </c>
      <c r="I166" s="151"/>
      <c r="L166" s="146"/>
      <c r="M166" s="152"/>
      <c r="T166" s="153"/>
      <c r="AT166" s="148" t="s">
        <v>139</v>
      </c>
      <c r="AU166" s="148" t="s">
        <v>84</v>
      </c>
      <c r="AV166" s="12" t="s">
        <v>84</v>
      </c>
      <c r="AW166" s="12" t="s">
        <v>31</v>
      </c>
      <c r="AX166" s="12" t="s">
        <v>74</v>
      </c>
      <c r="AY166" s="148" t="s">
        <v>132</v>
      </c>
    </row>
    <row r="167" spans="2:65" s="12" customFormat="1">
      <c r="B167" s="146"/>
      <c r="D167" s="147" t="s">
        <v>139</v>
      </c>
      <c r="E167" s="148" t="s">
        <v>1</v>
      </c>
      <c r="F167" s="149" t="s">
        <v>610</v>
      </c>
      <c r="H167" s="150">
        <v>30.547000000000001</v>
      </c>
      <c r="I167" s="151"/>
      <c r="L167" s="146"/>
      <c r="M167" s="152"/>
      <c r="T167" s="153"/>
      <c r="AT167" s="148" t="s">
        <v>139</v>
      </c>
      <c r="AU167" s="148" t="s">
        <v>84</v>
      </c>
      <c r="AV167" s="12" t="s">
        <v>84</v>
      </c>
      <c r="AW167" s="12" t="s">
        <v>31</v>
      </c>
      <c r="AX167" s="12" t="s">
        <v>74</v>
      </c>
      <c r="AY167" s="148" t="s">
        <v>132</v>
      </c>
    </row>
    <row r="168" spans="2:65" s="13" customFormat="1">
      <c r="B168" s="154"/>
      <c r="D168" s="147" t="s">
        <v>139</v>
      </c>
      <c r="E168" s="155" t="s">
        <v>1</v>
      </c>
      <c r="F168" s="156" t="s">
        <v>156</v>
      </c>
      <c r="H168" s="157">
        <v>104.023</v>
      </c>
      <c r="I168" s="158"/>
      <c r="L168" s="154"/>
      <c r="M168" s="159"/>
      <c r="T168" s="160"/>
      <c r="AT168" s="155" t="s">
        <v>139</v>
      </c>
      <c r="AU168" s="155" t="s">
        <v>84</v>
      </c>
      <c r="AV168" s="13" t="s">
        <v>137</v>
      </c>
      <c r="AW168" s="13" t="s">
        <v>31</v>
      </c>
      <c r="AX168" s="13" t="s">
        <v>82</v>
      </c>
      <c r="AY168" s="155" t="s">
        <v>132</v>
      </c>
    </row>
    <row r="169" spans="2:65" s="1" customFormat="1" ht="33" customHeight="1">
      <c r="B169" s="132"/>
      <c r="C169" s="133" t="s">
        <v>8</v>
      </c>
      <c r="D169" s="133" t="s">
        <v>134</v>
      </c>
      <c r="E169" s="134" t="s">
        <v>1678</v>
      </c>
      <c r="F169" s="135" t="s">
        <v>1861</v>
      </c>
      <c r="G169" s="136" t="s">
        <v>228</v>
      </c>
      <c r="H169" s="137">
        <v>53.25</v>
      </c>
      <c r="I169" s="138"/>
      <c r="J169" s="139">
        <f>ROUND(I169*H169,2)</f>
        <v>0</v>
      </c>
      <c r="K169" s="135" t="s">
        <v>136</v>
      </c>
      <c r="L169" s="32"/>
      <c r="M169" s="140" t="s">
        <v>1</v>
      </c>
      <c r="N169" s="141" t="s">
        <v>39</v>
      </c>
      <c r="P169" s="142">
        <f>O169*H169</f>
        <v>0</v>
      </c>
      <c r="Q169" s="142">
        <v>0</v>
      </c>
      <c r="R169" s="142">
        <f>Q169*H169</f>
        <v>0</v>
      </c>
      <c r="S169" s="142">
        <v>0</v>
      </c>
      <c r="T169" s="143">
        <f>S169*H169</f>
        <v>0</v>
      </c>
      <c r="AR169" s="144" t="s">
        <v>137</v>
      </c>
      <c r="AT169" s="144" t="s">
        <v>134</v>
      </c>
      <c r="AU169" s="144" t="s">
        <v>84</v>
      </c>
      <c r="AY169" s="17" t="s">
        <v>132</v>
      </c>
      <c r="BE169" s="145">
        <f>IF(N169="základní",J169,0)</f>
        <v>0</v>
      </c>
      <c r="BF169" s="145">
        <f>IF(N169="snížená",J169,0)</f>
        <v>0</v>
      </c>
      <c r="BG169" s="145">
        <f>IF(N169="zákl. přenesená",J169,0)</f>
        <v>0</v>
      </c>
      <c r="BH169" s="145">
        <f>IF(N169="sníž. přenesená",J169,0)</f>
        <v>0</v>
      </c>
      <c r="BI169" s="145">
        <f>IF(N169="nulová",J169,0)</f>
        <v>0</v>
      </c>
      <c r="BJ169" s="17" t="s">
        <v>82</v>
      </c>
      <c r="BK169" s="145">
        <f>ROUND(I169*H169,2)</f>
        <v>0</v>
      </c>
      <c r="BL169" s="17" t="s">
        <v>137</v>
      </c>
      <c r="BM169" s="144" t="s">
        <v>611</v>
      </c>
    </row>
    <row r="170" spans="2:65" s="12" customFormat="1">
      <c r="B170" s="146"/>
      <c r="D170" s="147" t="s">
        <v>139</v>
      </c>
      <c r="E170" s="148" t="s">
        <v>1</v>
      </c>
      <c r="F170" s="149" t="s">
        <v>612</v>
      </c>
      <c r="H170" s="150">
        <v>44.085999999999999</v>
      </c>
      <c r="I170" s="151"/>
      <c r="L170" s="146"/>
      <c r="M170" s="152"/>
      <c r="T170" s="153"/>
      <c r="AT170" s="148" t="s">
        <v>139</v>
      </c>
      <c r="AU170" s="148" t="s">
        <v>84</v>
      </c>
      <c r="AV170" s="12" t="s">
        <v>84</v>
      </c>
      <c r="AW170" s="12" t="s">
        <v>31</v>
      </c>
      <c r="AX170" s="12" t="s">
        <v>74</v>
      </c>
      <c r="AY170" s="148" t="s">
        <v>132</v>
      </c>
    </row>
    <row r="171" spans="2:65" s="12" customFormat="1">
      <c r="B171" s="146"/>
      <c r="D171" s="147" t="s">
        <v>139</v>
      </c>
      <c r="E171" s="148" t="s">
        <v>1</v>
      </c>
      <c r="F171" s="149" t="s">
        <v>613</v>
      </c>
      <c r="H171" s="150">
        <v>9.1639999999999997</v>
      </c>
      <c r="I171" s="151"/>
      <c r="L171" s="146"/>
      <c r="M171" s="152"/>
      <c r="T171" s="153"/>
      <c r="AT171" s="148" t="s">
        <v>139</v>
      </c>
      <c r="AU171" s="148" t="s">
        <v>84</v>
      </c>
      <c r="AV171" s="12" t="s">
        <v>84</v>
      </c>
      <c r="AW171" s="12" t="s">
        <v>31</v>
      </c>
      <c r="AX171" s="12" t="s">
        <v>74</v>
      </c>
      <c r="AY171" s="148" t="s">
        <v>132</v>
      </c>
    </row>
    <row r="172" spans="2:65" s="13" customFormat="1">
      <c r="B172" s="154"/>
      <c r="D172" s="147" t="s">
        <v>139</v>
      </c>
      <c r="E172" s="155" t="s">
        <v>1</v>
      </c>
      <c r="F172" s="156" t="s">
        <v>156</v>
      </c>
      <c r="H172" s="157">
        <v>53.25</v>
      </c>
      <c r="I172" s="158"/>
      <c r="L172" s="154"/>
      <c r="M172" s="159"/>
      <c r="T172" s="160"/>
      <c r="AT172" s="155" t="s">
        <v>139</v>
      </c>
      <c r="AU172" s="155" t="s">
        <v>84</v>
      </c>
      <c r="AV172" s="13" t="s">
        <v>137</v>
      </c>
      <c r="AW172" s="13" t="s">
        <v>31</v>
      </c>
      <c r="AX172" s="13" t="s">
        <v>82</v>
      </c>
      <c r="AY172" s="155" t="s">
        <v>132</v>
      </c>
    </row>
    <row r="173" spans="2:65" s="1" customFormat="1" ht="24.2" customHeight="1">
      <c r="B173" s="132"/>
      <c r="C173" s="133" t="s">
        <v>275</v>
      </c>
      <c r="D173" s="133" t="s">
        <v>134</v>
      </c>
      <c r="E173" s="134" t="s">
        <v>1619</v>
      </c>
      <c r="F173" s="135" t="s">
        <v>1798</v>
      </c>
      <c r="G173" s="136" t="s">
        <v>228</v>
      </c>
      <c r="H173" s="137">
        <v>73.44</v>
      </c>
      <c r="I173" s="138"/>
      <c r="J173" s="139">
        <f>ROUND(I173*H173,2)</f>
        <v>0</v>
      </c>
      <c r="K173" s="135" t="s">
        <v>136</v>
      </c>
      <c r="L173" s="32"/>
      <c r="M173" s="140" t="s">
        <v>1</v>
      </c>
      <c r="N173" s="141" t="s">
        <v>39</v>
      </c>
      <c r="P173" s="142">
        <f>O173*H173</f>
        <v>0</v>
      </c>
      <c r="Q173" s="142">
        <v>0</v>
      </c>
      <c r="R173" s="142">
        <f>Q173*H173</f>
        <v>0</v>
      </c>
      <c r="S173" s="142">
        <v>0</v>
      </c>
      <c r="T173" s="143">
        <f>S173*H173</f>
        <v>0</v>
      </c>
      <c r="AR173" s="144" t="s">
        <v>137</v>
      </c>
      <c r="AT173" s="144" t="s">
        <v>134</v>
      </c>
      <c r="AU173" s="144" t="s">
        <v>84</v>
      </c>
      <c r="AY173" s="17" t="s">
        <v>132</v>
      </c>
      <c r="BE173" s="145">
        <f>IF(N173="základní",J173,0)</f>
        <v>0</v>
      </c>
      <c r="BF173" s="145">
        <f>IF(N173="snížená",J173,0)</f>
        <v>0</v>
      </c>
      <c r="BG173" s="145">
        <f>IF(N173="zákl. přenesená",J173,0)</f>
        <v>0</v>
      </c>
      <c r="BH173" s="145">
        <f>IF(N173="sníž. přenesená",J173,0)</f>
        <v>0</v>
      </c>
      <c r="BI173" s="145">
        <f>IF(N173="nulová",J173,0)</f>
        <v>0</v>
      </c>
      <c r="BJ173" s="17" t="s">
        <v>82</v>
      </c>
      <c r="BK173" s="145">
        <f>ROUND(I173*H173,2)</f>
        <v>0</v>
      </c>
      <c r="BL173" s="17" t="s">
        <v>137</v>
      </c>
      <c r="BM173" s="144" t="s">
        <v>614</v>
      </c>
    </row>
    <row r="174" spans="2:65" s="12" customFormat="1">
      <c r="B174" s="146"/>
      <c r="D174" s="147" t="s">
        <v>139</v>
      </c>
      <c r="E174" s="148" t="s">
        <v>1</v>
      </c>
      <c r="F174" s="149" t="s">
        <v>615</v>
      </c>
      <c r="H174" s="150">
        <v>34.56</v>
      </c>
      <c r="I174" s="151"/>
      <c r="L174" s="146"/>
      <c r="M174" s="152"/>
      <c r="T174" s="153"/>
      <c r="AT174" s="148" t="s">
        <v>139</v>
      </c>
      <c r="AU174" s="148" t="s">
        <v>84</v>
      </c>
      <c r="AV174" s="12" t="s">
        <v>84</v>
      </c>
      <c r="AW174" s="12" t="s">
        <v>31</v>
      </c>
      <c r="AX174" s="12" t="s">
        <v>74</v>
      </c>
      <c r="AY174" s="148" t="s">
        <v>132</v>
      </c>
    </row>
    <row r="175" spans="2:65" s="12" customFormat="1">
      <c r="B175" s="146"/>
      <c r="D175" s="147" t="s">
        <v>139</v>
      </c>
      <c r="E175" s="148" t="s">
        <v>1</v>
      </c>
      <c r="F175" s="149" t="s">
        <v>616</v>
      </c>
      <c r="H175" s="150">
        <v>17.28</v>
      </c>
      <c r="I175" s="151"/>
      <c r="L175" s="146"/>
      <c r="M175" s="152"/>
      <c r="T175" s="153"/>
      <c r="AT175" s="148" t="s">
        <v>139</v>
      </c>
      <c r="AU175" s="148" t="s">
        <v>84</v>
      </c>
      <c r="AV175" s="12" t="s">
        <v>84</v>
      </c>
      <c r="AW175" s="12" t="s">
        <v>31</v>
      </c>
      <c r="AX175" s="12" t="s">
        <v>74</v>
      </c>
      <c r="AY175" s="148" t="s">
        <v>132</v>
      </c>
    </row>
    <row r="176" spans="2:65" s="12" customFormat="1">
      <c r="B176" s="146"/>
      <c r="D176" s="147" t="s">
        <v>139</v>
      </c>
      <c r="E176" s="148" t="s">
        <v>1</v>
      </c>
      <c r="F176" s="149" t="s">
        <v>617</v>
      </c>
      <c r="H176" s="150">
        <v>21.6</v>
      </c>
      <c r="I176" s="151"/>
      <c r="L176" s="146"/>
      <c r="M176" s="152"/>
      <c r="T176" s="153"/>
      <c r="AT176" s="148" t="s">
        <v>139</v>
      </c>
      <c r="AU176" s="148" t="s">
        <v>84</v>
      </c>
      <c r="AV176" s="12" t="s">
        <v>84</v>
      </c>
      <c r="AW176" s="12" t="s">
        <v>31</v>
      </c>
      <c r="AX176" s="12" t="s">
        <v>74</v>
      </c>
      <c r="AY176" s="148" t="s">
        <v>132</v>
      </c>
    </row>
    <row r="177" spans="2:65" s="13" customFormat="1">
      <c r="B177" s="154"/>
      <c r="D177" s="147" t="s">
        <v>139</v>
      </c>
      <c r="E177" s="155" t="s">
        <v>1</v>
      </c>
      <c r="F177" s="156" t="s">
        <v>156</v>
      </c>
      <c r="H177" s="157">
        <v>73.44</v>
      </c>
      <c r="I177" s="158"/>
      <c r="L177" s="154"/>
      <c r="M177" s="159"/>
      <c r="T177" s="160"/>
      <c r="AT177" s="155" t="s">
        <v>139</v>
      </c>
      <c r="AU177" s="155" t="s">
        <v>84</v>
      </c>
      <c r="AV177" s="13" t="s">
        <v>137</v>
      </c>
      <c r="AW177" s="13" t="s">
        <v>31</v>
      </c>
      <c r="AX177" s="13" t="s">
        <v>82</v>
      </c>
      <c r="AY177" s="155" t="s">
        <v>132</v>
      </c>
    </row>
    <row r="178" spans="2:65" s="1" customFormat="1" ht="24.2" customHeight="1">
      <c r="B178" s="132"/>
      <c r="C178" s="133" t="s">
        <v>279</v>
      </c>
      <c r="D178" s="133" t="s">
        <v>134</v>
      </c>
      <c r="E178" s="134" t="s">
        <v>1620</v>
      </c>
      <c r="F178" s="135" t="s">
        <v>1799</v>
      </c>
      <c r="G178" s="136" t="s">
        <v>135</v>
      </c>
      <c r="H178" s="137">
        <v>666.26599999999996</v>
      </c>
      <c r="I178" s="138"/>
      <c r="J178" s="139">
        <f>ROUND(I178*H178,2)</f>
        <v>0</v>
      </c>
      <c r="K178" s="135" t="s">
        <v>136</v>
      </c>
      <c r="L178" s="32"/>
      <c r="M178" s="140" t="s">
        <v>1</v>
      </c>
      <c r="N178" s="141" t="s">
        <v>39</v>
      </c>
      <c r="P178" s="142">
        <f>O178*H178</f>
        <v>0</v>
      </c>
      <c r="Q178" s="142">
        <v>8.4999999999999995E-4</v>
      </c>
      <c r="R178" s="142">
        <f>Q178*H178</f>
        <v>0.56632609999999994</v>
      </c>
      <c r="S178" s="142">
        <v>0</v>
      </c>
      <c r="T178" s="143">
        <f>S178*H178</f>
        <v>0</v>
      </c>
      <c r="AR178" s="144" t="s">
        <v>137</v>
      </c>
      <c r="AT178" s="144" t="s">
        <v>134</v>
      </c>
      <c r="AU178" s="144" t="s">
        <v>84</v>
      </c>
      <c r="AY178" s="17" t="s">
        <v>132</v>
      </c>
      <c r="BE178" s="145">
        <f>IF(N178="základní",J178,0)</f>
        <v>0</v>
      </c>
      <c r="BF178" s="145">
        <f>IF(N178="snížená",J178,0)</f>
        <v>0</v>
      </c>
      <c r="BG178" s="145">
        <f>IF(N178="zákl. přenesená",J178,0)</f>
        <v>0</v>
      </c>
      <c r="BH178" s="145">
        <f>IF(N178="sníž. přenesená",J178,0)</f>
        <v>0</v>
      </c>
      <c r="BI178" s="145">
        <f>IF(N178="nulová",J178,0)</f>
        <v>0</v>
      </c>
      <c r="BJ178" s="17" t="s">
        <v>82</v>
      </c>
      <c r="BK178" s="145">
        <f>ROUND(I178*H178,2)</f>
        <v>0</v>
      </c>
      <c r="BL178" s="17" t="s">
        <v>137</v>
      </c>
      <c r="BM178" s="144" t="s">
        <v>618</v>
      </c>
    </row>
    <row r="179" spans="2:65" s="15" customFormat="1">
      <c r="B179" s="168"/>
      <c r="D179" s="147" t="s">
        <v>139</v>
      </c>
      <c r="E179" s="169" t="s">
        <v>1</v>
      </c>
      <c r="F179" s="170" t="s">
        <v>281</v>
      </c>
      <c r="H179" s="169" t="s">
        <v>1</v>
      </c>
      <c r="I179" s="171"/>
      <c r="L179" s="168"/>
      <c r="M179" s="172"/>
      <c r="T179" s="173"/>
      <c r="AT179" s="169" t="s">
        <v>139</v>
      </c>
      <c r="AU179" s="169" t="s">
        <v>84</v>
      </c>
      <c r="AV179" s="15" t="s">
        <v>82</v>
      </c>
      <c r="AW179" s="15" t="s">
        <v>31</v>
      </c>
      <c r="AX179" s="15" t="s">
        <v>74</v>
      </c>
      <c r="AY179" s="169" t="s">
        <v>132</v>
      </c>
    </row>
    <row r="180" spans="2:65" s="12" customFormat="1" ht="22.5">
      <c r="B180" s="146"/>
      <c r="D180" s="147" t="s">
        <v>139</v>
      </c>
      <c r="E180" s="148" t="s">
        <v>1</v>
      </c>
      <c r="F180" s="149" t="s">
        <v>619</v>
      </c>
      <c r="H180" s="150">
        <v>137.03800000000001</v>
      </c>
      <c r="I180" s="151"/>
      <c r="L180" s="146"/>
      <c r="M180" s="152"/>
      <c r="T180" s="153"/>
      <c r="AT180" s="148" t="s">
        <v>139</v>
      </c>
      <c r="AU180" s="148" t="s">
        <v>84</v>
      </c>
      <c r="AV180" s="12" t="s">
        <v>84</v>
      </c>
      <c r="AW180" s="12" t="s">
        <v>31</v>
      </c>
      <c r="AX180" s="12" t="s">
        <v>74</v>
      </c>
      <c r="AY180" s="148" t="s">
        <v>132</v>
      </c>
    </row>
    <row r="181" spans="2:65" s="12" customFormat="1" ht="22.5">
      <c r="B181" s="146"/>
      <c r="D181" s="147" t="s">
        <v>139</v>
      </c>
      <c r="E181" s="148" t="s">
        <v>1</v>
      </c>
      <c r="F181" s="149" t="s">
        <v>620</v>
      </c>
      <c r="H181" s="150">
        <v>32.883000000000003</v>
      </c>
      <c r="I181" s="151"/>
      <c r="L181" s="146"/>
      <c r="M181" s="152"/>
      <c r="T181" s="153"/>
      <c r="AT181" s="148" t="s">
        <v>139</v>
      </c>
      <c r="AU181" s="148" t="s">
        <v>84</v>
      </c>
      <c r="AV181" s="12" t="s">
        <v>84</v>
      </c>
      <c r="AW181" s="12" t="s">
        <v>31</v>
      </c>
      <c r="AX181" s="12" t="s">
        <v>74</v>
      </c>
      <c r="AY181" s="148" t="s">
        <v>132</v>
      </c>
    </row>
    <row r="182" spans="2:65" s="12" customFormat="1">
      <c r="B182" s="146"/>
      <c r="D182" s="147" t="s">
        <v>139</v>
      </c>
      <c r="E182" s="148" t="s">
        <v>1</v>
      </c>
      <c r="F182" s="149" t="s">
        <v>621</v>
      </c>
      <c r="H182" s="150">
        <v>46.896000000000001</v>
      </c>
      <c r="I182" s="151"/>
      <c r="L182" s="146"/>
      <c r="M182" s="152"/>
      <c r="T182" s="153"/>
      <c r="AT182" s="148" t="s">
        <v>139</v>
      </c>
      <c r="AU182" s="148" t="s">
        <v>84</v>
      </c>
      <c r="AV182" s="12" t="s">
        <v>84</v>
      </c>
      <c r="AW182" s="12" t="s">
        <v>31</v>
      </c>
      <c r="AX182" s="12" t="s">
        <v>74</v>
      </c>
      <c r="AY182" s="148" t="s">
        <v>132</v>
      </c>
    </row>
    <row r="183" spans="2:65" s="14" customFormat="1">
      <c r="B183" s="161"/>
      <c r="D183" s="147" t="s">
        <v>139</v>
      </c>
      <c r="E183" s="162" t="s">
        <v>1</v>
      </c>
      <c r="F183" s="163" t="s">
        <v>277</v>
      </c>
      <c r="H183" s="164">
        <v>216.81700000000001</v>
      </c>
      <c r="I183" s="165"/>
      <c r="L183" s="161"/>
      <c r="M183" s="166"/>
      <c r="T183" s="167"/>
      <c r="AT183" s="162" t="s">
        <v>139</v>
      </c>
      <c r="AU183" s="162" t="s">
        <v>84</v>
      </c>
      <c r="AV183" s="14" t="s">
        <v>157</v>
      </c>
      <c r="AW183" s="14" t="s">
        <v>31</v>
      </c>
      <c r="AX183" s="14" t="s">
        <v>74</v>
      </c>
      <c r="AY183" s="162" t="s">
        <v>132</v>
      </c>
    </row>
    <row r="184" spans="2:65" s="15" customFormat="1">
      <c r="B184" s="168"/>
      <c r="D184" s="147" t="s">
        <v>139</v>
      </c>
      <c r="E184" s="169" t="s">
        <v>1</v>
      </c>
      <c r="F184" s="170" t="s">
        <v>295</v>
      </c>
      <c r="H184" s="169" t="s">
        <v>1</v>
      </c>
      <c r="I184" s="171"/>
      <c r="L184" s="168"/>
      <c r="M184" s="172"/>
      <c r="T184" s="173"/>
      <c r="AT184" s="169" t="s">
        <v>139</v>
      </c>
      <c r="AU184" s="169" t="s">
        <v>84</v>
      </c>
      <c r="AV184" s="15" t="s">
        <v>82</v>
      </c>
      <c r="AW184" s="15" t="s">
        <v>31</v>
      </c>
      <c r="AX184" s="15" t="s">
        <v>74</v>
      </c>
      <c r="AY184" s="169" t="s">
        <v>132</v>
      </c>
    </row>
    <row r="185" spans="2:65" s="12" customFormat="1" ht="22.5">
      <c r="B185" s="146"/>
      <c r="D185" s="147" t="s">
        <v>139</v>
      </c>
      <c r="E185" s="148" t="s">
        <v>1</v>
      </c>
      <c r="F185" s="149" t="s">
        <v>622</v>
      </c>
      <c r="H185" s="150">
        <v>24.916</v>
      </c>
      <c r="I185" s="151"/>
      <c r="L185" s="146"/>
      <c r="M185" s="152"/>
      <c r="T185" s="153"/>
      <c r="AT185" s="148" t="s">
        <v>139</v>
      </c>
      <c r="AU185" s="148" t="s">
        <v>84</v>
      </c>
      <c r="AV185" s="12" t="s">
        <v>84</v>
      </c>
      <c r="AW185" s="12" t="s">
        <v>31</v>
      </c>
      <c r="AX185" s="12" t="s">
        <v>74</v>
      </c>
      <c r="AY185" s="148" t="s">
        <v>132</v>
      </c>
    </row>
    <row r="186" spans="2:65" s="12" customFormat="1">
      <c r="B186" s="146"/>
      <c r="D186" s="147" t="s">
        <v>139</v>
      </c>
      <c r="E186" s="148" t="s">
        <v>1</v>
      </c>
      <c r="F186" s="149" t="s">
        <v>623</v>
      </c>
      <c r="H186" s="150">
        <v>4.7140000000000004</v>
      </c>
      <c r="I186" s="151"/>
      <c r="L186" s="146"/>
      <c r="M186" s="152"/>
      <c r="T186" s="153"/>
      <c r="AT186" s="148" t="s">
        <v>139</v>
      </c>
      <c r="AU186" s="148" t="s">
        <v>84</v>
      </c>
      <c r="AV186" s="12" t="s">
        <v>84</v>
      </c>
      <c r="AW186" s="12" t="s">
        <v>31</v>
      </c>
      <c r="AX186" s="12" t="s">
        <v>74</v>
      </c>
      <c r="AY186" s="148" t="s">
        <v>132</v>
      </c>
    </row>
    <row r="187" spans="2:65" s="14" customFormat="1">
      <c r="B187" s="161"/>
      <c r="D187" s="147" t="s">
        <v>139</v>
      </c>
      <c r="E187" s="162" t="s">
        <v>1</v>
      </c>
      <c r="F187" s="163" t="s">
        <v>277</v>
      </c>
      <c r="H187" s="164">
        <v>29.63</v>
      </c>
      <c r="I187" s="165"/>
      <c r="L187" s="161"/>
      <c r="M187" s="166"/>
      <c r="T187" s="167"/>
      <c r="AT187" s="162" t="s">
        <v>139</v>
      </c>
      <c r="AU187" s="162" t="s">
        <v>84</v>
      </c>
      <c r="AV187" s="14" t="s">
        <v>157</v>
      </c>
      <c r="AW187" s="14" t="s">
        <v>31</v>
      </c>
      <c r="AX187" s="14" t="s">
        <v>74</v>
      </c>
      <c r="AY187" s="162" t="s">
        <v>132</v>
      </c>
    </row>
    <row r="188" spans="2:65" s="15" customFormat="1">
      <c r="B188" s="168"/>
      <c r="D188" s="147" t="s">
        <v>139</v>
      </c>
      <c r="E188" s="169" t="s">
        <v>1</v>
      </c>
      <c r="F188" s="170" t="s">
        <v>624</v>
      </c>
      <c r="H188" s="169" t="s">
        <v>1</v>
      </c>
      <c r="I188" s="171"/>
      <c r="L188" s="168"/>
      <c r="M188" s="172"/>
      <c r="T188" s="173"/>
      <c r="AT188" s="169" t="s">
        <v>139</v>
      </c>
      <c r="AU188" s="169" t="s">
        <v>84</v>
      </c>
      <c r="AV188" s="15" t="s">
        <v>82</v>
      </c>
      <c r="AW188" s="15" t="s">
        <v>31</v>
      </c>
      <c r="AX188" s="15" t="s">
        <v>74</v>
      </c>
      <c r="AY188" s="169" t="s">
        <v>132</v>
      </c>
    </row>
    <row r="189" spans="2:65" s="12" customFormat="1">
      <c r="B189" s="146"/>
      <c r="D189" s="147" t="s">
        <v>139</v>
      </c>
      <c r="E189" s="148" t="s">
        <v>1</v>
      </c>
      <c r="F189" s="149" t="s">
        <v>625</v>
      </c>
      <c r="H189" s="150">
        <v>61.23</v>
      </c>
      <c r="I189" s="151"/>
      <c r="L189" s="146"/>
      <c r="M189" s="152"/>
      <c r="T189" s="153"/>
      <c r="AT189" s="148" t="s">
        <v>139</v>
      </c>
      <c r="AU189" s="148" t="s">
        <v>84</v>
      </c>
      <c r="AV189" s="12" t="s">
        <v>84</v>
      </c>
      <c r="AW189" s="12" t="s">
        <v>31</v>
      </c>
      <c r="AX189" s="12" t="s">
        <v>74</v>
      </c>
      <c r="AY189" s="148" t="s">
        <v>132</v>
      </c>
    </row>
    <row r="190" spans="2:65" s="12" customFormat="1">
      <c r="B190" s="146"/>
      <c r="D190" s="147" t="s">
        <v>139</v>
      </c>
      <c r="E190" s="148" t="s">
        <v>1</v>
      </c>
      <c r="F190" s="149" t="s">
        <v>626</v>
      </c>
      <c r="H190" s="150">
        <v>25.456</v>
      </c>
      <c r="I190" s="151"/>
      <c r="L190" s="146"/>
      <c r="M190" s="152"/>
      <c r="T190" s="153"/>
      <c r="AT190" s="148" t="s">
        <v>139</v>
      </c>
      <c r="AU190" s="148" t="s">
        <v>84</v>
      </c>
      <c r="AV190" s="12" t="s">
        <v>84</v>
      </c>
      <c r="AW190" s="12" t="s">
        <v>31</v>
      </c>
      <c r="AX190" s="12" t="s">
        <v>74</v>
      </c>
      <c r="AY190" s="148" t="s">
        <v>132</v>
      </c>
    </row>
    <row r="191" spans="2:65" s="14" customFormat="1">
      <c r="B191" s="161"/>
      <c r="D191" s="147" t="s">
        <v>139</v>
      </c>
      <c r="E191" s="162" t="s">
        <v>1</v>
      </c>
      <c r="F191" s="163" t="s">
        <v>277</v>
      </c>
      <c r="H191" s="164">
        <v>86.686000000000007</v>
      </c>
      <c r="I191" s="165"/>
      <c r="L191" s="161"/>
      <c r="M191" s="166"/>
      <c r="T191" s="167"/>
      <c r="AT191" s="162" t="s">
        <v>139</v>
      </c>
      <c r="AU191" s="162" t="s">
        <v>84</v>
      </c>
      <c r="AV191" s="14" t="s">
        <v>157</v>
      </c>
      <c r="AW191" s="14" t="s">
        <v>31</v>
      </c>
      <c r="AX191" s="14" t="s">
        <v>74</v>
      </c>
      <c r="AY191" s="162" t="s">
        <v>132</v>
      </c>
    </row>
    <row r="192" spans="2:65" s="13" customFormat="1">
      <c r="B192" s="154"/>
      <c r="D192" s="147" t="s">
        <v>139</v>
      </c>
      <c r="E192" s="155" t="s">
        <v>1</v>
      </c>
      <c r="F192" s="156" t="s">
        <v>156</v>
      </c>
      <c r="H192" s="157">
        <v>333.13299999999998</v>
      </c>
      <c r="I192" s="158"/>
      <c r="L192" s="154"/>
      <c r="M192" s="159"/>
      <c r="T192" s="160"/>
      <c r="AT192" s="155" t="s">
        <v>139</v>
      </c>
      <c r="AU192" s="155" t="s">
        <v>84</v>
      </c>
      <c r="AV192" s="13" t="s">
        <v>137</v>
      </c>
      <c r="AW192" s="13" t="s">
        <v>31</v>
      </c>
      <c r="AX192" s="13" t="s">
        <v>74</v>
      </c>
      <c r="AY192" s="155" t="s">
        <v>132</v>
      </c>
    </row>
    <row r="193" spans="2:65" s="12" customFormat="1">
      <c r="B193" s="146"/>
      <c r="D193" s="147" t="s">
        <v>139</v>
      </c>
      <c r="E193" s="148" t="s">
        <v>1</v>
      </c>
      <c r="F193" s="149" t="s">
        <v>627</v>
      </c>
      <c r="H193" s="150">
        <v>666.26599999999996</v>
      </c>
      <c r="I193" s="151"/>
      <c r="L193" s="146"/>
      <c r="M193" s="152"/>
      <c r="T193" s="153"/>
      <c r="AT193" s="148" t="s">
        <v>139</v>
      </c>
      <c r="AU193" s="148" t="s">
        <v>84</v>
      </c>
      <c r="AV193" s="12" t="s">
        <v>84</v>
      </c>
      <c r="AW193" s="12" t="s">
        <v>31</v>
      </c>
      <c r="AX193" s="12" t="s">
        <v>82</v>
      </c>
      <c r="AY193" s="148" t="s">
        <v>132</v>
      </c>
    </row>
    <row r="194" spans="2:65" s="1" customFormat="1" ht="24.2" customHeight="1">
      <c r="B194" s="132"/>
      <c r="C194" s="133" t="s">
        <v>310</v>
      </c>
      <c r="D194" s="133" t="s">
        <v>134</v>
      </c>
      <c r="E194" s="134" t="s">
        <v>1621</v>
      </c>
      <c r="F194" s="135" t="s">
        <v>1800</v>
      </c>
      <c r="G194" s="136" t="s">
        <v>135</v>
      </c>
      <c r="H194" s="137">
        <v>666.26599999999996</v>
      </c>
      <c r="I194" s="138"/>
      <c r="J194" s="139">
        <f>ROUND(I194*H194,2)</f>
        <v>0</v>
      </c>
      <c r="K194" s="135" t="s">
        <v>136</v>
      </c>
      <c r="L194" s="32"/>
      <c r="M194" s="140" t="s">
        <v>1</v>
      </c>
      <c r="N194" s="141" t="s">
        <v>39</v>
      </c>
      <c r="P194" s="142">
        <f>O194*H194</f>
        <v>0</v>
      </c>
      <c r="Q194" s="142">
        <v>0</v>
      </c>
      <c r="R194" s="142">
        <f>Q194*H194</f>
        <v>0</v>
      </c>
      <c r="S194" s="142">
        <v>0</v>
      </c>
      <c r="T194" s="143">
        <f>S194*H194</f>
        <v>0</v>
      </c>
      <c r="AR194" s="144" t="s">
        <v>137</v>
      </c>
      <c r="AT194" s="144" t="s">
        <v>134</v>
      </c>
      <c r="AU194" s="144" t="s">
        <v>84</v>
      </c>
      <c r="AY194" s="17" t="s">
        <v>132</v>
      </c>
      <c r="BE194" s="145">
        <f>IF(N194="základní",J194,0)</f>
        <v>0</v>
      </c>
      <c r="BF194" s="145">
        <f>IF(N194="snížená",J194,0)</f>
        <v>0</v>
      </c>
      <c r="BG194" s="145">
        <f>IF(N194="zákl. přenesená",J194,0)</f>
        <v>0</v>
      </c>
      <c r="BH194" s="145">
        <f>IF(N194="sníž. přenesená",J194,0)</f>
        <v>0</v>
      </c>
      <c r="BI194" s="145">
        <f>IF(N194="nulová",J194,0)</f>
        <v>0</v>
      </c>
      <c r="BJ194" s="17" t="s">
        <v>82</v>
      </c>
      <c r="BK194" s="145">
        <f>ROUND(I194*H194,2)</f>
        <v>0</v>
      </c>
      <c r="BL194" s="17" t="s">
        <v>137</v>
      </c>
      <c r="BM194" s="144" t="s">
        <v>628</v>
      </c>
    </row>
    <row r="195" spans="2:65" s="1" customFormat="1" ht="33" customHeight="1">
      <c r="B195" s="132"/>
      <c r="C195" s="133" t="s">
        <v>312</v>
      </c>
      <c r="D195" s="133" t="s">
        <v>134</v>
      </c>
      <c r="E195" s="134" t="s">
        <v>1622</v>
      </c>
      <c r="F195" s="135" t="s">
        <v>1801</v>
      </c>
      <c r="G195" s="136" t="s">
        <v>228</v>
      </c>
      <c r="H195" s="137">
        <v>104.023</v>
      </c>
      <c r="I195" s="138"/>
      <c r="J195" s="139">
        <f>ROUND(I195*H195,2)</f>
        <v>0</v>
      </c>
      <c r="K195" s="135" t="s">
        <v>136</v>
      </c>
      <c r="L195" s="32"/>
      <c r="M195" s="140" t="s">
        <v>1</v>
      </c>
      <c r="N195" s="141" t="s">
        <v>39</v>
      </c>
      <c r="P195" s="142">
        <f>O195*H195</f>
        <v>0</v>
      </c>
      <c r="Q195" s="142">
        <v>0</v>
      </c>
      <c r="R195" s="142">
        <f>Q195*H195</f>
        <v>0</v>
      </c>
      <c r="S195" s="142">
        <v>0</v>
      </c>
      <c r="T195" s="143">
        <f>S195*H195</f>
        <v>0</v>
      </c>
      <c r="AR195" s="144" t="s">
        <v>137</v>
      </c>
      <c r="AT195" s="144" t="s">
        <v>134</v>
      </c>
      <c r="AU195" s="144" t="s">
        <v>84</v>
      </c>
      <c r="AY195" s="17" t="s">
        <v>132</v>
      </c>
      <c r="BE195" s="145">
        <f>IF(N195="základní",J195,0)</f>
        <v>0</v>
      </c>
      <c r="BF195" s="145">
        <f>IF(N195="snížená",J195,0)</f>
        <v>0</v>
      </c>
      <c r="BG195" s="145">
        <f>IF(N195="zákl. přenesená",J195,0)</f>
        <v>0</v>
      </c>
      <c r="BH195" s="145">
        <f>IF(N195="sníž. přenesená",J195,0)</f>
        <v>0</v>
      </c>
      <c r="BI195" s="145">
        <f>IF(N195="nulová",J195,0)</f>
        <v>0</v>
      </c>
      <c r="BJ195" s="17" t="s">
        <v>82</v>
      </c>
      <c r="BK195" s="145">
        <f>ROUND(I195*H195,2)</f>
        <v>0</v>
      </c>
      <c r="BL195" s="17" t="s">
        <v>137</v>
      </c>
      <c r="BM195" s="144" t="s">
        <v>629</v>
      </c>
    </row>
    <row r="196" spans="2:65" s="12" customFormat="1">
      <c r="B196" s="146"/>
      <c r="D196" s="147" t="s">
        <v>139</v>
      </c>
      <c r="E196" s="148" t="s">
        <v>1</v>
      </c>
      <c r="F196" s="149" t="s">
        <v>609</v>
      </c>
      <c r="H196" s="150">
        <v>73.475999999999999</v>
      </c>
      <c r="I196" s="151"/>
      <c r="L196" s="146"/>
      <c r="M196" s="152"/>
      <c r="T196" s="153"/>
      <c r="AT196" s="148" t="s">
        <v>139</v>
      </c>
      <c r="AU196" s="148" t="s">
        <v>84</v>
      </c>
      <c r="AV196" s="12" t="s">
        <v>84</v>
      </c>
      <c r="AW196" s="12" t="s">
        <v>31</v>
      </c>
      <c r="AX196" s="12" t="s">
        <v>74</v>
      </c>
      <c r="AY196" s="148" t="s">
        <v>132</v>
      </c>
    </row>
    <row r="197" spans="2:65" s="12" customFormat="1">
      <c r="B197" s="146"/>
      <c r="D197" s="147" t="s">
        <v>139</v>
      </c>
      <c r="E197" s="148" t="s">
        <v>1</v>
      </c>
      <c r="F197" s="149" t="s">
        <v>610</v>
      </c>
      <c r="H197" s="150">
        <v>30.547000000000001</v>
      </c>
      <c r="I197" s="151"/>
      <c r="L197" s="146"/>
      <c r="M197" s="152"/>
      <c r="T197" s="153"/>
      <c r="AT197" s="148" t="s">
        <v>139</v>
      </c>
      <c r="AU197" s="148" t="s">
        <v>84</v>
      </c>
      <c r="AV197" s="12" t="s">
        <v>84</v>
      </c>
      <c r="AW197" s="12" t="s">
        <v>31</v>
      </c>
      <c r="AX197" s="12" t="s">
        <v>74</v>
      </c>
      <c r="AY197" s="148" t="s">
        <v>132</v>
      </c>
    </row>
    <row r="198" spans="2:65" s="13" customFormat="1">
      <c r="B198" s="154"/>
      <c r="D198" s="147" t="s">
        <v>139</v>
      </c>
      <c r="E198" s="155" t="s">
        <v>1</v>
      </c>
      <c r="F198" s="156" t="s">
        <v>156</v>
      </c>
      <c r="H198" s="157">
        <v>104.023</v>
      </c>
      <c r="I198" s="158"/>
      <c r="L198" s="154"/>
      <c r="M198" s="159"/>
      <c r="T198" s="160"/>
      <c r="AT198" s="155" t="s">
        <v>139</v>
      </c>
      <c r="AU198" s="155" t="s">
        <v>84</v>
      </c>
      <c r="AV198" s="13" t="s">
        <v>137</v>
      </c>
      <c r="AW198" s="13" t="s">
        <v>31</v>
      </c>
      <c r="AX198" s="13" t="s">
        <v>82</v>
      </c>
      <c r="AY198" s="155" t="s">
        <v>132</v>
      </c>
    </row>
    <row r="199" spans="2:65" s="1" customFormat="1" ht="37.9" customHeight="1">
      <c r="B199" s="132"/>
      <c r="C199" s="133" t="s">
        <v>314</v>
      </c>
      <c r="D199" s="133" t="s">
        <v>134</v>
      </c>
      <c r="E199" s="134" t="s">
        <v>1623</v>
      </c>
      <c r="F199" s="135" t="s">
        <v>1802</v>
      </c>
      <c r="G199" s="136" t="s">
        <v>228</v>
      </c>
      <c r="H199" s="137">
        <v>656.67499999999995</v>
      </c>
      <c r="I199" s="138"/>
      <c r="J199" s="139">
        <f>ROUND(I199*H199,2)</f>
        <v>0</v>
      </c>
      <c r="K199" s="135" t="s">
        <v>136</v>
      </c>
      <c r="L199" s="32"/>
      <c r="M199" s="140" t="s">
        <v>1</v>
      </c>
      <c r="N199" s="141" t="s">
        <v>39</v>
      </c>
      <c r="P199" s="142">
        <f>O199*H199</f>
        <v>0</v>
      </c>
      <c r="Q199" s="142">
        <v>0</v>
      </c>
      <c r="R199" s="142">
        <f>Q199*H199</f>
        <v>0</v>
      </c>
      <c r="S199" s="142">
        <v>0</v>
      </c>
      <c r="T199" s="143">
        <f>S199*H199</f>
        <v>0</v>
      </c>
      <c r="AR199" s="144" t="s">
        <v>137</v>
      </c>
      <c r="AT199" s="144" t="s">
        <v>134</v>
      </c>
      <c r="AU199" s="144" t="s">
        <v>84</v>
      </c>
      <c r="AY199" s="17" t="s">
        <v>132</v>
      </c>
      <c r="BE199" s="145">
        <f>IF(N199="základní",J199,0)</f>
        <v>0</v>
      </c>
      <c r="BF199" s="145">
        <f>IF(N199="snížená",J199,0)</f>
        <v>0</v>
      </c>
      <c r="BG199" s="145">
        <f>IF(N199="zákl. přenesená",J199,0)</f>
        <v>0</v>
      </c>
      <c r="BH199" s="145">
        <f>IF(N199="sníž. přenesená",J199,0)</f>
        <v>0</v>
      </c>
      <c r="BI199" s="145">
        <f>IF(N199="nulová",J199,0)</f>
        <v>0</v>
      </c>
      <c r="BJ199" s="17" t="s">
        <v>82</v>
      </c>
      <c r="BK199" s="145">
        <f>ROUND(I199*H199,2)</f>
        <v>0</v>
      </c>
      <c r="BL199" s="17" t="s">
        <v>137</v>
      </c>
      <c r="BM199" s="144" t="s">
        <v>630</v>
      </c>
    </row>
    <row r="200" spans="2:65" s="12" customFormat="1">
      <c r="B200" s="146"/>
      <c r="D200" s="147" t="s">
        <v>139</v>
      </c>
      <c r="E200" s="148" t="s">
        <v>1</v>
      </c>
      <c r="F200" s="149" t="s">
        <v>631</v>
      </c>
      <c r="H200" s="150">
        <v>618.63499999999999</v>
      </c>
      <c r="I200" s="151"/>
      <c r="L200" s="146"/>
      <c r="M200" s="152"/>
      <c r="T200" s="153"/>
      <c r="AT200" s="148" t="s">
        <v>139</v>
      </c>
      <c r="AU200" s="148" t="s">
        <v>84</v>
      </c>
      <c r="AV200" s="12" t="s">
        <v>84</v>
      </c>
      <c r="AW200" s="12" t="s">
        <v>31</v>
      </c>
      <c r="AX200" s="12" t="s">
        <v>74</v>
      </c>
      <c r="AY200" s="148" t="s">
        <v>132</v>
      </c>
    </row>
    <row r="201" spans="2:65" s="12" customFormat="1">
      <c r="B201" s="146"/>
      <c r="D201" s="147" t="s">
        <v>139</v>
      </c>
      <c r="E201" s="148" t="s">
        <v>1</v>
      </c>
      <c r="F201" s="149" t="s">
        <v>632</v>
      </c>
      <c r="H201" s="150">
        <v>38.04</v>
      </c>
      <c r="I201" s="151"/>
      <c r="L201" s="146"/>
      <c r="M201" s="152"/>
      <c r="T201" s="153"/>
      <c r="AT201" s="148" t="s">
        <v>139</v>
      </c>
      <c r="AU201" s="148" t="s">
        <v>84</v>
      </c>
      <c r="AV201" s="12" t="s">
        <v>84</v>
      </c>
      <c r="AW201" s="12" t="s">
        <v>31</v>
      </c>
      <c r="AX201" s="12" t="s">
        <v>74</v>
      </c>
      <c r="AY201" s="148" t="s">
        <v>132</v>
      </c>
    </row>
    <row r="202" spans="2:65" s="13" customFormat="1">
      <c r="B202" s="154"/>
      <c r="D202" s="147" t="s">
        <v>139</v>
      </c>
      <c r="E202" s="155" t="s">
        <v>1</v>
      </c>
      <c r="F202" s="156" t="s">
        <v>156</v>
      </c>
      <c r="H202" s="157">
        <v>656.67499999999995</v>
      </c>
      <c r="I202" s="158"/>
      <c r="L202" s="154"/>
      <c r="M202" s="159"/>
      <c r="T202" s="160"/>
      <c r="AT202" s="155" t="s">
        <v>139</v>
      </c>
      <c r="AU202" s="155" t="s">
        <v>84</v>
      </c>
      <c r="AV202" s="13" t="s">
        <v>137</v>
      </c>
      <c r="AW202" s="13" t="s">
        <v>31</v>
      </c>
      <c r="AX202" s="13" t="s">
        <v>82</v>
      </c>
      <c r="AY202" s="155" t="s">
        <v>132</v>
      </c>
    </row>
    <row r="203" spans="2:65" s="1" customFormat="1" ht="37.9" customHeight="1">
      <c r="B203" s="132"/>
      <c r="C203" s="133" t="s">
        <v>318</v>
      </c>
      <c r="D203" s="133" t="s">
        <v>134</v>
      </c>
      <c r="E203" s="134" t="s">
        <v>1624</v>
      </c>
      <c r="F203" s="135" t="s">
        <v>1803</v>
      </c>
      <c r="G203" s="136" t="s">
        <v>228</v>
      </c>
      <c r="H203" s="137">
        <v>89.841999999999999</v>
      </c>
      <c r="I203" s="138"/>
      <c r="J203" s="139">
        <f>ROUND(I203*H203,2)</f>
        <v>0</v>
      </c>
      <c r="K203" s="135" t="s">
        <v>136</v>
      </c>
      <c r="L203" s="32"/>
      <c r="M203" s="140" t="s">
        <v>1</v>
      </c>
      <c r="N203" s="141" t="s">
        <v>39</v>
      </c>
      <c r="P203" s="142">
        <f>O203*H203</f>
        <v>0</v>
      </c>
      <c r="Q203" s="142">
        <v>0</v>
      </c>
      <c r="R203" s="142">
        <f>Q203*H203</f>
        <v>0</v>
      </c>
      <c r="S203" s="142">
        <v>0</v>
      </c>
      <c r="T203" s="143">
        <f>S203*H203</f>
        <v>0</v>
      </c>
      <c r="AR203" s="144" t="s">
        <v>137</v>
      </c>
      <c r="AT203" s="144" t="s">
        <v>134</v>
      </c>
      <c r="AU203" s="144" t="s">
        <v>84</v>
      </c>
      <c r="AY203" s="17" t="s">
        <v>132</v>
      </c>
      <c r="BE203" s="145">
        <f>IF(N203="základní",J203,0)</f>
        <v>0</v>
      </c>
      <c r="BF203" s="145">
        <f>IF(N203="snížená",J203,0)</f>
        <v>0</v>
      </c>
      <c r="BG203" s="145">
        <f>IF(N203="zákl. přenesená",J203,0)</f>
        <v>0</v>
      </c>
      <c r="BH203" s="145">
        <f>IF(N203="sníž. přenesená",J203,0)</f>
        <v>0</v>
      </c>
      <c r="BI203" s="145">
        <f>IF(N203="nulová",J203,0)</f>
        <v>0</v>
      </c>
      <c r="BJ203" s="17" t="s">
        <v>82</v>
      </c>
      <c r="BK203" s="145">
        <f>ROUND(I203*H203,2)</f>
        <v>0</v>
      </c>
      <c r="BL203" s="17" t="s">
        <v>137</v>
      </c>
      <c r="BM203" s="144" t="s">
        <v>633</v>
      </c>
    </row>
    <row r="204" spans="2:65" s="12" customFormat="1">
      <c r="B204" s="146"/>
      <c r="D204" s="147" t="s">
        <v>139</v>
      </c>
      <c r="E204" s="148" t="s">
        <v>1</v>
      </c>
      <c r="F204" s="149" t="s">
        <v>634</v>
      </c>
      <c r="H204" s="150">
        <v>89.841999999999999</v>
      </c>
      <c r="I204" s="151"/>
      <c r="L204" s="146"/>
      <c r="M204" s="152"/>
      <c r="T204" s="153"/>
      <c r="AT204" s="148" t="s">
        <v>139</v>
      </c>
      <c r="AU204" s="148" t="s">
        <v>84</v>
      </c>
      <c r="AV204" s="12" t="s">
        <v>84</v>
      </c>
      <c r="AW204" s="12" t="s">
        <v>31</v>
      </c>
      <c r="AX204" s="12" t="s">
        <v>82</v>
      </c>
      <c r="AY204" s="148" t="s">
        <v>132</v>
      </c>
    </row>
    <row r="205" spans="2:65" s="1" customFormat="1" ht="24.2" customHeight="1">
      <c r="B205" s="132"/>
      <c r="C205" s="133" t="s">
        <v>321</v>
      </c>
      <c r="D205" s="133" t="s">
        <v>134</v>
      </c>
      <c r="E205" s="134" t="s">
        <v>1625</v>
      </c>
      <c r="F205" s="135" t="s">
        <v>1804</v>
      </c>
      <c r="G205" s="136" t="s">
        <v>228</v>
      </c>
      <c r="H205" s="137">
        <v>656.67499999999995</v>
      </c>
      <c r="I205" s="138"/>
      <c r="J205" s="139">
        <f>ROUND(I205*H205,2)</f>
        <v>0</v>
      </c>
      <c r="K205" s="135" t="s">
        <v>136</v>
      </c>
      <c r="L205" s="32"/>
      <c r="M205" s="140" t="s">
        <v>1</v>
      </c>
      <c r="N205" s="141" t="s">
        <v>39</v>
      </c>
      <c r="P205" s="142">
        <f>O205*H205</f>
        <v>0</v>
      </c>
      <c r="Q205" s="142">
        <v>0</v>
      </c>
      <c r="R205" s="142">
        <f>Q205*H205</f>
        <v>0</v>
      </c>
      <c r="S205" s="142">
        <v>0</v>
      </c>
      <c r="T205" s="143">
        <f>S205*H205</f>
        <v>0</v>
      </c>
      <c r="AR205" s="144" t="s">
        <v>137</v>
      </c>
      <c r="AT205" s="144" t="s">
        <v>134</v>
      </c>
      <c r="AU205" s="144" t="s">
        <v>84</v>
      </c>
      <c r="AY205" s="17" t="s">
        <v>132</v>
      </c>
      <c r="BE205" s="145">
        <f>IF(N205="základní",J205,0)</f>
        <v>0</v>
      </c>
      <c r="BF205" s="145">
        <f>IF(N205="snížená",J205,0)</f>
        <v>0</v>
      </c>
      <c r="BG205" s="145">
        <f>IF(N205="zákl. přenesená",J205,0)</f>
        <v>0</v>
      </c>
      <c r="BH205" s="145">
        <f>IF(N205="sníž. přenesená",J205,0)</f>
        <v>0</v>
      </c>
      <c r="BI205" s="145">
        <f>IF(N205="nulová",J205,0)</f>
        <v>0</v>
      </c>
      <c r="BJ205" s="17" t="s">
        <v>82</v>
      </c>
      <c r="BK205" s="145">
        <f>ROUND(I205*H205,2)</f>
        <v>0</v>
      </c>
      <c r="BL205" s="17" t="s">
        <v>137</v>
      </c>
      <c r="BM205" s="144" t="s">
        <v>635</v>
      </c>
    </row>
    <row r="206" spans="2:65" s="12" customFormat="1">
      <c r="B206" s="146"/>
      <c r="D206" s="147" t="s">
        <v>139</v>
      </c>
      <c r="E206" s="148" t="s">
        <v>1</v>
      </c>
      <c r="F206" s="149" t="s">
        <v>631</v>
      </c>
      <c r="H206" s="150">
        <v>618.63499999999999</v>
      </c>
      <c r="I206" s="151"/>
      <c r="L206" s="146"/>
      <c r="M206" s="152"/>
      <c r="T206" s="153"/>
      <c r="AT206" s="148" t="s">
        <v>139</v>
      </c>
      <c r="AU206" s="148" t="s">
        <v>84</v>
      </c>
      <c r="AV206" s="12" t="s">
        <v>84</v>
      </c>
      <c r="AW206" s="12" t="s">
        <v>31</v>
      </c>
      <c r="AX206" s="12" t="s">
        <v>74</v>
      </c>
      <c r="AY206" s="148" t="s">
        <v>132</v>
      </c>
    </row>
    <row r="207" spans="2:65" s="12" customFormat="1">
      <c r="B207" s="146"/>
      <c r="D207" s="147" t="s">
        <v>139</v>
      </c>
      <c r="E207" s="148" t="s">
        <v>1</v>
      </c>
      <c r="F207" s="149" t="s">
        <v>632</v>
      </c>
      <c r="H207" s="150">
        <v>38.04</v>
      </c>
      <c r="I207" s="151"/>
      <c r="L207" s="146"/>
      <c r="M207" s="152"/>
      <c r="T207" s="153"/>
      <c r="AT207" s="148" t="s">
        <v>139</v>
      </c>
      <c r="AU207" s="148" t="s">
        <v>84</v>
      </c>
      <c r="AV207" s="12" t="s">
        <v>84</v>
      </c>
      <c r="AW207" s="12" t="s">
        <v>31</v>
      </c>
      <c r="AX207" s="12" t="s">
        <v>74</v>
      </c>
      <c r="AY207" s="148" t="s">
        <v>132</v>
      </c>
    </row>
    <row r="208" spans="2:65" s="13" customFormat="1">
      <c r="B208" s="154"/>
      <c r="D208" s="147" t="s">
        <v>139</v>
      </c>
      <c r="E208" s="155" t="s">
        <v>1</v>
      </c>
      <c r="F208" s="156" t="s">
        <v>156</v>
      </c>
      <c r="H208" s="157">
        <v>656.67499999999995</v>
      </c>
      <c r="I208" s="158"/>
      <c r="L208" s="154"/>
      <c r="M208" s="159"/>
      <c r="T208" s="160"/>
      <c r="AT208" s="155" t="s">
        <v>139</v>
      </c>
      <c r="AU208" s="155" t="s">
        <v>84</v>
      </c>
      <c r="AV208" s="13" t="s">
        <v>137</v>
      </c>
      <c r="AW208" s="13" t="s">
        <v>31</v>
      </c>
      <c r="AX208" s="13" t="s">
        <v>82</v>
      </c>
      <c r="AY208" s="155" t="s">
        <v>132</v>
      </c>
    </row>
    <row r="209" spans="2:65" s="1" customFormat="1" ht="16.5" customHeight="1">
      <c r="B209" s="132"/>
      <c r="C209" s="133" t="s">
        <v>323</v>
      </c>
      <c r="D209" s="133" t="s">
        <v>134</v>
      </c>
      <c r="E209" s="134" t="s">
        <v>1626</v>
      </c>
      <c r="F209" s="135" t="s">
        <v>1805</v>
      </c>
      <c r="G209" s="136" t="s">
        <v>228</v>
      </c>
      <c r="H209" s="137">
        <v>89.841999999999999</v>
      </c>
      <c r="I209" s="138"/>
      <c r="J209" s="139">
        <f>ROUND(I209*H209,2)</f>
        <v>0</v>
      </c>
      <c r="K209" s="135" t="s">
        <v>136</v>
      </c>
      <c r="L209" s="32"/>
      <c r="M209" s="140" t="s">
        <v>1</v>
      </c>
      <c r="N209" s="141" t="s">
        <v>39</v>
      </c>
      <c r="P209" s="142">
        <f>O209*H209</f>
        <v>0</v>
      </c>
      <c r="Q209" s="142">
        <v>0</v>
      </c>
      <c r="R209" s="142">
        <f>Q209*H209</f>
        <v>0</v>
      </c>
      <c r="S209" s="142">
        <v>0</v>
      </c>
      <c r="T209" s="143">
        <f>S209*H209</f>
        <v>0</v>
      </c>
      <c r="AR209" s="144" t="s">
        <v>137</v>
      </c>
      <c r="AT209" s="144" t="s">
        <v>134</v>
      </c>
      <c r="AU209" s="144" t="s">
        <v>84</v>
      </c>
      <c r="AY209" s="17" t="s">
        <v>132</v>
      </c>
      <c r="BE209" s="145">
        <f>IF(N209="základní",J209,0)</f>
        <v>0</v>
      </c>
      <c r="BF209" s="145">
        <f>IF(N209="snížená",J209,0)</f>
        <v>0</v>
      </c>
      <c r="BG209" s="145">
        <f>IF(N209="zákl. přenesená",J209,0)</f>
        <v>0</v>
      </c>
      <c r="BH209" s="145">
        <f>IF(N209="sníž. přenesená",J209,0)</f>
        <v>0</v>
      </c>
      <c r="BI209" s="145">
        <f>IF(N209="nulová",J209,0)</f>
        <v>0</v>
      </c>
      <c r="BJ209" s="17" t="s">
        <v>82</v>
      </c>
      <c r="BK209" s="145">
        <f>ROUND(I209*H209,2)</f>
        <v>0</v>
      </c>
      <c r="BL209" s="17" t="s">
        <v>137</v>
      </c>
      <c r="BM209" s="144" t="s">
        <v>636</v>
      </c>
    </row>
    <row r="210" spans="2:65" s="12" customFormat="1">
      <c r="B210" s="146"/>
      <c r="D210" s="147" t="s">
        <v>139</v>
      </c>
      <c r="E210" s="148" t="s">
        <v>1</v>
      </c>
      <c r="F210" s="149" t="s">
        <v>634</v>
      </c>
      <c r="H210" s="150">
        <v>89.841999999999999</v>
      </c>
      <c r="I210" s="151"/>
      <c r="L210" s="146"/>
      <c r="M210" s="152"/>
      <c r="T210" s="153"/>
      <c r="AT210" s="148" t="s">
        <v>139</v>
      </c>
      <c r="AU210" s="148" t="s">
        <v>84</v>
      </c>
      <c r="AV210" s="12" t="s">
        <v>84</v>
      </c>
      <c r="AW210" s="12" t="s">
        <v>31</v>
      </c>
      <c r="AX210" s="12" t="s">
        <v>82</v>
      </c>
      <c r="AY210" s="148" t="s">
        <v>132</v>
      </c>
    </row>
    <row r="211" spans="2:65" s="1" customFormat="1" ht="24.2" customHeight="1">
      <c r="B211" s="132"/>
      <c r="C211" s="133" t="s">
        <v>7</v>
      </c>
      <c r="D211" s="133" t="s">
        <v>134</v>
      </c>
      <c r="E211" s="134" t="s">
        <v>1627</v>
      </c>
      <c r="F211" s="135" t="s">
        <v>1806</v>
      </c>
      <c r="G211" s="136" t="s">
        <v>228</v>
      </c>
      <c r="H211" s="137">
        <v>618.63499999999999</v>
      </c>
      <c r="I211" s="138"/>
      <c r="J211" s="139">
        <f>ROUND(I211*H211,2)</f>
        <v>0</v>
      </c>
      <c r="K211" s="135" t="s">
        <v>136</v>
      </c>
      <c r="L211" s="32"/>
      <c r="M211" s="140" t="s">
        <v>1</v>
      </c>
      <c r="N211" s="141" t="s">
        <v>39</v>
      </c>
      <c r="P211" s="142">
        <f>O211*H211</f>
        <v>0</v>
      </c>
      <c r="Q211" s="142">
        <v>0</v>
      </c>
      <c r="R211" s="142">
        <f>Q211*H211</f>
        <v>0</v>
      </c>
      <c r="S211" s="142">
        <v>0</v>
      </c>
      <c r="T211" s="143">
        <f>S211*H211</f>
        <v>0</v>
      </c>
      <c r="AR211" s="144" t="s">
        <v>137</v>
      </c>
      <c r="AT211" s="144" t="s">
        <v>134</v>
      </c>
      <c r="AU211" s="144" t="s">
        <v>84</v>
      </c>
      <c r="AY211" s="17" t="s">
        <v>132</v>
      </c>
      <c r="BE211" s="145">
        <f>IF(N211="základní",J211,0)</f>
        <v>0</v>
      </c>
      <c r="BF211" s="145">
        <f>IF(N211="snížená",J211,0)</f>
        <v>0</v>
      </c>
      <c r="BG211" s="145">
        <f>IF(N211="zákl. přenesená",J211,0)</f>
        <v>0</v>
      </c>
      <c r="BH211" s="145">
        <f>IF(N211="sníž. přenesená",J211,0)</f>
        <v>0</v>
      </c>
      <c r="BI211" s="145">
        <f>IF(N211="nulová",J211,0)</f>
        <v>0</v>
      </c>
      <c r="BJ211" s="17" t="s">
        <v>82</v>
      </c>
      <c r="BK211" s="145">
        <f>ROUND(I211*H211,2)</f>
        <v>0</v>
      </c>
      <c r="BL211" s="17" t="s">
        <v>137</v>
      </c>
      <c r="BM211" s="144" t="s">
        <v>637</v>
      </c>
    </row>
    <row r="212" spans="2:65" s="12" customFormat="1" ht="22.5">
      <c r="B212" s="146"/>
      <c r="D212" s="147" t="s">
        <v>139</v>
      </c>
      <c r="E212" s="148" t="s">
        <v>1</v>
      </c>
      <c r="F212" s="149" t="s">
        <v>638</v>
      </c>
      <c r="H212" s="150">
        <v>416.21499999999997</v>
      </c>
      <c r="I212" s="151"/>
      <c r="L212" s="146"/>
      <c r="M212" s="152"/>
      <c r="T212" s="153"/>
      <c r="AT212" s="148" t="s">
        <v>139</v>
      </c>
      <c r="AU212" s="148" t="s">
        <v>84</v>
      </c>
      <c r="AV212" s="12" t="s">
        <v>84</v>
      </c>
      <c r="AW212" s="12" t="s">
        <v>31</v>
      </c>
      <c r="AX212" s="12" t="s">
        <v>74</v>
      </c>
      <c r="AY212" s="148" t="s">
        <v>132</v>
      </c>
    </row>
    <row r="213" spans="2:65" s="12" customFormat="1">
      <c r="B213" s="146"/>
      <c r="D213" s="147" t="s">
        <v>139</v>
      </c>
      <c r="E213" s="148" t="s">
        <v>1</v>
      </c>
      <c r="F213" s="149" t="s">
        <v>639</v>
      </c>
      <c r="H213" s="150">
        <v>75.801000000000002</v>
      </c>
      <c r="I213" s="151"/>
      <c r="L213" s="146"/>
      <c r="M213" s="152"/>
      <c r="T213" s="153"/>
      <c r="AT213" s="148" t="s">
        <v>139</v>
      </c>
      <c r="AU213" s="148" t="s">
        <v>84</v>
      </c>
      <c r="AV213" s="12" t="s">
        <v>84</v>
      </c>
      <c r="AW213" s="12" t="s">
        <v>31</v>
      </c>
      <c r="AX213" s="12" t="s">
        <v>74</v>
      </c>
      <c r="AY213" s="148" t="s">
        <v>132</v>
      </c>
    </row>
    <row r="214" spans="2:65" s="12" customFormat="1">
      <c r="B214" s="146"/>
      <c r="D214" s="147" t="s">
        <v>139</v>
      </c>
      <c r="E214" s="148" t="s">
        <v>1</v>
      </c>
      <c r="F214" s="149" t="s">
        <v>640</v>
      </c>
      <c r="H214" s="150">
        <v>126.619</v>
      </c>
      <c r="I214" s="151"/>
      <c r="L214" s="146"/>
      <c r="M214" s="152"/>
      <c r="T214" s="153"/>
      <c r="AT214" s="148" t="s">
        <v>139</v>
      </c>
      <c r="AU214" s="148" t="s">
        <v>84</v>
      </c>
      <c r="AV214" s="12" t="s">
        <v>84</v>
      </c>
      <c r="AW214" s="12" t="s">
        <v>31</v>
      </c>
      <c r="AX214" s="12" t="s">
        <v>74</v>
      </c>
      <c r="AY214" s="148" t="s">
        <v>132</v>
      </c>
    </row>
    <row r="215" spans="2:65" s="13" customFormat="1">
      <c r="B215" s="154"/>
      <c r="D215" s="147" t="s">
        <v>139</v>
      </c>
      <c r="E215" s="155" t="s">
        <v>1</v>
      </c>
      <c r="F215" s="156" t="s">
        <v>156</v>
      </c>
      <c r="H215" s="157">
        <v>618.63499999999999</v>
      </c>
      <c r="I215" s="158"/>
      <c r="L215" s="154"/>
      <c r="M215" s="159"/>
      <c r="T215" s="160"/>
      <c r="AT215" s="155" t="s">
        <v>139</v>
      </c>
      <c r="AU215" s="155" t="s">
        <v>84</v>
      </c>
      <c r="AV215" s="13" t="s">
        <v>137</v>
      </c>
      <c r="AW215" s="13" t="s">
        <v>31</v>
      </c>
      <c r="AX215" s="13" t="s">
        <v>82</v>
      </c>
      <c r="AY215" s="155" t="s">
        <v>132</v>
      </c>
    </row>
    <row r="216" spans="2:65" s="1" customFormat="1" ht="24.2" customHeight="1">
      <c r="B216" s="132"/>
      <c r="C216" s="133" t="s">
        <v>340</v>
      </c>
      <c r="D216" s="133" t="s">
        <v>134</v>
      </c>
      <c r="E216" s="134" t="s">
        <v>1628</v>
      </c>
      <c r="F216" s="135" t="s">
        <v>1807</v>
      </c>
      <c r="G216" s="136" t="s">
        <v>228</v>
      </c>
      <c r="H216" s="137">
        <v>109.07</v>
      </c>
      <c r="I216" s="138"/>
      <c r="J216" s="139">
        <f>ROUND(I216*H216,2)</f>
        <v>0</v>
      </c>
      <c r="K216" s="135" t="s">
        <v>136</v>
      </c>
      <c r="L216" s="32"/>
      <c r="M216" s="140" t="s">
        <v>1</v>
      </c>
      <c r="N216" s="141" t="s">
        <v>39</v>
      </c>
      <c r="P216" s="142">
        <f>O216*H216</f>
        <v>0</v>
      </c>
      <c r="Q216" s="142">
        <v>0</v>
      </c>
      <c r="R216" s="142">
        <f>Q216*H216</f>
        <v>0</v>
      </c>
      <c r="S216" s="142">
        <v>0</v>
      </c>
      <c r="T216" s="143">
        <f>S216*H216</f>
        <v>0</v>
      </c>
      <c r="AR216" s="144" t="s">
        <v>137</v>
      </c>
      <c r="AT216" s="144" t="s">
        <v>134</v>
      </c>
      <c r="AU216" s="144" t="s">
        <v>84</v>
      </c>
      <c r="AY216" s="17" t="s">
        <v>132</v>
      </c>
      <c r="BE216" s="145">
        <f>IF(N216="základní",J216,0)</f>
        <v>0</v>
      </c>
      <c r="BF216" s="145">
        <f>IF(N216="snížená",J216,0)</f>
        <v>0</v>
      </c>
      <c r="BG216" s="145">
        <f>IF(N216="zákl. přenesená",J216,0)</f>
        <v>0</v>
      </c>
      <c r="BH216" s="145">
        <f>IF(N216="sníž. přenesená",J216,0)</f>
        <v>0</v>
      </c>
      <c r="BI216" s="145">
        <f>IF(N216="nulová",J216,0)</f>
        <v>0</v>
      </c>
      <c r="BJ216" s="17" t="s">
        <v>82</v>
      </c>
      <c r="BK216" s="145">
        <f>ROUND(I216*H216,2)</f>
        <v>0</v>
      </c>
      <c r="BL216" s="17" t="s">
        <v>137</v>
      </c>
      <c r="BM216" s="144" t="s">
        <v>641</v>
      </c>
    </row>
    <row r="217" spans="2:65" s="12" customFormat="1">
      <c r="B217" s="146"/>
      <c r="D217" s="147" t="s">
        <v>139</v>
      </c>
      <c r="E217" s="148" t="s">
        <v>1</v>
      </c>
      <c r="F217" s="149" t="s">
        <v>642</v>
      </c>
      <c r="H217" s="150">
        <v>59.798000000000002</v>
      </c>
      <c r="I217" s="151"/>
      <c r="L217" s="146"/>
      <c r="M217" s="152"/>
      <c r="T217" s="153"/>
      <c r="AT217" s="148" t="s">
        <v>139</v>
      </c>
      <c r="AU217" s="148" t="s">
        <v>84</v>
      </c>
      <c r="AV217" s="12" t="s">
        <v>84</v>
      </c>
      <c r="AW217" s="12" t="s">
        <v>31</v>
      </c>
      <c r="AX217" s="12" t="s">
        <v>74</v>
      </c>
      <c r="AY217" s="148" t="s">
        <v>132</v>
      </c>
    </row>
    <row r="218" spans="2:65" s="12" customFormat="1">
      <c r="B218" s="146"/>
      <c r="D218" s="147" t="s">
        <v>139</v>
      </c>
      <c r="E218" s="148" t="s">
        <v>1</v>
      </c>
      <c r="F218" s="149" t="s">
        <v>643</v>
      </c>
      <c r="H218" s="150">
        <v>21.134</v>
      </c>
      <c r="I218" s="151"/>
      <c r="L218" s="146"/>
      <c r="M218" s="152"/>
      <c r="T218" s="153"/>
      <c r="AT218" s="148" t="s">
        <v>139</v>
      </c>
      <c r="AU218" s="148" t="s">
        <v>84</v>
      </c>
      <c r="AV218" s="12" t="s">
        <v>84</v>
      </c>
      <c r="AW218" s="12" t="s">
        <v>31</v>
      </c>
      <c r="AX218" s="12" t="s">
        <v>74</v>
      </c>
      <c r="AY218" s="148" t="s">
        <v>132</v>
      </c>
    </row>
    <row r="219" spans="2:65" s="12" customFormat="1">
      <c r="B219" s="146"/>
      <c r="D219" s="147" t="s">
        <v>139</v>
      </c>
      <c r="E219" s="148" t="s">
        <v>1</v>
      </c>
      <c r="F219" s="149" t="s">
        <v>644</v>
      </c>
      <c r="H219" s="150">
        <v>28.138000000000002</v>
      </c>
      <c r="I219" s="151"/>
      <c r="L219" s="146"/>
      <c r="M219" s="152"/>
      <c r="T219" s="153"/>
      <c r="AT219" s="148" t="s">
        <v>139</v>
      </c>
      <c r="AU219" s="148" t="s">
        <v>84</v>
      </c>
      <c r="AV219" s="12" t="s">
        <v>84</v>
      </c>
      <c r="AW219" s="12" t="s">
        <v>31</v>
      </c>
      <c r="AX219" s="12" t="s">
        <v>74</v>
      </c>
      <c r="AY219" s="148" t="s">
        <v>132</v>
      </c>
    </row>
    <row r="220" spans="2:65" s="13" customFormat="1">
      <c r="B220" s="154"/>
      <c r="D220" s="147" t="s">
        <v>139</v>
      </c>
      <c r="E220" s="155" t="s">
        <v>1</v>
      </c>
      <c r="F220" s="156" t="s">
        <v>156</v>
      </c>
      <c r="H220" s="157">
        <v>109.07</v>
      </c>
      <c r="I220" s="158"/>
      <c r="L220" s="154"/>
      <c r="M220" s="159"/>
      <c r="T220" s="160"/>
      <c r="AT220" s="155" t="s">
        <v>139</v>
      </c>
      <c r="AU220" s="155" t="s">
        <v>84</v>
      </c>
      <c r="AV220" s="13" t="s">
        <v>137</v>
      </c>
      <c r="AW220" s="13" t="s">
        <v>31</v>
      </c>
      <c r="AX220" s="13" t="s">
        <v>82</v>
      </c>
      <c r="AY220" s="155" t="s">
        <v>132</v>
      </c>
    </row>
    <row r="221" spans="2:65" s="1" customFormat="1" ht="16.5" customHeight="1">
      <c r="B221" s="132"/>
      <c r="C221" s="174" t="s">
        <v>356</v>
      </c>
      <c r="D221" s="174" t="s">
        <v>357</v>
      </c>
      <c r="E221" s="175" t="s">
        <v>1629</v>
      </c>
      <c r="F221" s="176" t="s">
        <v>1808</v>
      </c>
      <c r="G221" s="177" t="s">
        <v>358</v>
      </c>
      <c r="H221" s="178">
        <v>152.69800000000001</v>
      </c>
      <c r="I221" s="179"/>
      <c r="J221" s="180">
        <f>ROUND(I221*H221,2)</f>
        <v>0</v>
      </c>
      <c r="K221" s="176" t="s">
        <v>136</v>
      </c>
      <c r="L221" s="181"/>
      <c r="M221" s="182" t="s">
        <v>1</v>
      </c>
      <c r="N221" s="183" t="s">
        <v>39</v>
      </c>
      <c r="P221" s="142">
        <f>O221*H221</f>
        <v>0</v>
      </c>
      <c r="Q221" s="142">
        <v>0</v>
      </c>
      <c r="R221" s="142">
        <f>Q221*H221</f>
        <v>0</v>
      </c>
      <c r="S221" s="142">
        <v>0</v>
      </c>
      <c r="T221" s="143">
        <f>S221*H221</f>
        <v>0</v>
      </c>
      <c r="AR221" s="144" t="s">
        <v>208</v>
      </c>
      <c r="AT221" s="144" t="s">
        <v>357</v>
      </c>
      <c r="AU221" s="144" t="s">
        <v>84</v>
      </c>
      <c r="AY221" s="17" t="s">
        <v>132</v>
      </c>
      <c r="BE221" s="145">
        <f>IF(N221="základní",J221,0)</f>
        <v>0</v>
      </c>
      <c r="BF221" s="145">
        <f>IF(N221="snížená",J221,0)</f>
        <v>0</v>
      </c>
      <c r="BG221" s="145">
        <f>IF(N221="zákl. přenesená",J221,0)</f>
        <v>0</v>
      </c>
      <c r="BH221" s="145">
        <f>IF(N221="sníž. přenesená",J221,0)</f>
        <v>0</v>
      </c>
      <c r="BI221" s="145">
        <f>IF(N221="nulová",J221,0)</f>
        <v>0</v>
      </c>
      <c r="BJ221" s="17" t="s">
        <v>82</v>
      </c>
      <c r="BK221" s="145">
        <f>ROUND(I221*H221,2)</f>
        <v>0</v>
      </c>
      <c r="BL221" s="17" t="s">
        <v>137</v>
      </c>
      <c r="BM221" s="144" t="s">
        <v>645</v>
      </c>
    </row>
    <row r="222" spans="2:65" s="12" customFormat="1">
      <c r="B222" s="146"/>
      <c r="D222" s="147" t="s">
        <v>139</v>
      </c>
      <c r="F222" s="149" t="s">
        <v>646</v>
      </c>
      <c r="H222" s="150">
        <v>152.69800000000001</v>
      </c>
      <c r="I222" s="151"/>
      <c r="L222" s="146"/>
      <c r="M222" s="152"/>
      <c r="T222" s="153"/>
      <c r="AT222" s="148" t="s">
        <v>139</v>
      </c>
      <c r="AU222" s="148" t="s">
        <v>84</v>
      </c>
      <c r="AV222" s="12" t="s">
        <v>84</v>
      </c>
      <c r="AW222" s="12" t="s">
        <v>3</v>
      </c>
      <c r="AX222" s="12" t="s">
        <v>82</v>
      </c>
      <c r="AY222" s="148" t="s">
        <v>132</v>
      </c>
    </row>
    <row r="223" spans="2:65" s="1" customFormat="1" ht="33" customHeight="1">
      <c r="B223" s="132"/>
      <c r="C223" s="133" t="s">
        <v>361</v>
      </c>
      <c r="D223" s="133" t="s">
        <v>134</v>
      </c>
      <c r="E223" s="134" t="s">
        <v>1630</v>
      </c>
      <c r="F223" s="135" t="s">
        <v>1809</v>
      </c>
      <c r="G223" s="136" t="s">
        <v>228</v>
      </c>
      <c r="H223" s="137">
        <v>9.6</v>
      </c>
      <c r="I223" s="138"/>
      <c r="J223" s="139">
        <f>ROUND(I223*H223,2)</f>
        <v>0</v>
      </c>
      <c r="K223" s="135" t="s">
        <v>136</v>
      </c>
      <c r="L223" s="32"/>
      <c r="M223" s="140" t="s">
        <v>1</v>
      </c>
      <c r="N223" s="141" t="s">
        <v>39</v>
      </c>
      <c r="P223" s="142">
        <f>O223*H223</f>
        <v>0</v>
      </c>
      <c r="Q223" s="142">
        <v>0</v>
      </c>
      <c r="R223" s="142">
        <f>Q223*H223</f>
        <v>0</v>
      </c>
      <c r="S223" s="142">
        <v>0</v>
      </c>
      <c r="T223" s="143">
        <f>S223*H223</f>
        <v>0</v>
      </c>
      <c r="AR223" s="144" t="s">
        <v>137</v>
      </c>
      <c r="AT223" s="144" t="s">
        <v>134</v>
      </c>
      <c r="AU223" s="144" t="s">
        <v>84</v>
      </c>
      <c r="AY223" s="17" t="s">
        <v>132</v>
      </c>
      <c r="BE223" s="145">
        <f>IF(N223="základní",J223,0)</f>
        <v>0</v>
      </c>
      <c r="BF223" s="145">
        <f>IF(N223="snížená",J223,0)</f>
        <v>0</v>
      </c>
      <c r="BG223" s="145">
        <f>IF(N223="zákl. přenesená",J223,0)</f>
        <v>0</v>
      </c>
      <c r="BH223" s="145">
        <f>IF(N223="sníž. přenesená",J223,0)</f>
        <v>0</v>
      </c>
      <c r="BI223" s="145">
        <f>IF(N223="nulová",J223,0)</f>
        <v>0</v>
      </c>
      <c r="BJ223" s="17" t="s">
        <v>82</v>
      </c>
      <c r="BK223" s="145">
        <f>ROUND(I223*H223,2)</f>
        <v>0</v>
      </c>
      <c r="BL223" s="17" t="s">
        <v>137</v>
      </c>
      <c r="BM223" s="144" t="s">
        <v>647</v>
      </c>
    </row>
    <row r="224" spans="2:65" s="12" customFormat="1">
      <c r="B224" s="146"/>
      <c r="D224" s="147" t="s">
        <v>139</v>
      </c>
      <c r="E224" s="148" t="s">
        <v>1</v>
      </c>
      <c r="F224" s="149" t="s">
        <v>648</v>
      </c>
      <c r="H224" s="150">
        <v>5.76</v>
      </c>
      <c r="I224" s="151"/>
      <c r="L224" s="146"/>
      <c r="M224" s="152"/>
      <c r="T224" s="153"/>
      <c r="AT224" s="148" t="s">
        <v>139</v>
      </c>
      <c r="AU224" s="148" t="s">
        <v>84</v>
      </c>
      <c r="AV224" s="12" t="s">
        <v>84</v>
      </c>
      <c r="AW224" s="12" t="s">
        <v>31</v>
      </c>
      <c r="AX224" s="12" t="s">
        <v>74</v>
      </c>
      <c r="AY224" s="148" t="s">
        <v>132</v>
      </c>
    </row>
    <row r="225" spans="2:65" s="12" customFormat="1">
      <c r="B225" s="146"/>
      <c r="D225" s="147" t="s">
        <v>139</v>
      </c>
      <c r="E225" s="148" t="s">
        <v>1</v>
      </c>
      <c r="F225" s="149" t="s">
        <v>649</v>
      </c>
      <c r="H225" s="150">
        <v>3.84</v>
      </c>
      <c r="I225" s="151"/>
      <c r="L225" s="146"/>
      <c r="M225" s="152"/>
      <c r="T225" s="153"/>
      <c r="AT225" s="148" t="s">
        <v>139</v>
      </c>
      <c r="AU225" s="148" t="s">
        <v>84</v>
      </c>
      <c r="AV225" s="12" t="s">
        <v>84</v>
      </c>
      <c r="AW225" s="12" t="s">
        <v>31</v>
      </c>
      <c r="AX225" s="12" t="s">
        <v>74</v>
      </c>
      <c r="AY225" s="148" t="s">
        <v>132</v>
      </c>
    </row>
    <row r="226" spans="2:65" s="13" customFormat="1">
      <c r="B226" s="154"/>
      <c r="D226" s="147" t="s">
        <v>139</v>
      </c>
      <c r="E226" s="155" t="s">
        <v>1</v>
      </c>
      <c r="F226" s="156" t="s">
        <v>156</v>
      </c>
      <c r="H226" s="157">
        <v>9.6</v>
      </c>
      <c r="I226" s="158"/>
      <c r="L226" s="154"/>
      <c r="M226" s="159"/>
      <c r="T226" s="160"/>
      <c r="AT226" s="155" t="s">
        <v>139</v>
      </c>
      <c r="AU226" s="155" t="s">
        <v>84</v>
      </c>
      <c r="AV226" s="13" t="s">
        <v>137</v>
      </c>
      <c r="AW226" s="13" t="s">
        <v>31</v>
      </c>
      <c r="AX226" s="13" t="s">
        <v>82</v>
      </c>
      <c r="AY226" s="155" t="s">
        <v>132</v>
      </c>
    </row>
    <row r="227" spans="2:65" s="1" customFormat="1" ht="16.5" customHeight="1">
      <c r="B227" s="132"/>
      <c r="C227" s="174" t="s">
        <v>377</v>
      </c>
      <c r="D227" s="174" t="s">
        <v>357</v>
      </c>
      <c r="E227" s="175" t="s">
        <v>1629</v>
      </c>
      <c r="F227" s="176" t="s">
        <v>1808</v>
      </c>
      <c r="G227" s="177" t="s">
        <v>358</v>
      </c>
      <c r="H227" s="178">
        <v>13.44</v>
      </c>
      <c r="I227" s="179"/>
      <c r="J227" s="180">
        <f>ROUND(I227*H227,2)</f>
        <v>0</v>
      </c>
      <c r="K227" s="176" t="s">
        <v>136</v>
      </c>
      <c r="L227" s="181"/>
      <c r="M227" s="182" t="s">
        <v>1</v>
      </c>
      <c r="N227" s="183" t="s">
        <v>39</v>
      </c>
      <c r="P227" s="142">
        <f>O227*H227</f>
        <v>0</v>
      </c>
      <c r="Q227" s="142">
        <v>0</v>
      </c>
      <c r="R227" s="142">
        <f>Q227*H227</f>
        <v>0</v>
      </c>
      <c r="S227" s="142">
        <v>0</v>
      </c>
      <c r="T227" s="143">
        <f>S227*H227</f>
        <v>0</v>
      </c>
      <c r="AR227" s="144" t="s">
        <v>208</v>
      </c>
      <c r="AT227" s="144" t="s">
        <v>357</v>
      </c>
      <c r="AU227" s="144" t="s">
        <v>84</v>
      </c>
      <c r="AY227" s="17" t="s">
        <v>132</v>
      </c>
      <c r="BE227" s="145">
        <f>IF(N227="základní",J227,0)</f>
        <v>0</v>
      </c>
      <c r="BF227" s="145">
        <f>IF(N227="snížená",J227,0)</f>
        <v>0</v>
      </c>
      <c r="BG227" s="145">
        <f>IF(N227="zákl. přenesená",J227,0)</f>
        <v>0</v>
      </c>
      <c r="BH227" s="145">
        <f>IF(N227="sníž. přenesená",J227,0)</f>
        <v>0</v>
      </c>
      <c r="BI227" s="145">
        <f>IF(N227="nulová",J227,0)</f>
        <v>0</v>
      </c>
      <c r="BJ227" s="17" t="s">
        <v>82</v>
      </c>
      <c r="BK227" s="145">
        <f>ROUND(I227*H227,2)</f>
        <v>0</v>
      </c>
      <c r="BL227" s="17" t="s">
        <v>137</v>
      </c>
      <c r="BM227" s="144" t="s">
        <v>650</v>
      </c>
    </row>
    <row r="228" spans="2:65" s="12" customFormat="1">
      <c r="B228" s="146"/>
      <c r="D228" s="147" t="s">
        <v>139</v>
      </c>
      <c r="F228" s="149" t="s">
        <v>651</v>
      </c>
      <c r="H228" s="150">
        <v>13.44</v>
      </c>
      <c r="I228" s="151"/>
      <c r="L228" s="146"/>
      <c r="M228" s="152"/>
      <c r="T228" s="153"/>
      <c r="AT228" s="148" t="s">
        <v>139</v>
      </c>
      <c r="AU228" s="148" t="s">
        <v>84</v>
      </c>
      <c r="AV228" s="12" t="s">
        <v>84</v>
      </c>
      <c r="AW228" s="12" t="s">
        <v>3</v>
      </c>
      <c r="AX228" s="12" t="s">
        <v>82</v>
      </c>
      <c r="AY228" s="148" t="s">
        <v>132</v>
      </c>
    </row>
    <row r="229" spans="2:65" s="1" customFormat="1" ht="37.9" customHeight="1">
      <c r="B229" s="132"/>
      <c r="C229" s="133" t="s">
        <v>380</v>
      </c>
      <c r="D229" s="133" t="s">
        <v>134</v>
      </c>
      <c r="E229" s="134" t="s">
        <v>1631</v>
      </c>
      <c r="F229" s="135" t="s">
        <v>1810</v>
      </c>
      <c r="G229" s="136" t="s">
        <v>135</v>
      </c>
      <c r="H229" s="137">
        <v>152.16</v>
      </c>
      <c r="I229" s="138"/>
      <c r="J229" s="139">
        <f>ROUND(I229*H229,2)</f>
        <v>0</v>
      </c>
      <c r="K229" s="135" t="s">
        <v>136</v>
      </c>
      <c r="L229" s="32"/>
      <c r="M229" s="140" t="s">
        <v>1</v>
      </c>
      <c r="N229" s="141" t="s">
        <v>39</v>
      </c>
      <c r="P229" s="142">
        <f>O229*H229</f>
        <v>0</v>
      </c>
      <c r="Q229" s="142">
        <v>0</v>
      </c>
      <c r="R229" s="142">
        <f>Q229*H229</f>
        <v>0</v>
      </c>
      <c r="S229" s="142">
        <v>0</v>
      </c>
      <c r="T229" s="143">
        <f>S229*H229</f>
        <v>0</v>
      </c>
      <c r="AR229" s="144" t="s">
        <v>137</v>
      </c>
      <c r="AT229" s="144" t="s">
        <v>134</v>
      </c>
      <c r="AU229" s="144" t="s">
        <v>84</v>
      </c>
      <c r="AY229" s="17" t="s">
        <v>132</v>
      </c>
      <c r="BE229" s="145">
        <f>IF(N229="základní",J229,0)</f>
        <v>0</v>
      </c>
      <c r="BF229" s="145">
        <f>IF(N229="snížená",J229,0)</f>
        <v>0</v>
      </c>
      <c r="BG229" s="145">
        <f>IF(N229="zákl. přenesená",J229,0)</f>
        <v>0</v>
      </c>
      <c r="BH229" s="145">
        <f>IF(N229="sníž. přenesená",J229,0)</f>
        <v>0</v>
      </c>
      <c r="BI229" s="145">
        <f>IF(N229="nulová",J229,0)</f>
        <v>0</v>
      </c>
      <c r="BJ229" s="17" t="s">
        <v>82</v>
      </c>
      <c r="BK229" s="145">
        <f>ROUND(I229*H229,2)</f>
        <v>0</v>
      </c>
      <c r="BL229" s="17" t="s">
        <v>137</v>
      </c>
      <c r="BM229" s="144" t="s">
        <v>652</v>
      </c>
    </row>
    <row r="230" spans="2:65" s="12" customFormat="1">
      <c r="B230" s="146"/>
      <c r="D230" s="147" t="s">
        <v>139</v>
      </c>
      <c r="E230" s="148" t="s">
        <v>1</v>
      </c>
      <c r="F230" s="149" t="s">
        <v>596</v>
      </c>
      <c r="H230" s="150">
        <v>152.16</v>
      </c>
      <c r="I230" s="151"/>
      <c r="L230" s="146"/>
      <c r="M230" s="152"/>
      <c r="T230" s="153"/>
      <c r="AT230" s="148" t="s">
        <v>139</v>
      </c>
      <c r="AU230" s="148" t="s">
        <v>84</v>
      </c>
      <c r="AV230" s="12" t="s">
        <v>84</v>
      </c>
      <c r="AW230" s="12" t="s">
        <v>31</v>
      </c>
      <c r="AX230" s="12" t="s">
        <v>82</v>
      </c>
      <c r="AY230" s="148" t="s">
        <v>132</v>
      </c>
    </row>
    <row r="231" spans="2:65" s="1" customFormat="1" ht="24.2" customHeight="1">
      <c r="B231" s="132"/>
      <c r="C231" s="133" t="s">
        <v>382</v>
      </c>
      <c r="D231" s="133" t="s">
        <v>134</v>
      </c>
      <c r="E231" s="134" t="s">
        <v>1632</v>
      </c>
      <c r="F231" s="135" t="s">
        <v>1811</v>
      </c>
      <c r="G231" s="136" t="s">
        <v>135</v>
      </c>
      <c r="H231" s="137">
        <v>152.16</v>
      </c>
      <c r="I231" s="138"/>
      <c r="J231" s="139">
        <f>ROUND(I231*H231,2)</f>
        <v>0</v>
      </c>
      <c r="K231" s="135" t="s">
        <v>136</v>
      </c>
      <c r="L231" s="32"/>
      <c r="M231" s="140" t="s">
        <v>1</v>
      </c>
      <c r="N231" s="141" t="s">
        <v>39</v>
      </c>
      <c r="P231" s="142">
        <f>O231*H231</f>
        <v>0</v>
      </c>
      <c r="Q231" s="142">
        <v>0</v>
      </c>
      <c r="R231" s="142">
        <f>Q231*H231</f>
        <v>0</v>
      </c>
      <c r="S231" s="142">
        <v>0</v>
      </c>
      <c r="T231" s="143">
        <f>S231*H231</f>
        <v>0</v>
      </c>
      <c r="AR231" s="144" t="s">
        <v>137</v>
      </c>
      <c r="AT231" s="144" t="s">
        <v>134</v>
      </c>
      <c r="AU231" s="144" t="s">
        <v>84</v>
      </c>
      <c r="AY231" s="17" t="s">
        <v>132</v>
      </c>
      <c r="BE231" s="145">
        <f>IF(N231="základní",J231,0)</f>
        <v>0</v>
      </c>
      <c r="BF231" s="145">
        <f>IF(N231="snížená",J231,0)</f>
        <v>0</v>
      </c>
      <c r="BG231" s="145">
        <f>IF(N231="zákl. přenesená",J231,0)</f>
        <v>0</v>
      </c>
      <c r="BH231" s="145">
        <f>IF(N231="sníž. přenesená",J231,0)</f>
        <v>0</v>
      </c>
      <c r="BI231" s="145">
        <f>IF(N231="nulová",J231,0)</f>
        <v>0</v>
      </c>
      <c r="BJ231" s="17" t="s">
        <v>82</v>
      </c>
      <c r="BK231" s="145">
        <f>ROUND(I231*H231,2)</f>
        <v>0</v>
      </c>
      <c r="BL231" s="17" t="s">
        <v>137</v>
      </c>
      <c r="BM231" s="144" t="s">
        <v>653</v>
      </c>
    </row>
    <row r="232" spans="2:65" s="12" customFormat="1">
      <c r="B232" s="146"/>
      <c r="D232" s="147" t="s">
        <v>139</v>
      </c>
      <c r="E232" s="148" t="s">
        <v>1</v>
      </c>
      <c r="F232" s="149" t="s">
        <v>596</v>
      </c>
      <c r="H232" s="150">
        <v>152.16</v>
      </c>
      <c r="I232" s="151"/>
      <c r="L232" s="146"/>
      <c r="M232" s="152"/>
      <c r="T232" s="153"/>
      <c r="AT232" s="148" t="s">
        <v>139</v>
      </c>
      <c r="AU232" s="148" t="s">
        <v>84</v>
      </c>
      <c r="AV232" s="12" t="s">
        <v>84</v>
      </c>
      <c r="AW232" s="12" t="s">
        <v>31</v>
      </c>
      <c r="AX232" s="12" t="s">
        <v>82</v>
      </c>
      <c r="AY232" s="148" t="s">
        <v>132</v>
      </c>
    </row>
    <row r="233" spans="2:65" s="1" customFormat="1" ht="16.5" customHeight="1">
      <c r="B233" s="132"/>
      <c r="C233" s="174" t="s">
        <v>384</v>
      </c>
      <c r="D233" s="174" t="s">
        <v>357</v>
      </c>
      <c r="E233" s="175" t="s">
        <v>1633</v>
      </c>
      <c r="F233" s="176" t="s">
        <v>1812</v>
      </c>
      <c r="G233" s="177" t="s">
        <v>385</v>
      </c>
      <c r="H233" s="178">
        <v>3.0430000000000001</v>
      </c>
      <c r="I233" s="179"/>
      <c r="J233" s="180">
        <f>ROUND(I233*H233,2)</f>
        <v>0</v>
      </c>
      <c r="K233" s="176" t="s">
        <v>136</v>
      </c>
      <c r="L233" s="181"/>
      <c r="M233" s="182" t="s">
        <v>1</v>
      </c>
      <c r="N233" s="183" t="s">
        <v>39</v>
      </c>
      <c r="P233" s="142">
        <f>O233*H233</f>
        <v>0</v>
      </c>
      <c r="Q233" s="142">
        <v>1E-3</v>
      </c>
      <c r="R233" s="142">
        <f>Q233*H233</f>
        <v>3.0430000000000001E-3</v>
      </c>
      <c r="S233" s="142">
        <v>0</v>
      </c>
      <c r="T233" s="143">
        <f>S233*H233</f>
        <v>0</v>
      </c>
      <c r="AR233" s="144" t="s">
        <v>208</v>
      </c>
      <c r="AT233" s="144" t="s">
        <v>357</v>
      </c>
      <c r="AU233" s="144" t="s">
        <v>84</v>
      </c>
      <c r="AY233" s="17" t="s">
        <v>132</v>
      </c>
      <c r="BE233" s="145">
        <f>IF(N233="základní",J233,0)</f>
        <v>0</v>
      </c>
      <c r="BF233" s="145">
        <f>IF(N233="snížená",J233,0)</f>
        <v>0</v>
      </c>
      <c r="BG233" s="145">
        <f>IF(N233="zákl. přenesená",J233,0)</f>
        <v>0</v>
      </c>
      <c r="BH233" s="145">
        <f>IF(N233="sníž. přenesená",J233,0)</f>
        <v>0</v>
      </c>
      <c r="BI233" s="145">
        <f>IF(N233="nulová",J233,0)</f>
        <v>0</v>
      </c>
      <c r="BJ233" s="17" t="s">
        <v>82</v>
      </c>
      <c r="BK233" s="145">
        <f>ROUND(I233*H233,2)</f>
        <v>0</v>
      </c>
      <c r="BL233" s="17" t="s">
        <v>137</v>
      </c>
      <c r="BM233" s="144" t="s">
        <v>654</v>
      </c>
    </row>
    <row r="234" spans="2:65" s="12" customFormat="1">
      <c r="B234" s="146"/>
      <c r="D234" s="147" t="s">
        <v>139</v>
      </c>
      <c r="F234" s="149" t="s">
        <v>655</v>
      </c>
      <c r="H234" s="150">
        <v>3.0430000000000001</v>
      </c>
      <c r="I234" s="151"/>
      <c r="L234" s="146"/>
      <c r="M234" s="152"/>
      <c r="T234" s="153"/>
      <c r="AT234" s="148" t="s">
        <v>139</v>
      </c>
      <c r="AU234" s="148" t="s">
        <v>84</v>
      </c>
      <c r="AV234" s="12" t="s">
        <v>84</v>
      </c>
      <c r="AW234" s="12" t="s">
        <v>3</v>
      </c>
      <c r="AX234" s="12" t="s">
        <v>82</v>
      </c>
      <c r="AY234" s="148" t="s">
        <v>132</v>
      </c>
    </row>
    <row r="235" spans="2:65" s="1" customFormat="1" ht="24.2" customHeight="1">
      <c r="B235" s="132"/>
      <c r="C235" s="133" t="s">
        <v>388</v>
      </c>
      <c r="D235" s="133" t="s">
        <v>134</v>
      </c>
      <c r="E235" s="134" t="s">
        <v>1634</v>
      </c>
      <c r="F235" s="135" t="s">
        <v>1813</v>
      </c>
      <c r="G235" s="136" t="s">
        <v>135</v>
      </c>
      <c r="H235" s="137">
        <v>571.70000000000005</v>
      </c>
      <c r="I235" s="138"/>
      <c r="J235" s="139">
        <f>ROUND(I235*H235,2)</f>
        <v>0</v>
      </c>
      <c r="K235" s="135" t="s">
        <v>136</v>
      </c>
      <c r="L235" s="32"/>
      <c r="M235" s="140" t="s">
        <v>1</v>
      </c>
      <c r="N235" s="141" t="s">
        <v>39</v>
      </c>
      <c r="P235" s="142">
        <f>O235*H235</f>
        <v>0</v>
      </c>
      <c r="Q235" s="142">
        <v>0</v>
      </c>
      <c r="R235" s="142">
        <f>Q235*H235</f>
        <v>0</v>
      </c>
      <c r="S235" s="142">
        <v>0</v>
      </c>
      <c r="T235" s="143">
        <f>S235*H235</f>
        <v>0</v>
      </c>
      <c r="AR235" s="144" t="s">
        <v>137</v>
      </c>
      <c r="AT235" s="144" t="s">
        <v>134</v>
      </c>
      <c r="AU235" s="144" t="s">
        <v>84</v>
      </c>
      <c r="AY235" s="17" t="s">
        <v>132</v>
      </c>
      <c r="BE235" s="145">
        <f>IF(N235="základní",J235,0)</f>
        <v>0</v>
      </c>
      <c r="BF235" s="145">
        <f>IF(N235="snížená",J235,0)</f>
        <v>0</v>
      </c>
      <c r="BG235" s="145">
        <f>IF(N235="zákl. přenesená",J235,0)</f>
        <v>0</v>
      </c>
      <c r="BH235" s="145">
        <f>IF(N235="sníž. přenesená",J235,0)</f>
        <v>0</v>
      </c>
      <c r="BI235" s="145">
        <f>IF(N235="nulová",J235,0)</f>
        <v>0</v>
      </c>
      <c r="BJ235" s="17" t="s">
        <v>82</v>
      </c>
      <c r="BK235" s="145">
        <f>ROUND(I235*H235,2)</f>
        <v>0</v>
      </c>
      <c r="BL235" s="17" t="s">
        <v>137</v>
      </c>
      <c r="BM235" s="144" t="s">
        <v>656</v>
      </c>
    </row>
    <row r="236" spans="2:65" s="12" customFormat="1">
      <c r="B236" s="146"/>
      <c r="D236" s="147" t="s">
        <v>139</v>
      </c>
      <c r="E236" s="148" t="s">
        <v>1</v>
      </c>
      <c r="F236" s="149" t="s">
        <v>581</v>
      </c>
      <c r="H236" s="150">
        <v>249.16</v>
      </c>
      <c r="I236" s="151"/>
      <c r="L236" s="146"/>
      <c r="M236" s="152"/>
      <c r="T236" s="153"/>
      <c r="AT236" s="148" t="s">
        <v>139</v>
      </c>
      <c r="AU236" s="148" t="s">
        <v>84</v>
      </c>
      <c r="AV236" s="12" t="s">
        <v>84</v>
      </c>
      <c r="AW236" s="12" t="s">
        <v>31</v>
      </c>
      <c r="AX236" s="12" t="s">
        <v>74</v>
      </c>
      <c r="AY236" s="148" t="s">
        <v>132</v>
      </c>
    </row>
    <row r="237" spans="2:65" s="12" customFormat="1">
      <c r="B237" s="146"/>
      <c r="D237" s="147" t="s">
        <v>139</v>
      </c>
      <c r="E237" s="148" t="s">
        <v>1</v>
      </c>
      <c r="F237" s="149" t="s">
        <v>582</v>
      </c>
      <c r="H237" s="150">
        <v>88.06</v>
      </c>
      <c r="I237" s="151"/>
      <c r="L237" s="146"/>
      <c r="M237" s="152"/>
      <c r="T237" s="153"/>
      <c r="AT237" s="148" t="s">
        <v>139</v>
      </c>
      <c r="AU237" s="148" t="s">
        <v>84</v>
      </c>
      <c r="AV237" s="12" t="s">
        <v>84</v>
      </c>
      <c r="AW237" s="12" t="s">
        <v>31</v>
      </c>
      <c r="AX237" s="12" t="s">
        <v>74</v>
      </c>
      <c r="AY237" s="148" t="s">
        <v>132</v>
      </c>
    </row>
    <row r="238" spans="2:65" s="12" customFormat="1">
      <c r="B238" s="146"/>
      <c r="D238" s="147" t="s">
        <v>139</v>
      </c>
      <c r="E238" s="148" t="s">
        <v>1</v>
      </c>
      <c r="F238" s="149" t="s">
        <v>583</v>
      </c>
      <c r="H238" s="150">
        <v>82.32</v>
      </c>
      <c r="I238" s="151"/>
      <c r="L238" s="146"/>
      <c r="M238" s="152"/>
      <c r="T238" s="153"/>
      <c r="AT238" s="148" t="s">
        <v>139</v>
      </c>
      <c r="AU238" s="148" t="s">
        <v>84</v>
      </c>
      <c r="AV238" s="12" t="s">
        <v>84</v>
      </c>
      <c r="AW238" s="12" t="s">
        <v>31</v>
      </c>
      <c r="AX238" s="12" t="s">
        <v>74</v>
      </c>
      <c r="AY238" s="148" t="s">
        <v>132</v>
      </c>
    </row>
    <row r="239" spans="2:65" s="12" customFormat="1">
      <c r="B239" s="146"/>
      <c r="D239" s="147" t="s">
        <v>139</v>
      </c>
      <c r="E239" s="148" t="s">
        <v>1</v>
      </c>
      <c r="F239" s="149" t="s">
        <v>596</v>
      </c>
      <c r="H239" s="150">
        <v>152.16</v>
      </c>
      <c r="I239" s="151"/>
      <c r="L239" s="146"/>
      <c r="M239" s="152"/>
      <c r="T239" s="153"/>
      <c r="AT239" s="148" t="s">
        <v>139</v>
      </c>
      <c r="AU239" s="148" t="s">
        <v>84</v>
      </c>
      <c r="AV239" s="12" t="s">
        <v>84</v>
      </c>
      <c r="AW239" s="12" t="s">
        <v>31</v>
      </c>
      <c r="AX239" s="12" t="s">
        <v>74</v>
      </c>
      <c r="AY239" s="148" t="s">
        <v>132</v>
      </c>
    </row>
    <row r="240" spans="2:65" s="13" customFormat="1">
      <c r="B240" s="154"/>
      <c r="D240" s="147" t="s">
        <v>139</v>
      </c>
      <c r="E240" s="155" t="s">
        <v>1</v>
      </c>
      <c r="F240" s="156" t="s">
        <v>156</v>
      </c>
      <c r="H240" s="157">
        <v>571.70000000000005</v>
      </c>
      <c r="I240" s="158"/>
      <c r="L240" s="154"/>
      <c r="M240" s="159"/>
      <c r="T240" s="160"/>
      <c r="AT240" s="155" t="s">
        <v>139</v>
      </c>
      <c r="AU240" s="155" t="s">
        <v>84</v>
      </c>
      <c r="AV240" s="13" t="s">
        <v>137</v>
      </c>
      <c r="AW240" s="13" t="s">
        <v>31</v>
      </c>
      <c r="AX240" s="13" t="s">
        <v>82</v>
      </c>
      <c r="AY240" s="155" t="s">
        <v>132</v>
      </c>
    </row>
    <row r="241" spans="2:65" s="1" customFormat="1" ht="16.5" customHeight="1">
      <c r="B241" s="132"/>
      <c r="C241" s="133" t="s">
        <v>400</v>
      </c>
      <c r="D241" s="133" t="s">
        <v>134</v>
      </c>
      <c r="E241" s="134" t="s">
        <v>401</v>
      </c>
      <c r="F241" s="135" t="s">
        <v>402</v>
      </c>
      <c r="G241" s="136" t="s">
        <v>403</v>
      </c>
      <c r="H241" s="137">
        <v>1</v>
      </c>
      <c r="I241" s="138"/>
      <c r="J241" s="139">
        <f>ROUND(I241*H241,2)</f>
        <v>0</v>
      </c>
      <c r="K241" s="135" t="s">
        <v>1</v>
      </c>
      <c r="L241" s="32"/>
      <c r="M241" s="140" t="s">
        <v>1</v>
      </c>
      <c r="N241" s="141" t="s">
        <v>39</v>
      </c>
      <c r="P241" s="142">
        <f>O241*H241</f>
        <v>0</v>
      </c>
      <c r="Q241" s="142">
        <v>0</v>
      </c>
      <c r="R241" s="142">
        <f>Q241*H241</f>
        <v>0</v>
      </c>
      <c r="S241" s="142">
        <v>0</v>
      </c>
      <c r="T241" s="143">
        <f>S241*H241</f>
        <v>0</v>
      </c>
      <c r="AR241" s="144" t="s">
        <v>137</v>
      </c>
      <c r="AT241" s="144" t="s">
        <v>134</v>
      </c>
      <c r="AU241" s="144" t="s">
        <v>84</v>
      </c>
      <c r="AY241" s="17" t="s">
        <v>132</v>
      </c>
      <c r="BE241" s="145">
        <f>IF(N241="základní",J241,0)</f>
        <v>0</v>
      </c>
      <c r="BF241" s="145">
        <f>IF(N241="snížená",J241,0)</f>
        <v>0</v>
      </c>
      <c r="BG241" s="145">
        <f>IF(N241="zákl. přenesená",J241,0)</f>
        <v>0</v>
      </c>
      <c r="BH241" s="145">
        <f>IF(N241="sníž. přenesená",J241,0)</f>
        <v>0</v>
      </c>
      <c r="BI241" s="145">
        <f>IF(N241="nulová",J241,0)</f>
        <v>0</v>
      </c>
      <c r="BJ241" s="17" t="s">
        <v>82</v>
      </c>
      <c r="BK241" s="145">
        <f>ROUND(I241*H241,2)</f>
        <v>0</v>
      </c>
      <c r="BL241" s="17" t="s">
        <v>137</v>
      </c>
      <c r="BM241" s="144" t="s">
        <v>657</v>
      </c>
    </row>
    <row r="242" spans="2:65" s="1" customFormat="1" ht="24.2" customHeight="1">
      <c r="B242" s="132"/>
      <c r="C242" s="133" t="s">
        <v>405</v>
      </c>
      <c r="D242" s="133" t="s">
        <v>134</v>
      </c>
      <c r="E242" s="134" t="s">
        <v>406</v>
      </c>
      <c r="F242" s="135" t="s">
        <v>407</v>
      </c>
      <c r="G242" s="136" t="s">
        <v>403</v>
      </c>
      <c r="H242" s="137">
        <v>1</v>
      </c>
      <c r="I242" s="138"/>
      <c r="J242" s="139">
        <f>ROUND(I242*H242,2)</f>
        <v>0</v>
      </c>
      <c r="K242" s="135" t="s">
        <v>1</v>
      </c>
      <c r="L242" s="32"/>
      <c r="M242" s="140" t="s">
        <v>1</v>
      </c>
      <c r="N242" s="141" t="s">
        <v>39</v>
      </c>
      <c r="P242" s="142">
        <f>O242*H242</f>
        <v>0</v>
      </c>
      <c r="Q242" s="142">
        <v>0</v>
      </c>
      <c r="R242" s="142">
        <f>Q242*H242</f>
        <v>0</v>
      </c>
      <c r="S242" s="142">
        <v>0</v>
      </c>
      <c r="T242" s="143">
        <f>S242*H242</f>
        <v>0</v>
      </c>
      <c r="AR242" s="144" t="s">
        <v>137</v>
      </c>
      <c r="AT242" s="144" t="s">
        <v>134</v>
      </c>
      <c r="AU242" s="144" t="s">
        <v>84</v>
      </c>
      <c r="AY242" s="17" t="s">
        <v>132</v>
      </c>
      <c r="BE242" s="145">
        <f>IF(N242="základní",J242,0)</f>
        <v>0</v>
      </c>
      <c r="BF242" s="145">
        <f>IF(N242="snížená",J242,0)</f>
        <v>0</v>
      </c>
      <c r="BG242" s="145">
        <f>IF(N242="zákl. přenesená",J242,0)</f>
        <v>0</v>
      </c>
      <c r="BH242" s="145">
        <f>IF(N242="sníž. přenesená",J242,0)</f>
        <v>0</v>
      </c>
      <c r="BI242" s="145">
        <f>IF(N242="nulová",J242,0)</f>
        <v>0</v>
      </c>
      <c r="BJ242" s="17" t="s">
        <v>82</v>
      </c>
      <c r="BK242" s="145">
        <f>ROUND(I242*H242,2)</f>
        <v>0</v>
      </c>
      <c r="BL242" s="17" t="s">
        <v>137</v>
      </c>
      <c r="BM242" s="144" t="s">
        <v>658</v>
      </c>
    </row>
    <row r="243" spans="2:65" s="11" customFormat="1" ht="22.9" customHeight="1">
      <c r="B243" s="120"/>
      <c r="D243" s="121" t="s">
        <v>73</v>
      </c>
      <c r="E243" s="130" t="s">
        <v>157</v>
      </c>
      <c r="F243" s="130" t="s">
        <v>409</v>
      </c>
      <c r="I243" s="123"/>
      <c r="J243" s="131">
        <f>BK243</f>
        <v>0</v>
      </c>
      <c r="L243" s="120"/>
      <c r="M243" s="125"/>
      <c r="P243" s="126">
        <f>SUM(P244:P253)</f>
        <v>0</v>
      </c>
      <c r="R243" s="126">
        <f>SUM(R244:R253)</f>
        <v>0</v>
      </c>
      <c r="T243" s="127">
        <f>SUM(T244:T253)</f>
        <v>0</v>
      </c>
      <c r="AR243" s="121" t="s">
        <v>82</v>
      </c>
      <c r="AT243" s="128" t="s">
        <v>73</v>
      </c>
      <c r="AU243" s="128" t="s">
        <v>82</v>
      </c>
      <c r="AY243" s="121" t="s">
        <v>132</v>
      </c>
      <c r="BK243" s="129">
        <f>SUM(BK244:BK253)</f>
        <v>0</v>
      </c>
    </row>
    <row r="244" spans="2:65" s="1" customFormat="1" ht="21.75" customHeight="1">
      <c r="B244" s="132"/>
      <c r="C244" s="133" t="s">
        <v>410</v>
      </c>
      <c r="D244" s="133" t="s">
        <v>134</v>
      </c>
      <c r="E244" s="134" t="s">
        <v>1635</v>
      </c>
      <c r="F244" s="135" t="s">
        <v>1814</v>
      </c>
      <c r="G244" s="136" t="s">
        <v>175</v>
      </c>
      <c r="H244" s="137">
        <v>295.85000000000002</v>
      </c>
      <c r="I244" s="138"/>
      <c r="J244" s="139">
        <f>ROUND(I244*H244,2)</f>
        <v>0</v>
      </c>
      <c r="K244" s="135" t="s">
        <v>136</v>
      </c>
      <c r="L244" s="32"/>
      <c r="M244" s="140" t="s">
        <v>1</v>
      </c>
      <c r="N244" s="141" t="s">
        <v>39</v>
      </c>
      <c r="P244" s="142">
        <f>O244*H244</f>
        <v>0</v>
      </c>
      <c r="Q244" s="142">
        <v>0</v>
      </c>
      <c r="R244" s="142">
        <f>Q244*H244</f>
        <v>0</v>
      </c>
      <c r="S244" s="142">
        <v>0</v>
      </c>
      <c r="T244" s="143">
        <f>S244*H244</f>
        <v>0</v>
      </c>
      <c r="AR244" s="144" t="s">
        <v>137</v>
      </c>
      <c r="AT244" s="144" t="s">
        <v>134</v>
      </c>
      <c r="AU244" s="144" t="s">
        <v>84</v>
      </c>
      <c r="AY244" s="17" t="s">
        <v>132</v>
      </c>
      <c r="BE244" s="145">
        <f>IF(N244="základní",J244,0)</f>
        <v>0</v>
      </c>
      <c r="BF244" s="145">
        <f>IF(N244="snížená",J244,0)</f>
        <v>0</v>
      </c>
      <c r="BG244" s="145">
        <f>IF(N244="zákl. přenesená",J244,0)</f>
        <v>0</v>
      </c>
      <c r="BH244" s="145">
        <f>IF(N244="sníž. přenesená",J244,0)</f>
        <v>0</v>
      </c>
      <c r="BI244" s="145">
        <f>IF(N244="nulová",J244,0)</f>
        <v>0</v>
      </c>
      <c r="BJ244" s="17" t="s">
        <v>82</v>
      </c>
      <c r="BK244" s="145">
        <f>ROUND(I244*H244,2)</f>
        <v>0</v>
      </c>
      <c r="BL244" s="17" t="s">
        <v>137</v>
      </c>
      <c r="BM244" s="144" t="s">
        <v>659</v>
      </c>
    </row>
    <row r="245" spans="2:65" s="15" customFormat="1">
      <c r="B245" s="168"/>
      <c r="D245" s="147" t="s">
        <v>139</v>
      </c>
      <c r="E245" s="169" t="s">
        <v>1</v>
      </c>
      <c r="F245" s="170" t="s">
        <v>660</v>
      </c>
      <c r="H245" s="169" t="s">
        <v>1</v>
      </c>
      <c r="I245" s="171"/>
      <c r="L245" s="168"/>
      <c r="M245" s="172"/>
      <c r="T245" s="173"/>
      <c r="AT245" s="169" t="s">
        <v>139</v>
      </c>
      <c r="AU245" s="169" t="s">
        <v>84</v>
      </c>
      <c r="AV245" s="15" t="s">
        <v>82</v>
      </c>
      <c r="AW245" s="15" t="s">
        <v>31</v>
      </c>
      <c r="AX245" s="15" t="s">
        <v>74</v>
      </c>
      <c r="AY245" s="169" t="s">
        <v>132</v>
      </c>
    </row>
    <row r="246" spans="2:65" s="12" customFormat="1">
      <c r="B246" s="146"/>
      <c r="D246" s="147" t="s">
        <v>139</v>
      </c>
      <c r="E246" s="148" t="s">
        <v>1</v>
      </c>
      <c r="F246" s="149" t="s">
        <v>661</v>
      </c>
      <c r="H246" s="150">
        <v>124.58</v>
      </c>
      <c r="I246" s="151"/>
      <c r="L246" s="146"/>
      <c r="M246" s="152"/>
      <c r="T246" s="153"/>
      <c r="AT246" s="148" t="s">
        <v>139</v>
      </c>
      <c r="AU246" s="148" t="s">
        <v>84</v>
      </c>
      <c r="AV246" s="12" t="s">
        <v>84</v>
      </c>
      <c r="AW246" s="12" t="s">
        <v>31</v>
      </c>
      <c r="AX246" s="12" t="s">
        <v>74</v>
      </c>
      <c r="AY246" s="148" t="s">
        <v>132</v>
      </c>
    </row>
    <row r="247" spans="2:65" s="12" customFormat="1">
      <c r="B247" s="146"/>
      <c r="D247" s="147" t="s">
        <v>139</v>
      </c>
      <c r="E247" s="148" t="s">
        <v>1</v>
      </c>
      <c r="F247" s="149" t="s">
        <v>662</v>
      </c>
      <c r="H247" s="150">
        <v>44.03</v>
      </c>
      <c r="I247" s="151"/>
      <c r="L247" s="146"/>
      <c r="M247" s="152"/>
      <c r="T247" s="153"/>
      <c r="AT247" s="148" t="s">
        <v>139</v>
      </c>
      <c r="AU247" s="148" t="s">
        <v>84</v>
      </c>
      <c r="AV247" s="12" t="s">
        <v>84</v>
      </c>
      <c r="AW247" s="12" t="s">
        <v>31</v>
      </c>
      <c r="AX247" s="12" t="s">
        <v>74</v>
      </c>
      <c r="AY247" s="148" t="s">
        <v>132</v>
      </c>
    </row>
    <row r="248" spans="2:65" s="15" customFormat="1">
      <c r="B248" s="168"/>
      <c r="D248" s="147" t="s">
        <v>139</v>
      </c>
      <c r="E248" s="169" t="s">
        <v>1</v>
      </c>
      <c r="F248" s="170" t="s">
        <v>663</v>
      </c>
      <c r="H248" s="169" t="s">
        <v>1</v>
      </c>
      <c r="I248" s="171"/>
      <c r="L248" s="168"/>
      <c r="M248" s="172"/>
      <c r="T248" s="173"/>
      <c r="AT248" s="169" t="s">
        <v>139</v>
      </c>
      <c r="AU248" s="169" t="s">
        <v>84</v>
      </c>
      <c r="AV248" s="15" t="s">
        <v>82</v>
      </c>
      <c r="AW248" s="15" t="s">
        <v>31</v>
      </c>
      <c r="AX248" s="15" t="s">
        <v>74</v>
      </c>
      <c r="AY248" s="169" t="s">
        <v>132</v>
      </c>
    </row>
    <row r="249" spans="2:65" s="12" customFormat="1">
      <c r="B249" s="146"/>
      <c r="D249" s="147" t="s">
        <v>139</v>
      </c>
      <c r="E249" s="148" t="s">
        <v>1</v>
      </c>
      <c r="F249" s="149" t="s">
        <v>664</v>
      </c>
      <c r="H249" s="150">
        <v>5</v>
      </c>
      <c r="I249" s="151"/>
      <c r="L249" s="146"/>
      <c r="M249" s="152"/>
      <c r="T249" s="153"/>
      <c r="AT249" s="148" t="s">
        <v>139</v>
      </c>
      <c r="AU249" s="148" t="s">
        <v>84</v>
      </c>
      <c r="AV249" s="12" t="s">
        <v>84</v>
      </c>
      <c r="AW249" s="12" t="s">
        <v>31</v>
      </c>
      <c r="AX249" s="12" t="s">
        <v>74</v>
      </c>
      <c r="AY249" s="148" t="s">
        <v>132</v>
      </c>
    </row>
    <row r="250" spans="2:65" s="12" customFormat="1">
      <c r="B250" s="146"/>
      <c r="D250" s="147" t="s">
        <v>139</v>
      </c>
      <c r="E250" s="148" t="s">
        <v>1</v>
      </c>
      <c r="F250" s="149" t="s">
        <v>665</v>
      </c>
      <c r="H250" s="150">
        <v>5</v>
      </c>
      <c r="I250" s="151"/>
      <c r="L250" s="146"/>
      <c r="M250" s="152"/>
      <c r="T250" s="153"/>
      <c r="AT250" s="148" t="s">
        <v>139</v>
      </c>
      <c r="AU250" s="148" t="s">
        <v>84</v>
      </c>
      <c r="AV250" s="12" t="s">
        <v>84</v>
      </c>
      <c r="AW250" s="12" t="s">
        <v>31</v>
      </c>
      <c r="AX250" s="12" t="s">
        <v>74</v>
      </c>
      <c r="AY250" s="148" t="s">
        <v>132</v>
      </c>
    </row>
    <row r="251" spans="2:65" s="15" customFormat="1">
      <c r="B251" s="168"/>
      <c r="D251" s="147" t="s">
        <v>139</v>
      </c>
      <c r="E251" s="169" t="s">
        <v>1</v>
      </c>
      <c r="F251" s="170" t="s">
        <v>666</v>
      </c>
      <c r="H251" s="169" t="s">
        <v>1</v>
      </c>
      <c r="I251" s="171"/>
      <c r="L251" s="168"/>
      <c r="M251" s="172"/>
      <c r="T251" s="173"/>
      <c r="AT251" s="169" t="s">
        <v>139</v>
      </c>
      <c r="AU251" s="169" t="s">
        <v>84</v>
      </c>
      <c r="AV251" s="15" t="s">
        <v>82</v>
      </c>
      <c r="AW251" s="15" t="s">
        <v>31</v>
      </c>
      <c r="AX251" s="15" t="s">
        <v>74</v>
      </c>
      <c r="AY251" s="169" t="s">
        <v>132</v>
      </c>
    </row>
    <row r="252" spans="2:65" s="12" customFormat="1">
      <c r="B252" s="146"/>
      <c r="D252" s="147" t="s">
        <v>139</v>
      </c>
      <c r="E252" s="148" t="s">
        <v>1</v>
      </c>
      <c r="F252" s="149" t="s">
        <v>667</v>
      </c>
      <c r="H252" s="150">
        <v>117.24</v>
      </c>
      <c r="I252" s="151"/>
      <c r="L252" s="146"/>
      <c r="M252" s="152"/>
      <c r="T252" s="153"/>
      <c r="AT252" s="148" t="s">
        <v>139</v>
      </c>
      <c r="AU252" s="148" t="s">
        <v>84</v>
      </c>
      <c r="AV252" s="12" t="s">
        <v>84</v>
      </c>
      <c r="AW252" s="12" t="s">
        <v>31</v>
      </c>
      <c r="AX252" s="12" t="s">
        <v>74</v>
      </c>
      <c r="AY252" s="148" t="s">
        <v>132</v>
      </c>
    </row>
    <row r="253" spans="2:65" s="13" customFormat="1">
      <c r="B253" s="154"/>
      <c r="D253" s="147" t="s">
        <v>139</v>
      </c>
      <c r="E253" s="155" t="s">
        <v>1</v>
      </c>
      <c r="F253" s="156" t="s">
        <v>156</v>
      </c>
      <c r="H253" s="157">
        <v>295.85000000000002</v>
      </c>
      <c r="I253" s="158"/>
      <c r="L253" s="154"/>
      <c r="M253" s="159"/>
      <c r="T253" s="160"/>
      <c r="AT253" s="155" t="s">
        <v>139</v>
      </c>
      <c r="AU253" s="155" t="s">
        <v>84</v>
      </c>
      <c r="AV253" s="13" t="s">
        <v>137</v>
      </c>
      <c r="AW253" s="13" t="s">
        <v>31</v>
      </c>
      <c r="AX253" s="13" t="s">
        <v>82</v>
      </c>
      <c r="AY253" s="155" t="s">
        <v>132</v>
      </c>
    </row>
    <row r="254" spans="2:65" s="11" customFormat="1" ht="22.9" customHeight="1">
      <c r="B254" s="120"/>
      <c r="D254" s="121" t="s">
        <v>73</v>
      </c>
      <c r="E254" s="130" t="s">
        <v>137</v>
      </c>
      <c r="F254" s="130" t="s">
        <v>426</v>
      </c>
      <c r="I254" s="123"/>
      <c r="J254" s="131">
        <f>BK254</f>
        <v>0</v>
      </c>
      <c r="L254" s="120"/>
      <c r="M254" s="125"/>
      <c r="P254" s="126">
        <f>SUM(P255:P259)</f>
        <v>0</v>
      </c>
      <c r="R254" s="126">
        <f>SUM(R255:R259)</f>
        <v>0</v>
      </c>
      <c r="T254" s="127">
        <f>SUM(T255:T259)</f>
        <v>0</v>
      </c>
      <c r="AR254" s="121" t="s">
        <v>82</v>
      </c>
      <c r="AT254" s="128" t="s">
        <v>73</v>
      </c>
      <c r="AU254" s="128" t="s">
        <v>82</v>
      </c>
      <c r="AY254" s="121" t="s">
        <v>132</v>
      </c>
      <c r="BK254" s="129">
        <f>SUM(BK255:BK259)</f>
        <v>0</v>
      </c>
    </row>
    <row r="255" spans="2:65" s="1" customFormat="1" ht="16.5" customHeight="1">
      <c r="B255" s="132"/>
      <c r="C255" s="133" t="s">
        <v>427</v>
      </c>
      <c r="D255" s="133" t="s">
        <v>134</v>
      </c>
      <c r="E255" s="134" t="s">
        <v>1636</v>
      </c>
      <c r="F255" s="135" t="s">
        <v>1815</v>
      </c>
      <c r="G255" s="136" t="s">
        <v>228</v>
      </c>
      <c r="H255" s="137">
        <v>34.302999999999997</v>
      </c>
      <c r="I255" s="138"/>
      <c r="J255" s="139">
        <f>ROUND(I255*H255,2)</f>
        <v>0</v>
      </c>
      <c r="K255" s="135" t="s">
        <v>136</v>
      </c>
      <c r="L255" s="32"/>
      <c r="M255" s="140" t="s">
        <v>1</v>
      </c>
      <c r="N255" s="141" t="s">
        <v>39</v>
      </c>
      <c r="P255" s="142">
        <f>O255*H255</f>
        <v>0</v>
      </c>
      <c r="Q255" s="142">
        <v>0</v>
      </c>
      <c r="R255" s="142">
        <f>Q255*H255</f>
        <v>0</v>
      </c>
      <c r="S255" s="142">
        <v>0</v>
      </c>
      <c r="T255" s="143">
        <f>S255*H255</f>
        <v>0</v>
      </c>
      <c r="AR255" s="144" t="s">
        <v>137</v>
      </c>
      <c r="AT255" s="144" t="s">
        <v>134</v>
      </c>
      <c r="AU255" s="144" t="s">
        <v>84</v>
      </c>
      <c r="AY255" s="17" t="s">
        <v>132</v>
      </c>
      <c r="BE255" s="145">
        <f>IF(N255="základní",J255,0)</f>
        <v>0</v>
      </c>
      <c r="BF255" s="145">
        <f>IF(N255="snížená",J255,0)</f>
        <v>0</v>
      </c>
      <c r="BG255" s="145">
        <f>IF(N255="zákl. přenesená",J255,0)</f>
        <v>0</v>
      </c>
      <c r="BH255" s="145">
        <f>IF(N255="sníž. přenesená",J255,0)</f>
        <v>0</v>
      </c>
      <c r="BI255" s="145">
        <f>IF(N255="nulová",J255,0)</f>
        <v>0</v>
      </c>
      <c r="BJ255" s="17" t="s">
        <v>82</v>
      </c>
      <c r="BK255" s="145">
        <f>ROUND(I255*H255,2)</f>
        <v>0</v>
      </c>
      <c r="BL255" s="17" t="s">
        <v>137</v>
      </c>
      <c r="BM255" s="144" t="s">
        <v>668</v>
      </c>
    </row>
    <row r="256" spans="2:65" s="12" customFormat="1">
      <c r="B256" s="146"/>
      <c r="D256" s="147" t="s">
        <v>139</v>
      </c>
      <c r="E256" s="148" t="s">
        <v>1</v>
      </c>
      <c r="F256" s="149" t="s">
        <v>669</v>
      </c>
      <c r="H256" s="150">
        <v>14.95</v>
      </c>
      <c r="I256" s="151"/>
      <c r="L256" s="146"/>
      <c r="M256" s="152"/>
      <c r="T256" s="153"/>
      <c r="AT256" s="148" t="s">
        <v>139</v>
      </c>
      <c r="AU256" s="148" t="s">
        <v>84</v>
      </c>
      <c r="AV256" s="12" t="s">
        <v>84</v>
      </c>
      <c r="AW256" s="12" t="s">
        <v>31</v>
      </c>
      <c r="AX256" s="12" t="s">
        <v>74</v>
      </c>
      <c r="AY256" s="148" t="s">
        <v>132</v>
      </c>
    </row>
    <row r="257" spans="2:65" s="12" customFormat="1">
      <c r="B257" s="146"/>
      <c r="D257" s="147" t="s">
        <v>139</v>
      </c>
      <c r="E257" s="148" t="s">
        <v>1</v>
      </c>
      <c r="F257" s="149" t="s">
        <v>670</v>
      </c>
      <c r="H257" s="150">
        <v>5.2839999999999998</v>
      </c>
      <c r="I257" s="151"/>
      <c r="L257" s="146"/>
      <c r="M257" s="152"/>
      <c r="T257" s="153"/>
      <c r="AT257" s="148" t="s">
        <v>139</v>
      </c>
      <c r="AU257" s="148" t="s">
        <v>84</v>
      </c>
      <c r="AV257" s="12" t="s">
        <v>84</v>
      </c>
      <c r="AW257" s="12" t="s">
        <v>31</v>
      </c>
      <c r="AX257" s="12" t="s">
        <v>74</v>
      </c>
      <c r="AY257" s="148" t="s">
        <v>132</v>
      </c>
    </row>
    <row r="258" spans="2:65" s="12" customFormat="1">
      <c r="B258" s="146"/>
      <c r="D258" s="147" t="s">
        <v>139</v>
      </c>
      <c r="E258" s="148" t="s">
        <v>1</v>
      </c>
      <c r="F258" s="149" t="s">
        <v>671</v>
      </c>
      <c r="H258" s="150">
        <v>14.069000000000001</v>
      </c>
      <c r="I258" s="151"/>
      <c r="L258" s="146"/>
      <c r="M258" s="152"/>
      <c r="T258" s="153"/>
      <c r="AT258" s="148" t="s">
        <v>139</v>
      </c>
      <c r="AU258" s="148" t="s">
        <v>84</v>
      </c>
      <c r="AV258" s="12" t="s">
        <v>84</v>
      </c>
      <c r="AW258" s="12" t="s">
        <v>31</v>
      </c>
      <c r="AX258" s="12" t="s">
        <v>74</v>
      </c>
      <c r="AY258" s="148" t="s">
        <v>132</v>
      </c>
    </row>
    <row r="259" spans="2:65" s="13" customFormat="1">
      <c r="B259" s="154"/>
      <c r="D259" s="147" t="s">
        <v>139</v>
      </c>
      <c r="E259" s="155" t="s">
        <v>1</v>
      </c>
      <c r="F259" s="156" t="s">
        <v>156</v>
      </c>
      <c r="H259" s="157">
        <v>34.302999999999997</v>
      </c>
      <c r="I259" s="158"/>
      <c r="L259" s="154"/>
      <c r="M259" s="159"/>
      <c r="T259" s="160"/>
      <c r="AT259" s="155" t="s">
        <v>139</v>
      </c>
      <c r="AU259" s="155" t="s">
        <v>84</v>
      </c>
      <c r="AV259" s="13" t="s">
        <v>137</v>
      </c>
      <c r="AW259" s="13" t="s">
        <v>31</v>
      </c>
      <c r="AX259" s="13" t="s">
        <v>82</v>
      </c>
      <c r="AY259" s="155" t="s">
        <v>132</v>
      </c>
    </row>
    <row r="260" spans="2:65" s="11" customFormat="1" ht="22.9" customHeight="1">
      <c r="B260" s="120"/>
      <c r="D260" s="121" t="s">
        <v>73</v>
      </c>
      <c r="E260" s="130" t="s">
        <v>170</v>
      </c>
      <c r="F260" s="130" t="s">
        <v>446</v>
      </c>
      <c r="I260" s="123"/>
      <c r="J260" s="131">
        <f>BK260</f>
        <v>0</v>
      </c>
      <c r="L260" s="120"/>
      <c r="M260" s="125"/>
      <c r="P260" s="126">
        <f>SUM(P261:P275)</f>
        <v>0</v>
      </c>
      <c r="R260" s="126">
        <f>SUM(R261:R275)</f>
        <v>0</v>
      </c>
      <c r="T260" s="127">
        <f>SUM(T261:T275)</f>
        <v>0</v>
      </c>
      <c r="AR260" s="121" t="s">
        <v>82</v>
      </c>
      <c r="AT260" s="128" t="s">
        <v>73</v>
      </c>
      <c r="AU260" s="128" t="s">
        <v>82</v>
      </c>
      <c r="AY260" s="121" t="s">
        <v>132</v>
      </c>
      <c r="BK260" s="129">
        <f>SUM(BK261:BK275)</f>
        <v>0</v>
      </c>
    </row>
    <row r="261" spans="2:65" s="1" customFormat="1" ht="24.2" customHeight="1">
      <c r="B261" s="132"/>
      <c r="C261" s="133" t="s">
        <v>443</v>
      </c>
      <c r="D261" s="133" t="s">
        <v>134</v>
      </c>
      <c r="E261" s="134" t="s">
        <v>1641</v>
      </c>
      <c r="F261" s="135" t="s">
        <v>1862</v>
      </c>
      <c r="G261" s="136" t="s">
        <v>135</v>
      </c>
      <c r="H261" s="137">
        <v>419.54</v>
      </c>
      <c r="I261" s="138"/>
      <c r="J261" s="139">
        <f>ROUND(I261*H261,2)</f>
        <v>0</v>
      </c>
      <c r="K261" s="135" t="s">
        <v>136</v>
      </c>
      <c r="L261" s="32"/>
      <c r="M261" s="140" t="s">
        <v>1</v>
      </c>
      <c r="N261" s="141" t="s">
        <v>39</v>
      </c>
      <c r="P261" s="142">
        <f>O261*H261</f>
        <v>0</v>
      </c>
      <c r="Q261" s="142">
        <v>0</v>
      </c>
      <c r="R261" s="142">
        <f>Q261*H261</f>
        <v>0</v>
      </c>
      <c r="S261" s="142">
        <v>0</v>
      </c>
      <c r="T261" s="143">
        <f>S261*H261</f>
        <v>0</v>
      </c>
      <c r="AR261" s="144" t="s">
        <v>137</v>
      </c>
      <c r="AT261" s="144" t="s">
        <v>134</v>
      </c>
      <c r="AU261" s="144" t="s">
        <v>84</v>
      </c>
      <c r="AY261" s="17" t="s">
        <v>132</v>
      </c>
      <c r="BE261" s="145">
        <f>IF(N261="základní",J261,0)</f>
        <v>0</v>
      </c>
      <c r="BF261" s="145">
        <f>IF(N261="snížená",J261,0)</f>
        <v>0</v>
      </c>
      <c r="BG261" s="145">
        <f>IF(N261="zákl. přenesená",J261,0)</f>
        <v>0</v>
      </c>
      <c r="BH261" s="145">
        <f>IF(N261="sníž. přenesená",J261,0)</f>
        <v>0</v>
      </c>
      <c r="BI261" s="145">
        <f>IF(N261="nulová",J261,0)</f>
        <v>0</v>
      </c>
      <c r="BJ261" s="17" t="s">
        <v>82</v>
      </c>
      <c r="BK261" s="145">
        <f>ROUND(I261*H261,2)</f>
        <v>0</v>
      </c>
      <c r="BL261" s="17" t="s">
        <v>137</v>
      </c>
      <c r="BM261" s="144" t="s">
        <v>672</v>
      </c>
    </row>
    <row r="262" spans="2:65" s="12" customFormat="1">
      <c r="B262" s="146"/>
      <c r="D262" s="147" t="s">
        <v>139</v>
      </c>
      <c r="E262" s="148" t="s">
        <v>1</v>
      </c>
      <c r="F262" s="149" t="s">
        <v>581</v>
      </c>
      <c r="H262" s="150">
        <v>249.16</v>
      </c>
      <c r="I262" s="151"/>
      <c r="L262" s="146"/>
      <c r="M262" s="152"/>
      <c r="T262" s="153"/>
      <c r="AT262" s="148" t="s">
        <v>139</v>
      </c>
      <c r="AU262" s="148" t="s">
        <v>84</v>
      </c>
      <c r="AV262" s="12" t="s">
        <v>84</v>
      </c>
      <c r="AW262" s="12" t="s">
        <v>31</v>
      </c>
      <c r="AX262" s="12" t="s">
        <v>74</v>
      </c>
      <c r="AY262" s="148" t="s">
        <v>132</v>
      </c>
    </row>
    <row r="263" spans="2:65" s="12" customFormat="1">
      <c r="B263" s="146"/>
      <c r="D263" s="147" t="s">
        <v>139</v>
      </c>
      <c r="E263" s="148" t="s">
        <v>1</v>
      </c>
      <c r="F263" s="149" t="s">
        <v>582</v>
      </c>
      <c r="H263" s="150">
        <v>88.06</v>
      </c>
      <c r="I263" s="151"/>
      <c r="L263" s="146"/>
      <c r="M263" s="152"/>
      <c r="T263" s="153"/>
      <c r="AT263" s="148" t="s">
        <v>139</v>
      </c>
      <c r="AU263" s="148" t="s">
        <v>84</v>
      </c>
      <c r="AV263" s="12" t="s">
        <v>84</v>
      </c>
      <c r="AW263" s="12" t="s">
        <v>31</v>
      </c>
      <c r="AX263" s="12" t="s">
        <v>74</v>
      </c>
      <c r="AY263" s="148" t="s">
        <v>132</v>
      </c>
    </row>
    <row r="264" spans="2:65" s="12" customFormat="1">
      <c r="B264" s="146"/>
      <c r="D264" s="147" t="s">
        <v>139</v>
      </c>
      <c r="E264" s="148" t="s">
        <v>1</v>
      </c>
      <c r="F264" s="149" t="s">
        <v>583</v>
      </c>
      <c r="H264" s="150">
        <v>82.32</v>
      </c>
      <c r="I264" s="151"/>
      <c r="L264" s="146"/>
      <c r="M264" s="152"/>
      <c r="T264" s="153"/>
      <c r="AT264" s="148" t="s">
        <v>139</v>
      </c>
      <c r="AU264" s="148" t="s">
        <v>84</v>
      </c>
      <c r="AV264" s="12" t="s">
        <v>84</v>
      </c>
      <c r="AW264" s="12" t="s">
        <v>31</v>
      </c>
      <c r="AX264" s="12" t="s">
        <v>74</v>
      </c>
      <c r="AY264" s="148" t="s">
        <v>132</v>
      </c>
    </row>
    <row r="265" spans="2:65" s="13" customFormat="1">
      <c r="B265" s="154"/>
      <c r="D265" s="147" t="s">
        <v>139</v>
      </c>
      <c r="E265" s="155" t="s">
        <v>1</v>
      </c>
      <c r="F265" s="156" t="s">
        <v>156</v>
      </c>
      <c r="H265" s="157">
        <v>419.54</v>
      </c>
      <c r="I265" s="158"/>
      <c r="L265" s="154"/>
      <c r="M265" s="159"/>
      <c r="T265" s="160"/>
      <c r="AT265" s="155" t="s">
        <v>139</v>
      </c>
      <c r="AU265" s="155" t="s">
        <v>84</v>
      </c>
      <c r="AV265" s="13" t="s">
        <v>137</v>
      </c>
      <c r="AW265" s="13" t="s">
        <v>31</v>
      </c>
      <c r="AX265" s="13" t="s">
        <v>82</v>
      </c>
      <c r="AY265" s="155" t="s">
        <v>132</v>
      </c>
    </row>
    <row r="266" spans="2:65" s="1" customFormat="1" ht="24.2" customHeight="1">
      <c r="B266" s="132"/>
      <c r="C266" s="133" t="s">
        <v>447</v>
      </c>
      <c r="D266" s="133" t="s">
        <v>134</v>
      </c>
      <c r="E266" s="134" t="s">
        <v>1642</v>
      </c>
      <c r="F266" s="135" t="s">
        <v>1863</v>
      </c>
      <c r="G266" s="136" t="s">
        <v>135</v>
      </c>
      <c r="H266" s="137">
        <v>419.54</v>
      </c>
      <c r="I266" s="138"/>
      <c r="J266" s="139">
        <f>ROUND(I266*H266,2)</f>
        <v>0</v>
      </c>
      <c r="K266" s="135" t="s">
        <v>136</v>
      </c>
      <c r="L266" s="32"/>
      <c r="M266" s="140" t="s">
        <v>1</v>
      </c>
      <c r="N266" s="141" t="s">
        <v>39</v>
      </c>
      <c r="P266" s="142">
        <f>O266*H266</f>
        <v>0</v>
      </c>
      <c r="Q266" s="142">
        <v>0</v>
      </c>
      <c r="R266" s="142">
        <f>Q266*H266</f>
        <v>0</v>
      </c>
      <c r="S266" s="142">
        <v>0</v>
      </c>
      <c r="T266" s="143">
        <f>S266*H266</f>
        <v>0</v>
      </c>
      <c r="AR266" s="144" t="s">
        <v>137</v>
      </c>
      <c r="AT266" s="144" t="s">
        <v>134</v>
      </c>
      <c r="AU266" s="144" t="s">
        <v>84</v>
      </c>
      <c r="AY266" s="17" t="s">
        <v>132</v>
      </c>
      <c r="BE266" s="145">
        <f>IF(N266="základní",J266,0)</f>
        <v>0</v>
      </c>
      <c r="BF266" s="145">
        <f>IF(N266="snížená",J266,0)</f>
        <v>0</v>
      </c>
      <c r="BG266" s="145">
        <f>IF(N266="zákl. přenesená",J266,0)</f>
        <v>0</v>
      </c>
      <c r="BH266" s="145">
        <f>IF(N266="sníž. přenesená",J266,0)</f>
        <v>0</v>
      </c>
      <c r="BI266" s="145">
        <f>IF(N266="nulová",J266,0)</f>
        <v>0</v>
      </c>
      <c r="BJ266" s="17" t="s">
        <v>82</v>
      </c>
      <c r="BK266" s="145">
        <f>ROUND(I266*H266,2)</f>
        <v>0</v>
      </c>
      <c r="BL266" s="17" t="s">
        <v>137</v>
      </c>
      <c r="BM266" s="144" t="s">
        <v>673</v>
      </c>
    </row>
    <row r="267" spans="2:65" s="12" customFormat="1">
      <c r="B267" s="146"/>
      <c r="D267" s="147" t="s">
        <v>139</v>
      </c>
      <c r="E267" s="148" t="s">
        <v>1</v>
      </c>
      <c r="F267" s="149" t="s">
        <v>581</v>
      </c>
      <c r="H267" s="150">
        <v>249.16</v>
      </c>
      <c r="I267" s="151"/>
      <c r="L267" s="146"/>
      <c r="M267" s="152"/>
      <c r="T267" s="153"/>
      <c r="AT267" s="148" t="s">
        <v>139</v>
      </c>
      <c r="AU267" s="148" t="s">
        <v>84</v>
      </c>
      <c r="AV267" s="12" t="s">
        <v>84</v>
      </c>
      <c r="AW267" s="12" t="s">
        <v>31</v>
      </c>
      <c r="AX267" s="12" t="s">
        <v>74</v>
      </c>
      <c r="AY267" s="148" t="s">
        <v>132</v>
      </c>
    </row>
    <row r="268" spans="2:65" s="12" customFormat="1">
      <c r="B268" s="146"/>
      <c r="D268" s="147" t="s">
        <v>139</v>
      </c>
      <c r="E268" s="148" t="s">
        <v>1</v>
      </c>
      <c r="F268" s="149" t="s">
        <v>582</v>
      </c>
      <c r="H268" s="150">
        <v>88.06</v>
      </c>
      <c r="I268" s="151"/>
      <c r="L268" s="146"/>
      <c r="M268" s="152"/>
      <c r="T268" s="153"/>
      <c r="AT268" s="148" t="s">
        <v>139</v>
      </c>
      <c r="AU268" s="148" t="s">
        <v>84</v>
      </c>
      <c r="AV268" s="12" t="s">
        <v>84</v>
      </c>
      <c r="AW268" s="12" t="s">
        <v>31</v>
      </c>
      <c r="AX268" s="12" t="s">
        <v>74</v>
      </c>
      <c r="AY268" s="148" t="s">
        <v>132</v>
      </c>
    </row>
    <row r="269" spans="2:65" s="12" customFormat="1">
      <c r="B269" s="146"/>
      <c r="D269" s="147" t="s">
        <v>139</v>
      </c>
      <c r="E269" s="148" t="s">
        <v>1</v>
      </c>
      <c r="F269" s="149" t="s">
        <v>583</v>
      </c>
      <c r="H269" s="150">
        <v>82.32</v>
      </c>
      <c r="I269" s="151"/>
      <c r="L269" s="146"/>
      <c r="M269" s="152"/>
      <c r="T269" s="153"/>
      <c r="AT269" s="148" t="s">
        <v>139</v>
      </c>
      <c r="AU269" s="148" t="s">
        <v>84</v>
      </c>
      <c r="AV269" s="12" t="s">
        <v>84</v>
      </c>
      <c r="AW269" s="12" t="s">
        <v>31</v>
      </c>
      <c r="AX269" s="12" t="s">
        <v>74</v>
      </c>
      <c r="AY269" s="148" t="s">
        <v>132</v>
      </c>
    </row>
    <row r="270" spans="2:65" s="13" customFormat="1">
      <c r="B270" s="154"/>
      <c r="D270" s="147" t="s">
        <v>139</v>
      </c>
      <c r="E270" s="155" t="s">
        <v>1</v>
      </c>
      <c r="F270" s="156" t="s">
        <v>156</v>
      </c>
      <c r="H270" s="157">
        <v>419.54</v>
      </c>
      <c r="I270" s="158"/>
      <c r="L270" s="154"/>
      <c r="M270" s="159"/>
      <c r="T270" s="160"/>
      <c r="AT270" s="155" t="s">
        <v>139</v>
      </c>
      <c r="AU270" s="155" t="s">
        <v>84</v>
      </c>
      <c r="AV270" s="13" t="s">
        <v>137</v>
      </c>
      <c r="AW270" s="13" t="s">
        <v>31</v>
      </c>
      <c r="AX270" s="13" t="s">
        <v>82</v>
      </c>
      <c r="AY270" s="155" t="s">
        <v>132</v>
      </c>
    </row>
    <row r="271" spans="2:65" s="1" customFormat="1" ht="24.2" customHeight="1">
      <c r="B271" s="132"/>
      <c r="C271" s="133" t="s">
        <v>449</v>
      </c>
      <c r="D271" s="133" t="s">
        <v>134</v>
      </c>
      <c r="E271" s="134" t="s">
        <v>1643</v>
      </c>
      <c r="F271" s="135" t="s">
        <v>1822</v>
      </c>
      <c r="G271" s="136" t="s">
        <v>135</v>
      </c>
      <c r="H271" s="137">
        <v>88.06</v>
      </c>
      <c r="I271" s="138"/>
      <c r="J271" s="139">
        <f>ROUND(I271*H271,2)</f>
        <v>0</v>
      </c>
      <c r="K271" s="135" t="s">
        <v>136</v>
      </c>
      <c r="L271" s="32"/>
      <c r="M271" s="140" t="s">
        <v>1</v>
      </c>
      <c r="N271" s="141" t="s">
        <v>39</v>
      </c>
      <c r="P271" s="142">
        <f>O271*H271</f>
        <v>0</v>
      </c>
      <c r="Q271" s="142">
        <v>0</v>
      </c>
      <c r="R271" s="142">
        <f>Q271*H271</f>
        <v>0</v>
      </c>
      <c r="S271" s="142">
        <v>0</v>
      </c>
      <c r="T271" s="143">
        <f>S271*H271</f>
        <v>0</v>
      </c>
      <c r="AR271" s="144" t="s">
        <v>137</v>
      </c>
      <c r="AT271" s="144" t="s">
        <v>134</v>
      </c>
      <c r="AU271" s="144" t="s">
        <v>84</v>
      </c>
      <c r="AY271" s="17" t="s">
        <v>132</v>
      </c>
      <c r="BE271" s="145">
        <f>IF(N271="základní",J271,0)</f>
        <v>0</v>
      </c>
      <c r="BF271" s="145">
        <f>IF(N271="snížená",J271,0)</f>
        <v>0</v>
      </c>
      <c r="BG271" s="145">
        <f>IF(N271="zákl. přenesená",J271,0)</f>
        <v>0</v>
      </c>
      <c r="BH271" s="145">
        <f>IF(N271="sníž. přenesená",J271,0)</f>
        <v>0</v>
      </c>
      <c r="BI271" s="145">
        <f>IF(N271="nulová",J271,0)</f>
        <v>0</v>
      </c>
      <c r="BJ271" s="17" t="s">
        <v>82</v>
      </c>
      <c r="BK271" s="145">
        <f>ROUND(I271*H271,2)</f>
        <v>0</v>
      </c>
      <c r="BL271" s="17" t="s">
        <v>137</v>
      </c>
      <c r="BM271" s="144" t="s">
        <v>674</v>
      </c>
    </row>
    <row r="272" spans="2:65" s="12" customFormat="1">
      <c r="B272" s="146"/>
      <c r="D272" s="147" t="s">
        <v>139</v>
      </c>
      <c r="E272" s="148" t="s">
        <v>1</v>
      </c>
      <c r="F272" s="149" t="s">
        <v>582</v>
      </c>
      <c r="H272" s="150">
        <v>88.06</v>
      </c>
      <c r="I272" s="151"/>
      <c r="L272" s="146"/>
      <c r="M272" s="152"/>
      <c r="T272" s="153"/>
      <c r="AT272" s="148" t="s">
        <v>139</v>
      </c>
      <c r="AU272" s="148" t="s">
        <v>84</v>
      </c>
      <c r="AV272" s="12" t="s">
        <v>84</v>
      </c>
      <c r="AW272" s="12" t="s">
        <v>31</v>
      </c>
      <c r="AX272" s="12" t="s">
        <v>82</v>
      </c>
      <c r="AY272" s="148" t="s">
        <v>132</v>
      </c>
    </row>
    <row r="273" spans="2:65" s="1" customFormat="1" ht="33" customHeight="1">
      <c r="B273" s="132"/>
      <c r="C273" s="133" t="s">
        <v>451</v>
      </c>
      <c r="D273" s="133" t="s">
        <v>134</v>
      </c>
      <c r="E273" s="134" t="s">
        <v>1679</v>
      </c>
      <c r="F273" s="135" t="s">
        <v>1864</v>
      </c>
      <c r="G273" s="136" t="s">
        <v>135</v>
      </c>
      <c r="H273" s="137">
        <v>88.06</v>
      </c>
      <c r="I273" s="138"/>
      <c r="J273" s="139">
        <f>ROUND(I273*H273,2)</f>
        <v>0</v>
      </c>
      <c r="K273" s="135" t="s">
        <v>136</v>
      </c>
      <c r="L273" s="32"/>
      <c r="M273" s="140" t="s">
        <v>1</v>
      </c>
      <c r="N273" s="141" t="s">
        <v>39</v>
      </c>
      <c r="P273" s="142">
        <f>O273*H273</f>
        <v>0</v>
      </c>
      <c r="Q273" s="142">
        <v>0</v>
      </c>
      <c r="R273" s="142">
        <f>Q273*H273</f>
        <v>0</v>
      </c>
      <c r="S273" s="142">
        <v>0</v>
      </c>
      <c r="T273" s="143">
        <f>S273*H273</f>
        <v>0</v>
      </c>
      <c r="AR273" s="144" t="s">
        <v>137</v>
      </c>
      <c r="AT273" s="144" t="s">
        <v>134</v>
      </c>
      <c r="AU273" s="144" t="s">
        <v>84</v>
      </c>
      <c r="AY273" s="17" t="s">
        <v>132</v>
      </c>
      <c r="BE273" s="145">
        <f>IF(N273="základní",J273,0)</f>
        <v>0</v>
      </c>
      <c r="BF273" s="145">
        <f>IF(N273="snížená",J273,0)</f>
        <v>0</v>
      </c>
      <c r="BG273" s="145">
        <f>IF(N273="zákl. přenesená",J273,0)</f>
        <v>0</v>
      </c>
      <c r="BH273" s="145">
        <f>IF(N273="sníž. přenesená",J273,0)</f>
        <v>0</v>
      </c>
      <c r="BI273" s="145">
        <f>IF(N273="nulová",J273,0)</f>
        <v>0</v>
      </c>
      <c r="BJ273" s="17" t="s">
        <v>82</v>
      </c>
      <c r="BK273" s="145">
        <f>ROUND(I273*H273,2)</f>
        <v>0</v>
      </c>
      <c r="BL273" s="17" t="s">
        <v>137</v>
      </c>
      <c r="BM273" s="144" t="s">
        <v>675</v>
      </c>
    </row>
    <row r="274" spans="2:65" s="12" customFormat="1">
      <c r="B274" s="146"/>
      <c r="D274" s="147" t="s">
        <v>139</v>
      </c>
      <c r="E274" s="148" t="s">
        <v>1</v>
      </c>
      <c r="F274" s="149" t="s">
        <v>582</v>
      </c>
      <c r="H274" s="150">
        <v>88.06</v>
      </c>
      <c r="I274" s="151"/>
      <c r="L274" s="146"/>
      <c r="M274" s="152"/>
      <c r="T274" s="153"/>
      <c r="AT274" s="148" t="s">
        <v>139</v>
      </c>
      <c r="AU274" s="148" t="s">
        <v>84</v>
      </c>
      <c r="AV274" s="12" t="s">
        <v>84</v>
      </c>
      <c r="AW274" s="12" t="s">
        <v>31</v>
      </c>
      <c r="AX274" s="12" t="s">
        <v>82</v>
      </c>
      <c r="AY274" s="148" t="s">
        <v>132</v>
      </c>
    </row>
    <row r="275" spans="2:65" s="1" customFormat="1" ht="37.9" customHeight="1">
      <c r="B275" s="132"/>
      <c r="C275" s="133" t="s">
        <v>453</v>
      </c>
      <c r="D275" s="133" t="s">
        <v>134</v>
      </c>
      <c r="E275" s="134" t="s">
        <v>464</v>
      </c>
      <c r="F275" s="135" t="s">
        <v>465</v>
      </c>
      <c r="G275" s="136" t="s">
        <v>403</v>
      </c>
      <c r="H275" s="137">
        <v>1</v>
      </c>
      <c r="I275" s="138"/>
      <c r="J275" s="139">
        <f>ROUND(I275*H275,2)</f>
        <v>0</v>
      </c>
      <c r="K275" s="135" t="s">
        <v>1</v>
      </c>
      <c r="L275" s="32"/>
      <c r="M275" s="140" t="s">
        <v>1</v>
      </c>
      <c r="N275" s="141" t="s">
        <v>39</v>
      </c>
      <c r="P275" s="142">
        <f>O275*H275</f>
        <v>0</v>
      </c>
      <c r="Q275" s="142">
        <v>0</v>
      </c>
      <c r="R275" s="142">
        <f>Q275*H275</f>
        <v>0</v>
      </c>
      <c r="S275" s="142">
        <v>0</v>
      </c>
      <c r="T275" s="143">
        <f>S275*H275</f>
        <v>0</v>
      </c>
      <c r="AR275" s="144" t="s">
        <v>137</v>
      </c>
      <c r="AT275" s="144" t="s">
        <v>134</v>
      </c>
      <c r="AU275" s="144" t="s">
        <v>84</v>
      </c>
      <c r="AY275" s="17" t="s">
        <v>132</v>
      </c>
      <c r="BE275" s="145">
        <f>IF(N275="základní",J275,0)</f>
        <v>0</v>
      </c>
      <c r="BF275" s="145">
        <f>IF(N275="snížená",J275,0)</f>
        <v>0</v>
      </c>
      <c r="BG275" s="145">
        <f>IF(N275="zákl. přenesená",J275,0)</f>
        <v>0</v>
      </c>
      <c r="BH275" s="145">
        <f>IF(N275="sníž. přenesená",J275,0)</f>
        <v>0</v>
      </c>
      <c r="BI275" s="145">
        <f>IF(N275="nulová",J275,0)</f>
        <v>0</v>
      </c>
      <c r="BJ275" s="17" t="s">
        <v>82</v>
      </c>
      <c r="BK275" s="145">
        <f>ROUND(I275*H275,2)</f>
        <v>0</v>
      </c>
      <c r="BL275" s="17" t="s">
        <v>137</v>
      </c>
      <c r="BM275" s="144" t="s">
        <v>676</v>
      </c>
    </row>
    <row r="276" spans="2:65" s="11" customFormat="1" ht="22.9" customHeight="1">
      <c r="B276" s="120"/>
      <c r="D276" s="121" t="s">
        <v>73</v>
      </c>
      <c r="E276" s="130" t="s">
        <v>208</v>
      </c>
      <c r="F276" s="130" t="s">
        <v>472</v>
      </c>
      <c r="I276" s="123"/>
      <c r="J276" s="131">
        <f>BK276</f>
        <v>0</v>
      </c>
      <c r="L276" s="120"/>
      <c r="M276" s="125"/>
      <c r="P276" s="126">
        <f>SUM(P277:P344)</f>
        <v>0</v>
      </c>
      <c r="R276" s="126">
        <f>SUM(R277:R344)</f>
        <v>19.989547210000005</v>
      </c>
      <c r="T276" s="127">
        <f>SUM(T277:T344)</f>
        <v>0</v>
      </c>
      <c r="AR276" s="121" t="s">
        <v>82</v>
      </c>
      <c r="AT276" s="128" t="s">
        <v>73</v>
      </c>
      <c r="AU276" s="128" t="s">
        <v>82</v>
      </c>
      <c r="AY276" s="121" t="s">
        <v>132</v>
      </c>
      <c r="BK276" s="129">
        <f>SUM(BK277:BK344)</f>
        <v>0</v>
      </c>
    </row>
    <row r="277" spans="2:65" s="1" customFormat="1" ht="33" customHeight="1">
      <c r="B277" s="132"/>
      <c r="C277" s="133" t="s">
        <v>455</v>
      </c>
      <c r="D277" s="133" t="s">
        <v>134</v>
      </c>
      <c r="E277" s="134" t="s">
        <v>1680</v>
      </c>
      <c r="F277" s="135" t="s">
        <v>1865</v>
      </c>
      <c r="G277" s="136" t="s">
        <v>175</v>
      </c>
      <c r="H277" s="137">
        <v>117.24</v>
      </c>
      <c r="I277" s="138"/>
      <c r="J277" s="139">
        <f>ROUND(I277*H277,2)</f>
        <v>0</v>
      </c>
      <c r="K277" s="135" t="s">
        <v>136</v>
      </c>
      <c r="L277" s="32"/>
      <c r="M277" s="140" t="s">
        <v>1</v>
      </c>
      <c r="N277" s="141" t="s">
        <v>39</v>
      </c>
      <c r="P277" s="142">
        <f>O277*H277</f>
        <v>0</v>
      </c>
      <c r="Q277" s="142">
        <v>0</v>
      </c>
      <c r="R277" s="142">
        <f>Q277*H277</f>
        <v>0</v>
      </c>
      <c r="S277" s="142">
        <v>0</v>
      </c>
      <c r="T277" s="143">
        <f>S277*H277</f>
        <v>0</v>
      </c>
      <c r="AR277" s="144" t="s">
        <v>137</v>
      </c>
      <c r="AT277" s="144" t="s">
        <v>134</v>
      </c>
      <c r="AU277" s="144" t="s">
        <v>84</v>
      </c>
      <c r="AY277" s="17" t="s">
        <v>132</v>
      </c>
      <c r="BE277" s="145">
        <f>IF(N277="základní",J277,0)</f>
        <v>0</v>
      </c>
      <c r="BF277" s="145">
        <f>IF(N277="snížená",J277,0)</f>
        <v>0</v>
      </c>
      <c r="BG277" s="145">
        <f>IF(N277="zákl. přenesená",J277,0)</f>
        <v>0</v>
      </c>
      <c r="BH277" s="145">
        <f>IF(N277="sníž. přenesená",J277,0)</f>
        <v>0</v>
      </c>
      <c r="BI277" s="145">
        <f>IF(N277="nulová",J277,0)</f>
        <v>0</v>
      </c>
      <c r="BJ277" s="17" t="s">
        <v>82</v>
      </c>
      <c r="BK277" s="145">
        <f>ROUND(I277*H277,2)</f>
        <v>0</v>
      </c>
      <c r="BL277" s="17" t="s">
        <v>137</v>
      </c>
      <c r="BM277" s="144" t="s">
        <v>677</v>
      </c>
    </row>
    <row r="278" spans="2:65" s="12" customFormat="1">
      <c r="B278" s="146"/>
      <c r="D278" s="147" t="s">
        <v>139</v>
      </c>
      <c r="E278" s="148" t="s">
        <v>1</v>
      </c>
      <c r="F278" s="149" t="s">
        <v>667</v>
      </c>
      <c r="H278" s="150">
        <v>117.24</v>
      </c>
      <c r="I278" s="151"/>
      <c r="L278" s="146"/>
      <c r="M278" s="152"/>
      <c r="T278" s="153"/>
      <c r="AT278" s="148" t="s">
        <v>139</v>
      </c>
      <c r="AU278" s="148" t="s">
        <v>84</v>
      </c>
      <c r="AV278" s="12" t="s">
        <v>84</v>
      </c>
      <c r="AW278" s="12" t="s">
        <v>31</v>
      </c>
      <c r="AX278" s="12" t="s">
        <v>82</v>
      </c>
      <c r="AY278" s="148" t="s">
        <v>132</v>
      </c>
    </row>
    <row r="279" spans="2:65" s="1" customFormat="1" ht="37.9" customHeight="1">
      <c r="B279" s="132"/>
      <c r="C279" s="174" t="s">
        <v>457</v>
      </c>
      <c r="D279" s="174" t="s">
        <v>357</v>
      </c>
      <c r="E279" s="175" t="s">
        <v>1681</v>
      </c>
      <c r="F279" s="176" t="s">
        <v>1866</v>
      </c>
      <c r="G279" s="177" t="s">
        <v>175</v>
      </c>
      <c r="H279" s="178">
        <v>118.999</v>
      </c>
      <c r="I279" s="179"/>
      <c r="J279" s="180">
        <f>ROUND(I279*H279,2)</f>
        <v>0</v>
      </c>
      <c r="K279" s="176" t="s">
        <v>136</v>
      </c>
      <c r="L279" s="181"/>
      <c r="M279" s="182" t="s">
        <v>1</v>
      </c>
      <c r="N279" s="183" t="s">
        <v>39</v>
      </c>
      <c r="P279" s="142">
        <f>O279*H279</f>
        <v>0</v>
      </c>
      <c r="Q279" s="142">
        <v>1.0200000000000001E-3</v>
      </c>
      <c r="R279" s="142">
        <f>Q279*H279</f>
        <v>0.12137898</v>
      </c>
      <c r="S279" s="142">
        <v>0</v>
      </c>
      <c r="T279" s="143">
        <f>S279*H279</f>
        <v>0</v>
      </c>
      <c r="AR279" s="144" t="s">
        <v>208</v>
      </c>
      <c r="AT279" s="144" t="s">
        <v>357</v>
      </c>
      <c r="AU279" s="144" t="s">
        <v>84</v>
      </c>
      <c r="AY279" s="17" t="s">
        <v>132</v>
      </c>
      <c r="BE279" s="145">
        <f>IF(N279="základní",J279,0)</f>
        <v>0</v>
      </c>
      <c r="BF279" s="145">
        <f>IF(N279="snížená",J279,0)</f>
        <v>0</v>
      </c>
      <c r="BG279" s="145">
        <f>IF(N279="zákl. přenesená",J279,0)</f>
        <v>0</v>
      </c>
      <c r="BH279" s="145">
        <f>IF(N279="sníž. přenesená",J279,0)</f>
        <v>0</v>
      </c>
      <c r="BI279" s="145">
        <f>IF(N279="nulová",J279,0)</f>
        <v>0</v>
      </c>
      <c r="BJ279" s="17" t="s">
        <v>82</v>
      </c>
      <c r="BK279" s="145">
        <f>ROUND(I279*H279,2)</f>
        <v>0</v>
      </c>
      <c r="BL279" s="17" t="s">
        <v>137</v>
      </c>
      <c r="BM279" s="144" t="s">
        <v>678</v>
      </c>
    </row>
    <row r="280" spans="2:65" s="12" customFormat="1">
      <c r="B280" s="146"/>
      <c r="D280" s="147" t="s">
        <v>139</v>
      </c>
      <c r="F280" s="149" t="s">
        <v>679</v>
      </c>
      <c r="H280" s="150">
        <v>118.999</v>
      </c>
      <c r="I280" s="151"/>
      <c r="L280" s="146"/>
      <c r="M280" s="152"/>
      <c r="T280" s="153"/>
      <c r="AT280" s="148" t="s">
        <v>139</v>
      </c>
      <c r="AU280" s="148" t="s">
        <v>84</v>
      </c>
      <c r="AV280" s="12" t="s">
        <v>84</v>
      </c>
      <c r="AW280" s="12" t="s">
        <v>3</v>
      </c>
      <c r="AX280" s="12" t="s">
        <v>82</v>
      </c>
      <c r="AY280" s="148" t="s">
        <v>132</v>
      </c>
    </row>
    <row r="281" spans="2:65" s="1" customFormat="1" ht="24.2" customHeight="1">
      <c r="B281" s="132"/>
      <c r="C281" s="133" t="s">
        <v>459</v>
      </c>
      <c r="D281" s="133" t="s">
        <v>134</v>
      </c>
      <c r="E281" s="134" t="s">
        <v>1682</v>
      </c>
      <c r="F281" s="135" t="s">
        <v>1867</v>
      </c>
      <c r="G281" s="136" t="s">
        <v>175</v>
      </c>
      <c r="H281" s="137">
        <v>10</v>
      </c>
      <c r="I281" s="138"/>
      <c r="J281" s="139">
        <f>ROUND(I281*H281,2)</f>
        <v>0</v>
      </c>
      <c r="K281" s="135" t="s">
        <v>136</v>
      </c>
      <c r="L281" s="32"/>
      <c r="M281" s="140" t="s">
        <v>1</v>
      </c>
      <c r="N281" s="141" t="s">
        <v>39</v>
      </c>
      <c r="P281" s="142">
        <f>O281*H281</f>
        <v>0</v>
      </c>
      <c r="Q281" s="142">
        <v>1.0000000000000001E-5</v>
      </c>
      <c r="R281" s="142">
        <f>Q281*H281</f>
        <v>1E-4</v>
      </c>
      <c r="S281" s="142">
        <v>0</v>
      </c>
      <c r="T281" s="143">
        <f>S281*H281</f>
        <v>0</v>
      </c>
      <c r="AR281" s="144" t="s">
        <v>137</v>
      </c>
      <c r="AT281" s="144" t="s">
        <v>134</v>
      </c>
      <c r="AU281" s="144" t="s">
        <v>84</v>
      </c>
      <c r="AY281" s="17" t="s">
        <v>132</v>
      </c>
      <c r="BE281" s="145">
        <f>IF(N281="základní",J281,0)</f>
        <v>0</v>
      </c>
      <c r="BF281" s="145">
        <f>IF(N281="snížená",J281,0)</f>
        <v>0</v>
      </c>
      <c r="BG281" s="145">
        <f>IF(N281="zákl. přenesená",J281,0)</f>
        <v>0</v>
      </c>
      <c r="BH281" s="145">
        <f>IF(N281="sníž. přenesená",J281,0)</f>
        <v>0</v>
      </c>
      <c r="BI281" s="145">
        <f>IF(N281="nulová",J281,0)</f>
        <v>0</v>
      </c>
      <c r="BJ281" s="17" t="s">
        <v>82</v>
      </c>
      <c r="BK281" s="145">
        <f>ROUND(I281*H281,2)</f>
        <v>0</v>
      </c>
      <c r="BL281" s="17" t="s">
        <v>137</v>
      </c>
      <c r="BM281" s="144" t="s">
        <v>680</v>
      </c>
    </row>
    <row r="282" spans="2:65" s="12" customFormat="1">
      <c r="B282" s="146"/>
      <c r="D282" s="147" t="s">
        <v>139</v>
      </c>
      <c r="E282" s="148" t="s">
        <v>1</v>
      </c>
      <c r="F282" s="149" t="s">
        <v>664</v>
      </c>
      <c r="H282" s="150">
        <v>5</v>
      </c>
      <c r="I282" s="151"/>
      <c r="L282" s="146"/>
      <c r="M282" s="152"/>
      <c r="T282" s="153"/>
      <c r="AT282" s="148" t="s">
        <v>139</v>
      </c>
      <c r="AU282" s="148" t="s">
        <v>84</v>
      </c>
      <c r="AV282" s="12" t="s">
        <v>84</v>
      </c>
      <c r="AW282" s="12" t="s">
        <v>31</v>
      </c>
      <c r="AX282" s="12" t="s">
        <v>74</v>
      </c>
      <c r="AY282" s="148" t="s">
        <v>132</v>
      </c>
    </row>
    <row r="283" spans="2:65" s="12" customFormat="1">
      <c r="B283" s="146"/>
      <c r="D283" s="147" t="s">
        <v>139</v>
      </c>
      <c r="E283" s="148" t="s">
        <v>1</v>
      </c>
      <c r="F283" s="149" t="s">
        <v>665</v>
      </c>
      <c r="H283" s="150">
        <v>5</v>
      </c>
      <c r="I283" s="151"/>
      <c r="L283" s="146"/>
      <c r="M283" s="152"/>
      <c r="T283" s="153"/>
      <c r="AT283" s="148" t="s">
        <v>139</v>
      </c>
      <c r="AU283" s="148" t="s">
        <v>84</v>
      </c>
      <c r="AV283" s="12" t="s">
        <v>84</v>
      </c>
      <c r="AW283" s="12" t="s">
        <v>31</v>
      </c>
      <c r="AX283" s="12" t="s">
        <v>74</v>
      </c>
      <c r="AY283" s="148" t="s">
        <v>132</v>
      </c>
    </row>
    <row r="284" spans="2:65" s="13" customFormat="1">
      <c r="B284" s="154"/>
      <c r="D284" s="147" t="s">
        <v>139</v>
      </c>
      <c r="E284" s="155" t="s">
        <v>1</v>
      </c>
      <c r="F284" s="156" t="s">
        <v>156</v>
      </c>
      <c r="H284" s="157">
        <v>10</v>
      </c>
      <c r="I284" s="158"/>
      <c r="L284" s="154"/>
      <c r="M284" s="159"/>
      <c r="T284" s="160"/>
      <c r="AT284" s="155" t="s">
        <v>139</v>
      </c>
      <c r="AU284" s="155" t="s">
        <v>84</v>
      </c>
      <c r="AV284" s="13" t="s">
        <v>137</v>
      </c>
      <c r="AW284" s="13" t="s">
        <v>31</v>
      </c>
      <c r="AX284" s="13" t="s">
        <v>82</v>
      </c>
      <c r="AY284" s="155" t="s">
        <v>132</v>
      </c>
    </row>
    <row r="285" spans="2:65" s="1" customFormat="1" ht="24.2" customHeight="1">
      <c r="B285" s="132"/>
      <c r="C285" s="174" t="s">
        <v>461</v>
      </c>
      <c r="D285" s="174" t="s">
        <v>357</v>
      </c>
      <c r="E285" s="175" t="s">
        <v>1683</v>
      </c>
      <c r="F285" s="176" t="s">
        <v>1868</v>
      </c>
      <c r="G285" s="177" t="s">
        <v>175</v>
      </c>
      <c r="H285" s="178">
        <v>10.3</v>
      </c>
      <c r="I285" s="179"/>
      <c r="J285" s="180">
        <f>ROUND(I285*H285,2)</f>
        <v>0</v>
      </c>
      <c r="K285" s="176" t="s">
        <v>136</v>
      </c>
      <c r="L285" s="181"/>
      <c r="M285" s="182" t="s">
        <v>1</v>
      </c>
      <c r="N285" s="183" t="s">
        <v>39</v>
      </c>
      <c r="P285" s="142">
        <f>O285*H285</f>
        <v>0</v>
      </c>
      <c r="Q285" s="142">
        <v>2.4099999999999998E-3</v>
      </c>
      <c r="R285" s="142">
        <f>Q285*H285</f>
        <v>2.4823000000000001E-2</v>
      </c>
      <c r="S285" s="142">
        <v>0</v>
      </c>
      <c r="T285" s="143">
        <f>S285*H285</f>
        <v>0</v>
      </c>
      <c r="AR285" s="144" t="s">
        <v>208</v>
      </c>
      <c r="AT285" s="144" t="s">
        <v>357</v>
      </c>
      <c r="AU285" s="144" t="s">
        <v>84</v>
      </c>
      <c r="AY285" s="17" t="s">
        <v>132</v>
      </c>
      <c r="BE285" s="145">
        <f>IF(N285="základní",J285,0)</f>
        <v>0</v>
      </c>
      <c r="BF285" s="145">
        <f>IF(N285="snížená",J285,0)</f>
        <v>0</v>
      </c>
      <c r="BG285" s="145">
        <f>IF(N285="zákl. přenesená",J285,0)</f>
        <v>0</v>
      </c>
      <c r="BH285" s="145">
        <f>IF(N285="sníž. přenesená",J285,0)</f>
        <v>0</v>
      </c>
      <c r="BI285" s="145">
        <f>IF(N285="nulová",J285,0)</f>
        <v>0</v>
      </c>
      <c r="BJ285" s="17" t="s">
        <v>82</v>
      </c>
      <c r="BK285" s="145">
        <f>ROUND(I285*H285,2)</f>
        <v>0</v>
      </c>
      <c r="BL285" s="17" t="s">
        <v>137</v>
      </c>
      <c r="BM285" s="144" t="s">
        <v>681</v>
      </c>
    </row>
    <row r="286" spans="2:65" s="12" customFormat="1">
      <c r="B286" s="146"/>
      <c r="D286" s="147" t="s">
        <v>139</v>
      </c>
      <c r="F286" s="149" t="s">
        <v>682</v>
      </c>
      <c r="H286" s="150">
        <v>10.3</v>
      </c>
      <c r="I286" s="151"/>
      <c r="L286" s="146"/>
      <c r="M286" s="152"/>
      <c r="T286" s="153"/>
      <c r="AT286" s="148" t="s">
        <v>139</v>
      </c>
      <c r="AU286" s="148" t="s">
        <v>84</v>
      </c>
      <c r="AV286" s="12" t="s">
        <v>84</v>
      </c>
      <c r="AW286" s="12" t="s">
        <v>3</v>
      </c>
      <c r="AX286" s="12" t="s">
        <v>82</v>
      </c>
      <c r="AY286" s="148" t="s">
        <v>132</v>
      </c>
    </row>
    <row r="287" spans="2:65" s="1" customFormat="1" ht="24.2" customHeight="1">
      <c r="B287" s="132"/>
      <c r="C287" s="133" t="s">
        <v>463</v>
      </c>
      <c r="D287" s="133" t="s">
        <v>134</v>
      </c>
      <c r="E287" s="134" t="s">
        <v>1648</v>
      </c>
      <c r="F287" s="135" t="s">
        <v>1827</v>
      </c>
      <c r="G287" s="136" t="s">
        <v>175</v>
      </c>
      <c r="H287" s="137">
        <v>168.61</v>
      </c>
      <c r="I287" s="138"/>
      <c r="J287" s="139">
        <f>ROUND(I287*H287,2)</f>
        <v>0</v>
      </c>
      <c r="K287" s="135" t="s">
        <v>136</v>
      </c>
      <c r="L287" s="32"/>
      <c r="M287" s="140" t="s">
        <v>1</v>
      </c>
      <c r="N287" s="141" t="s">
        <v>39</v>
      </c>
      <c r="P287" s="142">
        <f>O287*H287</f>
        <v>0</v>
      </c>
      <c r="Q287" s="142">
        <v>2.0000000000000002E-5</v>
      </c>
      <c r="R287" s="142">
        <f>Q287*H287</f>
        <v>3.3722000000000005E-3</v>
      </c>
      <c r="S287" s="142">
        <v>0</v>
      </c>
      <c r="T287" s="143">
        <f>S287*H287</f>
        <v>0</v>
      </c>
      <c r="AR287" s="144" t="s">
        <v>137</v>
      </c>
      <c r="AT287" s="144" t="s">
        <v>134</v>
      </c>
      <c r="AU287" s="144" t="s">
        <v>84</v>
      </c>
      <c r="AY287" s="17" t="s">
        <v>132</v>
      </c>
      <c r="BE287" s="145">
        <f>IF(N287="základní",J287,0)</f>
        <v>0</v>
      </c>
      <c r="BF287" s="145">
        <f>IF(N287="snížená",J287,0)</f>
        <v>0</v>
      </c>
      <c r="BG287" s="145">
        <f>IF(N287="zákl. přenesená",J287,0)</f>
        <v>0</v>
      </c>
      <c r="BH287" s="145">
        <f>IF(N287="sníž. přenesená",J287,0)</f>
        <v>0</v>
      </c>
      <c r="BI287" s="145">
        <f>IF(N287="nulová",J287,0)</f>
        <v>0</v>
      </c>
      <c r="BJ287" s="17" t="s">
        <v>82</v>
      </c>
      <c r="BK287" s="145">
        <f>ROUND(I287*H287,2)</f>
        <v>0</v>
      </c>
      <c r="BL287" s="17" t="s">
        <v>137</v>
      </c>
      <c r="BM287" s="144" t="s">
        <v>683</v>
      </c>
    </row>
    <row r="288" spans="2:65" s="12" customFormat="1">
      <c r="B288" s="146"/>
      <c r="D288" s="147" t="s">
        <v>139</v>
      </c>
      <c r="E288" s="148" t="s">
        <v>1</v>
      </c>
      <c r="F288" s="149" t="s">
        <v>661</v>
      </c>
      <c r="H288" s="150">
        <v>124.58</v>
      </c>
      <c r="I288" s="151"/>
      <c r="L288" s="146"/>
      <c r="M288" s="152"/>
      <c r="T288" s="153"/>
      <c r="AT288" s="148" t="s">
        <v>139</v>
      </c>
      <c r="AU288" s="148" t="s">
        <v>84</v>
      </c>
      <c r="AV288" s="12" t="s">
        <v>84</v>
      </c>
      <c r="AW288" s="12" t="s">
        <v>31</v>
      </c>
      <c r="AX288" s="12" t="s">
        <v>74</v>
      </c>
      <c r="AY288" s="148" t="s">
        <v>132</v>
      </c>
    </row>
    <row r="289" spans="2:65" s="12" customFormat="1">
      <c r="B289" s="146"/>
      <c r="D289" s="147" t="s">
        <v>139</v>
      </c>
      <c r="E289" s="148" t="s">
        <v>1</v>
      </c>
      <c r="F289" s="149" t="s">
        <v>662</v>
      </c>
      <c r="H289" s="150">
        <v>44.03</v>
      </c>
      <c r="I289" s="151"/>
      <c r="L289" s="146"/>
      <c r="M289" s="152"/>
      <c r="T289" s="153"/>
      <c r="AT289" s="148" t="s">
        <v>139</v>
      </c>
      <c r="AU289" s="148" t="s">
        <v>84</v>
      </c>
      <c r="AV289" s="12" t="s">
        <v>84</v>
      </c>
      <c r="AW289" s="12" t="s">
        <v>31</v>
      </c>
      <c r="AX289" s="12" t="s">
        <v>74</v>
      </c>
      <c r="AY289" s="148" t="s">
        <v>132</v>
      </c>
    </row>
    <row r="290" spans="2:65" s="13" customFormat="1">
      <c r="B290" s="154"/>
      <c r="D290" s="147" t="s">
        <v>139</v>
      </c>
      <c r="E290" s="155" t="s">
        <v>1</v>
      </c>
      <c r="F290" s="156" t="s">
        <v>156</v>
      </c>
      <c r="H290" s="157">
        <v>168.61</v>
      </c>
      <c r="I290" s="158"/>
      <c r="L290" s="154"/>
      <c r="M290" s="159"/>
      <c r="T290" s="160"/>
      <c r="AT290" s="155" t="s">
        <v>139</v>
      </c>
      <c r="AU290" s="155" t="s">
        <v>84</v>
      </c>
      <c r="AV290" s="13" t="s">
        <v>137</v>
      </c>
      <c r="AW290" s="13" t="s">
        <v>31</v>
      </c>
      <c r="AX290" s="13" t="s">
        <v>82</v>
      </c>
      <c r="AY290" s="155" t="s">
        <v>132</v>
      </c>
    </row>
    <row r="291" spans="2:65" s="1" customFormat="1" ht="24.2" customHeight="1">
      <c r="B291" s="132"/>
      <c r="C291" s="174" t="s">
        <v>467</v>
      </c>
      <c r="D291" s="174" t="s">
        <v>357</v>
      </c>
      <c r="E291" s="175" t="s">
        <v>1649</v>
      </c>
      <c r="F291" s="176" t="s">
        <v>1828</v>
      </c>
      <c r="G291" s="177" t="s">
        <v>175</v>
      </c>
      <c r="H291" s="178">
        <v>173.66800000000001</v>
      </c>
      <c r="I291" s="179"/>
      <c r="J291" s="180">
        <f>ROUND(I291*H291,2)</f>
        <v>0</v>
      </c>
      <c r="K291" s="176" t="s">
        <v>136</v>
      </c>
      <c r="L291" s="181"/>
      <c r="M291" s="182" t="s">
        <v>1</v>
      </c>
      <c r="N291" s="183" t="s">
        <v>39</v>
      </c>
      <c r="P291" s="142">
        <f>O291*H291</f>
        <v>0</v>
      </c>
      <c r="Q291" s="142">
        <v>9.92E-3</v>
      </c>
      <c r="R291" s="142">
        <f>Q291*H291</f>
        <v>1.7227865600000001</v>
      </c>
      <c r="S291" s="142">
        <v>0</v>
      </c>
      <c r="T291" s="143">
        <f>S291*H291</f>
        <v>0</v>
      </c>
      <c r="AR291" s="144" t="s">
        <v>208</v>
      </c>
      <c r="AT291" s="144" t="s">
        <v>357</v>
      </c>
      <c r="AU291" s="144" t="s">
        <v>84</v>
      </c>
      <c r="AY291" s="17" t="s">
        <v>132</v>
      </c>
      <c r="BE291" s="145">
        <f>IF(N291="základní",J291,0)</f>
        <v>0</v>
      </c>
      <c r="BF291" s="145">
        <f>IF(N291="snížená",J291,0)</f>
        <v>0</v>
      </c>
      <c r="BG291" s="145">
        <f>IF(N291="zákl. přenesená",J291,0)</f>
        <v>0</v>
      </c>
      <c r="BH291" s="145">
        <f>IF(N291="sníž. přenesená",J291,0)</f>
        <v>0</v>
      </c>
      <c r="BI291" s="145">
        <f>IF(N291="nulová",J291,0)</f>
        <v>0</v>
      </c>
      <c r="BJ291" s="17" t="s">
        <v>82</v>
      </c>
      <c r="BK291" s="145">
        <f>ROUND(I291*H291,2)</f>
        <v>0</v>
      </c>
      <c r="BL291" s="17" t="s">
        <v>137</v>
      </c>
      <c r="BM291" s="144" t="s">
        <v>684</v>
      </c>
    </row>
    <row r="292" spans="2:65" s="12" customFormat="1">
      <c r="B292" s="146"/>
      <c r="D292" s="147" t="s">
        <v>139</v>
      </c>
      <c r="F292" s="149" t="s">
        <v>685</v>
      </c>
      <c r="H292" s="150">
        <v>173.66800000000001</v>
      </c>
      <c r="I292" s="151"/>
      <c r="L292" s="146"/>
      <c r="M292" s="152"/>
      <c r="T292" s="153"/>
      <c r="AT292" s="148" t="s">
        <v>139</v>
      </c>
      <c r="AU292" s="148" t="s">
        <v>84</v>
      </c>
      <c r="AV292" s="12" t="s">
        <v>84</v>
      </c>
      <c r="AW292" s="12" t="s">
        <v>3</v>
      </c>
      <c r="AX292" s="12" t="s">
        <v>82</v>
      </c>
      <c r="AY292" s="148" t="s">
        <v>132</v>
      </c>
    </row>
    <row r="293" spans="2:65" s="1" customFormat="1" ht="33" customHeight="1">
      <c r="B293" s="132"/>
      <c r="C293" s="133" t="s">
        <v>469</v>
      </c>
      <c r="D293" s="133" t="s">
        <v>134</v>
      </c>
      <c r="E293" s="134" t="s">
        <v>1650</v>
      </c>
      <c r="F293" s="135" t="s">
        <v>1829</v>
      </c>
      <c r="G293" s="136" t="s">
        <v>479</v>
      </c>
      <c r="H293" s="137">
        <v>2</v>
      </c>
      <c r="I293" s="138"/>
      <c r="J293" s="139">
        <f>ROUND(I293*H293,2)</f>
        <v>0</v>
      </c>
      <c r="K293" s="135" t="s">
        <v>136</v>
      </c>
      <c r="L293" s="32"/>
      <c r="M293" s="140" t="s">
        <v>1</v>
      </c>
      <c r="N293" s="141" t="s">
        <v>39</v>
      </c>
      <c r="P293" s="142">
        <f>O293*H293</f>
        <v>0</v>
      </c>
      <c r="Q293" s="142">
        <v>0</v>
      </c>
      <c r="R293" s="142">
        <f>Q293*H293</f>
        <v>0</v>
      </c>
      <c r="S293" s="142">
        <v>0</v>
      </c>
      <c r="T293" s="143">
        <f>S293*H293</f>
        <v>0</v>
      </c>
      <c r="AR293" s="144" t="s">
        <v>137</v>
      </c>
      <c r="AT293" s="144" t="s">
        <v>134</v>
      </c>
      <c r="AU293" s="144" t="s">
        <v>84</v>
      </c>
      <c r="AY293" s="17" t="s">
        <v>132</v>
      </c>
      <c r="BE293" s="145">
        <f>IF(N293="základní",J293,0)</f>
        <v>0</v>
      </c>
      <c r="BF293" s="145">
        <f>IF(N293="snížená",J293,0)</f>
        <v>0</v>
      </c>
      <c r="BG293" s="145">
        <f>IF(N293="zákl. přenesená",J293,0)</f>
        <v>0</v>
      </c>
      <c r="BH293" s="145">
        <f>IF(N293="sníž. přenesená",J293,0)</f>
        <v>0</v>
      </c>
      <c r="BI293" s="145">
        <f>IF(N293="nulová",J293,0)</f>
        <v>0</v>
      </c>
      <c r="BJ293" s="17" t="s">
        <v>82</v>
      </c>
      <c r="BK293" s="145">
        <f>ROUND(I293*H293,2)</f>
        <v>0</v>
      </c>
      <c r="BL293" s="17" t="s">
        <v>137</v>
      </c>
      <c r="BM293" s="144" t="s">
        <v>686</v>
      </c>
    </row>
    <row r="294" spans="2:65" s="12" customFormat="1">
      <c r="B294" s="146"/>
      <c r="D294" s="147" t="s">
        <v>139</v>
      </c>
      <c r="E294" s="148" t="s">
        <v>1</v>
      </c>
      <c r="F294" s="149" t="s">
        <v>687</v>
      </c>
      <c r="H294" s="150">
        <v>1</v>
      </c>
      <c r="I294" s="151"/>
      <c r="L294" s="146"/>
      <c r="M294" s="152"/>
      <c r="T294" s="153"/>
      <c r="AT294" s="148" t="s">
        <v>139</v>
      </c>
      <c r="AU294" s="148" t="s">
        <v>84</v>
      </c>
      <c r="AV294" s="12" t="s">
        <v>84</v>
      </c>
      <c r="AW294" s="12" t="s">
        <v>31</v>
      </c>
      <c r="AX294" s="12" t="s">
        <v>74</v>
      </c>
      <c r="AY294" s="148" t="s">
        <v>132</v>
      </c>
    </row>
    <row r="295" spans="2:65" s="12" customFormat="1">
      <c r="B295" s="146"/>
      <c r="D295" s="147" t="s">
        <v>139</v>
      </c>
      <c r="E295" s="148" t="s">
        <v>1</v>
      </c>
      <c r="F295" s="149" t="s">
        <v>688</v>
      </c>
      <c r="H295" s="150">
        <v>1</v>
      </c>
      <c r="I295" s="151"/>
      <c r="L295" s="146"/>
      <c r="M295" s="152"/>
      <c r="T295" s="153"/>
      <c r="AT295" s="148" t="s">
        <v>139</v>
      </c>
      <c r="AU295" s="148" t="s">
        <v>84</v>
      </c>
      <c r="AV295" s="12" t="s">
        <v>84</v>
      </c>
      <c r="AW295" s="12" t="s">
        <v>31</v>
      </c>
      <c r="AX295" s="12" t="s">
        <v>74</v>
      </c>
      <c r="AY295" s="148" t="s">
        <v>132</v>
      </c>
    </row>
    <row r="296" spans="2:65" s="13" customFormat="1">
      <c r="B296" s="154"/>
      <c r="D296" s="147" t="s">
        <v>139</v>
      </c>
      <c r="E296" s="155" t="s">
        <v>1</v>
      </c>
      <c r="F296" s="156" t="s">
        <v>156</v>
      </c>
      <c r="H296" s="157">
        <v>2</v>
      </c>
      <c r="I296" s="158"/>
      <c r="L296" s="154"/>
      <c r="M296" s="159"/>
      <c r="T296" s="160"/>
      <c r="AT296" s="155" t="s">
        <v>139</v>
      </c>
      <c r="AU296" s="155" t="s">
        <v>84</v>
      </c>
      <c r="AV296" s="13" t="s">
        <v>137</v>
      </c>
      <c r="AW296" s="13" t="s">
        <v>31</v>
      </c>
      <c r="AX296" s="13" t="s">
        <v>82</v>
      </c>
      <c r="AY296" s="155" t="s">
        <v>132</v>
      </c>
    </row>
    <row r="297" spans="2:65" s="1" customFormat="1" ht="21.75" customHeight="1">
      <c r="B297" s="132"/>
      <c r="C297" s="174" t="s">
        <v>473</v>
      </c>
      <c r="D297" s="174" t="s">
        <v>357</v>
      </c>
      <c r="E297" s="175" t="s">
        <v>1651</v>
      </c>
      <c r="F297" s="176" t="s">
        <v>1830</v>
      </c>
      <c r="G297" s="177" t="s">
        <v>479</v>
      </c>
      <c r="H297" s="178">
        <v>2</v>
      </c>
      <c r="I297" s="179"/>
      <c r="J297" s="180">
        <f>ROUND(I297*H297,2)</f>
        <v>0</v>
      </c>
      <c r="K297" s="176" t="s">
        <v>136</v>
      </c>
      <c r="L297" s="181"/>
      <c r="M297" s="182" t="s">
        <v>1</v>
      </c>
      <c r="N297" s="183" t="s">
        <v>39</v>
      </c>
      <c r="P297" s="142">
        <f>O297*H297</f>
        <v>0</v>
      </c>
      <c r="Q297" s="142">
        <v>5.0000000000000001E-3</v>
      </c>
      <c r="R297" s="142">
        <f>Q297*H297</f>
        <v>0.01</v>
      </c>
      <c r="S297" s="142">
        <v>0</v>
      </c>
      <c r="T297" s="143">
        <f>S297*H297</f>
        <v>0</v>
      </c>
      <c r="AR297" s="144" t="s">
        <v>208</v>
      </c>
      <c r="AT297" s="144" t="s">
        <v>357</v>
      </c>
      <c r="AU297" s="144" t="s">
        <v>84</v>
      </c>
      <c r="AY297" s="17" t="s">
        <v>132</v>
      </c>
      <c r="BE297" s="145">
        <f>IF(N297="základní",J297,0)</f>
        <v>0</v>
      </c>
      <c r="BF297" s="145">
        <f>IF(N297="snížená",J297,0)</f>
        <v>0</v>
      </c>
      <c r="BG297" s="145">
        <f>IF(N297="zákl. přenesená",J297,0)</f>
        <v>0</v>
      </c>
      <c r="BH297" s="145">
        <f>IF(N297="sníž. přenesená",J297,0)</f>
        <v>0</v>
      </c>
      <c r="BI297" s="145">
        <f>IF(N297="nulová",J297,0)</f>
        <v>0</v>
      </c>
      <c r="BJ297" s="17" t="s">
        <v>82</v>
      </c>
      <c r="BK297" s="145">
        <f>ROUND(I297*H297,2)</f>
        <v>0</v>
      </c>
      <c r="BL297" s="17" t="s">
        <v>137</v>
      </c>
      <c r="BM297" s="144" t="s">
        <v>689</v>
      </c>
    </row>
    <row r="298" spans="2:65" s="1" customFormat="1" ht="24.2" customHeight="1">
      <c r="B298" s="132"/>
      <c r="C298" s="133" t="s">
        <v>475</v>
      </c>
      <c r="D298" s="133" t="s">
        <v>134</v>
      </c>
      <c r="E298" s="134" t="s">
        <v>1652</v>
      </c>
      <c r="F298" s="135" t="s">
        <v>1831</v>
      </c>
      <c r="G298" s="136" t="s">
        <v>479</v>
      </c>
      <c r="H298" s="137">
        <v>10</v>
      </c>
      <c r="I298" s="138"/>
      <c r="J298" s="139">
        <f>ROUND(I298*H298,2)</f>
        <v>0</v>
      </c>
      <c r="K298" s="135" t="s">
        <v>136</v>
      </c>
      <c r="L298" s="32"/>
      <c r="M298" s="140" t="s">
        <v>1</v>
      </c>
      <c r="N298" s="141" t="s">
        <v>39</v>
      </c>
      <c r="P298" s="142">
        <f>O298*H298</f>
        <v>0</v>
      </c>
      <c r="Q298" s="142">
        <v>1.0189999999999999E-2</v>
      </c>
      <c r="R298" s="142">
        <f>Q298*H298</f>
        <v>0.10189999999999999</v>
      </c>
      <c r="S298" s="142">
        <v>0</v>
      </c>
      <c r="T298" s="143">
        <f>S298*H298</f>
        <v>0</v>
      </c>
      <c r="AR298" s="144" t="s">
        <v>137</v>
      </c>
      <c r="AT298" s="144" t="s">
        <v>134</v>
      </c>
      <c r="AU298" s="144" t="s">
        <v>84</v>
      </c>
      <c r="AY298" s="17" t="s">
        <v>132</v>
      </c>
      <c r="BE298" s="145">
        <f>IF(N298="základní",J298,0)</f>
        <v>0</v>
      </c>
      <c r="BF298" s="145">
        <f>IF(N298="snížená",J298,0)</f>
        <v>0</v>
      </c>
      <c r="BG298" s="145">
        <f>IF(N298="zákl. přenesená",J298,0)</f>
        <v>0</v>
      </c>
      <c r="BH298" s="145">
        <f>IF(N298="sníž. přenesená",J298,0)</f>
        <v>0</v>
      </c>
      <c r="BI298" s="145">
        <f>IF(N298="nulová",J298,0)</f>
        <v>0</v>
      </c>
      <c r="BJ298" s="17" t="s">
        <v>82</v>
      </c>
      <c r="BK298" s="145">
        <f>ROUND(I298*H298,2)</f>
        <v>0</v>
      </c>
      <c r="BL298" s="17" t="s">
        <v>137</v>
      </c>
      <c r="BM298" s="144" t="s">
        <v>690</v>
      </c>
    </row>
    <row r="299" spans="2:65" s="12" customFormat="1">
      <c r="B299" s="146"/>
      <c r="D299" s="147" t="s">
        <v>139</v>
      </c>
      <c r="E299" s="148" t="s">
        <v>1</v>
      </c>
      <c r="F299" s="149" t="s">
        <v>691</v>
      </c>
      <c r="H299" s="150">
        <v>10</v>
      </c>
      <c r="I299" s="151"/>
      <c r="L299" s="146"/>
      <c r="M299" s="152"/>
      <c r="T299" s="153"/>
      <c r="AT299" s="148" t="s">
        <v>139</v>
      </c>
      <c r="AU299" s="148" t="s">
        <v>84</v>
      </c>
      <c r="AV299" s="12" t="s">
        <v>84</v>
      </c>
      <c r="AW299" s="12" t="s">
        <v>31</v>
      </c>
      <c r="AX299" s="12" t="s">
        <v>82</v>
      </c>
      <c r="AY299" s="148" t="s">
        <v>132</v>
      </c>
    </row>
    <row r="300" spans="2:65" s="1" customFormat="1" ht="21.75" customHeight="1">
      <c r="B300" s="132"/>
      <c r="C300" s="174" t="s">
        <v>478</v>
      </c>
      <c r="D300" s="174" t="s">
        <v>357</v>
      </c>
      <c r="E300" s="175" t="s">
        <v>1653</v>
      </c>
      <c r="F300" s="176" t="s">
        <v>1832</v>
      </c>
      <c r="G300" s="177" t="s">
        <v>479</v>
      </c>
      <c r="H300" s="178">
        <v>5</v>
      </c>
      <c r="I300" s="179"/>
      <c r="J300" s="180">
        <f>ROUND(I300*H300,2)</f>
        <v>0</v>
      </c>
      <c r="K300" s="176" t="s">
        <v>136</v>
      </c>
      <c r="L300" s="181"/>
      <c r="M300" s="182" t="s">
        <v>1</v>
      </c>
      <c r="N300" s="183" t="s">
        <v>39</v>
      </c>
      <c r="P300" s="142">
        <f>O300*H300</f>
        <v>0</v>
      </c>
      <c r="Q300" s="142">
        <v>0.254</v>
      </c>
      <c r="R300" s="142">
        <f>Q300*H300</f>
        <v>1.27</v>
      </c>
      <c r="S300" s="142">
        <v>0</v>
      </c>
      <c r="T300" s="143">
        <f>S300*H300</f>
        <v>0</v>
      </c>
      <c r="AR300" s="144" t="s">
        <v>208</v>
      </c>
      <c r="AT300" s="144" t="s">
        <v>357</v>
      </c>
      <c r="AU300" s="144" t="s">
        <v>84</v>
      </c>
      <c r="AY300" s="17" t="s">
        <v>132</v>
      </c>
      <c r="BE300" s="145">
        <f>IF(N300="základní",J300,0)</f>
        <v>0</v>
      </c>
      <c r="BF300" s="145">
        <f>IF(N300="snížená",J300,0)</f>
        <v>0</v>
      </c>
      <c r="BG300" s="145">
        <f>IF(N300="zákl. přenesená",J300,0)</f>
        <v>0</v>
      </c>
      <c r="BH300" s="145">
        <f>IF(N300="sníž. přenesená",J300,0)</f>
        <v>0</v>
      </c>
      <c r="BI300" s="145">
        <f>IF(N300="nulová",J300,0)</f>
        <v>0</v>
      </c>
      <c r="BJ300" s="17" t="s">
        <v>82</v>
      </c>
      <c r="BK300" s="145">
        <f>ROUND(I300*H300,2)</f>
        <v>0</v>
      </c>
      <c r="BL300" s="17" t="s">
        <v>137</v>
      </c>
      <c r="BM300" s="144" t="s">
        <v>692</v>
      </c>
    </row>
    <row r="301" spans="2:65" s="12" customFormat="1">
      <c r="B301" s="146"/>
      <c r="D301" s="147" t="s">
        <v>139</v>
      </c>
      <c r="E301" s="148" t="s">
        <v>1</v>
      </c>
      <c r="F301" s="149" t="s">
        <v>693</v>
      </c>
      <c r="H301" s="150">
        <v>3</v>
      </c>
      <c r="I301" s="151"/>
      <c r="L301" s="146"/>
      <c r="M301" s="152"/>
      <c r="T301" s="153"/>
      <c r="AT301" s="148" t="s">
        <v>139</v>
      </c>
      <c r="AU301" s="148" t="s">
        <v>84</v>
      </c>
      <c r="AV301" s="12" t="s">
        <v>84</v>
      </c>
      <c r="AW301" s="12" t="s">
        <v>31</v>
      </c>
      <c r="AX301" s="12" t="s">
        <v>74</v>
      </c>
      <c r="AY301" s="148" t="s">
        <v>132</v>
      </c>
    </row>
    <row r="302" spans="2:65" s="12" customFormat="1">
      <c r="B302" s="146"/>
      <c r="D302" s="147" t="s">
        <v>139</v>
      </c>
      <c r="E302" s="148" t="s">
        <v>1</v>
      </c>
      <c r="F302" s="149" t="s">
        <v>694</v>
      </c>
      <c r="H302" s="150">
        <v>2</v>
      </c>
      <c r="I302" s="151"/>
      <c r="L302" s="146"/>
      <c r="M302" s="152"/>
      <c r="T302" s="153"/>
      <c r="AT302" s="148" t="s">
        <v>139</v>
      </c>
      <c r="AU302" s="148" t="s">
        <v>84</v>
      </c>
      <c r="AV302" s="12" t="s">
        <v>84</v>
      </c>
      <c r="AW302" s="12" t="s">
        <v>31</v>
      </c>
      <c r="AX302" s="12" t="s">
        <v>74</v>
      </c>
      <c r="AY302" s="148" t="s">
        <v>132</v>
      </c>
    </row>
    <row r="303" spans="2:65" s="13" customFormat="1">
      <c r="B303" s="154"/>
      <c r="D303" s="147" t="s">
        <v>139</v>
      </c>
      <c r="E303" s="155" t="s">
        <v>1</v>
      </c>
      <c r="F303" s="156" t="s">
        <v>156</v>
      </c>
      <c r="H303" s="157">
        <v>5</v>
      </c>
      <c r="I303" s="158"/>
      <c r="L303" s="154"/>
      <c r="M303" s="159"/>
      <c r="T303" s="160"/>
      <c r="AT303" s="155" t="s">
        <v>139</v>
      </c>
      <c r="AU303" s="155" t="s">
        <v>84</v>
      </c>
      <c r="AV303" s="13" t="s">
        <v>137</v>
      </c>
      <c r="AW303" s="13" t="s">
        <v>31</v>
      </c>
      <c r="AX303" s="13" t="s">
        <v>82</v>
      </c>
      <c r="AY303" s="155" t="s">
        <v>132</v>
      </c>
    </row>
    <row r="304" spans="2:65" s="1" customFormat="1" ht="21.75" customHeight="1">
      <c r="B304" s="132"/>
      <c r="C304" s="174" t="s">
        <v>495</v>
      </c>
      <c r="D304" s="174" t="s">
        <v>357</v>
      </c>
      <c r="E304" s="175" t="s">
        <v>1655</v>
      </c>
      <c r="F304" s="176" t="s">
        <v>1834</v>
      </c>
      <c r="G304" s="177" t="s">
        <v>479</v>
      </c>
      <c r="H304" s="178">
        <v>5</v>
      </c>
      <c r="I304" s="179"/>
      <c r="J304" s="180">
        <f>ROUND(I304*H304,2)</f>
        <v>0</v>
      </c>
      <c r="K304" s="176" t="s">
        <v>136</v>
      </c>
      <c r="L304" s="181"/>
      <c r="M304" s="182" t="s">
        <v>1</v>
      </c>
      <c r="N304" s="183" t="s">
        <v>39</v>
      </c>
      <c r="P304" s="142">
        <f>O304*H304</f>
        <v>0</v>
      </c>
      <c r="Q304" s="142">
        <v>0.50600000000000001</v>
      </c>
      <c r="R304" s="142">
        <f>Q304*H304</f>
        <v>2.5300000000000002</v>
      </c>
      <c r="S304" s="142">
        <v>0</v>
      </c>
      <c r="T304" s="143">
        <f>S304*H304</f>
        <v>0</v>
      </c>
      <c r="AR304" s="144" t="s">
        <v>208</v>
      </c>
      <c r="AT304" s="144" t="s">
        <v>357</v>
      </c>
      <c r="AU304" s="144" t="s">
        <v>84</v>
      </c>
      <c r="AY304" s="17" t="s">
        <v>132</v>
      </c>
      <c r="BE304" s="145">
        <f>IF(N304="základní",J304,0)</f>
        <v>0</v>
      </c>
      <c r="BF304" s="145">
        <f>IF(N304="snížená",J304,0)</f>
        <v>0</v>
      </c>
      <c r="BG304" s="145">
        <f>IF(N304="zákl. přenesená",J304,0)</f>
        <v>0</v>
      </c>
      <c r="BH304" s="145">
        <f>IF(N304="sníž. přenesená",J304,0)</f>
        <v>0</v>
      </c>
      <c r="BI304" s="145">
        <f>IF(N304="nulová",J304,0)</f>
        <v>0</v>
      </c>
      <c r="BJ304" s="17" t="s">
        <v>82</v>
      </c>
      <c r="BK304" s="145">
        <f>ROUND(I304*H304,2)</f>
        <v>0</v>
      </c>
      <c r="BL304" s="17" t="s">
        <v>137</v>
      </c>
      <c r="BM304" s="144" t="s">
        <v>695</v>
      </c>
    </row>
    <row r="305" spans="2:65" s="12" customFormat="1">
      <c r="B305" s="146"/>
      <c r="D305" s="147" t="s">
        <v>139</v>
      </c>
      <c r="E305" s="148" t="s">
        <v>1</v>
      </c>
      <c r="F305" s="149" t="s">
        <v>693</v>
      </c>
      <c r="H305" s="150">
        <v>3</v>
      </c>
      <c r="I305" s="151"/>
      <c r="L305" s="146"/>
      <c r="M305" s="152"/>
      <c r="T305" s="153"/>
      <c r="AT305" s="148" t="s">
        <v>139</v>
      </c>
      <c r="AU305" s="148" t="s">
        <v>84</v>
      </c>
      <c r="AV305" s="12" t="s">
        <v>84</v>
      </c>
      <c r="AW305" s="12" t="s">
        <v>31</v>
      </c>
      <c r="AX305" s="12" t="s">
        <v>74</v>
      </c>
      <c r="AY305" s="148" t="s">
        <v>132</v>
      </c>
    </row>
    <row r="306" spans="2:65" s="12" customFormat="1">
      <c r="B306" s="146"/>
      <c r="D306" s="147" t="s">
        <v>139</v>
      </c>
      <c r="E306" s="148" t="s">
        <v>1</v>
      </c>
      <c r="F306" s="149" t="s">
        <v>694</v>
      </c>
      <c r="H306" s="150">
        <v>2</v>
      </c>
      <c r="I306" s="151"/>
      <c r="L306" s="146"/>
      <c r="M306" s="152"/>
      <c r="T306" s="153"/>
      <c r="AT306" s="148" t="s">
        <v>139</v>
      </c>
      <c r="AU306" s="148" t="s">
        <v>84</v>
      </c>
      <c r="AV306" s="12" t="s">
        <v>84</v>
      </c>
      <c r="AW306" s="12" t="s">
        <v>31</v>
      </c>
      <c r="AX306" s="12" t="s">
        <v>74</v>
      </c>
      <c r="AY306" s="148" t="s">
        <v>132</v>
      </c>
    </row>
    <row r="307" spans="2:65" s="13" customFormat="1">
      <c r="B307" s="154"/>
      <c r="D307" s="147" t="s">
        <v>139</v>
      </c>
      <c r="E307" s="155" t="s">
        <v>1</v>
      </c>
      <c r="F307" s="156" t="s">
        <v>156</v>
      </c>
      <c r="H307" s="157">
        <v>5</v>
      </c>
      <c r="I307" s="158"/>
      <c r="L307" s="154"/>
      <c r="M307" s="159"/>
      <c r="T307" s="160"/>
      <c r="AT307" s="155" t="s">
        <v>139</v>
      </c>
      <c r="AU307" s="155" t="s">
        <v>84</v>
      </c>
      <c r="AV307" s="13" t="s">
        <v>137</v>
      </c>
      <c r="AW307" s="13" t="s">
        <v>31</v>
      </c>
      <c r="AX307" s="13" t="s">
        <v>82</v>
      </c>
      <c r="AY307" s="155" t="s">
        <v>132</v>
      </c>
    </row>
    <row r="308" spans="2:65" s="1" customFormat="1" ht="24.2" customHeight="1">
      <c r="B308" s="132"/>
      <c r="C308" s="133" t="s">
        <v>497</v>
      </c>
      <c r="D308" s="133" t="s">
        <v>134</v>
      </c>
      <c r="E308" s="134" t="s">
        <v>1656</v>
      </c>
      <c r="F308" s="135" t="s">
        <v>1835</v>
      </c>
      <c r="G308" s="136" t="s">
        <v>479</v>
      </c>
      <c r="H308" s="137">
        <v>5</v>
      </c>
      <c r="I308" s="138"/>
      <c r="J308" s="139">
        <f>ROUND(I308*H308,2)</f>
        <v>0</v>
      </c>
      <c r="K308" s="135" t="s">
        <v>136</v>
      </c>
      <c r="L308" s="32"/>
      <c r="M308" s="140" t="s">
        <v>1</v>
      </c>
      <c r="N308" s="141" t="s">
        <v>39</v>
      </c>
      <c r="P308" s="142">
        <f>O308*H308</f>
        <v>0</v>
      </c>
      <c r="Q308" s="142">
        <v>1.248E-2</v>
      </c>
      <c r="R308" s="142">
        <f>Q308*H308</f>
        <v>6.2399999999999997E-2</v>
      </c>
      <c r="S308" s="142">
        <v>0</v>
      </c>
      <c r="T308" s="143">
        <f>S308*H308</f>
        <v>0</v>
      </c>
      <c r="AR308" s="144" t="s">
        <v>137</v>
      </c>
      <c r="AT308" s="144" t="s">
        <v>134</v>
      </c>
      <c r="AU308" s="144" t="s">
        <v>84</v>
      </c>
      <c r="AY308" s="17" t="s">
        <v>132</v>
      </c>
      <c r="BE308" s="145">
        <f>IF(N308="základní",J308,0)</f>
        <v>0</v>
      </c>
      <c r="BF308" s="145">
        <f>IF(N308="snížená",J308,0)</f>
        <v>0</v>
      </c>
      <c r="BG308" s="145">
        <f>IF(N308="zákl. přenesená",J308,0)</f>
        <v>0</v>
      </c>
      <c r="BH308" s="145">
        <f>IF(N308="sníž. přenesená",J308,0)</f>
        <v>0</v>
      </c>
      <c r="BI308" s="145">
        <f>IF(N308="nulová",J308,0)</f>
        <v>0</v>
      </c>
      <c r="BJ308" s="17" t="s">
        <v>82</v>
      </c>
      <c r="BK308" s="145">
        <f>ROUND(I308*H308,2)</f>
        <v>0</v>
      </c>
      <c r="BL308" s="17" t="s">
        <v>137</v>
      </c>
      <c r="BM308" s="144" t="s">
        <v>696</v>
      </c>
    </row>
    <row r="309" spans="2:65" s="12" customFormat="1">
      <c r="B309" s="146"/>
      <c r="D309" s="147" t="s">
        <v>139</v>
      </c>
      <c r="E309" s="148" t="s">
        <v>1</v>
      </c>
      <c r="F309" s="149" t="s">
        <v>693</v>
      </c>
      <c r="H309" s="150">
        <v>3</v>
      </c>
      <c r="I309" s="151"/>
      <c r="L309" s="146"/>
      <c r="M309" s="152"/>
      <c r="T309" s="153"/>
      <c r="AT309" s="148" t="s">
        <v>139</v>
      </c>
      <c r="AU309" s="148" t="s">
        <v>84</v>
      </c>
      <c r="AV309" s="12" t="s">
        <v>84</v>
      </c>
      <c r="AW309" s="12" t="s">
        <v>31</v>
      </c>
      <c r="AX309" s="12" t="s">
        <v>74</v>
      </c>
      <c r="AY309" s="148" t="s">
        <v>132</v>
      </c>
    </row>
    <row r="310" spans="2:65" s="12" customFormat="1">
      <c r="B310" s="146"/>
      <c r="D310" s="147" t="s">
        <v>139</v>
      </c>
      <c r="E310" s="148" t="s">
        <v>1</v>
      </c>
      <c r="F310" s="149" t="s">
        <v>694</v>
      </c>
      <c r="H310" s="150">
        <v>2</v>
      </c>
      <c r="I310" s="151"/>
      <c r="L310" s="146"/>
      <c r="M310" s="152"/>
      <c r="T310" s="153"/>
      <c r="AT310" s="148" t="s">
        <v>139</v>
      </c>
      <c r="AU310" s="148" t="s">
        <v>84</v>
      </c>
      <c r="AV310" s="12" t="s">
        <v>84</v>
      </c>
      <c r="AW310" s="12" t="s">
        <v>31</v>
      </c>
      <c r="AX310" s="12" t="s">
        <v>74</v>
      </c>
      <c r="AY310" s="148" t="s">
        <v>132</v>
      </c>
    </row>
    <row r="311" spans="2:65" s="13" customFormat="1">
      <c r="B311" s="154"/>
      <c r="D311" s="147" t="s">
        <v>139</v>
      </c>
      <c r="E311" s="155" t="s">
        <v>1</v>
      </c>
      <c r="F311" s="156" t="s">
        <v>156</v>
      </c>
      <c r="H311" s="157">
        <v>5</v>
      </c>
      <c r="I311" s="158"/>
      <c r="L311" s="154"/>
      <c r="M311" s="159"/>
      <c r="T311" s="160"/>
      <c r="AT311" s="155" t="s">
        <v>139</v>
      </c>
      <c r="AU311" s="155" t="s">
        <v>84</v>
      </c>
      <c r="AV311" s="13" t="s">
        <v>137</v>
      </c>
      <c r="AW311" s="13" t="s">
        <v>31</v>
      </c>
      <c r="AX311" s="13" t="s">
        <v>82</v>
      </c>
      <c r="AY311" s="155" t="s">
        <v>132</v>
      </c>
    </row>
    <row r="312" spans="2:65" s="1" customFormat="1" ht="24.2" customHeight="1">
      <c r="B312" s="132"/>
      <c r="C312" s="174" t="s">
        <v>500</v>
      </c>
      <c r="D312" s="174" t="s">
        <v>357</v>
      </c>
      <c r="E312" s="175" t="s">
        <v>1657</v>
      </c>
      <c r="F312" s="176" t="s">
        <v>1836</v>
      </c>
      <c r="G312" s="177" t="s">
        <v>479</v>
      </c>
      <c r="H312" s="178">
        <v>5</v>
      </c>
      <c r="I312" s="179"/>
      <c r="J312" s="180">
        <f>ROUND(I312*H312,2)</f>
        <v>0</v>
      </c>
      <c r="K312" s="176" t="s">
        <v>136</v>
      </c>
      <c r="L312" s="181"/>
      <c r="M312" s="182" t="s">
        <v>1</v>
      </c>
      <c r="N312" s="183" t="s">
        <v>39</v>
      </c>
      <c r="P312" s="142">
        <f>O312*H312</f>
        <v>0</v>
      </c>
      <c r="Q312" s="142">
        <v>0.39600000000000002</v>
      </c>
      <c r="R312" s="142">
        <f>Q312*H312</f>
        <v>1.98</v>
      </c>
      <c r="S312" s="142">
        <v>0</v>
      </c>
      <c r="T312" s="143">
        <f>S312*H312</f>
        <v>0</v>
      </c>
      <c r="AR312" s="144" t="s">
        <v>208</v>
      </c>
      <c r="AT312" s="144" t="s">
        <v>357</v>
      </c>
      <c r="AU312" s="144" t="s">
        <v>84</v>
      </c>
      <c r="AY312" s="17" t="s">
        <v>132</v>
      </c>
      <c r="BE312" s="145">
        <f>IF(N312="základní",J312,0)</f>
        <v>0</v>
      </c>
      <c r="BF312" s="145">
        <f>IF(N312="snížená",J312,0)</f>
        <v>0</v>
      </c>
      <c r="BG312" s="145">
        <f>IF(N312="zákl. přenesená",J312,0)</f>
        <v>0</v>
      </c>
      <c r="BH312" s="145">
        <f>IF(N312="sníž. přenesená",J312,0)</f>
        <v>0</v>
      </c>
      <c r="BI312" s="145">
        <f>IF(N312="nulová",J312,0)</f>
        <v>0</v>
      </c>
      <c r="BJ312" s="17" t="s">
        <v>82</v>
      </c>
      <c r="BK312" s="145">
        <f>ROUND(I312*H312,2)</f>
        <v>0</v>
      </c>
      <c r="BL312" s="17" t="s">
        <v>137</v>
      </c>
      <c r="BM312" s="144" t="s">
        <v>697</v>
      </c>
    </row>
    <row r="313" spans="2:65" s="1" customFormat="1" ht="24.2" customHeight="1">
      <c r="B313" s="132"/>
      <c r="C313" s="133" t="s">
        <v>515</v>
      </c>
      <c r="D313" s="133" t="s">
        <v>134</v>
      </c>
      <c r="E313" s="134" t="s">
        <v>1658</v>
      </c>
      <c r="F313" s="135" t="s">
        <v>1837</v>
      </c>
      <c r="G313" s="136" t="s">
        <v>479</v>
      </c>
      <c r="H313" s="137">
        <v>5</v>
      </c>
      <c r="I313" s="138"/>
      <c r="J313" s="139">
        <f>ROUND(I313*H313,2)</f>
        <v>0</v>
      </c>
      <c r="K313" s="135" t="s">
        <v>136</v>
      </c>
      <c r="L313" s="32"/>
      <c r="M313" s="140" t="s">
        <v>1</v>
      </c>
      <c r="N313" s="141" t="s">
        <v>39</v>
      </c>
      <c r="P313" s="142">
        <f>O313*H313</f>
        <v>0</v>
      </c>
      <c r="Q313" s="142">
        <v>2.8539999999999999E-2</v>
      </c>
      <c r="R313" s="142">
        <f>Q313*H313</f>
        <v>0.14269999999999999</v>
      </c>
      <c r="S313" s="142">
        <v>0</v>
      </c>
      <c r="T313" s="143">
        <f>S313*H313</f>
        <v>0</v>
      </c>
      <c r="AR313" s="144" t="s">
        <v>137</v>
      </c>
      <c r="AT313" s="144" t="s">
        <v>134</v>
      </c>
      <c r="AU313" s="144" t="s">
        <v>84</v>
      </c>
      <c r="AY313" s="17" t="s">
        <v>132</v>
      </c>
      <c r="BE313" s="145">
        <f>IF(N313="základní",J313,0)</f>
        <v>0</v>
      </c>
      <c r="BF313" s="145">
        <f>IF(N313="snížená",J313,0)</f>
        <v>0</v>
      </c>
      <c r="BG313" s="145">
        <f>IF(N313="zákl. přenesená",J313,0)</f>
        <v>0</v>
      </c>
      <c r="BH313" s="145">
        <f>IF(N313="sníž. přenesená",J313,0)</f>
        <v>0</v>
      </c>
      <c r="BI313" s="145">
        <f>IF(N313="nulová",J313,0)</f>
        <v>0</v>
      </c>
      <c r="BJ313" s="17" t="s">
        <v>82</v>
      </c>
      <c r="BK313" s="145">
        <f>ROUND(I313*H313,2)</f>
        <v>0</v>
      </c>
      <c r="BL313" s="17" t="s">
        <v>137</v>
      </c>
      <c r="BM313" s="144" t="s">
        <v>698</v>
      </c>
    </row>
    <row r="314" spans="2:65" s="12" customFormat="1">
      <c r="B314" s="146"/>
      <c r="D314" s="147" t="s">
        <v>139</v>
      </c>
      <c r="E314" s="148" t="s">
        <v>1</v>
      </c>
      <c r="F314" s="149" t="s">
        <v>693</v>
      </c>
      <c r="H314" s="150">
        <v>3</v>
      </c>
      <c r="I314" s="151"/>
      <c r="L314" s="146"/>
      <c r="M314" s="152"/>
      <c r="T314" s="153"/>
      <c r="AT314" s="148" t="s">
        <v>139</v>
      </c>
      <c r="AU314" s="148" t="s">
        <v>84</v>
      </c>
      <c r="AV314" s="12" t="s">
        <v>84</v>
      </c>
      <c r="AW314" s="12" t="s">
        <v>31</v>
      </c>
      <c r="AX314" s="12" t="s">
        <v>74</v>
      </c>
      <c r="AY314" s="148" t="s">
        <v>132</v>
      </c>
    </row>
    <row r="315" spans="2:65" s="12" customFormat="1">
      <c r="B315" s="146"/>
      <c r="D315" s="147" t="s">
        <v>139</v>
      </c>
      <c r="E315" s="148" t="s">
        <v>1</v>
      </c>
      <c r="F315" s="149" t="s">
        <v>694</v>
      </c>
      <c r="H315" s="150">
        <v>2</v>
      </c>
      <c r="I315" s="151"/>
      <c r="L315" s="146"/>
      <c r="M315" s="152"/>
      <c r="T315" s="153"/>
      <c r="AT315" s="148" t="s">
        <v>139</v>
      </c>
      <c r="AU315" s="148" t="s">
        <v>84</v>
      </c>
      <c r="AV315" s="12" t="s">
        <v>84</v>
      </c>
      <c r="AW315" s="12" t="s">
        <v>31</v>
      </c>
      <c r="AX315" s="12" t="s">
        <v>74</v>
      </c>
      <c r="AY315" s="148" t="s">
        <v>132</v>
      </c>
    </row>
    <row r="316" spans="2:65" s="13" customFormat="1">
      <c r="B316" s="154"/>
      <c r="D316" s="147" t="s">
        <v>139</v>
      </c>
      <c r="E316" s="155" t="s">
        <v>1</v>
      </c>
      <c r="F316" s="156" t="s">
        <v>156</v>
      </c>
      <c r="H316" s="157">
        <v>5</v>
      </c>
      <c r="I316" s="158"/>
      <c r="L316" s="154"/>
      <c r="M316" s="159"/>
      <c r="T316" s="160"/>
      <c r="AT316" s="155" t="s">
        <v>139</v>
      </c>
      <c r="AU316" s="155" t="s">
        <v>84</v>
      </c>
      <c r="AV316" s="13" t="s">
        <v>137</v>
      </c>
      <c r="AW316" s="13" t="s">
        <v>31</v>
      </c>
      <c r="AX316" s="13" t="s">
        <v>82</v>
      </c>
      <c r="AY316" s="155" t="s">
        <v>132</v>
      </c>
    </row>
    <row r="317" spans="2:65" s="1" customFormat="1" ht="21.75" customHeight="1">
      <c r="B317" s="132"/>
      <c r="C317" s="174" t="s">
        <v>519</v>
      </c>
      <c r="D317" s="174" t="s">
        <v>357</v>
      </c>
      <c r="E317" s="175" t="s">
        <v>1659</v>
      </c>
      <c r="F317" s="176" t="s">
        <v>1838</v>
      </c>
      <c r="G317" s="177" t="s">
        <v>479</v>
      </c>
      <c r="H317" s="178">
        <v>5</v>
      </c>
      <c r="I317" s="179"/>
      <c r="J317" s="180">
        <f>ROUND(I317*H317,2)</f>
        <v>0</v>
      </c>
      <c r="K317" s="176" t="s">
        <v>136</v>
      </c>
      <c r="L317" s="181"/>
      <c r="M317" s="182" t="s">
        <v>1</v>
      </c>
      <c r="N317" s="183" t="s">
        <v>39</v>
      </c>
      <c r="P317" s="142">
        <f>O317*H317</f>
        <v>0</v>
      </c>
      <c r="Q317" s="142">
        <v>2.1</v>
      </c>
      <c r="R317" s="142">
        <f>Q317*H317</f>
        <v>10.5</v>
      </c>
      <c r="S317" s="142">
        <v>0</v>
      </c>
      <c r="T317" s="143">
        <f>S317*H317</f>
        <v>0</v>
      </c>
      <c r="AR317" s="144" t="s">
        <v>208</v>
      </c>
      <c r="AT317" s="144" t="s">
        <v>357</v>
      </c>
      <c r="AU317" s="144" t="s">
        <v>84</v>
      </c>
      <c r="AY317" s="17" t="s">
        <v>132</v>
      </c>
      <c r="BE317" s="145">
        <f>IF(N317="základní",J317,0)</f>
        <v>0</v>
      </c>
      <c r="BF317" s="145">
        <f>IF(N317="snížená",J317,0)</f>
        <v>0</v>
      </c>
      <c r="BG317" s="145">
        <f>IF(N317="zákl. přenesená",J317,0)</f>
        <v>0</v>
      </c>
      <c r="BH317" s="145">
        <f>IF(N317="sníž. přenesená",J317,0)</f>
        <v>0</v>
      </c>
      <c r="BI317" s="145">
        <f>IF(N317="nulová",J317,0)</f>
        <v>0</v>
      </c>
      <c r="BJ317" s="17" t="s">
        <v>82</v>
      </c>
      <c r="BK317" s="145">
        <f>ROUND(I317*H317,2)</f>
        <v>0</v>
      </c>
      <c r="BL317" s="17" t="s">
        <v>137</v>
      </c>
      <c r="BM317" s="144" t="s">
        <v>699</v>
      </c>
    </row>
    <row r="318" spans="2:65" s="1" customFormat="1" ht="37.9" customHeight="1">
      <c r="B318" s="132"/>
      <c r="C318" s="133" t="s">
        <v>526</v>
      </c>
      <c r="D318" s="133" t="s">
        <v>134</v>
      </c>
      <c r="E318" s="134" t="s">
        <v>1660</v>
      </c>
      <c r="F318" s="135" t="s">
        <v>543</v>
      </c>
      <c r="G318" s="136" t="s">
        <v>479</v>
      </c>
      <c r="H318" s="137">
        <v>5</v>
      </c>
      <c r="I318" s="138"/>
      <c r="J318" s="139">
        <f>ROUND(I318*H318,2)</f>
        <v>0</v>
      </c>
      <c r="K318" s="135" t="s">
        <v>136</v>
      </c>
      <c r="L318" s="32"/>
      <c r="M318" s="140" t="s">
        <v>1</v>
      </c>
      <c r="N318" s="141" t="s">
        <v>39</v>
      </c>
      <c r="P318" s="142">
        <f>O318*H318</f>
        <v>0</v>
      </c>
      <c r="Q318" s="142">
        <v>0.09</v>
      </c>
      <c r="R318" s="142">
        <f>Q318*H318</f>
        <v>0.44999999999999996</v>
      </c>
      <c r="S318" s="142">
        <v>0</v>
      </c>
      <c r="T318" s="143">
        <f>S318*H318</f>
        <v>0</v>
      </c>
      <c r="AR318" s="144" t="s">
        <v>137</v>
      </c>
      <c r="AT318" s="144" t="s">
        <v>134</v>
      </c>
      <c r="AU318" s="144" t="s">
        <v>84</v>
      </c>
      <c r="AY318" s="17" t="s">
        <v>132</v>
      </c>
      <c r="BE318" s="145">
        <f>IF(N318="základní",J318,0)</f>
        <v>0</v>
      </c>
      <c r="BF318" s="145">
        <f>IF(N318="snížená",J318,0)</f>
        <v>0</v>
      </c>
      <c r="BG318" s="145">
        <f>IF(N318="zákl. přenesená",J318,0)</f>
        <v>0</v>
      </c>
      <c r="BH318" s="145">
        <f>IF(N318="sníž. přenesená",J318,0)</f>
        <v>0</v>
      </c>
      <c r="BI318" s="145">
        <f>IF(N318="nulová",J318,0)</f>
        <v>0</v>
      </c>
      <c r="BJ318" s="17" t="s">
        <v>82</v>
      </c>
      <c r="BK318" s="145">
        <f>ROUND(I318*H318,2)</f>
        <v>0</v>
      </c>
      <c r="BL318" s="17" t="s">
        <v>137</v>
      </c>
      <c r="BM318" s="144" t="s">
        <v>700</v>
      </c>
    </row>
    <row r="319" spans="2:65" s="12" customFormat="1">
      <c r="B319" s="146"/>
      <c r="D319" s="147" t="s">
        <v>139</v>
      </c>
      <c r="E319" s="148" t="s">
        <v>1</v>
      </c>
      <c r="F319" s="149" t="s">
        <v>693</v>
      </c>
      <c r="H319" s="150">
        <v>3</v>
      </c>
      <c r="I319" s="151"/>
      <c r="L319" s="146"/>
      <c r="M319" s="152"/>
      <c r="T319" s="153"/>
      <c r="AT319" s="148" t="s">
        <v>139</v>
      </c>
      <c r="AU319" s="148" t="s">
        <v>84</v>
      </c>
      <c r="AV319" s="12" t="s">
        <v>84</v>
      </c>
      <c r="AW319" s="12" t="s">
        <v>31</v>
      </c>
      <c r="AX319" s="12" t="s">
        <v>74</v>
      </c>
      <c r="AY319" s="148" t="s">
        <v>132</v>
      </c>
    </row>
    <row r="320" spans="2:65" s="12" customFormat="1">
      <c r="B320" s="146"/>
      <c r="D320" s="147" t="s">
        <v>139</v>
      </c>
      <c r="E320" s="148" t="s">
        <v>1</v>
      </c>
      <c r="F320" s="149" t="s">
        <v>694</v>
      </c>
      <c r="H320" s="150">
        <v>2</v>
      </c>
      <c r="I320" s="151"/>
      <c r="L320" s="146"/>
      <c r="M320" s="152"/>
      <c r="T320" s="153"/>
      <c r="AT320" s="148" t="s">
        <v>139</v>
      </c>
      <c r="AU320" s="148" t="s">
        <v>84</v>
      </c>
      <c r="AV320" s="12" t="s">
        <v>84</v>
      </c>
      <c r="AW320" s="12" t="s">
        <v>31</v>
      </c>
      <c r="AX320" s="12" t="s">
        <v>74</v>
      </c>
      <c r="AY320" s="148" t="s">
        <v>132</v>
      </c>
    </row>
    <row r="321" spans="2:65" s="13" customFormat="1">
      <c r="B321" s="154"/>
      <c r="D321" s="147" t="s">
        <v>139</v>
      </c>
      <c r="E321" s="155" t="s">
        <v>1</v>
      </c>
      <c r="F321" s="156" t="s">
        <v>156</v>
      </c>
      <c r="H321" s="157">
        <v>5</v>
      </c>
      <c r="I321" s="158"/>
      <c r="L321" s="154"/>
      <c r="M321" s="159"/>
      <c r="T321" s="160"/>
      <c r="AT321" s="155" t="s">
        <v>139</v>
      </c>
      <c r="AU321" s="155" t="s">
        <v>84</v>
      </c>
      <c r="AV321" s="13" t="s">
        <v>137</v>
      </c>
      <c r="AW321" s="13" t="s">
        <v>31</v>
      </c>
      <c r="AX321" s="13" t="s">
        <v>82</v>
      </c>
      <c r="AY321" s="155" t="s">
        <v>132</v>
      </c>
    </row>
    <row r="322" spans="2:65" s="1" customFormat="1" ht="21.75" customHeight="1">
      <c r="B322" s="132"/>
      <c r="C322" s="174" t="s">
        <v>532</v>
      </c>
      <c r="D322" s="174" t="s">
        <v>357</v>
      </c>
      <c r="E322" s="175" t="s">
        <v>1662</v>
      </c>
      <c r="F322" s="176" t="s">
        <v>1869</v>
      </c>
      <c r="G322" s="177" t="s">
        <v>479</v>
      </c>
      <c r="H322" s="178">
        <v>5</v>
      </c>
      <c r="I322" s="179"/>
      <c r="J322" s="180">
        <f>ROUND(I322*H322,2)</f>
        <v>0</v>
      </c>
      <c r="K322" s="176" t="s">
        <v>136</v>
      </c>
      <c r="L322" s="181"/>
      <c r="M322" s="182" t="s">
        <v>1</v>
      </c>
      <c r="N322" s="183" t="s">
        <v>39</v>
      </c>
      <c r="P322" s="142">
        <f>O322*H322</f>
        <v>0</v>
      </c>
      <c r="Q322" s="142">
        <v>0.19600000000000001</v>
      </c>
      <c r="R322" s="142">
        <f>Q322*H322</f>
        <v>0.98</v>
      </c>
      <c r="S322" s="142">
        <v>0</v>
      </c>
      <c r="T322" s="143">
        <f>S322*H322</f>
        <v>0</v>
      </c>
      <c r="AR322" s="144" t="s">
        <v>208</v>
      </c>
      <c r="AT322" s="144" t="s">
        <v>357</v>
      </c>
      <c r="AU322" s="144" t="s">
        <v>84</v>
      </c>
      <c r="AY322" s="17" t="s">
        <v>132</v>
      </c>
      <c r="BE322" s="145">
        <f>IF(N322="základní",J322,0)</f>
        <v>0</v>
      </c>
      <c r="BF322" s="145">
        <f>IF(N322="snížená",J322,0)</f>
        <v>0</v>
      </c>
      <c r="BG322" s="145">
        <f>IF(N322="zákl. přenesená",J322,0)</f>
        <v>0</v>
      </c>
      <c r="BH322" s="145">
        <f>IF(N322="sníž. přenesená",J322,0)</f>
        <v>0</v>
      </c>
      <c r="BI322" s="145">
        <f>IF(N322="nulová",J322,0)</f>
        <v>0</v>
      </c>
      <c r="BJ322" s="17" t="s">
        <v>82</v>
      </c>
      <c r="BK322" s="145">
        <f>ROUND(I322*H322,2)</f>
        <v>0</v>
      </c>
      <c r="BL322" s="17" t="s">
        <v>137</v>
      </c>
      <c r="BM322" s="144" t="s">
        <v>701</v>
      </c>
    </row>
    <row r="323" spans="2:65" s="1" customFormat="1" ht="16.5" customHeight="1">
      <c r="B323" s="132"/>
      <c r="C323" s="133" t="s">
        <v>534</v>
      </c>
      <c r="D323" s="133" t="s">
        <v>134</v>
      </c>
      <c r="E323" s="134" t="s">
        <v>1663</v>
      </c>
      <c r="F323" s="135" t="s">
        <v>1843</v>
      </c>
      <c r="G323" s="136" t="s">
        <v>175</v>
      </c>
      <c r="H323" s="137">
        <v>310.64299999999997</v>
      </c>
      <c r="I323" s="138"/>
      <c r="J323" s="139">
        <f>ROUND(I323*H323,2)</f>
        <v>0</v>
      </c>
      <c r="K323" s="135" t="s">
        <v>136</v>
      </c>
      <c r="L323" s="32"/>
      <c r="M323" s="140" t="s">
        <v>1</v>
      </c>
      <c r="N323" s="141" t="s">
        <v>39</v>
      </c>
      <c r="P323" s="142">
        <f>O323*H323</f>
        <v>0</v>
      </c>
      <c r="Q323" s="142">
        <v>2.0000000000000001E-4</v>
      </c>
      <c r="R323" s="142">
        <f>Q323*H323</f>
        <v>6.2128599999999999E-2</v>
      </c>
      <c r="S323" s="142">
        <v>0</v>
      </c>
      <c r="T323" s="143">
        <f>S323*H323</f>
        <v>0</v>
      </c>
      <c r="AR323" s="144" t="s">
        <v>137</v>
      </c>
      <c r="AT323" s="144" t="s">
        <v>134</v>
      </c>
      <c r="AU323" s="144" t="s">
        <v>84</v>
      </c>
      <c r="AY323" s="17" t="s">
        <v>132</v>
      </c>
      <c r="BE323" s="145">
        <f>IF(N323="základní",J323,0)</f>
        <v>0</v>
      </c>
      <c r="BF323" s="145">
        <f>IF(N323="snížená",J323,0)</f>
        <v>0</v>
      </c>
      <c r="BG323" s="145">
        <f>IF(N323="zákl. přenesená",J323,0)</f>
        <v>0</v>
      </c>
      <c r="BH323" s="145">
        <f>IF(N323="sníž. přenesená",J323,0)</f>
        <v>0</v>
      </c>
      <c r="BI323" s="145">
        <f>IF(N323="nulová",J323,0)</f>
        <v>0</v>
      </c>
      <c r="BJ323" s="17" t="s">
        <v>82</v>
      </c>
      <c r="BK323" s="145">
        <f>ROUND(I323*H323,2)</f>
        <v>0</v>
      </c>
      <c r="BL323" s="17" t="s">
        <v>137</v>
      </c>
      <c r="BM323" s="144" t="s">
        <v>702</v>
      </c>
    </row>
    <row r="324" spans="2:65" s="15" customFormat="1">
      <c r="B324" s="168"/>
      <c r="D324" s="147" t="s">
        <v>139</v>
      </c>
      <c r="E324" s="169" t="s">
        <v>1</v>
      </c>
      <c r="F324" s="170" t="s">
        <v>660</v>
      </c>
      <c r="H324" s="169" t="s">
        <v>1</v>
      </c>
      <c r="I324" s="171"/>
      <c r="L324" s="168"/>
      <c r="M324" s="172"/>
      <c r="T324" s="173"/>
      <c r="AT324" s="169" t="s">
        <v>139</v>
      </c>
      <c r="AU324" s="169" t="s">
        <v>84</v>
      </c>
      <c r="AV324" s="15" t="s">
        <v>82</v>
      </c>
      <c r="AW324" s="15" t="s">
        <v>31</v>
      </c>
      <c r="AX324" s="15" t="s">
        <v>74</v>
      </c>
      <c r="AY324" s="169" t="s">
        <v>132</v>
      </c>
    </row>
    <row r="325" spans="2:65" s="12" customFormat="1">
      <c r="B325" s="146"/>
      <c r="D325" s="147" t="s">
        <v>139</v>
      </c>
      <c r="E325" s="148" t="s">
        <v>1</v>
      </c>
      <c r="F325" s="149" t="s">
        <v>661</v>
      </c>
      <c r="H325" s="150">
        <v>124.58</v>
      </c>
      <c r="I325" s="151"/>
      <c r="L325" s="146"/>
      <c r="M325" s="152"/>
      <c r="T325" s="153"/>
      <c r="AT325" s="148" t="s">
        <v>139</v>
      </c>
      <c r="AU325" s="148" t="s">
        <v>84</v>
      </c>
      <c r="AV325" s="12" t="s">
        <v>84</v>
      </c>
      <c r="AW325" s="12" t="s">
        <v>31</v>
      </c>
      <c r="AX325" s="12" t="s">
        <v>74</v>
      </c>
      <c r="AY325" s="148" t="s">
        <v>132</v>
      </c>
    </row>
    <row r="326" spans="2:65" s="12" customFormat="1">
      <c r="B326" s="146"/>
      <c r="D326" s="147" t="s">
        <v>139</v>
      </c>
      <c r="E326" s="148" t="s">
        <v>1</v>
      </c>
      <c r="F326" s="149" t="s">
        <v>662</v>
      </c>
      <c r="H326" s="150">
        <v>44.03</v>
      </c>
      <c r="I326" s="151"/>
      <c r="L326" s="146"/>
      <c r="M326" s="152"/>
      <c r="T326" s="153"/>
      <c r="AT326" s="148" t="s">
        <v>139</v>
      </c>
      <c r="AU326" s="148" t="s">
        <v>84</v>
      </c>
      <c r="AV326" s="12" t="s">
        <v>84</v>
      </c>
      <c r="AW326" s="12" t="s">
        <v>31</v>
      </c>
      <c r="AX326" s="12" t="s">
        <v>74</v>
      </c>
      <c r="AY326" s="148" t="s">
        <v>132</v>
      </c>
    </row>
    <row r="327" spans="2:65" s="15" customFormat="1">
      <c r="B327" s="168"/>
      <c r="D327" s="147" t="s">
        <v>139</v>
      </c>
      <c r="E327" s="169" t="s">
        <v>1</v>
      </c>
      <c r="F327" s="170" t="s">
        <v>663</v>
      </c>
      <c r="H327" s="169" t="s">
        <v>1</v>
      </c>
      <c r="I327" s="171"/>
      <c r="L327" s="168"/>
      <c r="M327" s="172"/>
      <c r="T327" s="173"/>
      <c r="AT327" s="169" t="s">
        <v>139</v>
      </c>
      <c r="AU327" s="169" t="s">
        <v>84</v>
      </c>
      <c r="AV327" s="15" t="s">
        <v>82</v>
      </c>
      <c r="AW327" s="15" t="s">
        <v>31</v>
      </c>
      <c r="AX327" s="15" t="s">
        <v>74</v>
      </c>
      <c r="AY327" s="169" t="s">
        <v>132</v>
      </c>
    </row>
    <row r="328" spans="2:65" s="12" customFormat="1">
      <c r="B328" s="146"/>
      <c r="D328" s="147" t="s">
        <v>139</v>
      </c>
      <c r="E328" s="148" t="s">
        <v>1</v>
      </c>
      <c r="F328" s="149" t="s">
        <v>664</v>
      </c>
      <c r="H328" s="150">
        <v>5</v>
      </c>
      <c r="I328" s="151"/>
      <c r="L328" s="146"/>
      <c r="M328" s="152"/>
      <c r="T328" s="153"/>
      <c r="AT328" s="148" t="s">
        <v>139</v>
      </c>
      <c r="AU328" s="148" t="s">
        <v>84</v>
      </c>
      <c r="AV328" s="12" t="s">
        <v>84</v>
      </c>
      <c r="AW328" s="12" t="s">
        <v>31</v>
      </c>
      <c r="AX328" s="12" t="s">
        <v>74</v>
      </c>
      <c r="AY328" s="148" t="s">
        <v>132</v>
      </c>
    </row>
    <row r="329" spans="2:65" s="12" customFormat="1">
      <c r="B329" s="146"/>
      <c r="D329" s="147" t="s">
        <v>139</v>
      </c>
      <c r="E329" s="148" t="s">
        <v>1</v>
      </c>
      <c r="F329" s="149" t="s">
        <v>665</v>
      </c>
      <c r="H329" s="150">
        <v>5</v>
      </c>
      <c r="I329" s="151"/>
      <c r="L329" s="146"/>
      <c r="M329" s="152"/>
      <c r="T329" s="153"/>
      <c r="AT329" s="148" t="s">
        <v>139</v>
      </c>
      <c r="AU329" s="148" t="s">
        <v>84</v>
      </c>
      <c r="AV329" s="12" t="s">
        <v>84</v>
      </c>
      <c r="AW329" s="12" t="s">
        <v>31</v>
      </c>
      <c r="AX329" s="12" t="s">
        <v>74</v>
      </c>
      <c r="AY329" s="148" t="s">
        <v>132</v>
      </c>
    </row>
    <row r="330" spans="2:65" s="15" customFormat="1">
      <c r="B330" s="168"/>
      <c r="D330" s="147" t="s">
        <v>139</v>
      </c>
      <c r="E330" s="169" t="s">
        <v>1</v>
      </c>
      <c r="F330" s="170" t="s">
        <v>666</v>
      </c>
      <c r="H330" s="169" t="s">
        <v>1</v>
      </c>
      <c r="I330" s="171"/>
      <c r="L330" s="168"/>
      <c r="M330" s="172"/>
      <c r="T330" s="173"/>
      <c r="AT330" s="169" t="s">
        <v>139</v>
      </c>
      <c r="AU330" s="169" t="s">
        <v>84</v>
      </c>
      <c r="AV330" s="15" t="s">
        <v>82</v>
      </c>
      <c r="AW330" s="15" t="s">
        <v>31</v>
      </c>
      <c r="AX330" s="15" t="s">
        <v>74</v>
      </c>
      <c r="AY330" s="169" t="s">
        <v>132</v>
      </c>
    </row>
    <row r="331" spans="2:65" s="12" customFormat="1">
      <c r="B331" s="146"/>
      <c r="D331" s="147" t="s">
        <v>139</v>
      </c>
      <c r="E331" s="148" t="s">
        <v>1</v>
      </c>
      <c r="F331" s="149" t="s">
        <v>667</v>
      </c>
      <c r="H331" s="150">
        <v>117.24</v>
      </c>
      <c r="I331" s="151"/>
      <c r="L331" s="146"/>
      <c r="M331" s="152"/>
      <c r="T331" s="153"/>
      <c r="AT331" s="148" t="s">
        <v>139</v>
      </c>
      <c r="AU331" s="148" t="s">
        <v>84</v>
      </c>
      <c r="AV331" s="12" t="s">
        <v>84</v>
      </c>
      <c r="AW331" s="12" t="s">
        <v>31</v>
      </c>
      <c r="AX331" s="12" t="s">
        <v>74</v>
      </c>
      <c r="AY331" s="148" t="s">
        <v>132</v>
      </c>
    </row>
    <row r="332" spans="2:65" s="13" customFormat="1">
      <c r="B332" s="154"/>
      <c r="D332" s="147" t="s">
        <v>139</v>
      </c>
      <c r="E332" s="155" t="s">
        <v>1</v>
      </c>
      <c r="F332" s="156" t="s">
        <v>156</v>
      </c>
      <c r="H332" s="157">
        <v>295.85000000000002</v>
      </c>
      <c r="I332" s="158"/>
      <c r="L332" s="154"/>
      <c r="M332" s="159"/>
      <c r="T332" s="160"/>
      <c r="AT332" s="155" t="s">
        <v>139</v>
      </c>
      <c r="AU332" s="155" t="s">
        <v>84</v>
      </c>
      <c r="AV332" s="13" t="s">
        <v>137</v>
      </c>
      <c r="AW332" s="13" t="s">
        <v>31</v>
      </c>
      <c r="AX332" s="13" t="s">
        <v>74</v>
      </c>
      <c r="AY332" s="155" t="s">
        <v>132</v>
      </c>
    </row>
    <row r="333" spans="2:65" s="12" customFormat="1">
      <c r="B333" s="146"/>
      <c r="D333" s="147" t="s">
        <v>139</v>
      </c>
      <c r="E333" s="148" t="s">
        <v>1</v>
      </c>
      <c r="F333" s="149" t="s">
        <v>703</v>
      </c>
      <c r="H333" s="150">
        <v>310.64299999999997</v>
      </c>
      <c r="I333" s="151"/>
      <c r="L333" s="146"/>
      <c r="M333" s="152"/>
      <c r="T333" s="153"/>
      <c r="AT333" s="148" t="s">
        <v>139</v>
      </c>
      <c r="AU333" s="148" t="s">
        <v>84</v>
      </c>
      <c r="AV333" s="12" t="s">
        <v>84</v>
      </c>
      <c r="AW333" s="12" t="s">
        <v>31</v>
      </c>
      <c r="AX333" s="12" t="s">
        <v>82</v>
      </c>
      <c r="AY333" s="148" t="s">
        <v>132</v>
      </c>
    </row>
    <row r="334" spans="2:65" s="1" customFormat="1" ht="24.2" customHeight="1">
      <c r="B334" s="132"/>
      <c r="C334" s="133" t="s">
        <v>536</v>
      </c>
      <c r="D334" s="133" t="s">
        <v>134</v>
      </c>
      <c r="E334" s="134" t="s">
        <v>1664</v>
      </c>
      <c r="F334" s="135" t="s">
        <v>1844</v>
      </c>
      <c r="G334" s="136" t="s">
        <v>175</v>
      </c>
      <c r="H334" s="137">
        <v>310.64299999999997</v>
      </c>
      <c r="I334" s="138"/>
      <c r="J334" s="139">
        <f>ROUND(I334*H334,2)</f>
        <v>0</v>
      </c>
      <c r="K334" s="135" t="s">
        <v>136</v>
      </c>
      <c r="L334" s="32"/>
      <c r="M334" s="140" t="s">
        <v>1</v>
      </c>
      <c r="N334" s="141" t="s">
        <v>39</v>
      </c>
      <c r="P334" s="142">
        <f>O334*H334</f>
        <v>0</v>
      </c>
      <c r="Q334" s="142">
        <v>9.0000000000000006E-5</v>
      </c>
      <c r="R334" s="142">
        <f>Q334*H334</f>
        <v>2.7957869999999999E-2</v>
      </c>
      <c r="S334" s="142">
        <v>0</v>
      </c>
      <c r="T334" s="143">
        <f>S334*H334</f>
        <v>0</v>
      </c>
      <c r="AR334" s="144" t="s">
        <v>137</v>
      </c>
      <c r="AT334" s="144" t="s">
        <v>134</v>
      </c>
      <c r="AU334" s="144" t="s">
        <v>84</v>
      </c>
      <c r="AY334" s="17" t="s">
        <v>132</v>
      </c>
      <c r="BE334" s="145">
        <f>IF(N334="základní",J334,0)</f>
        <v>0</v>
      </c>
      <c r="BF334" s="145">
        <f>IF(N334="snížená",J334,0)</f>
        <v>0</v>
      </c>
      <c r="BG334" s="145">
        <f>IF(N334="zákl. přenesená",J334,0)</f>
        <v>0</v>
      </c>
      <c r="BH334" s="145">
        <f>IF(N334="sníž. přenesená",J334,0)</f>
        <v>0</v>
      </c>
      <c r="BI334" s="145">
        <f>IF(N334="nulová",J334,0)</f>
        <v>0</v>
      </c>
      <c r="BJ334" s="17" t="s">
        <v>82</v>
      </c>
      <c r="BK334" s="145">
        <f>ROUND(I334*H334,2)</f>
        <v>0</v>
      </c>
      <c r="BL334" s="17" t="s">
        <v>137</v>
      </c>
      <c r="BM334" s="144" t="s">
        <v>704</v>
      </c>
    </row>
    <row r="335" spans="2:65" s="15" customFormat="1">
      <c r="B335" s="168"/>
      <c r="D335" s="147" t="s">
        <v>139</v>
      </c>
      <c r="E335" s="169" t="s">
        <v>1</v>
      </c>
      <c r="F335" s="170" t="s">
        <v>660</v>
      </c>
      <c r="H335" s="169" t="s">
        <v>1</v>
      </c>
      <c r="I335" s="171"/>
      <c r="L335" s="168"/>
      <c r="M335" s="172"/>
      <c r="T335" s="173"/>
      <c r="AT335" s="169" t="s">
        <v>139</v>
      </c>
      <c r="AU335" s="169" t="s">
        <v>84</v>
      </c>
      <c r="AV335" s="15" t="s">
        <v>82</v>
      </c>
      <c r="AW335" s="15" t="s">
        <v>31</v>
      </c>
      <c r="AX335" s="15" t="s">
        <v>74</v>
      </c>
      <c r="AY335" s="169" t="s">
        <v>132</v>
      </c>
    </row>
    <row r="336" spans="2:65" s="12" customFormat="1">
      <c r="B336" s="146"/>
      <c r="D336" s="147" t="s">
        <v>139</v>
      </c>
      <c r="E336" s="148" t="s">
        <v>1</v>
      </c>
      <c r="F336" s="149" t="s">
        <v>661</v>
      </c>
      <c r="H336" s="150">
        <v>124.58</v>
      </c>
      <c r="I336" s="151"/>
      <c r="L336" s="146"/>
      <c r="M336" s="152"/>
      <c r="T336" s="153"/>
      <c r="AT336" s="148" t="s">
        <v>139</v>
      </c>
      <c r="AU336" s="148" t="s">
        <v>84</v>
      </c>
      <c r="AV336" s="12" t="s">
        <v>84</v>
      </c>
      <c r="AW336" s="12" t="s">
        <v>31</v>
      </c>
      <c r="AX336" s="12" t="s">
        <v>74</v>
      </c>
      <c r="AY336" s="148" t="s">
        <v>132</v>
      </c>
    </row>
    <row r="337" spans="2:65" s="12" customFormat="1">
      <c r="B337" s="146"/>
      <c r="D337" s="147" t="s">
        <v>139</v>
      </c>
      <c r="E337" s="148" t="s">
        <v>1</v>
      </c>
      <c r="F337" s="149" t="s">
        <v>662</v>
      </c>
      <c r="H337" s="150">
        <v>44.03</v>
      </c>
      <c r="I337" s="151"/>
      <c r="L337" s="146"/>
      <c r="M337" s="152"/>
      <c r="T337" s="153"/>
      <c r="AT337" s="148" t="s">
        <v>139</v>
      </c>
      <c r="AU337" s="148" t="s">
        <v>84</v>
      </c>
      <c r="AV337" s="12" t="s">
        <v>84</v>
      </c>
      <c r="AW337" s="12" t="s">
        <v>31</v>
      </c>
      <c r="AX337" s="12" t="s">
        <v>74</v>
      </c>
      <c r="AY337" s="148" t="s">
        <v>132</v>
      </c>
    </row>
    <row r="338" spans="2:65" s="15" customFormat="1">
      <c r="B338" s="168"/>
      <c r="D338" s="147" t="s">
        <v>139</v>
      </c>
      <c r="E338" s="169" t="s">
        <v>1</v>
      </c>
      <c r="F338" s="170" t="s">
        <v>663</v>
      </c>
      <c r="H338" s="169" t="s">
        <v>1</v>
      </c>
      <c r="I338" s="171"/>
      <c r="L338" s="168"/>
      <c r="M338" s="172"/>
      <c r="T338" s="173"/>
      <c r="AT338" s="169" t="s">
        <v>139</v>
      </c>
      <c r="AU338" s="169" t="s">
        <v>84</v>
      </c>
      <c r="AV338" s="15" t="s">
        <v>82</v>
      </c>
      <c r="AW338" s="15" t="s">
        <v>31</v>
      </c>
      <c r="AX338" s="15" t="s">
        <v>74</v>
      </c>
      <c r="AY338" s="169" t="s">
        <v>132</v>
      </c>
    </row>
    <row r="339" spans="2:65" s="12" customFormat="1">
      <c r="B339" s="146"/>
      <c r="D339" s="147" t="s">
        <v>139</v>
      </c>
      <c r="E339" s="148" t="s">
        <v>1</v>
      </c>
      <c r="F339" s="149" t="s">
        <v>664</v>
      </c>
      <c r="H339" s="150">
        <v>5</v>
      </c>
      <c r="I339" s="151"/>
      <c r="L339" s="146"/>
      <c r="M339" s="152"/>
      <c r="T339" s="153"/>
      <c r="AT339" s="148" t="s">
        <v>139</v>
      </c>
      <c r="AU339" s="148" t="s">
        <v>84</v>
      </c>
      <c r="AV339" s="12" t="s">
        <v>84</v>
      </c>
      <c r="AW339" s="12" t="s">
        <v>31</v>
      </c>
      <c r="AX339" s="12" t="s">
        <v>74</v>
      </c>
      <c r="AY339" s="148" t="s">
        <v>132</v>
      </c>
    </row>
    <row r="340" spans="2:65" s="12" customFormat="1">
      <c r="B340" s="146"/>
      <c r="D340" s="147" t="s">
        <v>139</v>
      </c>
      <c r="E340" s="148" t="s">
        <v>1</v>
      </c>
      <c r="F340" s="149" t="s">
        <v>665</v>
      </c>
      <c r="H340" s="150">
        <v>5</v>
      </c>
      <c r="I340" s="151"/>
      <c r="L340" s="146"/>
      <c r="M340" s="152"/>
      <c r="T340" s="153"/>
      <c r="AT340" s="148" t="s">
        <v>139</v>
      </c>
      <c r="AU340" s="148" t="s">
        <v>84</v>
      </c>
      <c r="AV340" s="12" t="s">
        <v>84</v>
      </c>
      <c r="AW340" s="12" t="s">
        <v>31</v>
      </c>
      <c r="AX340" s="12" t="s">
        <v>74</v>
      </c>
      <c r="AY340" s="148" t="s">
        <v>132</v>
      </c>
    </row>
    <row r="341" spans="2:65" s="15" customFormat="1">
      <c r="B341" s="168"/>
      <c r="D341" s="147" t="s">
        <v>139</v>
      </c>
      <c r="E341" s="169" t="s">
        <v>1</v>
      </c>
      <c r="F341" s="170" t="s">
        <v>666</v>
      </c>
      <c r="H341" s="169" t="s">
        <v>1</v>
      </c>
      <c r="I341" s="171"/>
      <c r="L341" s="168"/>
      <c r="M341" s="172"/>
      <c r="T341" s="173"/>
      <c r="AT341" s="169" t="s">
        <v>139</v>
      </c>
      <c r="AU341" s="169" t="s">
        <v>84</v>
      </c>
      <c r="AV341" s="15" t="s">
        <v>82</v>
      </c>
      <c r="AW341" s="15" t="s">
        <v>31</v>
      </c>
      <c r="AX341" s="15" t="s">
        <v>74</v>
      </c>
      <c r="AY341" s="169" t="s">
        <v>132</v>
      </c>
    </row>
    <row r="342" spans="2:65" s="12" customFormat="1">
      <c r="B342" s="146"/>
      <c r="D342" s="147" t="s">
        <v>139</v>
      </c>
      <c r="E342" s="148" t="s">
        <v>1</v>
      </c>
      <c r="F342" s="149" t="s">
        <v>667</v>
      </c>
      <c r="H342" s="150">
        <v>117.24</v>
      </c>
      <c r="I342" s="151"/>
      <c r="L342" s="146"/>
      <c r="M342" s="152"/>
      <c r="T342" s="153"/>
      <c r="AT342" s="148" t="s">
        <v>139</v>
      </c>
      <c r="AU342" s="148" t="s">
        <v>84</v>
      </c>
      <c r="AV342" s="12" t="s">
        <v>84</v>
      </c>
      <c r="AW342" s="12" t="s">
        <v>31</v>
      </c>
      <c r="AX342" s="12" t="s">
        <v>74</v>
      </c>
      <c r="AY342" s="148" t="s">
        <v>132</v>
      </c>
    </row>
    <row r="343" spans="2:65" s="13" customFormat="1">
      <c r="B343" s="154"/>
      <c r="D343" s="147" t="s">
        <v>139</v>
      </c>
      <c r="E343" s="155" t="s">
        <v>1</v>
      </c>
      <c r="F343" s="156" t="s">
        <v>156</v>
      </c>
      <c r="H343" s="157">
        <v>295.85000000000002</v>
      </c>
      <c r="I343" s="158"/>
      <c r="L343" s="154"/>
      <c r="M343" s="159"/>
      <c r="T343" s="160"/>
      <c r="AT343" s="155" t="s">
        <v>139</v>
      </c>
      <c r="AU343" s="155" t="s">
        <v>84</v>
      </c>
      <c r="AV343" s="13" t="s">
        <v>137</v>
      </c>
      <c r="AW343" s="13" t="s">
        <v>31</v>
      </c>
      <c r="AX343" s="13" t="s">
        <v>74</v>
      </c>
      <c r="AY343" s="155" t="s">
        <v>132</v>
      </c>
    </row>
    <row r="344" spans="2:65" s="12" customFormat="1">
      <c r="B344" s="146"/>
      <c r="D344" s="147" t="s">
        <v>139</v>
      </c>
      <c r="E344" s="148" t="s">
        <v>1</v>
      </c>
      <c r="F344" s="149" t="s">
        <v>703</v>
      </c>
      <c r="H344" s="150">
        <v>310.64299999999997</v>
      </c>
      <c r="I344" s="151"/>
      <c r="L344" s="146"/>
      <c r="M344" s="152"/>
      <c r="T344" s="153"/>
      <c r="AT344" s="148" t="s">
        <v>139</v>
      </c>
      <c r="AU344" s="148" t="s">
        <v>84</v>
      </c>
      <c r="AV344" s="12" t="s">
        <v>84</v>
      </c>
      <c r="AW344" s="12" t="s">
        <v>31</v>
      </c>
      <c r="AX344" s="12" t="s">
        <v>82</v>
      </c>
      <c r="AY344" s="148" t="s">
        <v>132</v>
      </c>
    </row>
    <row r="345" spans="2:65" s="11" customFormat="1" ht="22.9" customHeight="1">
      <c r="B345" s="120"/>
      <c r="D345" s="121" t="s">
        <v>73</v>
      </c>
      <c r="E345" s="130" t="s">
        <v>224</v>
      </c>
      <c r="F345" s="130" t="s">
        <v>552</v>
      </c>
      <c r="I345" s="123"/>
      <c r="J345" s="131">
        <f>BK345</f>
        <v>0</v>
      </c>
      <c r="L345" s="120"/>
      <c r="M345" s="125"/>
      <c r="P345" s="126">
        <f>SUM(P346:P349)</f>
        <v>0</v>
      </c>
      <c r="R345" s="126">
        <f>SUM(R346:R349)</f>
        <v>4.4030000000000007E-3</v>
      </c>
      <c r="T345" s="127">
        <f>SUM(T346:T349)</f>
        <v>0</v>
      </c>
      <c r="AR345" s="121" t="s">
        <v>82</v>
      </c>
      <c r="AT345" s="128" t="s">
        <v>73</v>
      </c>
      <c r="AU345" s="128" t="s">
        <v>82</v>
      </c>
      <c r="AY345" s="121" t="s">
        <v>132</v>
      </c>
      <c r="BK345" s="129">
        <f>SUM(BK346:BK349)</f>
        <v>0</v>
      </c>
    </row>
    <row r="346" spans="2:65" s="1" customFormat="1" ht="24.2" customHeight="1">
      <c r="B346" s="132"/>
      <c r="C346" s="133" t="s">
        <v>538</v>
      </c>
      <c r="D346" s="133" t="s">
        <v>134</v>
      </c>
      <c r="E346" s="134" t="s">
        <v>1665</v>
      </c>
      <c r="F346" s="135" t="s">
        <v>1845</v>
      </c>
      <c r="G346" s="136" t="s">
        <v>175</v>
      </c>
      <c r="H346" s="137">
        <v>88.06</v>
      </c>
      <c r="I346" s="138"/>
      <c r="J346" s="139">
        <f>ROUND(I346*H346,2)</f>
        <v>0</v>
      </c>
      <c r="K346" s="135" t="s">
        <v>136</v>
      </c>
      <c r="L346" s="32"/>
      <c r="M346" s="140" t="s">
        <v>1</v>
      </c>
      <c r="N346" s="141" t="s">
        <v>39</v>
      </c>
      <c r="P346" s="142">
        <f>O346*H346</f>
        <v>0</v>
      </c>
      <c r="Q346" s="142">
        <v>5.0000000000000002E-5</v>
      </c>
      <c r="R346" s="142">
        <f>Q346*H346</f>
        <v>4.4030000000000007E-3</v>
      </c>
      <c r="S346" s="142">
        <v>0</v>
      </c>
      <c r="T346" s="143">
        <f>S346*H346</f>
        <v>0</v>
      </c>
      <c r="AR346" s="144" t="s">
        <v>137</v>
      </c>
      <c r="AT346" s="144" t="s">
        <v>134</v>
      </c>
      <c r="AU346" s="144" t="s">
        <v>84</v>
      </c>
      <c r="AY346" s="17" t="s">
        <v>132</v>
      </c>
      <c r="BE346" s="145">
        <f>IF(N346="základní",J346,0)</f>
        <v>0</v>
      </c>
      <c r="BF346" s="145">
        <f>IF(N346="snížená",J346,0)</f>
        <v>0</v>
      </c>
      <c r="BG346" s="145">
        <f>IF(N346="zákl. přenesená",J346,0)</f>
        <v>0</v>
      </c>
      <c r="BH346" s="145">
        <f>IF(N346="sníž. přenesená",J346,0)</f>
        <v>0</v>
      </c>
      <c r="BI346" s="145">
        <f>IF(N346="nulová",J346,0)</f>
        <v>0</v>
      </c>
      <c r="BJ346" s="17" t="s">
        <v>82</v>
      </c>
      <c r="BK346" s="145">
        <f>ROUND(I346*H346,2)</f>
        <v>0</v>
      </c>
      <c r="BL346" s="17" t="s">
        <v>137</v>
      </c>
      <c r="BM346" s="144" t="s">
        <v>705</v>
      </c>
    </row>
    <row r="347" spans="2:65" s="12" customFormat="1">
      <c r="B347" s="146"/>
      <c r="D347" s="147" t="s">
        <v>139</v>
      </c>
      <c r="E347" s="148" t="s">
        <v>1</v>
      </c>
      <c r="F347" s="149" t="s">
        <v>582</v>
      </c>
      <c r="H347" s="150">
        <v>88.06</v>
      </c>
      <c r="I347" s="151"/>
      <c r="L347" s="146"/>
      <c r="M347" s="152"/>
      <c r="T347" s="153"/>
      <c r="AT347" s="148" t="s">
        <v>139</v>
      </c>
      <c r="AU347" s="148" t="s">
        <v>84</v>
      </c>
      <c r="AV347" s="12" t="s">
        <v>84</v>
      </c>
      <c r="AW347" s="12" t="s">
        <v>31</v>
      </c>
      <c r="AX347" s="12" t="s">
        <v>82</v>
      </c>
      <c r="AY347" s="148" t="s">
        <v>132</v>
      </c>
    </row>
    <row r="348" spans="2:65" s="1" customFormat="1" ht="24.2" customHeight="1">
      <c r="B348" s="132"/>
      <c r="C348" s="133" t="s">
        <v>540</v>
      </c>
      <c r="D348" s="133" t="s">
        <v>134</v>
      </c>
      <c r="E348" s="134" t="s">
        <v>1666</v>
      </c>
      <c r="F348" s="135" t="s">
        <v>1846</v>
      </c>
      <c r="G348" s="136" t="s">
        <v>175</v>
      </c>
      <c r="H348" s="137">
        <v>88.06</v>
      </c>
      <c r="I348" s="138"/>
      <c r="J348" s="139">
        <f>ROUND(I348*H348,2)</f>
        <v>0</v>
      </c>
      <c r="K348" s="135" t="s">
        <v>136</v>
      </c>
      <c r="L348" s="32"/>
      <c r="M348" s="140" t="s">
        <v>1</v>
      </c>
      <c r="N348" s="141" t="s">
        <v>39</v>
      </c>
      <c r="P348" s="142">
        <f>O348*H348</f>
        <v>0</v>
      </c>
      <c r="Q348" s="142">
        <v>0</v>
      </c>
      <c r="R348" s="142">
        <f>Q348*H348</f>
        <v>0</v>
      </c>
      <c r="S348" s="142">
        <v>0</v>
      </c>
      <c r="T348" s="143">
        <f>S348*H348</f>
        <v>0</v>
      </c>
      <c r="AR348" s="144" t="s">
        <v>137</v>
      </c>
      <c r="AT348" s="144" t="s">
        <v>134</v>
      </c>
      <c r="AU348" s="144" t="s">
        <v>84</v>
      </c>
      <c r="AY348" s="17" t="s">
        <v>132</v>
      </c>
      <c r="BE348" s="145">
        <f>IF(N348="základní",J348,0)</f>
        <v>0</v>
      </c>
      <c r="BF348" s="145">
        <f>IF(N348="snížená",J348,0)</f>
        <v>0</v>
      </c>
      <c r="BG348" s="145">
        <f>IF(N348="zákl. přenesená",J348,0)</f>
        <v>0</v>
      </c>
      <c r="BH348" s="145">
        <f>IF(N348="sníž. přenesená",J348,0)</f>
        <v>0</v>
      </c>
      <c r="BI348" s="145">
        <f>IF(N348="nulová",J348,0)</f>
        <v>0</v>
      </c>
      <c r="BJ348" s="17" t="s">
        <v>82</v>
      </c>
      <c r="BK348" s="145">
        <f>ROUND(I348*H348,2)</f>
        <v>0</v>
      </c>
      <c r="BL348" s="17" t="s">
        <v>137</v>
      </c>
      <c r="BM348" s="144" t="s">
        <v>706</v>
      </c>
    </row>
    <row r="349" spans="2:65" s="12" customFormat="1">
      <c r="B349" s="146"/>
      <c r="D349" s="147" t="s">
        <v>139</v>
      </c>
      <c r="E349" s="148" t="s">
        <v>1</v>
      </c>
      <c r="F349" s="149" t="s">
        <v>582</v>
      </c>
      <c r="H349" s="150">
        <v>88.06</v>
      </c>
      <c r="I349" s="151"/>
      <c r="L349" s="146"/>
      <c r="M349" s="152"/>
      <c r="T349" s="153"/>
      <c r="AT349" s="148" t="s">
        <v>139</v>
      </c>
      <c r="AU349" s="148" t="s">
        <v>84</v>
      </c>
      <c r="AV349" s="12" t="s">
        <v>84</v>
      </c>
      <c r="AW349" s="12" t="s">
        <v>31</v>
      </c>
      <c r="AX349" s="12" t="s">
        <v>82</v>
      </c>
      <c r="AY349" s="148" t="s">
        <v>132</v>
      </c>
    </row>
    <row r="350" spans="2:65" s="11" customFormat="1" ht="22.9" customHeight="1">
      <c r="B350" s="120"/>
      <c r="D350" s="121" t="s">
        <v>73</v>
      </c>
      <c r="E350" s="130" t="s">
        <v>559</v>
      </c>
      <c r="F350" s="130" t="s">
        <v>560</v>
      </c>
      <c r="I350" s="123"/>
      <c r="J350" s="131">
        <f>BK350</f>
        <v>0</v>
      </c>
      <c r="L350" s="120"/>
      <c r="M350" s="125"/>
      <c r="P350" s="126">
        <f>SUM(P351:P362)</f>
        <v>0</v>
      </c>
      <c r="R350" s="126">
        <f>SUM(R351:R362)</f>
        <v>0</v>
      </c>
      <c r="T350" s="127">
        <f>SUM(T351:T362)</f>
        <v>0</v>
      </c>
      <c r="AR350" s="121" t="s">
        <v>82</v>
      </c>
      <c r="AT350" s="128" t="s">
        <v>73</v>
      </c>
      <c r="AU350" s="128" t="s">
        <v>82</v>
      </c>
      <c r="AY350" s="121" t="s">
        <v>132</v>
      </c>
      <c r="BK350" s="129">
        <f>SUM(BK351:BK362)</f>
        <v>0</v>
      </c>
    </row>
    <row r="351" spans="2:65" s="1" customFormat="1" ht="21.75" customHeight="1">
      <c r="B351" s="132"/>
      <c r="C351" s="133" t="s">
        <v>542</v>
      </c>
      <c r="D351" s="133" t="s">
        <v>134</v>
      </c>
      <c r="E351" s="134" t="s">
        <v>1668</v>
      </c>
      <c r="F351" s="135" t="s">
        <v>1848</v>
      </c>
      <c r="G351" s="136" t="s">
        <v>358</v>
      </c>
      <c r="H351" s="137">
        <v>204.852</v>
      </c>
      <c r="I351" s="138"/>
      <c r="J351" s="139">
        <f>ROUND(I351*H351,2)</f>
        <v>0</v>
      </c>
      <c r="K351" s="135" t="s">
        <v>136</v>
      </c>
      <c r="L351" s="32"/>
      <c r="M351" s="140" t="s">
        <v>1</v>
      </c>
      <c r="N351" s="141" t="s">
        <v>39</v>
      </c>
      <c r="P351" s="142">
        <f>O351*H351</f>
        <v>0</v>
      </c>
      <c r="Q351" s="142">
        <v>0</v>
      </c>
      <c r="R351" s="142">
        <f>Q351*H351</f>
        <v>0</v>
      </c>
      <c r="S351" s="142">
        <v>0</v>
      </c>
      <c r="T351" s="143">
        <f>S351*H351</f>
        <v>0</v>
      </c>
      <c r="AR351" s="144" t="s">
        <v>137</v>
      </c>
      <c r="AT351" s="144" t="s">
        <v>134</v>
      </c>
      <c r="AU351" s="144" t="s">
        <v>84</v>
      </c>
      <c r="AY351" s="17" t="s">
        <v>132</v>
      </c>
      <c r="BE351" s="145">
        <f>IF(N351="základní",J351,0)</f>
        <v>0</v>
      </c>
      <c r="BF351" s="145">
        <f>IF(N351="snížená",J351,0)</f>
        <v>0</v>
      </c>
      <c r="BG351" s="145">
        <f>IF(N351="zákl. přenesená",J351,0)</f>
        <v>0</v>
      </c>
      <c r="BH351" s="145">
        <f>IF(N351="sníž. přenesená",J351,0)</f>
        <v>0</v>
      </c>
      <c r="BI351" s="145">
        <f>IF(N351="nulová",J351,0)</f>
        <v>0</v>
      </c>
      <c r="BJ351" s="17" t="s">
        <v>82</v>
      </c>
      <c r="BK351" s="145">
        <f>ROUND(I351*H351,2)</f>
        <v>0</v>
      </c>
      <c r="BL351" s="17" t="s">
        <v>137</v>
      </c>
      <c r="BM351" s="144" t="s">
        <v>707</v>
      </c>
    </row>
    <row r="352" spans="2:65" s="12" customFormat="1">
      <c r="B352" s="146"/>
      <c r="D352" s="147" t="s">
        <v>139</v>
      </c>
      <c r="E352" s="148" t="s">
        <v>1</v>
      </c>
      <c r="F352" s="149" t="s">
        <v>708</v>
      </c>
      <c r="H352" s="150">
        <v>184.59800000000001</v>
      </c>
      <c r="I352" s="151"/>
      <c r="L352" s="146"/>
      <c r="M352" s="152"/>
      <c r="T352" s="153"/>
      <c r="AT352" s="148" t="s">
        <v>139</v>
      </c>
      <c r="AU352" s="148" t="s">
        <v>84</v>
      </c>
      <c r="AV352" s="12" t="s">
        <v>84</v>
      </c>
      <c r="AW352" s="12" t="s">
        <v>31</v>
      </c>
      <c r="AX352" s="12" t="s">
        <v>74</v>
      </c>
      <c r="AY352" s="148" t="s">
        <v>132</v>
      </c>
    </row>
    <row r="353" spans="2:65" s="12" customFormat="1">
      <c r="B353" s="146"/>
      <c r="D353" s="147" t="s">
        <v>139</v>
      </c>
      <c r="E353" s="148" t="s">
        <v>1</v>
      </c>
      <c r="F353" s="149" t="s">
        <v>709</v>
      </c>
      <c r="H353" s="150">
        <v>20.254000000000001</v>
      </c>
      <c r="I353" s="151"/>
      <c r="L353" s="146"/>
      <c r="M353" s="152"/>
      <c r="T353" s="153"/>
      <c r="AT353" s="148" t="s">
        <v>139</v>
      </c>
      <c r="AU353" s="148" t="s">
        <v>84</v>
      </c>
      <c r="AV353" s="12" t="s">
        <v>84</v>
      </c>
      <c r="AW353" s="12" t="s">
        <v>31</v>
      </c>
      <c r="AX353" s="12" t="s">
        <v>74</v>
      </c>
      <c r="AY353" s="148" t="s">
        <v>132</v>
      </c>
    </row>
    <row r="354" spans="2:65" s="13" customFormat="1">
      <c r="B354" s="154"/>
      <c r="D354" s="147" t="s">
        <v>139</v>
      </c>
      <c r="E354" s="155" t="s">
        <v>1</v>
      </c>
      <c r="F354" s="156" t="s">
        <v>156</v>
      </c>
      <c r="H354" s="157">
        <v>204.852</v>
      </c>
      <c r="I354" s="158"/>
      <c r="L354" s="154"/>
      <c r="M354" s="159"/>
      <c r="T354" s="160"/>
      <c r="AT354" s="155" t="s">
        <v>139</v>
      </c>
      <c r="AU354" s="155" t="s">
        <v>84</v>
      </c>
      <c r="AV354" s="13" t="s">
        <v>137</v>
      </c>
      <c r="AW354" s="13" t="s">
        <v>31</v>
      </c>
      <c r="AX354" s="13" t="s">
        <v>82</v>
      </c>
      <c r="AY354" s="155" t="s">
        <v>132</v>
      </c>
    </row>
    <row r="355" spans="2:65" s="1" customFormat="1" ht="24.2" customHeight="1">
      <c r="B355" s="132"/>
      <c r="C355" s="133" t="s">
        <v>545</v>
      </c>
      <c r="D355" s="133" t="s">
        <v>134</v>
      </c>
      <c r="E355" s="134" t="s">
        <v>1669</v>
      </c>
      <c r="F355" s="135" t="s">
        <v>1849</v>
      </c>
      <c r="G355" s="136" t="s">
        <v>358</v>
      </c>
      <c r="H355" s="137">
        <v>614.55600000000004</v>
      </c>
      <c r="I355" s="138"/>
      <c r="J355" s="139">
        <f>ROUND(I355*H355,2)</f>
        <v>0</v>
      </c>
      <c r="K355" s="135" t="s">
        <v>136</v>
      </c>
      <c r="L355" s="32"/>
      <c r="M355" s="140" t="s">
        <v>1</v>
      </c>
      <c r="N355" s="141" t="s">
        <v>39</v>
      </c>
      <c r="P355" s="142">
        <f>O355*H355</f>
        <v>0</v>
      </c>
      <c r="Q355" s="142">
        <v>0</v>
      </c>
      <c r="R355" s="142">
        <f>Q355*H355</f>
        <v>0</v>
      </c>
      <c r="S355" s="142">
        <v>0</v>
      </c>
      <c r="T355" s="143">
        <f>S355*H355</f>
        <v>0</v>
      </c>
      <c r="AR355" s="144" t="s">
        <v>137</v>
      </c>
      <c r="AT355" s="144" t="s">
        <v>134</v>
      </c>
      <c r="AU355" s="144" t="s">
        <v>84</v>
      </c>
      <c r="AY355" s="17" t="s">
        <v>132</v>
      </c>
      <c r="BE355" s="145">
        <f>IF(N355="základní",J355,0)</f>
        <v>0</v>
      </c>
      <c r="BF355" s="145">
        <f>IF(N355="snížená",J355,0)</f>
        <v>0</v>
      </c>
      <c r="BG355" s="145">
        <f>IF(N355="zákl. přenesená",J355,0)</f>
        <v>0</v>
      </c>
      <c r="BH355" s="145">
        <f>IF(N355="sníž. přenesená",J355,0)</f>
        <v>0</v>
      </c>
      <c r="BI355" s="145">
        <f>IF(N355="nulová",J355,0)</f>
        <v>0</v>
      </c>
      <c r="BJ355" s="17" t="s">
        <v>82</v>
      </c>
      <c r="BK355" s="145">
        <f>ROUND(I355*H355,2)</f>
        <v>0</v>
      </c>
      <c r="BL355" s="17" t="s">
        <v>137</v>
      </c>
      <c r="BM355" s="144" t="s">
        <v>710</v>
      </c>
    </row>
    <row r="356" spans="2:65" s="12" customFormat="1">
      <c r="B356" s="146"/>
      <c r="D356" s="147" t="s">
        <v>139</v>
      </c>
      <c r="E356" s="148" t="s">
        <v>1</v>
      </c>
      <c r="F356" s="149" t="s">
        <v>711</v>
      </c>
      <c r="H356" s="150">
        <v>614.55600000000004</v>
      </c>
      <c r="I356" s="151"/>
      <c r="L356" s="146"/>
      <c r="M356" s="152"/>
      <c r="T356" s="153"/>
      <c r="AT356" s="148" t="s">
        <v>139</v>
      </c>
      <c r="AU356" s="148" t="s">
        <v>84</v>
      </c>
      <c r="AV356" s="12" t="s">
        <v>84</v>
      </c>
      <c r="AW356" s="12" t="s">
        <v>31</v>
      </c>
      <c r="AX356" s="12" t="s">
        <v>82</v>
      </c>
      <c r="AY356" s="148" t="s">
        <v>132</v>
      </c>
    </row>
    <row r="357" spans="2:65" s="1" customFormat="1" ht="44.25" customHeight="1">
      <c r="B357" s="132"/>
      <c r="C357" s="133" t="s">
        <v>547</v>
      </c>
      <c r="D357" s="133" t="s">
        <v>134</v>
      </c>
      <c r="E357" s="134" t="s">
        <v>1670</v>
      </c>
      <c r="F357" s="135" t="s">
        <v>1850</v>
      </c>
      <c r="G357" s="136" t="s">
        <v>358</v>
      </c>
      <c r="H357" s="137">
        <v>346.31400000000002</v>
      </c>
      <c r="I357" s="138"/>
      <c r="J357" s="139">
        <f>ROUND(I357*H357,2)</f>
        <v>0</v>
      </c>
      <c r="K357" s="135" t="s">
        <v>136</v>
      </c>
      <c r="L357" s="32"/>
      <c r="M357" s="140" t="s">
        <v>1</v>
      </c>
      <c r="N357" s="141" t="s">
        <v>39</v>
      </c>
      <c r="P357" s="142">
        <f>O357*H357</f>
        <v>0</v>
      </c>
      <c r="Q357" s="142">
        <v>0</v>
      </c>
      <c r="R357" s="142">
        <f>Q357*H357</f>
        <v>0</v>
      </c>
      <c r="S357" s="142">
        <v>0</v>
      </c>
      <c r="T357" s="143">
        <f>S357*H357</f>
        <v>0</v>
      </c>
      <c r="AR357" s="144" t="s">
        <v>137</v>
      </c>
      <c r="AT357" s="144" t="s">
        <v>134</v>
      </c>
      <c r="AU357" s="144" t="s">
        <v>84</v>
      </c>
      <c r="AY357" s="17" t="s">
        <v>132</v>
      </c>
      <c r="BE357" s="145">
        <f>IF(N357="základní",J357,0)</f>
        <v>0</v>
      </c>
      <c r="BF357" s="145">
        <f>IF(N357="snížená",J357,0)</f>
        <v>0</v>
      </c>
      <c r="BG357" s="145">
        <f>IF(N357="zákl. přenesená",J357,0)</f>
        <v>0</v>
      </c>
      <c r="BH357" s="145">
        <f>IF(N357="sníž. přenesená",J357,0)</f>
        <v>0</v>
      </c>
      <c r="BI357" s="145">
        <f>IF(N357="nulová",J357,0)</f>
        <v>0</v>
      </c>
      <c r="BJ357" s="17" t="s">
        <v>82</v>
      </c>
      <c r="BK357" s="145">
        <f>ROUND(I357*H357,2)</f>
        <v>0</v>
      </c>
      <c r="BL357" s="17" t="s">
        <v>137</v>
      </c>
      <c r="BM357" s="144" t="s">
        <v>712</v>
      </c>
    </row>
    <row r="358" spans="2:65" s="12" customFormat="1">
      <c r="B358" s="146"/>
      <c r="D358" s="147" t="s">
        <v>139</v>
      </c>
      <c r="E358" s="148" t="s">
        <v>1</v>
      </c>
      <c r="F358" s="149" t="s">
        <v>713</v>
      </c>
      <c r="H358" s="150">
        <v>161.71600000000001</v>
      </c>
      <c r="I358" s="151"/>
      <c r="L358" s="146"/>
      <c r="M358" s="152"/>
      <c r="T358" s="153"/>
      <c r="AT358" s="148" t="s">
        <v>139</v>
      </c>
      <c r="AU358" s="148" t="s">
        <v>84</v>
      </c>
      <c r="AV358" s="12" t="s">
        <v>84</v>
      </c>
      <c r="AW358" s="12" t="s">
        <v>31</v>
      </c>
      <c r="AX358" s="12" t="s">
        <v>74</v>
      </c>
      <c r="AY358" s="148" t="s">
        <v>132</v>
      </c>
    </row>
    <row r="359" spans="2:65" s="12" customFormat="1">
      <c r="B359" s="146"/>
      <c r="D359" s="147" t="s">
        <v>139</v>
      </c>
      <c r="E359" s="148" t="s">
        <v>1</v>
      </c>
      <c r="F359" s="149" t="s">
        <v>714</v>
      </c>
      <c r="H359" s="150">
        <v>184.59800000000001</v>
      </c>
      <c r="I359" s="151"/>
      <c r="L359" s="146"/>
      <c r="M359" s="152"/>
      <c r="T359" s="153"/>
      <c r="AT359" s="148" t="s">
        <v>139</v>
      </c>
      <c r="AU359" s="148" t="s">
        <v>84</v>
      </c>
      <c r="AV359" s="12" t="s">
        <v>84</v>
      </c>
      <c r="AW359" s="12" t="s">
        <v>31</v>
      </c>
      <c r="AX359" s="12" t="s">
        <v>74</v>
      </c>
      <c r="AY359" s="148" t="s">
        <v>132</v>
      </c>
    </row>
    <row r="360" spans="2:65" s="13" customFormat="1">
      <c r="B360" s="154"/>
      <c r="D360" s="147" t="s">
        <v>139</v>
      </c>
      <c r="E360" s="155" t="s">
        <v>1</v>
      </c>
      <c r="F360" s="156" t="s">
        <v>156</v>
      </c>
      <c r="H360" s="157">
        <v>346.31400000000002</v>
      </c>
      <c r="I360" s="158"/>
      <c r="L360" s="154"/>
      <c r="M360" s="159"/>
      <c r="T360" s="160"/>
      <c r="AT360" s="155" t="s">
        <v>139</v>
      </c>
      <c r="AU360" s="155" t="s">
        <v>84</v>
      </c>
      <c r="AV360" s="13" t="s">
        <v>137</v>
      </c>
      <c r="AW360" s="13" t="s">
        <v>31</v>
      </c>
      <c r="AX360" s="13" t="s">
        <v>82</v>
      </c>
      <c r="AY360" s="155" t="s">
        <v>132</v>
      </c>
    </row>
    <row r="361" spans="2:65" s="1" customFormat="1" ht="44.25" customHeight="1">
      <c r="B361" s="132"/>
      <c r="C361" s="133" t="s">
        <v>550</v>
      </c>
      <c r="D361" s="133" t="s">
        <v>134</v>
      </c>
      <c r="E361" s="134" t="s">
        <v>1671</v>
      </c>
      <c r="F361" s="135" t="s">
        <v>1851</v>
      </c>
      <c r="G361" s="136" t="s">
        <v>358</v>
      </c>
      <c r="H361" s="137">
        <v>20.254000000000001</v>
      </c>
      <c r="I361" s="138"/>
      <c r="J361" s="139">
        <f>ROUND(I361*H361,2)</f>
        <v>0</v>
      </c>
      <c r="K361" s="135" t="s">
        <v>136</v>
      </c>
      <c r="L361" s="32"/>
      <c r="M361" s="140" t="s">
        <v>1</v>
      </c>
      <c r="N361" s="141" t="s">
        <v>39</v>
      </c>
      <c r="P361" s="142">
        <f>O361*H361</f>
        <v>0</v>
      </c>
      <c r="Q361" s="142">
        <v>0</v>
      </c>
      <c r="R361" s="142">
        <f>Q361*H361</f>
        <v>0</v>
      </c>
      <c r="S361" s="142">
        <v>0</v>
      </c>
      <c r="T361" s="143">
        <f>S361*H361</f>
        <v>0</v>
      </c>
      <c r="AR361" s="144" t="s">
        <v>137</v>
      </c>
      <c r="AT361" s="144" t="s">
        <v>134</v>
      </c>
      <c r="AU361" s="144" t="s">
        <v>84</v>
      </c>
      <c r="AY361" s="17" t="s">
        <v>132</v>
      </c>
      <c r="BE361" s="145">
        <f>IF(N361="základní",J361,0)</f>
        <v>0</v>
      </c>
      <c r="BF361" s="145">
        <f>IF(N361="snížená",J361,0)</f>
        <v>0</v>
      </c>
      <c r="BG361" s="145">
        <f>IF(N361="zákl. přenesená",J361,0)</f>
        <v>0</v>
      </c>
      <c r="BH361" s="145">
        <f>IF(N361="sníž. přenesená",J361,0)</f>
        <v>0</v>
      </c>
      <c r="BI361" s="145">
        <f>IF(N361="nulová",J361,0)</f>
        <v>0</v>
      </c>
      <c r="BJ361" s="17" t="s">
        <v>82</v>
      </c>
      <c r="BK361" s="145">
        <f>ROUND(I361*H361,2)</f>
        <v>0</v>
      </c>
      <c r="BL361" s="17" t="s">
        <v>137</v>
      </c>
      <c r="BM361" s="144" t="s">
        <v>715</v>
      </c>
    </row>
    <row r="362" spans="2:65" s="12" customFormat="1">
      <c r="B362" s="146"/>
      <c r="D362" s="147" t="s">
        <v>139</v>
      </c>
      <c r="E362" s="148" t="s">
        <v>1</v>
      </c>
      <c r="F362" s="149" t="s">
        <v>716</v>
      </c>
      <c r="H362" s="150">
        <v>20.254000000000001</v>
      </c>
      <c r="I362" s="151"/>
      <c r="L362" s="146"/>
      <c r="M362" s="152"/>
      <c r="T362" s="153"/>
      <c r="AT362" s="148" t="s">
        <v>139</v>
      </c>
      <c r="AU362" s="148" t="s">
        <v>84</v>
      </c>
      <c r="AV362" s="12" t="s">
        <v>84</v>
      </c>
      <c r="AW362" s="12" t="s">
        <v>31</v>
      </c>
      <c r="AX362" s="12" t="s">
        <v>82</v>
      </c>
      <c r="AY362" s="148" t="s">
        <v>132</v>
      </c>
    </row>
    <row r="363" spans="2:65" s="11" customFormat="1" ht="22.9" customHeight="1">
      <c r="B363" s="120"/>
      <c r="D363" s="121" t="s">
        <v>73</v>
      </c>
      <c r="E363" s="130" t="s">
        <v>575</v>
      </c>
      <c r="F363" s="130" t="s">
        <v>576</v>
      </c>
      <c r="I363" s="123"/>
      <c r="J363" s="131">
        <f>BK363</f>
        <v>0</v>
      </c>
      <c r="L363" s="120"/>
      <c r="M363" s="125"/>
      <c r="P363" s="126">
        <f>P364</f>
        <v>0</v>
      </c>
      <c r="R363" s="126">
        <f>R364</f>
        <v>0</v>
      </c>
      <c r="T363" s="127">
        <f>T364</f>
        <v>0</v>
      </c>
      <c r="AR363" s="121" t="s">
        <v>82</v>
      </c>
      <c r="AT363" s="128" t="s">
        <v>73</v>
      </c>
      <c r="AU363" s="128" t="s">
        <v>82</v>
      </c>
      <c r="AY363" s="121" t="s">
        <v>132</v>
      </c>
      <c r="BK363" s="129">
        <f>BK364</f>
        <v>0</v>
      </c>
    </row>
    <row r="364" spans="2:65" s="1" customFormat="1" ht="24.2" customHeight="1">
      <c r="B364" s="132"/>
      <c r="C364" s="133" t="s">
        <v>553</v>
      </c>
      <c r="D364" s="133" t="s">
        <v>134</v>
      </c>
      <c r="E364" s="134" t="s">
        <v>1672</v>
      </c>
      <c r="F364" s="135" t="s">
        <v>1852</v>
      </c>
      <c r="G364" s="136" t="s">
        <v>358</v>
      </c>
      <c r="H364" s="137">
        <v>21.835000000000001</v>
      </c>
      <c r="I364" s="138"/>
      <c r="J364" s="139">
        <f>ROUND(I364*H364,2)</f>
        <v>0</v>
      </c>
      <c r="K364" s="135" t="s">
        <v>136</v>
      </c>
      <c r="L364" s="32"/>
      <c r="M364" s="184" t="s">
        <v>1</v>
      </c>
      <c r="N364" s="185" t="s">
        <v>39</v>
      </c>
      <c r="O364" s="186"/>
      <c r="P364" s="187">
        <f>O364*H364</f>
        <v>0</v>
      </c>
      <c r="Q364" s="187">
        <v>0</v>
      </c>
      <c r="R364" s="187">
        <f>Q364*H364</f>
        <v>0</v>
      </c>
      <c r="S364" s="187">
        <v>0</v>
      </c>
      <c r="T364" s="188">
        <f>S364*H364</f>
        <v>0</v>
      </c>
      <c r="AR364" s="144" t="s">
        <v>137</v>
      </c>
      <c r="AT364" s="144" t="s">
        <v>134</v>
      </c>
      <c r="AU364" s="144" t="s">
        <v>84</v>
      </c>
      <c r="AY364" s="17" t="s">
        <v>132</v>
      </c>
      <c r="BE364" s="145">
        <f>IF(N364="základní",J364,0)</f>
        <v>0</v>
      </c>
      <c r="BF364" s="145">
        <f>IF(N364="snížená",J364,0)</f>
        <v>0</v>
      </c>
      <c r="BG364" s="145">
        <f>IF(N364="zákl. přenesená",J364,0)</f>
        <v>0</v>
      </c>
      <c r="BH364" s="145">
        <f>IF(N364="sníž. přenesená",J364,0)</f>
        <v>0</v>
      </c>
      <c r="BI364" s="145">
        <f>IF(N364="nulová",J364,0)</f>
        <v>0</v>
      </c>
      <c r="BJ364" s="17" t="s">
        <v>82</v>
      </c>
      <c r="BK364" s="145">
        <f>ROUND(I364*H364,2)</f>
        <v>0</v>
      </c>
      <c r="BL364" s="17" t="s">
        <v>137</v>
      </c>
      <c r="BM364" s="144" t="s">
        <v>717</v>
      </c>
    </row>
    <row r="365" spans="2:65" s="1" customFormat="1" ht="6.95" customHeight="1">
      <c r="B365" s="44"/>
      <c r="C365" s="45"/>
      <c r="D365" s="45"/>
      <c r="E365" s="45"/>
      <c r="F365" s="45"/>
      <c r="G365" s="45"/>
      <c r="H365" s="45"/>
      <c r="I365" s="45"/>
      <c r="J365" s="45"/>
      <c r="K365" s="45"/>
      <c r="L365" s="32"/>
    </row>
  </sheetData>
  <autoFilter ref="C124:K364" xr:uid="{00000000-0009-0000-0000-000002000000}"/>
  <mergeCells count="9">
    <mergeCell ref="E87:H87"/>
    <mergeCell ref="E115:H115"/>
    <mergeCell ref="E117:H11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886"/>
  <sheetViews>
    <sheetView showGridLines="0" topLeftCell="A735" workbookViewId="0">
      <selection activeCell="F755" sqref="F755"/>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89" t="s">
        <v>5</v>
      </c>
      <c r="M2" s="190"/>
      <c r="N2" s="190"/>
      <c r="O2" s="190"/>
      <c r="P2" s="190"/>
      <c r="Q2" s="190"/>
      <c r="R2" s="190"/>
      <c r="S2" s="190"/>
      <c r="T2" s="190"/>
      <c r="U2" s="190"/>
      <c r="V2" s="190"/>
      <c r="AT2" s="17" t="s">
        <v>90</v>
      </c>
    </row>
    <row r="3" spans="2:46" ht="6.95" hidden="1" customHeight="1">
      <c r="B3" s="18"/>
      <c r="C3" s="19"/>
      <c r="D3" s="19"/>
      <c r="E3" s="19"/>
      <c r="F3" s="19"/>
      <c r="G3" s="19"/>
      <c r="H3" s="19"/>
      <c r="I3" s="19"/>
      <c r="J3" s="19"/>
      <c r="K3" s="19"/>
      <c r="L3" s="20"/>
      <c r="AT3" s="17" t="s">
        <v>84</v>
      </c>
    </row>
    <row r="4" spans="2:46" ht="24.95" hidden="1" customHeight="1">
      <c r="B4" s="20"/>
      <c r="D4" s="21" t="s">
        <v>100</v>
      </c>
      <c r="L4" s="20"/>
      <c r="M4" s="88" t="s">
        <v>10</v>
      </c>
      <c r="AT4" s="17" t="s">
        <v>3</v>
      </c>
    </row>
    <row r="5" spans="2:46" ht="6.95" hidden="1" customHeight="1">
      <c r="B5" s="20"/>
      <c r="L5" s="20"/>
    </row>
    <row r="6" spans="2:46" ht="12" hidden="1" customHeight="1">
      <c r="B6" s="20"/>
      <c r="D6" s="27" t="s">
        <v>16</v>
      </c>
      <c r="L6" s="20"/>
    </row>
    <row r="7" spans="2:46" ht="16.5" hidden="1" customHeight="1">
      <c r="B7" s="20"/>
      <c r="E7" s="229" t="str">
        <f>'Rekapitulace stavby'!K6</f>
        <v>Odkanalizování a čištění splaškových vod v obci Vlasenice</v>
      </c>
      <c r="F7" s="230"/>
      <c r="G7" s="230"/>
      <c r="H7" s="230"/>
      <c r="L7" s="20"/>
    </row>
    <row r="8" spans="2:46" s="1" customFormat="1" ht="12" hidden="1" customHeight="1">
      <c r="B8" s="32"/>
      <c r="D8" s="27" t="s">
        <v>101</v>
      </c>
      <c r="L8" s="32"/>
    </row>
    <row r="9" spans="2:46" s="1" customFormat="1" ht="16.5" hidden="1" customHeight="1">
      <c r="B9" s="32"/>
      <c r="E9" s="214" t="s">
        <v>718</v>
      </c>
      <c r="F9" s="228"/>
      <c r="G9" s="228"/>
      <c r="H9" s="228"/>
      <c r="L9" s="32"/>
    </row>
    <row r="10" spans="2:46" s="1" customFormat="1" hidden="1">
      <c r="B10" s="32"/>
      <c r="L10" s="32"/>
    </row>
    <row r="11" spans="2:46" s="1" customFormat="1" ht="12" hidden="1" customHeight="1">
      <c r="B11" s="32"/>
      <c r="D11" s="27" t="s">
        <v>18</v>
      </c>
      <c r="F11" s="25" t="s">
        <v>1</v>
      </c>
      <c r="I11" s="27" t="s">
        <v>19</v>
      </c>
      <c r="J11" s="25" t="s">
        <v>1</v>
      </c>
      <c r="L11" s="32"/>
    </row>
    <row r="12" spans="2:46" s="1" customFormat="1" ht="12" hidden="1" customHeight="1">
      <c r="B12" s="32"/>
      <c r="D12" s="27" t="s">
        <v>20</v>
      </c>
      <c r="F12" s="25" t="s">
        <v>21</v>
      </c>
      <c r="I12" s="27" t="s">
        <v>22</v>
      </c>
      <c r="J12" s="52" t="str">
        <f>'Rekapitulace stavby'!AN8</f>
        <v>5. 7. 2024</v>
      </c>
      <c r="L12" s="32"/>
    </row>
    <row r="13" spans="2:46" s="1" customFormat="1" ht="10.9" hidden="1" customHeight="1">
      <c r="B13" s="32"/>
      <c r="L13" s="32"/>
    </row>
    <row r="14" spans="2:46" s="1" customFormat="1" ht="12" hidden="1" customHeight="1">
      <c r="B14" s="32"/>
      <c r="D14" s="27" t="s">
        <v>24</v>
      </c>
      <c r="I14" s="27" t="s">
        <v>25</v>
      </c>
      <c r="J14" s="25" t="s">
        <v>1</v>
      </c>
      <c r="L14" s="32"/>
    </row>
    <row r="15" spans="2:46" s="1" customFormat="1" ht="18" hidden="1" customHeight="1">
      <c r="B15" s="32"/>
      <c r="E15" s="25" t="s">
        <v>26</v>
      </c>
      <c r="I15" s="27" t="s">
        <v>27</v>
      </c>
      <c r="J15" s="25" t="s">
        <v>1</v>
      </c>
      <c r="L15" s="32"/>
    </row>
    <row r="16" spans="2:46" s="1" customFormat="1" ht="6.95" hidden="1" customHeight="1">
      <c r="B16" s="32"/>
      <c r="L16" s="32"/>
    </row>
    <row r="17" spans="2:12" s="1" customFormat="1" ht="12" hidden="1" customHeight="1">
      <c r="B17" s="32"/>
      <c r="D17" s="27" t="s">
        <v>28</v>
      </c>
      <c r="I17" s="27" t="s">
        <v>25</v>
      </c>
      <c r="J17" s="28" t="str">
        <f>'Rekapitulace stavby'!AN13</f>
        <v>Vyplň údaj</v>
      </c>
      <c r="L17" s="32"/>
    </row>
    <row r="18" spans="2:12" s="1" customFormat="1" ht="18" hidden="1" customHeight="1">
      <c r="B18" s="32"/>
      <c r="E18" s="231" t="str">
        <f>'Rekapitulace stavby'!E14</f>
        <v>Vyplň údaj</v>
      </c>
      <c r="F18" s="201"/>
      <c r="G18" s="201"/>
      <c r="H18" s="201"/>
      <c r="I18" s="27" t="s">
        <v>27</v>
      </c>
      <c r="J18" s="28" t="str">
        <f>'Rekapitulace stavby'!AN14</f>
        <v>Vyplň údaj</v>
      </c>
      <c r="L18" s="32"/>
    </row>
    <row r="19" spans="2:12" s="1" customFormat="1" ht="6.95" hidden="1" customHeight="1">
      <c r="B19" s="32"/>
      <c r="L19" s="32"/>
    </row>
    <row r="20" spans="2:12" s="1" customFormat="1" ht="12" hidden="1" customHeight="1">
      <c r="B20" s="32"/>
      <c r="D20" s="27" t="s">
        <v>30</v>
      </c>
      <c r="I20" s="27" t="s">
        <v>25</v>
      </c>
      <c r="J20" s="25" t="str">
        <f>IF('Rekapitulace stavby'!AN16="","",'Rekapitulace stavby'!AN16)</f>
        <v/>
      </c>
      <c r="L20" s="32"/>
    </row>
    <row r="21" spans="2:12" s="1" customFormat="1" ht="18" hidden="1" customHeight="1">
      <c r="B21" s="32"/>
      <c r="E21" s="25" t="str">
        <f>IF('Rekapitulace stavby'!E17="","",'Rekapitulace stavby'!E17)</f>
        <v xml:space="preserve"> </v>
      </c>
      <c r="I21" s="27" t="s">
        <v>27</v>
      </c>
      <c r="J21" s="25" t="str">
        <f>IF('Rekapitulace stavby'!AN17="","",'Rekapitulace stavby'!AN17)</f>
        <v/>
      </c>
      <c r="L21" s="32"/>
    </row>
    <row r="22" spans="2:12" s="1" customFormat="1" ht="6.95" hidden="1" customHeight="1">
      <c r="B22" s="32"/>
      <c r="L22" s="32"/>
    </row>
    <row r="23" spans="2:12" s="1" customFormat="1" ht="12" hidden="1" customHeight="1">
      <c r="B23" s="32"/>
      <c r="D23" s="27" t="s">
        <v>32</v>
      </c>
      <c r="I23" s="27" t="s">
        <v>25</v>
      </c>
      <c r="J23" s="25" t="str">
        <f>IF('Rekapitulace stavby'!AN19="","",'Rekapitulace stavby'!AN19)</f>
        <v/>
      </c>
      <c r="L23" s="32"/>
    </row>
    <row r="24" spans="2:12" s="1" customFormat="1" ht="18" hidden="1" customHeight="1">
      <c r="B24" s="32"/>
      <c r="E24" s="25" t="str">
        <f>IF('Rekapitulace stavby'!E20="","",'Rekapitulace stavby'!E20)</f>
        <v xml:space="preserve"> </v>
      </c>
      <c r="I24" s="27" t="s">
        <v>27</v>
      </c>
      <c r="J24" s="25" t="str">
        <f>IF('Rekapitulace stavby'!AN20="","",'Rekapitulace stavby'!AN20)</f>
        <v/>
      </c>
      <c r="L24" s="32"/>
    </row>
    <row r="25" spans="2:12" s="1" customFormat="1" ht="6.95" hidden="1" customHeight="1">
      <c r="B25" s="32"/>
      <c r="L25" s="32"/>
    </row>
    <row r="26" spans="2:12" s="1" customFormat="1" ht="12" hidden="1" customHeight="1">
      <c r="B26" s="32"/>
      <c r="D26" s="27" t="s">
        <v>33</v>
      </c>
      <c r="L26" s="32"/>
    </row>
    <row r="27" spans="2:12" s="7" customFormat="1" ht="16.5" hidden="1" customHeight="1">
      <c r="B27" s="89"/>
      <c r="E27" s="205" t="s">
        <v>1</v>
      </c>
      <c r="F27" s="205"/>
      <c r="G27" s="205"/>
      <c r="H27" s="205"/>
      <c r="L27" s="89"/>
    </row>
    <row r="28" spans="2:12" s="1" customFormat="1" ht="6.95" hidden="1" customHeight="1">
      <c r="B28" s="32"/>
      <c r="L28" s="32"/>
    </row>
    <row r="29" spans="2:12" s="1" customFormat="1" ht="6.95" hidden="1" customHeight="1">
      <c r="B29" s="32"/>
      <c r="D29" s="53"/>
      <c r="E29" s="53"/>
      <c r="F29" s="53"/>
      <c r="G29" s="53"/>
      <c r="H29" s="53"/>
      <c r="I29" s="53"/>
      <c r="J29" s="53"/>
      <c r="K29" s="53"/>
      <c r="L29" s="32"/>
    </row>
    <row r="30" spans="2:12" s="1" customFormat="1" ht="25.35" hidden="1" customHeight="1">
      <c r="B30" s="32"/>
      <c r="D30" s="90" t="s">
        <v>34</v>
      </c>
      <c r="J30" s="66">
        <f>ROUND(J125, 2)</f>
        <v>0</v>
      </c>
      <c r="L30" s="32"/>
    </row>
    <row r="31" spans="2:12" s="1" customFormat="1" ht="6.95" hidden="1" customHeight="1">
      <c r="B31" s="32"/>
      <c r="D31" s="53"/>
      <c r="E31" s="53"/>
      <c r="F31" s="53"/>
      <c r="G31" s="53"/>
      <c r="H31" s="53"/>
      <c r="I31" s="53"/>
      <c r="J31" s="53"/>
      <c r="K31" s="53"/>
      <c r="L31" s="32"/>
    </row>
    <row r="32" spans="2:12" s="1" customFormat="1" ht="14.45" hidden="1" customHeight="1">
      <c r="B32" s="32"/>
      <c r="F32" s="35" t="s">
        <v>36</v>
      </c>
      <c r="I32" s="35" t="s">
        <v>35</v>
      </c>
      <c r="J32" s="35" t="s">
        <v>37</v>
      </c>
      <c r="L32" s="32"/>
    </row>
    <row r="33" spans="2:12" s="1" customFormat="1" ht="14.45" hidden="1" customHeight="1">
      <c r="B33" s="32"/>
      <c r="D33" s="55" t="s">
        <v>38</v>
      </c>
      <c r="E33" s="27" t="s">
        <v>39</v>
      </c>
      <c r="F33" s="91">
        <f>ROUND((SUM(BE125:BE885)),  2)</f>
        <v>0</v>
      </c>
      <c r="I33" s="92">
        <v>0.21</v>
      </c>
      <c r="J33" s="91">
        <f>ROUND(((SUM(BE125:BE885))*I33),  2)</f>
        <v>0</v>
      </c>
      <c r="L33" s="32"/>
    </row>
    <row r="34" spans="2:12" s="1" customFormat="1" ht="14.45" hidden="1" customHeight="1">
      <c r="B34" s="32"/>
      <c r="E34" s="27" t="s">
        <v>40</v>
      </c>
      <c r="F34" s="91">
        <f>ROUND((SUM(BF125:BF885)),  2)</f>
        <v>0</v>
      </c>
      <c r="I34" s="92">
        <v>0.12</v>
      </c>
      <c r="J34" s="91">
        <f>ROUND(((SUM(BF125:BF885))*I34),  2)</f>
        <v>0</v>
      </c>
      <c r="L34" s="32"/>
    </row>
    <row r="35" spans="2:12" s="1" customFormat="1" ht="14.45" hidden="1" customHeight="1">
      <c r="B35" s="32"/>
      <c r="E35" s="27" t="s">
        <v>41</v>
      </c>
      <c r="F35" s="91">
        <f>ROUND((SUM(BG125:BG885)),  2)</f>
        <v>0</v>
      </c>
      <c r="I35" s="92">
        <v>0.21</v>
      </c>
      <c r="J35" s="91">
        <f>0</f>
        <v>0</v>
      </c>
      <c r="L35" s="32"/>
    </row>
    <row r="36" spans="2:12" s="1" customFormat="1" ht="14.45" hidden="1" customHeight="1">
      <c r="B36" s="32"/>
      <c r="E36" s="27" t="s">
        <v>42</v>
      </c>
      <c r="F36" s="91">
        <f>ROUND((SUM(BH125:BH885)),  2)</f>
        <v>0</v>
      </c>
      <c r="I36" s="92">
        <v>0.12</v>
      </c>
      <c r="J36" s="91">
        <f>0</f>
        <v>0</v>
      </c>
      <c r="L36" s="32"/>
    </row>
    <row r="37" spans="2:12" s="1" customFormat="1" ht="14.45" hidden="1" customHeight="1">
      <c r="B37" s="32"/>
      <c r="E37" s="27" t="s">
        <v>43</v>
      </c>
      <c r="F37" s="91">
        <f>ROUND((SUM(BI125:BI885)),  2)</f>
        <v>0</v>
      </c>
      <c r="I37" s="92">
        <v>0</v>
      </c>
      <c r="J37" s="91">
        <f>0</f>
        <v>0</v>
      </c>
      <c r="L37" s="32"/>
    </row>
    <row r="38" spans="2:12" s="1" customFormat="1" ht="6.95" hidden="1" customHeight="1">
      <c r="B38" s="32"/>
      <c r="L38" s="32"/>
    </row>
    <row r="39" spans="2:12" s="1" customFormat="1" ht="25.35" hidden="1" customHeight="1">
      <c r="B39" s="32"/>
      <c r="C39" s="93"/>
      <c r="D39" s="94" t="s">
        <v>44</v>
      </c>
      <c r="E39" s="57"/>
      <c r="F39" s="57"/>
      <c r="G39" s="95" t="s">
        <v>45</v>
      </c>
      <c r="H39" s="96" t="s">
        <v>46</v>
      </c>
      <c r="I39" s="57"/>
      <c r="J39" s="97">
        <f>SUM(J30:J37)</f>
        <v>0</v>
      </c>
      <c r="K39" s="98"/>
      <c r="L39" s="32"/>
    </row>
    <row r="40" spans="2:12" s="1" customFormat="1" ht="14.45" hidden="1" customHeight="1">
      <c r="B40" s="32"/>
      <c r="L40" s="32"/>
    </row>
    <row r="41" spans="2:12" ht="14.45" hidden="1" customHeight="1">
      <c r="B41" s="20"/>
      <c r="L41" s="20"/>
    </row>
    <row r="42" spans="2:12" ht="14.45" hidden="1" customHeight="1">
      <c r="B42" s="20"/>
      <c r="L42" s="20"/>
    </row>
    <row r="43" spans="2:12" ht="14.45" hidden="1" customHeight="1">
      <c r="B43" s="20"/>
      <c r="L43" s="20"/>
    </row>
    <row r="44" spans="2:12" ht="14.45" hidden="1" customHeight="1">
      <c r="B44" s="20"/>
      <c r="L44" s="20"/>
    </row>
    <row r="45" spans="2:12" ht="14.45" hidden="1" customHeight="1">
      <c r="B45" s="20"/>
      <c r="L45" s="20"/>
    </row>
    <row r="46" spans="2:12" ht="14.45" hidden="1" customHeight="1">
      <c r="B46" s="20"/>
      <c r="L46" s="20"/>
    </row>
    <row r="47" spans="2:12" ht="14.45" hidden="1" customHeight="1">
      <c r="B47" s="20"/>
      <c r="L47" s="20"/>
    </row>
    <row r="48" spans="2:12" ht="14.45" hidden="1" customHeight="1">
      <c r="B48" s="20"/>
      <c r="L48" s="20"/>
    </row>
    <row r="49" spans="2:12" ht="14.45" hidden="1" customHeight="1">
      <c r="B49" s="20"/>
      <c r="L49" s="20"/>
    </row>
    <row r="50" spans="2:12" s="1" customFormat="1" ht="14.45" hidden="1" customHeight="1">
      <c r="B50" s="32"/>
      <c r="D50" s="41" t="s">
        <v>47</v>
      </c>
      <c r="E50" s="42"/>
      <c r="F50" s="42"/>
      <c r="G50" s="41" t="s">
        <v>48</v>
      </c>
      <c r="H50" s="42"/>
      <c r="I50" s="42"/>
      <c r="J50" s="42"/>
      <c r="K50" s="42"/>
      <c r="L50" s="32"/>
    </row>
    <row r="51" spans="2:12" hidden="1">
      <c r="B51" s="20"/>
      <c r="L51" s="20"/>
    </row>
    <row r="52" spans="2:12" hidden="1">
      <c r="B52" s="20"/>
      <c r="L52" s="20"/>
    </row>
    <row r="53" spans="2:12" hidden="1">
      <c r="B53" s="20"/>
      <c r="L53" s="20"/>
    </row>
    <row r="54" spans="2:12" hidden="1">
      <c r="B54" s="20"/>
      <c r="L54" s="20"/>
    </row>
    <row r="55" spans="2:12" hidden="1">
      <c r="B55" s="20"/>
      <c r="L55" s="20"/>
    </row>
    <row r="56" spans="2:12" hidden="1">
      <c r="B56" s="20"/>
      <c r="L56" s="20"/>
    </row>
    <row r="57" spans="2:12" hidden="1">
      <c r="B57" s="20"/>
      <c r="L57" s="20"/>
    </row>
    <row r="58" spans="2:12" hidden="1">
      <c r="B58" s="20"/>
      <c r="L58" s="20"/>
    </row>
    <row r="59" spans="2:12" hidden="1">
      <c r="B59" s="20"/>
      <c r="L59" s="20"/>
    </row>
    <row r="60" spans="2:12" hidden="1">
      <c r="B60" s="20"/>
      <c r="L60" s="20"/>
    </row>
    <row r="61" spans="2:12" s="1" customFormat="1" ht="12.75" hidden="1">
      <c r="B61" s="32"/>
      <c r="D61" s="43" t="s">
        <v>49</v>
      </c>
      <c r="E61" s="34"/>
      <c r="F61" s="99" t="s">
        <v>50</v>
      </c>
      <c r="G61" s="43" t="s">
        <v>49</v>
      </c>
      <c r="H61" s="34"/>
      <c r="I61" s="34"/>
      <c r="J61" s="100" t="s">
        <v>50</v>
      </c>
      <c r="K61" s="34"/>
      <c r="L61" s="32"/>
    </row>
    <row r="62" spans="2:12" hidden="1">
      <c r="B62" s="20"/>
      <c r="L62" s="20"/>
    </row>
    <row r="63" spans="2:12" hidden="1">
      <c r="B63" s="20"/>
      <c r="L63" s="20"/>
    </row>
    <row r="64" spans="2:12" hidden="1">
      <c r="B64" s="20"/>
      <c r="L64" s="20"/>
    </row>
    <row r="65" spans="2:12" s="1" customFormat="1" ht="12.75" hidden="1">
      <c r="B65" s="32"/>
      <c r="D65" s="41" t="s">
        <v>51</v>
      </c>
      <c r="E65" s="42"/>
      <c r="F65" s="42"/>
      <c r="G65" s="41" t="s">
        <v>52</v>
      </c>
      <c r="H65" s="42"/>
      <c r="I65" s="42"/>
      <c r="J65" s="42"/>
      <c r="K65" s="42"/>
      <c r="L65" s="32"/>
    </row>
    <row r="66" spans="2:12" hidden="1">
      <c r="B66" s="20"/>
      <c r="L66" s="20"/>
    </row>
    <row r="67" spans="2:12" hidden="1">
      <c r="B67" s="20"/>
      <c r="L67" s="20"/>
    </row>
    <row r="68" spans="2:12" hidden="1">
      <c r="B68" s="20"/>
      <c r="L68" s="20"/>
    </row>
    <row r="69" spans="2:12" hidden="1">
      <c r="B69" s="20"/>
      <c r="L69" s="20"/>
    </row>
    <row r="70" spans="2:12" hidden="1">
      <c r="B70" s="20"/>
      <c r="L70" s="20"/>
    </row>
    <row r="71" spans="2:12" hidden="1">
      <c r="B71" s="20"/>
      <c r="L71" s="20"/>
    </row>
    <row r="72" spans="2:12" hidden="1">
      <c r="B72" s="20"/>
      <c r="L72" s="20"/>
    </row>
    <row r="73" spans="2:12" hidden="1">
      <c r="B73" s="20"/>
      <c r="L73" s="20"/>
    </row>
    <row r="74" spans="2:12" hidden="1">
      <c r="B74" s="20"/>
      <c r="L74" s="20"/>
    </row>
    <row r="75" spans="2:12" hidden="1">
      <c r="B75" s="20"/>
      <c r="L75" s="20"/>
    </row>
    <row r="76" spans="2:12" s="1" customFormat="1" ht="12.75" hidden="1">
      <c r="B76" s="32"/>
      <c r="D76" s="43" t="s">
        <v>49</v>
      </c>
      <c r="E76" s="34"/>
      <c r="F76" s="99" t="s">
        <v>50</v>
      </c>
      <c r="G76" s="43" t="s">
        <v>49</v>
      </c>
      <c r="H76" s="34"/>
      <c r="I76" s="34"/>
      <c r="J76" s="100" t="s">
        <v>50</v>
      </c>
      <c r="K76" s="34"/>
      <c r="L76" s="32"/>
    </row>
    <row r="77" spans="2:12" s="1" customFormat="1" ht="14.45" hidden="1" customHeight="1">
      <c r="B77" s="44"/>
      <c r="C77" s="45"/>
      <c r="D77" s="45"/>
      <c r="E77" s="45"/>
      <c r="F77" s="45"/>
      <c r="G77" s="45"/>
      <c r="H77" s="45"/>
      <c r="I77" s="45"/>
      <c r="J77" s="45"/>
      <c r="K77" s="45"/>
      <c r="L77" s="32"/>
    </row>
    <row r="78" spans="2:12" hidden="1"/>
    <row r="79" spans="2:12" hidden="1"/>
    <row r="80" spans="2:12" hidden="1"/>
    <row r="81" spans="2:47" s="1" customFormat="1" ht="6.95" hidden="1" customHeight="1">
      <c r="B81" s="46"/>
      <c r="C81" s="47"/>
      <c r="D81" s="47"/>
      <c r="E81" s="47"/>
      <c r="F81" s="47"/>
      <c r="G81" s="47"/>
      <c r="H81" s="47"/>
      <c r="I81" s="47"/>
      <c r="J81" s="47"/>
      <c r="K81" s="47"/>
      <c r="L81" s="32"/>
    </row>
    <row r="82" spans="2:47" s="1" customFormat="1" ht="24.95" hidden="1" customHeight="1">
      <c r="B82" s="32"/>
      <c r="C82" s="21" t="s">
        <v>103</v>
      </c>
      <c r="L82" s="32"/>
    </row>
    <row r="83" spans="2:47" s="1" customFormat="1" ht="6.95" hidden="1" customHeight="1">
      <c r="B83" s="32"/>
      <c r="L83" s="32"/>
    </row>
    <row r="84" spans="2:47" s="1" customFormat="1" ht="12" hidden="1" customHeight="1">
      <c r="B84" s="32"/>
      <c r="C84" s="27" t="s">
        <v>16</v>
      </c>
      <c r="L84" s="32"/>
    </row>
    <row r="85" spans="2:47" s="1" customFormat="1" ht="16.5" hidden="1" customHeight="1">
      <c r="B85" s="32"/>
      <c r="E85" s="229" t="str">
        <f>E7</f>
        <v>Odkanalizování a čištění splaškových vod v obci Vlasenice</v>
      </c>
      <c r="F85" s="230"/>
      <c r="G85" s="230"/>
      <c r="H85" s="230"/>
      <c r="L85" s="32"/>
    </row>
    <row r="86" spans="2:47" s="1" customFormat="1" ht="12" hidden="1" customHeight="1">
      <c r="B86" s="32"/>
      <c r="C86" s="27" t="s">
        <v>101</v>
      </c>
      <c r="L86" s="32"/>
    </row>
    <row r="87" spans="2:47" s="1" customFormat="1" ht="16.5" hidden="1" customHeight="1">
      <c r="B87" s="32"/>
      <c r="E87" s="214" t="str">
        <f>E9</f>
        <v>SO 02 - dešťová kanalizace</v>
      </c>
      <c r="F87" s="228"/>
      <c r="G87" s="228"/>
      <c r="H87" s="228"/>
      <c r="L87" s="32"/>
    </row>
    <row r="88" spans="2:47" s="1" customFormat="1" ht="6.95" hidden="1" customHeight="1">
      <c r="B88" s="32"/>
      <c r="L88" s="32"/>
    </row>
    <row r="89" spans="2:47" s="1" customFormat="1" ht="12" hidden="1" customHeight="1">
      <c r="B89" s="32"/>
      <c r="C89" s="27" t="s">
        <v>20</v>
      </c>
      <c r="F89" s="25" t="str">
        <f>F12</f>
        <v xml:space="preserve"> </v>
      </c>
      <c r="I89" s="27" t="s">
        <v>22</v>
      </c>
      <c r="J89" s="52" t="str">
        <f>IF(J12="","",J12)</f>
        <v>5. 7. 2024</v>
      </c>
      <c r="L89" s="32"/>
    </row>
    <row r="90" spans="2:47" s="1" customFormat="1" ht="6.95" hidden="1" customHeight="1">
      <c r="B90" s="32"/>
      <c r="L90" s="32"/>
    </row>
    <row r="91" spans="2:47" s="1" customFormat="1" ht="15.2" hidden="1" customHeight="1">
      <c r="B91" s="32"/>
      <c r="C91" s="27" t="s">
        <v>24</v>
      </c>
      <c r="F91" s="25" t="str">
        <f>E15</f>
        <v>Obec Lhota-Vlasenice</v>
      </c>
      <c r="I91" s="27" t="s">
        <v>30</v>
      </c>
      <c r="J91" s="30" t="str">
        <f>E21</f>
        <v xml:space="preserve"> </v>
      </c>
      <c r="L91" s="32"/>
    </row>
    <row r="92" spans="2:47" s="1" customFormat="1" ht="15.2" hidden="1" customHeight="1">
      <c r="B92" s="32"/>
      <c r="C92" s="27" t="s">
        <v>28</v>
      </c>
      <c r="F92" s="25" t="str">
        <f>IF(E18="","",E18)</f>
        <v>Vyplň údaj</v>
      </c>
      <c r="I92" s="27" t="s">
        <v>32</v>
      </c>
      <c r="J92" s="30" t="str">
        <f>E24</f>
        <v xml:space="preserve"> </v>
      </c>
      <c r="L92" s="32"/>
    </row>
    <row r="93" spans="2:47" s="1" customFormat="1" ht="10.35" hidden="1" customHeight="1">
      <c r="B93" s="32"/>
      <c r="L93" s="32"/>
    </row>
    <row r="94" spans="2:47" s="1" customFormat="1" ht="29.25" hidden="1" customHeight="1">
      <c r="B94" s="32"/>
      <c r="C94" s="101" t="s">
        <v>104</v>
      </c>
      <c r="D94" s="93"/>
      <c r="E94" s="93"/>
      <c r="F94" s="93"/>
      <c r="G94" s="93"/>
      <c r="H94" s="93"/>
      <c r="I94" s="93"/>
      <c r="J94" s="102" t="s">
        <v>105</v>
      </c>
      <c r="K94" s="93"/>
      <c r="L94" s="32"/>
    </row>
    <row r="95" spans="2:47" s="1" customFormat="1" ht="10.35" hidden="1" customHeight="1">
      <c r="B95" s="32"/>
      <c r="L95" s="32"/>
    </row>
    <row r="96" spans="2:47" s="1" customFormat="1" ht="22.9" hidden="1" customHeight="1">
      <c r="B96" s="32"/>
      <c r="C96" s="103" t="s">
        <v>106</v>
      </c>
      <c r="J96" s="66">
        <f>J125</f>
        <v>0</v>
      </c>
      <c r="L96" s="32"/>
      <c r="AU96" s="17" t="s">
        <v>107</v>
      </c>
    </row>
    <row r="97" spans="2:12" s="8" customFormat="1" ht="24.95" hidden="1" customHeight="1">
      <c r="B97" s="104"/>
      <c r="D97" s="105" t="s">
        <v>108</v>
      </c>
      <c r="E97" s="106"/>
      <c r="F97" s="106"/>
      <c r="G97" s="106"/>
      <c r="H97" s="106"/>
      <c r="I97" s="106"/>
      <c r="J97" s="107">
        <f>J126</f>
        <v>0</v>
      </c>
      <c r="L97" s="104"/>
    </row>
    <row r="98" spans="2:12" s="9" customFormat="1" ht="19.899999999999999" hidden="1" customHeight="1">
      <c r="B98" s="108"/>
      <c r="D98" s="109" t="s">
        <v>109</v>
      </c>
      <c r="E98" s="110"/>
      <c r="F98" s="110"/>
      <c r="G98" s="110"/>
      <c r="H98" s="110"/>
      <c r="I98" s="110"/>
      <c r="J98" s="111">
        <f>J127</f>
        <v>0</v>
      </c>
      <c r="L98" s="108"/>
    </row>
    <row r="99" spans="2:12" s="9" customFormat="1" ht="19.899999999999999" hidden="1" customHeight="1">
      <c r="B99" s="108"/>
      <c r="D99" s="109" t="s">
        <v>110</v>
      </c>
      <c r="E99" s="110"/>
      <c r="F99" s="110"/>
      <c r="G99" s="110"/>
      <c r="H99" s="110"/>
      <c r="I99" s="110"/>
      <c r="J99" s="111">
        <f>J509</f>
        <v>0</v>
      </c>
      <c r="L99" s="108"/>
    </row>
    <row r="100" spans="2:12" s="9" customFormat="1" ht="19.899999999999999" hidden="1" customHeight="1">
      <c r="B100" s="108"/>
      <c r="D100" s="109" t="s">
        <v>111</v>
      </c>
      <c r="E100" s="110"/>
      <c r="F100" s="110"/>
      <c r="G100" s="110"/>
      <c r="H100" s="110"/>
      <c r="I100" s="110"/>
      <c r="J100" s="111">
        <f>J546</f>
        <v>0</v>
      </c>
      <c r="L100" s="108"/>
    </row>
    <row r="101" spans="2:12" s="9" customFormat="1" ht="19.899999999999999" hidden="1" customHeight="1">
      <c r="B101" s="108"/>
      <c r="D101" s="109" t="s">
        <v>112</v>
      </c>
      <c r="E101" s="110"/>
      <c r="F101" s="110"/>
      <c r="G101" s="110"/>
      <c r="H101" s="110"/>
      <c r="I101" s="110"/>
      <c r="J101" s="111">
        <f>J585</f>
        <v>0</v>
      </c>
      <c r="L101" s="108"/>
    </row>
    <row r="102" spans="2:12" s="9" customFormat="1" ht="19.899999999999999" hidden="1" customHeight="1">
      <c r="B102" s="108"/>
      <c r="D102" s="109" t="s">
        <v>113</v>
      </c>
      <c r="E102" s="110"/>
      <c r="F102" s="110"/>
      <c r="G102" s="110"/>
      <c r="H102" s="110"/>
      <c r="I102" s="110"/>
      <c r="J102" s="111">
        <f>J657</f>
        <v>0</v>
      </c>
      <c r="L102" s="108"/>
    </row>
    <row r="103" spans="2:12" s="9" customFormat="1" ht="19.899999999999999" hidden="1" customHeight="1">
      <c r="B103" s="108"/>
      <c r="D103" s="109" t="s">
        <v>114</v>
      </c>
      <c r="E103" s="110"/>
      <c r="F103" s="110"/>
      <c r="G103" s="110"/>
      <c r="H103" s="110"/>
      <c r="I103" s="110"/>
      <c r="J103" s="111">
        <f>J840</f>
        <v>0</v>
      </c>
      <c r="L103" s="108"/>
    </row>
    <row r="104" spans="2:12" s="9" customFormat="1" ht="19.899999999999999" hidden="1" customHeight="1">
      <c r="B104" s="108"/>
      <c r="D104" s="109" t="s">
        <v>115</v>
      </c>
      <c r="E104" s="110"/>
      <c r="F104" s="110"/>
      <c r="G104" s="110"/>
      <c r="H104" s="110"/>
      <c r="I104" s="110"/>
      <c r="J104" s="111">
        <f>J871</f>
        <v>0</v>
      </c>
      <c r="L104" s="108"/>
    </row>
    <row r="105" spans="2:12" s="9" customFormat="1" ht="19.899999999999999" hidden="1" customHeight="1">
      <c r="B105" s="108"/>
      <c r="D105" s="109" t="s">
        <v>116</v>
      </c>
      <c r="E105" s="110"/>
      <c r="F105" s="110"/>
      <c r="G105" s="110"/>
      <c r="H105" s="110"/>
      <c r="I105" s="110"/>
      <c r="J105" s="111">
        <f>J884</f>
        <v>0</v>
      </c>
      <c r="L105" s="108"/>
    </row>
    <row r="106" spans="2:12" s="1" customFormat="1" ht="21.75" hidden="1" customHeight="1">
      <c r="B106" s="32"/>
      <c r="L106" s="32"/>
    </row>
    <row r="107" spans="2:12" s="1" customFormat="1" ht="6.95" hidden="1" customHeight="1">
      <c r="B107" s="44"/>
      <c r="C107" s="45"/>
      <c r="D107" s="45"/>
      <c r="E107" s="45"/>
      <c r="F107" s="45"/>
      <c r="G107" s="45"/>
      <c r="H107" s="45"/>
      <c r="I107" s="45"/>
      <c r="J107" s="45"/>
      <c r="K107" s="45"/>
      <c r="L107" s="32"/>
    </row>
    <row r="108" spans="2:12" hidden="1"/>
    <row r="109" spans="2:12" hidden="1"/>
    <row r="110" spans="2:12" hidden="1"/>
    <row r="111" spans="2:12" s="1" customFormat="1" ht="6.95" customHeight="1">
      <c r="B111" s="46"/>
      <c r="C111" s="47"/>
      <c r="D111" s="47"/>
      <c r="E111" s="47"/>
      <c r="F111" s="47"/>
      <c r="G111" s="47"/>
      <c r="H111" s="47"/>
      <c r="I111" s="47"/>
      <c r="J111" s="47"/>
      <c r="K111" s="47"/>
      <c r="L111" s="32"/>
    </row>
    <row r="112" spans="2:12" s="1" customFormat="1" ht="24.95" customHeight="1">
      <c r="B112" s="32"/>
      <c r="C112" s="21" t="s">
        <v>117</v>
      </c>
      <c r="L112" s="32"/>
    </row>
    <row r="113" spans="2:65" s="1" customFormat="1" ht="6.95" customHeight="1">
      <c r="B113" s="32"/>
      <c r="L113" s="32"/>
    </row>
    <row r="114" spans="2:65" s="1" customFormat="1" ht="12" customHeight="1">
      <c r="B114" s="32"/>
      <c r="C114" s="27" t="s">
        <v>16</v>
      </c>
      <c r="L114" s="32"/>
    </row>
    <row r="115" spans="2:65" s="1" customFormat="1" ht="16.5" customHeight="1">
      <c r="B115" s="32"/>
      <c r="E115" s="229" t="str">
        <f>E7</f>
        <v>Odkanalizování a čištění splaškových vod v obci Vlasenice</v>
      </c>
      <c r="F115" s="230"/>
      <c r="G115" s="230"/>
      <c r="H115" s="230"/>
      <c r="L115" s="32"/>
    </row>
    <row r="116" spans="2:65" s="1" customFormat="1" ht="12" customHeight="1">
      <c r="B116" s="32"/>
      <c r="C116" s="27" t="s">
        <v>101</v>
      </c>
      <c r="L116" s="32"/>
    </row>
    <row r="117" spans="2:65" s="1" customFormat="1" ht="16.5" customHeight="1">
      <c r="B117" s="32"/>
      <c r="E117" s="214" t="str">
        <f>E9</f>
        <v>SO 02 - dešťová kanalizace</v>
      </c>
      <c r="F117" s="228"/>
      <c r="G117" s="228"/>
      <c r="H117" s="228"/>
      <c r="L117" s="32"/>
    </row>
    <row r="118" spans="2:65" s="1" customFormat="1" ht="6.95" customHeight="1">
      <c r="B118" s="32"/>
      <c r="L118" s="32"/>
    </row>
    <row r="119" spans="2:65" s="1" customFormat="1" ht="12" customHeight="1">
      <c r="B119" s="32"/>
      <c r="C119" s="27" t="s">
        <v>20</v>
      </c>
      <c r="F119" s="25" t="str">
        <f>F12</f>
        <v xml:space="preserve"> </v>
      </c>
      <c r="I119" s="27" t="s">
        <v>22</v>
      </c>
      <c r="J119" s="52" t="str">
        <f>IF(J12="","",J12)</f>
        <v>5. 7. 2024</v>
      </c>
      <c r="L119" s="32"/>
    </row>
    <row r="120" spans="2:65" s="1" customFormat="1" ht="6.95" customHeight="1">
      <c r="B120" s="32"/>
      <c r="L120" s="32"/>
    </row>
    <row r="121" spans="2:65" s="1" customFormat="1" ht="15.2" customHeight="1">
      <c r="B121" s="32"/>
      <c r="C121" s="27" t="s">
        <v>24</v>
      </c>
      <c r="F121" s="25" t="str">
        <f>E15</f>
        <v>Obec Lhota-Vlasenice</v>
      </c>
      <c r="I121" s="27" t="s">
        <v>30</v>
      </c>
      <c r="J121" s="30" t="str">
        <f>E21</f>
        <v xml:space="preserve"> </v>
      </c>
      <c r="L121" s="32"/>
    </row>
    <row r="122" spans="2:65" s="1" customFormat="1" ht="15.2" customHeight="1">
      <c r="B122" s="32"/>
      <c r="C122" s="27" t="s">
        <v>28</v>
      </c>
      <c r="F122" s="25" t="str">
        <f>IF(E18="","",E18)</f>
        <v>Vyplň údaj</v>
      </c>
      <c r="I122" s="27" t="s">
        <v>32</v>
      </c>
      <c r="J122" s="30" t="str">
        <f>E24</f>
        <v xml:space="preserve"> </v>
      </c>
      <c r="L122" s="32"/>
    </row>
    <row r="123" spans="2:65" s="1" customFormat="1" ht="10.35" customHeight="1">
      <c r="B123" s="32"/>
      <c r="L123" s="32"/>
    </row>
    <row r="124" spans="2:65" s="10" customFormat="1" ht="29.25" customHeight="1">
      <c r="B124" s="112"/>
      <c r="C124" s="113" t="s">
        <v>118</v>
      </c>
      <c r="D124" s="114" t="s">
        <v>59</v>
      </c>
      <c r="E124" s="114" t="s">
        <v>55</v>
      </c>
      <c r="F124" s="114" t="s">
        <v>56</v>
      </c>
      <c r="G124" s="114" t="s">
        <v>119</v>
      </c>
      <c r="H124" s="114" t="s">
        <v>120</v>
      </c>
      <c r="I124" s="114" t="s">
        <v>121</v>
      </c>
      <c r="J124" s="114" t="s">
        <v>105</v>
      </c>
      <c r="K124" s="115" t="s">
        <v>122</v>
      </c>
      <c r="L124" s="112"/>
      <c r="M124" s="59" t="s">
        <v>1</v>
      </c>
      <c r="N124" s="60" t="s">
        <v>38</v>
      </c>
      <c r="O124" s="60" t="s">
        <v>123</v>
      </c>
      <c r="P124" s="60" t="s">
        <v>124</v>
      </c>
      <c r="Q124" s="60" t="s">
        <v>125</v>
      </c>
      <c r="R124" s="60" t="s">
        <v>126</v>
      </c>
      <c r="S124" s="60" t="s">
        <v>127</v>
      </c>
      <c r="T124" s="61" t="s">
        <v>128</v>
      </c>
    </row>
    <row r="125" spans="2:65" s="1" customFormat="1" ht="22.9" customHeight="1">
      <c r="B125" s="32"/>
      <c r="C125" s="64" t="s">
        <v>129</v>
      </c>
      <c r="J125" s="116">
        <f>BK125</f>
        <v>0</v>
      </c>
      <c r="L125" s="32"/>
      <c r="M125" s="62"/>
      <c r="N125" s="53"/>
      <c r="O125" s="53"/>
      <c r="P125" s="117">
        <f>P126</f>
        <v>0</v>
      </c>
      <c r="Q125" s="53"/>
      <c r="R125" s="117">
        <f>R126</f>
        <v>302.25238984999999</v>
      </c>
      <c r="S125" s="53"/>
      <c r="T125" s="118">
        <f>T126</f>
        <v>1863.3908600000002</v>
      </c>
      <c r="AT125" s="17" t="s">
        <v>73</v>
      </c>
      <c r="AU125" s="17" t="s">
        <v>107</v>
      </c>
      <c r="BK125" s="119">
        <f>BK126</f>
        <v>0</v>
      </c>
    </row>
    <row r="126" spans="2:65" s="11" customFormat="1" ht="25.9" customHeight="1">
      <c r="B126" s="120"/>
      <c r="D126" s="121" t="s">
        <v>73</v>
      </c>
      <c r="E126" s="122" t="s">
        <v>130</v>
      </c>
      <c r="F126" s="122" t="s">
        <v>131</v>
      </c>
      <c r="I126" s="123"/>
      <c r="J126" s="124">
        <f>BK126</f>
        <v>0</v>
      </c>
      <c r="L126" s="120"/>
      <c r="M126" s="125"/>
      <c r="P126" s="126">
        <f>P127+P509+P546+P585+P657+P840+P871+P884</f>
        <v>0</v>
      </c>
      <c r="R126" s="126">
        <f>R127+R509+R546+R585+R657+R840+R871+R884</f>
        <v>302.25238984999999</v>
      </c>
      <c r="T126" s="127">
        <f>T127+T509+T546+T585+T657+T840+T871+T884</f>
        <v>1863.3908600000002</v>
      </c>
      <c r="AR126" s="121" t="s">
        <v>82</v>
      </c>
      <c r="AT126" s="128" t="s">
        <v>73</v>
      </c>
      <c r="AU126" s="128" t="s">
        <v>74</v>
      </c>
      <c r="AY126" s="121" t="s">
        <v>132</v>
      </c>
      <c r="BK126" s="129">
        <f>BK127+BK509+BK546+BK585+BK657+BK840+BK871+BK884</f>
        <v>0</v>
      </c>
    </row>
    <row r="127" spans="2:65" s="11" customFormat="1" ht="22.9" customHeight="1">
      <c r="B127" s="120"/>
      <c r="D127" s="121" t="s">
        <v>73</v>
      </c>
      <c r="E127" s="130" t="s">
        <v>82</v>
      </c>
      <c r="F127" s="130" t="s">
        <v>133</v>
      </c>
      <c r="I127" s="123"/>
      <c r="J127" s="131">
        <f>BK127</f>
        <v>0</v>
      </c>
      <c r="L127" s="120"/>
      <c r="M127" s="125"/>
      <c r="P127" s="126">
        <f>SUM(P128:P508)</f>
        <v>0</v>
      </c>
      <c r="R127" s="126">
        <f>SUM(R128:R508)</f>
        <v>0.83710480000000009</v>
      </c>
      <c r="T127" s="127">
        <f>SUM(T128:T508)</f>
        <v>1863.3908600000002</v>
      </c>
      <c r="AR127" s="121" t="s">
        <v>82</v>
      </c>
      <c r="AT127" s="128" t="s">
        <v>73</v>
      </c>
      <c r="AU127" s="128" t="s">
        <v>82</v>
      </c>
      <c r="AY127" s="121" t="s">
        <v>132</v>
      </c>
      <c r="BK127" s="129">
        <f>SUM(BK128:BK508)</f>
        <v>0</v>
      </c>
    </row>
    <row r="128" spans="2:65" s="1" customFormat="1" ht="33" customHeight="1">
      <c r="B128" s="132"/>
      <c r="C128" s="133" t="s">
        <v>82</v>
      </c>
      <c r="D128" s="133" t="s">
        <v>134</v>
      </c>
      <c r="E128" s="134" t="s">
        <v>1607</v>
      </c>
      <c r="F128" s="135" t="s">
        <v>1786</v>
      </c>
      <c r="G128" s="136" t="s">
        <v>135</v>
      </c>
      <c r="H128" s="137">
        <v>147.28</v>
      </c>
      <c r="I128" s="138"/>
      <c r="J128" s="139">
        <f>ROUND(I128*H128,2)</f>
        <v>0</v>
      </c>
      <c r="K128" s="135" t="s">
        <v>136</v>
      </c>
      <c r="L128" s="32"/>
      <c r="M128" s="140" t="s">
        <v>1</v>
      </c>
      <c r="N128" s="141" t="s">
        <v>39</v>
      </c>
      <c r="P128" s="142">
        <f>O128*H128</f>
        <v>0</v>
      </c>
      <c r="Q128" s="142">
        <v>0</v>
      </c>
      <c r="R128" s="142">
        <f>Q128*H128</f>
        <v>0</v>
      </c>
      <c r="S128" s="142">
        <v>0.41699999999999998</v>
      </c>
      <c r="T128" s="143">
        <f>S128*H128</f>
        <v>61.415759999999999</v>
      </c>
      <c r="AR128" s="144" t="s">
        <v>137</v>
      </c>
      <c r="AT128" s="144" t="s">
        <v>134</v>
      </c>
      <c r="AU128" s="144" t="s">
        <v>84</v>
      </c>
      <c r="AY128" s="17" t="s">
        <v>132</v>
      </c>
      <c r="BE128" s="145">
        <f>IF(N128="základní",J128,0)</f>
        <v>0</v>
      </c>
      <c r="BF128" s="145">
        <f>IF(N128="snížená",J128,0)</f>
        <v>0</v>
      </c>
      <c r="BG128" s="145">
        <f>IF(N128="zákl. přenesená",J128,0)</f>
        <v>0</v>
      </c>
      <c r="BH128" s="145">
        <f>IF(N128="sníž. přenesená",J128,0)</f>
        <v>0</v>
      </c>
      <c r="BI128" s="145">
        <f>IF(N128="nulová",J128,0)</f>
        <v>0</v>
      </c>
      <c r="BJ128" s="17" t="s">
        <v>82</v>
      </c>
      <c r="BK128" s="145">
        <f>ROUND(I128*H128,2)</f>
        <v>0</v>
      </c>
      <c r="BL128" s="17" t="s">
        <v>137</v>
      </c>
      <c r="BM128" s="144" t="s">
        <v>719</v>
      </c>
    </row>
    <row r="129" spans="2:65" s="12" customFormat="1">
      <c r="B129" s="146"/>
      <c r="D129" s="147" t="s">
        <v>139</v>
      </c>
      <c r="E129" s="148" t="s">
        <v>1</v>
      </c>
      <c r="F129" s="149" t="s">
        <v>720</v>
      </c>
      <c r="H129" s="150">
        <v>147.28</v>
      </c>
      <c r="I129" s="151"/>
      <c r="L129" s="146"/>
      <c r="M129" s="152"/>
      <c r="T129" s="153"/>
      <c r="AT129" s="148" t="s">
        <v>139</v>
      </c>
      <c r="AU129" s="148" t="s">
        <v>84</v>
      </c>
      <c r="AV129" s="12" t="s">
        <v>84</v>
      </c>
      <c r="AW129" s="12" t="s">
        <v>31</v>
      </c>
      <c r="AX129" s="12" t="s">
        <v>82</v>
      </c>
      <c r="AY129" s="148" t="s">
        <v>132</v>
      </c>
    </row>
    <row r="130" spans="2:65" s="1" customFormat="1" ht="24.2" customHeight="1">
      <c r="B130" s="132"/>
      <c r="C130" s="133" t="s">
        <v>84</v>
      </c>
      <c r="D130" s="133" t="s">
        <v>134</v>
      </c>
      <c r="E130" s="134" t="s">
        <v>1608</v>
      </c>
      <c r="F130" s="135" t="s">
        <v>1870</v>
      </c>
      <c r="G130" s="136" t="s">
        <v>135</v>
      </c>
      <c r="H130" s="137">
        <v>2862.53</v>
      </c>
      <c r="I130" s="138"/>
      <c r="J130" s="139">
        <f>ROUND(I130*H130,2)</f>
        <v>0</v>
      </c>
      <c r="K130" s="135" t="s">
        <v>136</v>
      </c>
      <c r="L130" s="32"/>
      <c r="M130" s="140" t="s">
        <v>1</v>
      </c>
      <c r="N130" s="141" t="s">
        <v>39</v>
      </c>
      <c r="P130" s="142">
        <f>O130*H130</f>
        <v>0</v>
      </c>
      <c r="Q130" s="142">
        <v>0</v>
      </c>
      <c r="R130" s="142">
        <f>Q130*H130</f>
        <v>0</v>
      </c>
      <c r="S130" s="142">
        <v>0.44</v>
      </c>
      <c r="T130" s="143">
        <f>S130*H130</f>
        <v>1259.5132000000001</v>
      </c>
      <c r="AR130" s="144" t="s">
        <v>137</v>
      </c>
      <c r="AT130" s="144" t="s">
        <v>134</v>
      </c>
      <c r="AU130" s="144" t="s">
        <v>84</v>
      </c>
      <c r="AY130" s="17" t="s">
        <v>132</v>
      </c>
      <c r="BE130" s="145">
        <f>IF(N130="základní",J130,0)</f>
        <v>0</v>
      </c>
      <c r="BF130" s="145">
        <f>IF(N130="snížená",J130,0)</f>
        <v>0</v>
      </c>
      <c r="BG130" s="145">
        <f>IF(N130="zákl. přenesená",J130,0)</f>
        <v>0</v>
      </c>
      <c r="BH130" s="145">
        <f>IF(N130="sníž. přenesená",J130,0)</f>
        <v>0</v>
      </c>
      <c r="BI130" s="145">
        <f>IF(N130="nulová",J130,0)</f>
        <v>0</v>
      </c>
      <c r="BJ130" s="17" t="s">
        <v>82</v>
      </c>
      <c r="BK130" s="145">
        <f>ROUND(I130*H130,2)</f>
        <v>0</v>
      </c>
      <c r="BL130" s="17" t="s">
        <v>137</v>
      </c>
      <c r="BM130" s="144" t="s">
        <v>721</v>
      </c>
    </row>
    <row r="131" spans="2:65" s="12" customFormat="1">
      <c r="B131" s="146"/>
      <c r="D131" s="147" t="s">
        <v>139</v>
      </c>
      <c r="E131" s="148" t="s">
        <v>1</v>
      </c>
      <c r="F131" s="149" t="s">
        <v>722</v>
      </c>
      <c r="H131" s="150">
        <v>252.88</v>
      </c>
      <c r="I131" s="151"/>
      <c r="L131" s="146"/>
      <c r="M131" s="152"/>
      <c r="T131" s="153"/>
      <c r="AT131" s="148" t="s">
        <v>139</v>
      </c>
      <c r="AU131" s="148" t="s">
        <v>84</v>
      </c>
      <c r="AV131" s="12" t="s">
        <v>84</v>
      </c>
      <c r="AW131" s="12" t="s">
        <v>31</v>
      </c>
      <c r="AX131" s="12" t="s">
        <v>74</v>
      </c>
      <c r="AY131" s="148" t="s">
        <v>132</v>
      </c>
    </row>
    <row r="132" spans="2:65" s="12" customFormat="1">
      <c r="B132" s="146"/>
      <c r="D132" s="147" t="s">
        <v>139</v>
      </c>
      <c r="E132" s="148" t="s">
        <v>1</v>
      </c>
      <c r="F132" s="149" t="s">
        <v>723</v>
      </c>
      <c r="H132" s="150">
        <v>702.06</v>
      </c>
      <c r="I132" s="151"/>
      <c r="L132" s="146"/>
      <c r="M132" s="152"/>
      <c r="T132" s="153"/>
      <c r="AT132" s="148" t="s">
        <v>139</v>
      </c>
      <c r="AU132" s="148" t="s">
        <v>84</v>
      </c>
      <c r="AV132" s="12" t="s">
        <v>84</v>
      </c>
      <c r="AW132" s="12" t="s">
        <v>31</v>
      </c>
      <c r="AX132" s="12" t="s">
        <v>74</v>
      </c>
      <c r="AY132" s="148" t="s">
        <v>132</v>
      </c>
    </row>
    <row r="133" spans="2:65" s="12" customFormat="1">
      <c r="B133" s="146"/>
      <c r="D133" s="147" t="s">
        <v>139</v>
      </c>
      <c r="E133" s="148" t="s">
        <v>1</v>
      </c>
      <c r="F133" s="149" t="s">
        <v>724</v>
      </c>
      <c r="H133" s="150">
        <v>190.52</v>
      </c>
      <c r="I133" s="151"/>
      <c r="L133" s="146"/>
      <c r="M133" s="152"/>
      <c r="T133" s="153"/>
      <c r="AT133" s="148" t="s">
        <v>139</v>
      </c>
      <c r="AU133" s="148" t="s">
        <v>84</v>
      </c>
      <c r="AV133" s="12" t="s">
        <v>84</v>
      </c>
      <c r="AW133" s="12" t="s">
        <v>31</v>
      </c>
      <c r="AX133" s="12" t="s">
        <v>74</v>
      </c>
      <c r="AY133" s="148" t="s">
        <v>132</v>
      </c>
    </row>
    <row r="134" spans="2:65" s="12" customFormat="1">
      <c r="B134" s="146"/>
      <c r="D134" s="147" t="s">
        <v>139</v>
      </c>
      <c r="E134" s="148" t="s">
        <v>1</v>
      </c>
      <c r="F134" s="149" t="s">
        <v>725</v>
      </c>
      <c r="H134" s="150">
        <v>229.08</v>
      </c>
      <c r="I134" s="151"/>
      <c r="L134" s="146"/>
      <c r="M134" s="152"/>
      <c r="T134" s="153"/>
      <c r="AT134" s="148" t="s">
        <v>139</v>
      </c>
      <c r="AU134" s="148" t="s">
        <v>84</v>
      </c>
      <c r="AV134" s="12" t="s">
        <v>84</v>
      </c>
      <c r="AW134" s="12" t="s">
        <v>31</v>
      </c>
      <c r="AX134" s="12" t="s">
        <v>74</v>
      </c>
      <c r="AY134" s="148" t="s">
        <v>132</v>
      </c>
    </row>
    <row r="135" spans="2:65" s="12" customFormat="1">
      <c r="B135" s="146"/>
      <c r="D135" s="147" t="s">
        <v>139</v>
      </c>
      <c r="E135" s="148" t="s">
        <v>1</v>
      </c>
      <c r="F135" s="149" t="s">
        <v>726</v>
      </c>
      <c r="H135" s="150">
        <v>248.8</v>
      </c>
      <c r="I135" s="151"/>
      <c r="L135" s="146"/>
      <c r="M135" s="152"/>
      <c r="T135" s="153"/>
      <c r="AT135" s="148" t="s">
        <v>139</v>
      </c>
      <c r="AU135" s="148" t="s">
        <v>84</v>
      </c>
      <c r="AV135" s="12" t="s">
        <v>84</v>
      </c>
      <c r="AW135" s="12" t="s">
        <v>31</v>
      </c>
      <c r="AX135" s="12" t="s">
        <v>74</v>
      </c>
      <c r="AY135" s="148" t="s">
        <v>132</v>
      </c>
    </row>
    <row r="136" spans="2:65" s="12" customFormat="1">
      <c r="B136" s="146"/>
      <c r="D136" s="147" t="s">
        <v>139</v>
      </c>
      <c r="E136" s="148" t="s">
        <v>1</v>
      </c>
      <c r="F136" s="149" t="s">
        <v>727</v>
      </c>
      <c r="H136" s="150">
        <v>83.8</v>
      </c>
      <c r="I136" s="151"/>
      <c r="L136" s="146"/>
      <c r="M136" s="152"/>
      <c r="T136" s="153"/>
      <c r="AT136" s="148" t="s">
        <v>139</v>
      </c>
      <c r="AU136" s="148" t="s">
        <v>84</v>
      </c>
      <c r="AV136" s="12" t="s">
        <v>84</v>
      </c>
      <c r="AW136" s="12" t="s">
        <v>31</v>
      </c>
      <c r="AX136" s="12" t="s">
        <v>74</v>
      </c>
      <c r="AY136" s="148" t="s">
        <v>132</v>
      </c>
    </row>
    <row r="137" spans="2:65" s="12" customFormat="1">
      <c r="B137" s="146"/>
      <c r="D137" s="147" t="s">
        <v>139</v>
      </c>
      <c r="E137" s="148" t="s">
        <v>1</v>
      </c>
      <c r="F137" s="149" t="s">
        <v>728</v>
      </c>
      <c r="H137" s="150">
        <v>0</v>
      </c>
      <c r="I137" s="151"/>
      <c r="L137" s="146"/>
      <c r="M137" s="152"/>
      <c r="T137" s="153"/>
      <c r="AT137" s="148" t="s">
        <v>139</v>
      </c>
      <c r="AU137" s="148" t="s">
        <v>84</v>
      </c>
      <c r="AV137" s="12" t="s">
        <v>84</v>
      </c>
      <c r="AW137" s="12" t="s">
        <v>31</v>
      </c>
      <c r="AX137" s="12" t="s">
        <v>74</v>
      </c>
      <c r="AY137" s="148" t="s">
        <v>132</v>
      </c>
    </row>
    <row r="138" spans="2:65" s="12" customFormat="1">
      <c r="B138" s="146"/>
      <c r="D138" s="147" t="s">
        <v>139</v>
      </c>
      <c r="E138" s="148" t="s">
        <v>1</v>
      </c>
      <c r="F138" s="149" t="s">
        <v>729</v>
      </c>
      <c r="H138" s="150">
        <v>77.290000000000006</v>
      </c>
      <c r="I138" s="151"/>
      <c r="L138" s="146"/>
      <c r="M138" s="152"/>
      <c r="T138" s="153"/>
      <c r="AT138" s="148" t="s">
        <v>139</v>
      </c>
      <c r="AU138" s="148" t="s">
        <v>84</v>
      </c>
      <c r="AV138" s="12" t="s">
        <v>84</v>
      </c>
      <c r="AW138" s="12" t="s">
        <v>31</v>
      </c>
      <c r="AX138" s="12" t="s">
        <v>74</v>
      </c>
      <c r="AY138" s="148" t="s">
        <v>132</v>
      </c>
    </row>
    <row r="139" spans="2:65" s="12" customFormat="1">
      <c r="B139" s="146"/>
      <c r="D139" s="147" t="s">
        <v>139</v>
      </c>
      <c r="E139" s="148" t="s">
        <v>1</v>
      </c>
      <c r="F139" s="149" t="s">
        <v>730</v>
      </c>
      <c r="H139" s="150">
        <v>55.11</v>
      </c>
      <c r="I139" s="151"/>
      <c r="L139" s="146"/>
      <c r="M139" s="152"/>
      <c r="T139" s="153"/>
      <c r="AT139" s="148" t="s">
        <v>139</v>
      </c>
      <c r="AU139" s="148" t="s">
        <v>84</v>
      </c>
      <c r="AV139" s="12" t="s">
        <v>84</v>
      </c>
      <c r="AW139" s="12" t="s">
        <v>31</v>
      </c>
      <c r="AX139" s="12" t="s">
        <v>74</v>
      </c>
      <c r="AY139" s="148" t="s">
        <v>132</v>
      </c>
    </row>
    <row r="140" spans="2:65" s="12" customFormat="1">
      <c r="B140" s="146"/>
      <c r="D140" s="147" t="s">
        <v>139</v>
      </c>
      <c r="E140" s="148" t="s">
        <v>1</v>
      </c>
      <c r="F140" s="149" t="s">
        <v>731</v>
      </c>
      <c r="H140" s="150">
        <v>49.08</v>
      </c>
      <c r="I140" s="151"/>
      <c r="L140" s="146"/>
      <c r="M140" s="152"/>
      <c r="T140" s="153"/>
      <c r="AT140" s="148" t="s">
        <v>139</v>
      </c>
      <c r="AU140" s="148" t="s">
        <v>84</v>
      </c>
      <c r="AV140" s="12" t="s">
        <v>84</v>
      </c>
      <c r="AW140" s="12" t="s">
        <v>31</v>
      </c>
      <c r="AX140" s="12" t="s">
        <v>74</v>
      </c>
      <c r="AY140" s="148" t="s">
        <v>132</v>
      </c>
    </row>
    <row r="141" spans="2:65" s="12" customFormat="1">
      <c r="B141" s="146"/>
      <c r="D141" s="147" t="s">
        <v>139</v>
      </c>
      <c r="E141" s="148" t="s">
        <v>1</v>
      </c>
      <c r="F141" s="149" t="s">
        <v>732</v>
      </c>
      <c r="H141" s="150">
        <v>0</v>
      </c>
      <c r="I141" s="151"/>
      <c r="L141" s="146"/>
      <c r="M141" s="152"/>
      <c r="T141" s="153"/>
      <c r="AT141" s="148" t="s">
        <v>139</v>
      </c>
      <c r="AU141" s="148" t="s">
        <v>84</v>
      </c>
      <c r="AV141" s="12" t="s">
        <v>84</v>
      </c>
      <c r="AW141" s="12" t="s">
        <v>31</v>
      </c>
      <c r="AX141" s="12" t="s">
        <v>74</v>
      </c>
      <c r="AY141" s="148" t="s">
        <v>132</v>
      </c>
    </row>
    <row r="142" spans="2:65" s="12" customFormat="1">
      <c r="B142" s="146"/>
      <c r="D142" s="147" t="s">
        <v>139</v>
      </c>
      <c r="E142" s="148" t="s">
        <v>1</v>
      </c>
      <c r="F142" s="149" t="s">
        <v>733</v>
      </c>
      <c r="H142" s="150">
        <v>120.85</v>
      </c>
      <c r="I142" s="151"/>
      <c r="L142" s="146"/>
      <c r="M142" s="152"/>
      <c r="T142" s="153"/>
      <c r="AT142" s="148" t="s">
        <v>139</v>
      </c>
      <c r="AU142" s="148" t="s">
        <v>84</v>
      </c>
      <c r="AV142" s="12" t="s">
        <v>84</v>
      </c>
      <c r="AW142" s="12" t="s">
        <v>31</v>
      </c>
      <c r="AX142" s="12" t="s">
        <v>74</v>
      </c>
      <c r="AY142" s="148" t="s">
        <v>132</v>
      </c>
    </row>
    <row r="143" spans="2:65" s="12" customFormat="1">
      <c r="B143" s="146"/>
      <c r="D143" s="147" t="s">
        <v>139</v>
      </c>
      <c r="E143" s="148" t="s">
        <v>1</v>
      </c>
      <c r="F143" s="149" t="s">
        <v>734</v>
      </c>
      <c r="H143" s="150">
        <v>26.02</v>
      </c>
      <c r="I143" s="151"/>
      <c r="L143" s="146"/>
      <c r="M143" s="152"/>
      <c r="T143" s="153"/>
      <c r="AT143" s="148" t="s">
        <v>139</v>
      </c>
      <c r="AU143" s="148" t="s">
        <v>84</v>
      </c>
      <c r="AV143" s="12" t="s">
        <v>84</v>
      </c>
      <c r="AW143" s="12" t="s">
        <v>31</v>
      </c>
      <c r="AX143" s="12" t="s">
        <v>74</v>
      </c>
      <c r="AY143" s="148" t="s">
        <v>132</v>
      </c>
    </row>
    <row r="144" spans="2:65" s="12" customFormat="1">
      <c r="B144" s="146"/>
      <c r="D144" s="147" t="s">
        <v>139</v>
      </c>
      <c r="E144" s="148" t="s">
        <v>1</v>
      </c>
      <c r="F144" s="149" t="s">
        <v>735</v>
      </c>
      <c r="H144" s="150">
        <v>208.6</v>
      </c>
      <c r="I144" s="151"/>
      <c r="L144" s="146"/>
      <c r="M144" s="152"/>
      <c r="T144" s="153"/>
      <c r="AT144" s="148" t="s">
        <v>139</v>
      </c>
      <c r="AU144" s="148" t="s">
        <v>84</v>
      </c>
      <c r="AV144" s="12" t="s">
        <v>84</v>
      </c>
      <c r="AW144" s="12" t="s">
        <v>31</v>
      </c>
      <c r="AX144" s="12" t="s">
        <v>74</v>
      </c>
      <c r="AY144" s="148" t="s">
        <v>132</v>
      </c>
    </row>
    <row r="145" spans="2:65" s="12" customFormat="1">
      <c r="B145" s="146"/>
      <c r="D145" s="147" t="s">
        <v>139</v>
      </c>
      <c r="E145" s="148" t="s">
        <v>1</v>
      </c>
      <c r="F145" s="149" t="s">
        <v>736</v>
      </c>
      <c r="H145" s="150">
        <v>73.64</v>
      </c>
      <c r="I145" s="151"/>
      <c r="L145" s="146"/>
      <c r="M145" s="152"/>
      <c r="T145" s="153"/>
      <c r="AT145" s="148" t="s">
        <v>139</v>
      </c>
      <c r="AU145" s="148" t="s">
        <v>84</v>
      </c>
      <c r="AV145" s="12" t="s">
        <v>84</v>
      </c>
      <c r="AW145" s="12" t="s">
        <v>31</v>
      </c>
      <c r="AX145" s="12" t="s">
        <v>74</v>
      </c>
      <c r="AY145" s="148" t="s">
        <v>132</v>
      </c>
    </row>
    <row r="146" spans="2:65" s="12" customFormat="1">
      <c r="B146" s="146"/>
      <c r="D146" s="147" t="s">
        <v>139</v>
      </c>
      <c r="E146" s="148" t="s">
        <v>1</v>
      </c>
      <c r="F146" s="149" t="s">
        <v>737</v>
      </c>
      <c r="H146" s="150">
        <v>354</v>
      </c>
      <c r="I146" s="151"/>
      <c r="L146" s="146"/>
      <c r="M146" s="152"/>
      <c r="T146" s="153"/>
      <c r="AT146" s="148" t="s">
        <v>139</v>
      </c>
      <c r="AU146" s="148" t="s">
        <v>84</v>
      </c>
      <c r="AV146" s="12" t="s">
        <v>84</v>
      </c>
      <c r="AW146" s="12" t="s">
        <v>31</v>
      </c>
      <c r="AX146" s="12" t="s">
        <v>74</v>
      </c>
      <c r="AY146" s="148" t="s">
        <v>132</v>
      </c>
    </row>
    <row r="147" spans="2:65" s="12" customFormat="1">
      <c r="B147" s="146"/>
      <c r="D147" s="147" t="s">
        <v>139</v>
      </c>
      <c r="E147" s="148" t="s">
        <v>1</v>
      </c>
      <c r="F147" s="149" t="s">
        <v>738</v>
      </c>
      <c r="H147" s="150">
        <v>190.8</v>
      </c>
      <c r="I147" s="151"/>
      <c r="L147" s="146"/>
      <c r="M147" s="152"/>
      <c r="T147" s="153"/>
      <c r="AT147" s="148" t="s">
        <v>139</v>
      </c>
      <c r="AU147" s="148" t="s">
        <v>84</v>
      </c>
      <c r="AV147" s="12" t="s">
        <v>84</v>
      </c>
      <c r="AW147" s="12" t="s">
        <v>31</v>
      </c>
      <c r="AX147" s="12" t="s">
        <v>74</v>
      </c>
      <c r="AY147" s="148" t="s">
        <v>132</v>
      </c>
    </row>
    <row r="148" spans="2:65" s="13" customFormat="1">
      <c r="B148" s="154"/>
      <c r="D148" s="147" t="s">
        <v>139</v>
      </c>
      <c r="E148" s="155" t="s">
        <v>1</v>
      </c>
      <c r="F148" s="156" t="s">
        <v>156</v>
      </c>
      <c r="H148" s="157">
        <v>2862.53</v>
      </c>
      <c r="I148" s="158"/>
      <c r="L148" s="154"/>
      <c r="M148" s="159"/>
      <c r="T148" s="160"/>
      <c r="AT148" s="155" t="s">
        <v>139</v>
      </c>
      <c r="AU148" s="155" t="s">
        <v>84</v>
      </c>
      <c r="AV148" s="13" t="s">
        <v>137</v>
      </c>
      <c r="AW148" s="13" t="s">
        <v>31</v>
      </c>
      <c r="AX148" s="13" t="s">
        <v>82</v>
      </c>
      <c r="AY148" s="155" t="s">
        <v>132</v>
      </c>
    </row>
    <row r="149" spans="2:65" s="1" customFormat="1" ht="24.2" customHeight="1">
      <c r="B149" s="132"/>
      <c r="C149" s="133" t="s">
        <v>157</v>
      </c>
      <c r="D149" s="133" t="s">
        <v>134</v>
      </c>
      <c r="E149" s="134" t="s">
        <v>1609</v>
      </c>
      <c r="F149" s="135" t="s">
        <v>1788</v>
      </c>
      <c r="G149" s="136" t="s">
        <v>135</v>
      </c>
      <c r="H149" s="137">
        <v>2358.5300000000002</v>
      </c>
      <c r="I149" s="138"/>
      <c r="J149" s="139">
        <f>ROUND(I149*H149,2)</f>
        <v>0</v>
      </c>
      <c r="K149" s="135" t="s">
        <v>136</v>
      </c>
      <c r="L149" s="32"/>
      <c r="M149" s="140" t="s">
        <v>1</v>
      </c>
      <c r="N149" s="141" t="s">
        <v>39</v>
      </c>
      <c r="P149" s="142">
        <f>O149*H149</f>
        <v>0</v>
      </c>
      <c r="Q149" s="142">
        <v>3.0000000000000001E-5</v>
      </c>
      <c r="R149" s="142">
        <f>Q149*H149</f>
        <v>7.075590000000001E-2</v>
      </c>
      <c r="S149" s="142">
        <v>0.23</v>
      </c>
      <c r="T149" s="143">
        <f>S149*H149</f>
        <v>542.46190000000001</v>
      </c>
      <c r="AR149" s="144" t="s">
        <v>137</v>
      </c>
      <c r="AT149" s="144" t="s">
        <v>134</v>
      </c>
      <c r="AU149" s="144" t="s">
        <v>84</v>
      </c>
      <c r="AY149" s="17" t="s">
        <v>132</v>
      </c>
      <c r="BE149" s="145">
        <f>IF(N149="základní",J149,0)</f>
        <v>0</v>
      </c>
      <c r="BF149" s="145">
        <f>IF(N149="snížená",J149,0)</f>
        <v>0</v>
      </c>
      <c r="BG149" s="145">
        <f>IF(N149="zákl. přenesená",J149,0)</f>
        <v>0</v>
      </c>
      <c r="BH149" s="145">
        <f>IF(N149="sníž. přenesená",J149,0)</f>
        <v>0</v>
      </c>
      <c r="BI149" s="145">
        <f>IF(N149="nulová",J149,0)</f>
        <v>0</v>
      </c>
      <c r="BJ149" s="17" t="s">
        <v>82</v>
      </c>
      <c r="BK149" s="145">
        <f>ROUND(I149*H149,2)</f>
        <v>0</v>
      </c>
      <c r="BL149" s="17" t="s">
        <v>137</v>
      </c>
      <c r="BM149" s="144" t="s">
        <v>739</v>
      </c>
    </row>
    <row r="150" spans="2:65" s="12" customFormat="1">
      <c r="B150" s="146"/>
      <c r="D150" s="147" t="s">
        <v>139</v>
      </c>
      <c r="E150" s="148" t="s">
        <v>1</v>
      </c>
      <c r="F150" s="149" t="s">
        <v>722</v>
      </c>
      <c r="H150" s="150">
        <v>252.88</v>
      </c>
      <c r="I150" s="151"/>
      <c r="L150" s="146"/>
      <c r="M150" s="152"/>
      <c r="T150" s="153"/>
      <c r="AT150" s="148" t="s">
        <v>139</v>
      </c>
      <c r="AU150" s="148" t="s">
        <v>84</v>
      </c>
      <c r="AV150" s="12" t="s">
        <v>84</v>
      </c>
      <c r="AW150" s="12" t="s">
        <v>31</v>
      </c>
      <c r="AX150" s="12" t="s">
        <v>74</v>
      </c>
      <c r="AY150" s="148" t="s">
        <v>132</v>
      </c>
    </row>
    <row r="151" spans="2:65" s="12" customFormat="1">
      <c r="B151" s="146"/>
      <c r="D151" s="147" t="s">
        <v>139</v>
      </c>
      <c r="E151" s="148" t="s">
        <v>1</v>
      </c>
      <c r="F151" s="149" t="s">
        <v>723</v>
      </c>
      <c r="H151" s="150">
        <v>702.06</v>
      </c>
      <c r="I151" s="151"/>
      <c r="L151" s="146"/>
      <c r="M151" s="152"/>
      <c r="T151" s="153"/>
      <c r="AT151" s="148" t="s">
        <v>139</v>
      </c>
      <c r="AU151" s="148" t="s">
        <v>84</v>
      </c>
      <c r="AV151" s="12" t="s">
        <v>84</v>
      </c>
      <c r="AW151" s="12" t="s">
        <v>31</v>
      </c>
      <c r="AX151" s="12" t="s">
        <v>74</v>
      </c>
      <c r="AY151" s="148" t="s">
        <v>132</v>
      </c>
    </row>
    <row r="152" spans="2:65" s="12" customFormat="1">
      <c r="B152" s="146"/>
      <c r="D152" s="147" t="s">
        <v>139</v>
      </c>
      <c r="E152" s="148" t="s">
        <v>1</v>
      </c>
      <c r="F152" s="149" t="s">
        <v>724</v>
      </c>
      <c r="H152" s="150">
        <v>190.52</v>
      </c>
      <c r="I152" s="151"/>
      <c r="L152" s="146"/>
      <c r="M152" s="152"/>
      <c r="T152" s="153"/>
      <c r="AT152" s="148" t="s">
        <v>139</v>
      </c>
      <c r="AU152" s="148" t="s">
        <v>84</v>
      </c>
      <c r="AV152" s="12" t="s">
        <v>84</v>
      </c>
      <c r="AW152" s="12" t="s">
        <v>31</v>
      </c>
      <c r="AX152" s="12" t="s">
        <v>74</v>
      </c>
      <c r="AY152" s="148" t="s">
        <v>132</v>
      </c>
    </row>
    <row r="153" spans="2:65" s="12" customFormat="1">
      <c r="B153" s="146"/>
      <c r="D153" s="147" t="s">
        <v>139</v>
      </c>
      <c r="E153" s="148" t="s">
        <v>1</v>
      </c>
      <c r="F153" s="149" t="s">
        <v>725</v>
      </c>
      <c r="H153" s="150">
        <v>229.08</v>
      </c>
      <c r="I153" s="151"/>
      <c r="L153" s="146"/>
      <c r="M153" s="152"/>
      <c r="T153" s="153"/>
      <c r="AT153" s="148" t="s">
        <v>139</v>
      </c>
      <c r="AU153" s="148" t="s">
        <v>84</v>
      </c>
      <c r="AV153" s="12" t="s">
        <v>84</v>
      </c>
      <c r="AW153" s="12" t="s">
        <v>31</v>
      </c>
      <c r="AX153" s="12" t="s">
        <v>74</v>
      </c>
      <c r="AY153" s="148" t="s">
        <v>132</v>
      </c>
    </row>
    <row r="154" spans="2:65" s="12" customFormat="1">
      <c r="B154" s="146"/>
      <c r="D154" s="147" t="s">
        <v>139</v>
      </c>
      <c r="E154" s="148" t="s">
        <v>1</v>
      </c>
      <c r="F154" s="149" t="s">
        <v>727</v>
      </c>
      <c r="H154" s="150">
        <v>83.8</v>
      </c>
      <c r="I154" s="151"/>
      <c r="L154" s="146"/>
      <c r="M154" s="152"/>
      <c r="T154" s="153"/>
      <c r="AT154" s="148" t="s">
        <v>139</v>
      </c>
      <c r="AU154" s="148" t="s">
        <v>84</v>
      </c>
      <c r="AV154" s="12" t="s">
        <v>84</v>
      </c>
      <c r="AW154" s="12" t="s">
        <v>31</v>
      </c>
      <c r="AX154" s="12" t="s">
        <v>74</v>
      </c>
      <c r="AY154" s="148" t="s">
        <v>132</v>
      </c>
    </row>
    <row r="155" spans="2:65" s="12" customFormat="1">
      <c r="B155" s="146"/>
      <c r="D155" s="147" t="s">
        <v>139</v>
      </c>
      <c r="E155" s="148" t="s">
        <v>1</v>
      </c>
      <c r="F155" s="149" t="s">
        <v>729</v>
      </c>
      <c r="H155" s="150">
        <v>77.290000000000006</v>
      </c>
      <c r="I155" s="151"/>
      <c r="L155" s="146"/>
      <c r="M155" s="152"/>
      <c r="T155" s="153"/>
      <c r="AT155" s="148" t="s">
        <v>139</v>
      </c>
      <c r="AU155" s="148" t="s">
        <v>84</v>
      </c>
      <c r="AV155" s="12" t="s">
        <v>84</v>
      </c>
      <c r="AW155" s="12" t="s">
        <v>31</v>
      </c>
      <c r="AX155" s="12" t="s">
        <v>74</v>
      </c>
      <c r="AY155" s="148" t="s">
        <v>132</v>
      </c>
    </row>
    <row r="156" spans="2:65" s="12" customFormat="1">
      <c r="B156" s="146"/>
      <c r="D156" s="147" t="s">
        <v>139</v>
      </c>
      <c r="E156" s="148" t="s">
        <v>1</v>
      </c>
      <c r="F156" s="149" t="s">
        <v>732</v>
      </c>
      <c r="H156" s="150">
        <v>0</v>
      </c>
      <c r="I156" s="151"/>
      <c r="L156" s="146"/>
      <c r="M156" s="152"/>
      <c r="T156" s="153"/>
      <c r="AT156" s="148" t="s">
        <v>139</v>
      </c>
      <c r="AU156" s="148" t="s">
        <v>84</v>
      </c>
      <c r="AV156" s="12" t="s">
        <v>84</v>
      </c>
      <c r="AW156" s="12" t="s">
        <v>31</v>
      </c>
      <c r="AX156" s="12" t="s">
        <v>74</v>
      </c>
      <c r="AY156" s="148" t="s">
        <v>132</v>
      </c>
    </row>
    <row r="157" spans="2:65" s="12" customFormat="1">
      <c r="B157" s="146"/>
      <c r="D157" s="147" t="s">
        <v>139</v>
      </c>
      <c r="E157" s="148" t="s">
        <v>1</v>
      </c>
      <c r="F157" s="149" t="s">
        <v>733</v>
      </c>
      <c r="H157" s="150">
        <v>120.85</v>
      </c>
      <c r="I157" s="151"/>
      <c r="L157" s="146"/>
      <c r="M157" s="152"/>
      <c r="T157" s="153"/>
      <c r="AT157" s="148" t="s">
        <v>139</v>
      </c>
      <c r="AU157" s="148" t="s">
        <v>84</v>
      </c>
      <c r="AV157" s="12" t="s">
        <v>84</v>
      </c>
      <c r="AW157" s="12" t="s">
        <v>31</v>
      </c>
      <c r="AX157" s="12" t="s">
        <v>74</v>
      </c>
      <c r="AY157" s="148" t="s">
        <v>132</v>
      </c>
    </row>
    <row r="158" spans="2:65" s="12" customFormat="1">
      <c r="B158" s="146"/>
      <c r="D158" s="147" t="s">
        <v>139</v>
      </c>
      <c r="E158" s="148" t="s">
        <v>1</v>
      </c>
      <c r="F158" s="149" t="s">
        <v>734</v>
      </c>
      <c r="H158" s="150">
        <v>26.02</v>
      </c>
      <c r="I158" s="151"/>
      <c r="L158" s="146"/>
      <c r="M158" s="152"/>
      <c r="T158" s="153"/>
      <c r="AT158" s="148" t="s">
        <v>139</v>
      </c>
      <c r="AU158" s="148" t="s">
        <v>84</v>
      </c>
      <c r="AV158" s="12" t="s">
        <v>84</v>
      </c>
      <c r="AW158" s="12" t="s">
        <v>31</v>
      </c>
      <c r="AX158" s="12" t="s">
        <v>74</v>
      </c>
      <c r="AY158" s="148" t="s">
        <v>132</v>
      </c>
    </row>
    <row r="159" spans="2:65" s="12" customFormat="1">
      <c r="B159" s="146"/>
      <c r="D159" s="147" t="s">
        <v>139</v>
      </c>
      <c r="E159" s="148" t="s">
        <v>1</v>
      </c>
      <c r="F159" s="149" t="s">
        <v>740</v>
      </c>
      <c r="H159" s="150">
        <v>131.22999999999999</v>
      </c>
      <c r="I159" s="151"/>
      <c r="L159" s="146"/>
      <c r="M159" s="152"/>
      <c r="T159" s="153"/>
      <c r="AT159" s="148" t="s">
        <v>139</v>
      </c>
      <c r="AU159" s="148" t="s">
        <v>84</v>
      </c>
      <c r="AV159" s="12" t="s">
        <v>84</v>
      </c>
      <c r="AW159" s="12" t="s">
        <v>31</v>
      </c>
      <c r="AX159" s="12" t="s">
        <v>74</v>
      </c>
      <c r="AY159" s="148" t="s">
        <v>132</v>
      </c>
    </row>
    <row r="160" spans="2:65" s="12" customFormat="1">
      <c r="B160" s="146"/>
      <c r="D160" s="147" t="s">
        <v>139</v>
      </c>
      <c r="E160" s="148" t="s">
        <v>1</v>
      </c>
      <c r="F160" s="149" t="s">
        <v>737</v>
      </c>
      <c r="H160" s="150">
        <v>354</v>
      </c>
      <c r="I160" s="151"/>
      <c r="L160" s="146"/>
      <c r="M160" s="152"/>
      <c r="T160" s="153"/>
      <c r="AT160" s="148" t="s">
        <v>139</v>
      </c>
      <c r="AU160" s="148" t="s">
        <v>84</v>
      </c>
      <c r="AV160" s="12" t="s">
        <v>84</v>
      </c>
      <c r="AW160" s="12" t="s">
        <v>31</v>
      </c>
      <c r="AX160" s="12" t="s">
        <v>74</v>
      </c>
      <c r="AY160" s="148" t="s">
        <v>132</v>
      </c>
    </row>
    <row r="161" spans="2:65" s="12" customFormat="1">
      <c r="B161" s="146"/>
      <c r="D161" s="147" t="s">
        <v>139</v>
      </c>
      <c r="E161" s="148" t="s">
        <v>1</v>
      </c>
      <c r="F161" s="149" t="s">
        <v>738</v>
      </c>
      <c r="H161" s="150">
        <v>190.8</v>
      </c>
      <c r="I161" s="151"/>
      <c r="L161" s="146"/>
      <c r="M161" s="152"/>
      <c r="T161" s="153"/>
      <c r="AT161" s="148" t="s">
        <v>139</v>
      </c>
      <c r="AU161" s="148" t="s">
        <v>84</v>
      </c>
      <c r="AV161" s="12" t="s">
        <v>84</v>
      </c>
      <c r="AW161" s="12" t="s">
        <v>31</v>
      </c>
      <c r="AX161" s="12" t="s">
        <v>74</v>
      </c>
      <c r="AY161" s="148" t="s">
        <v>132</v>
      </c>
    </row>
    <row r="162" spans="2:65" s="13" customFormat="1">
      <c r="B162" s="154"/>
      <c r="D162" s="147" t="s">
        <v>139</v>
      </c>
      <c r="E162" s="155" t="s">
        <v>1</v>
      </c>
      <c r="F162" s="156" t="s">
        <v>156</v>
      </c>
      <c r="H162" s="157">
        <v>2358.5300000000002</v>
      </c>
      <c r="I162" s="158"/>
      <c r="L162" s="154"/>
      <c r="M162" s="159"/>
      <c r="T162" s="160"/>
      <c r="AT162" s="155" t="s">
        <v>139</v>
      </c>
      <c r="AU162" s="155" t="s">
        <v>84</v>
      </c>
      <c r="AV162" s="13" t="s">
        <v>137</v>
      </c>
      <c r="AW162" s="13" t="s">
        <v>31</v>
      </c>
      <c r="AX162" s="13" t="s">
        <v>82</v>
      </c>
      <c r="AY162" s="155" t="s">
        <v>132</v>
      </c>
    </row>
    <row r="163" spans="2:65" s="1" customFormat="1" ht="24.2" customHeight="1">
      <c r="B163" s="132"/>
      <c r="C163" s="133" t="s">
        <v>137</v>
      </c>
      <c r="D163" s="133" t="s">
        <v>134</v>
      </c>
      <c r="E163" s="134" t="s">
        <v>1610</v>
      </c>
      <c r="F163" s="135" t="s">
        <v>1789</v>
      </c>
      <c r="G163" s="136" t="s">
        <v>167</v>
      </c>
      <c r="H163" s="137">
        <v>1440</v>
      </c>
      <c r="I163" s="138"/>
      <c r="J163" s="139">
        <f>ROUND(I163*H163,2)</f>
        <v>0</v>
      </c>
      <c r="K163" s="135" t="s">
        <v>136</v>
      </c>
      <c r="L163" s="32"/>
      <c r="M163" s="140" t="s">
        <v>1</v>
      </c>
      <c r="N163" s="141" t="s">
        <v>39</v>
      </c>
      <c r="P163" s="142">
        <f>O163*H163</f>
        <v>0</v>
      </c>
      <c r="Q163" s="142">
        <v>4.0000000000000003E-5</v>
      </c>
      <c r="R163" s="142">
        <f>Q163*H163</f>
        <v>5.7600000000000005E-2</v>
      </c>
      <c r="S163" s="142">
        <v>0</v>
      </c>
      <c r="T163" s="143">
        <f>S163*H163</f>
        <v>0</v>
      </c>
      <c r="AR163" s="144" t="s">
        <v>137</v>
      </c>
      <c r="AT163" s="144" t="s">
        <v>134</v>
      </c>
      <c r="AU163" s="144" t="s">
        <v>84</v>
      </c>
      <c r="AY163" s="17" t="s">
        <v>132</v>
      </c>
      <c r="BE163" s="145">
        <f>IF(N163="základní",J163,0)</f>
        <v>0</v>
      </c>
      <c r="BF163" s="145">
        <f>IF(N163="snížená",J163,0)</f>
        <v>0</v>
      </c>
      <c r="BG163" s="145">
        <f>IF(N163="zákl. přenesená",J163,0)</f>
        <v>0</v>
      </c>
      <c r="BH163" s="145">
        <f>IF(N163="sníž. přenesená",J163,0)</f>
        <v>0</v>
      </c>
      <c r="BI163" s="145">
        <f>IF(N163="nulová",J163,0)</f>
        <v>0</v>
      </c>
      <c r="BJ163" s="17" t="s">
        <v>82</v>
      </c>
      <c r="BK163" s="145">
        <f>ROUND(I163*H163,2)</f>
        <v>0</v>
      </c>
      <c r="BL163" s="17" t="s">
        <v>137</v>
      </c>
      <c r="BM163" s="144" t="s">
        <v>741</v>
      </c>
    </row>
    <row r="164" spans="2:65" s="12" customFormat="1">
      <c r="B164" s="146"/>
      <c r="D164" s="147" t="s">
        <v>139</v>
      </c>
      <c r="E164" s="148" t="s">
        <v>1</v>
      </c>
      <c r="F164" s="149" t="s">
        <v>169</v>
      </c>
      <c r="H164" s="150">
        <v>1440</v>
      </c>
      <c r="I164" s="151"/>
      <c r="L164" s="146"/>
      <c r="M164" s="152"/>
      <c r="T164" s="153"/>
      <c r="AT164" s="148" t="s">
        <v>139</v>
      </c>
      <c r="AU164" s="148" t="s">
        <v>84</v>
      </c>
      <c r="AV164" s="12" t="s">
        <v>84</v>
      </c>
      <c r="AW164" s="12" t="s">
        <v>31</v>
      </c>
      <c r="AX164" s="12" t="s">
        <v>82</v>
      </c>
      <c r="AY164" s="148" t="s">
        <v>132</v>
      </c>
    </row>
    <row r="165" spans="2:65" s="1" customFormat="1" ht="24.2" customHeight="1">
      <c r="B165" s="132"/>
      <c r="C165" s="133" t="s">
        <v>170</v>
      </c>
      <c r="D165" s="133" t="s">
        <v>134</v>
      </c>
      <c r="E165" s="134" t="s">
        <v>1611</v>
      </c>
      <c r="F165" s="135" t="s">
        <v>1790</v>
      </c>
      <c r="G165" s="136" t="s">
        <v>171</v>
      </c>
      <c r="H165" s="137">
        <v>60</v>
      </c>
      <c r="I165" s="138"/>
      <c r="J165" s="139">
        <f>ROUND(I165*H165,2)</f>
        <v>0</v>
      </c>
      <c r="K165" s="135" t="s">
        <v>136</v>
      </c>
      <c r="L165" s="32"/>
      <c r="M165" s="140" t="s">
        <v>1</v>
      </c>
      <c r="N165" s="141" t="s">
        <v>39</v>
      </c>
      <c r="P165" s="142">
        <f>O165*H165</f>
        <v>0</v>
      </c>
      <c r="Q165" s="142">
        <v>0</v>
      </c>
      <c r="R165" s="142">
        <f>Q165*H165</f>
        <v>0</v>
      </c>
      <c r="S165" s="142">
        <v>0</v>
      </c>
      <c r="T165" s="143">
        <f>S165*H165</f>
        <v>0</v>
      </c>
      <c r="AR165" s="144" t="s">
        <v>137</v>
      </c>
      <c r="AT165" s="144" t="s">
        <v>134</v>
      </c>
      <c r="AU165" s="144" t="s">
        <v>84</v>
      </c>
      <c r="AY165" s="17" t="s">
        <v>132</v>
      </c>
      <c r="BE165" s="145">
        <f>IF(N165="základní",J165,0)</f>
        <v>0</v>
      </c>
      <c r="BF165" s="145">
        <f>IF(N165="snížená",J165,0)</f>
        <v>0</v>
      </c>
      <c r="BG165" s="145">
        <f>IF(N165="zákl. přenesená",J165,0)</f>
        <v>0</v>
      </c>
      <c r="BH165" s="145">
        <f>IF(N165="sníž. přenesená",J165,0)</f>
        <v>0</v>
      </c>
      <c r="BI165" s="145">
        <f>IF(N165="nulová",J165,0)</f>
        <v>0</v>
      </c>
      <c r="BJ165" s="17" t="s">
        <v>82</v>
      </c>
      <c r="BK165" s="145">
        <f>ROUND(I165*H165,2)</f>
        <v>0</v>
      </c>
      <c r="BL165" s="17" t="s">
        <v>137</v>
      </c>
      <c r="BM165" s="144" t="s">
        <v>742</v>
      </c>
    </row>
    <row r="166" spans="2:65" s="12" customFormat="1">
      <c r="B166" s="146"/>
      <c r="D166" s="147" t="s">
        <v>139</v>
      </c>
      <c r="E166" s="148" t="s">
        <v>1</v>
      </c>
      <c r="F166" s="149" t="s">
        <v>173</v>
      </c>
      <c r="H166" s="150">
        <v>60</v>
      </c>
      <c r="I166" s="151"/>
      <c r="L166" s="146"/>
      <c r="M166" s="152"/>
      <c r="T166" s="153"/>
      <c r="AT166" s="148" t="s">
        <v>139</v>
      </c>
      <c r="AU166" s="148" t="s">
        <v>84</v>
      </c>
      <c r="AV166" s="12" t="s">
        <v>84</v>
      </c>
      <c r="AW166" s="12" t="s">
        <v>31</v>
      </c>
      <c r="AX166" s="12" t="s">
        <v>82</v>
      </c>
      <c r="AY166" s="148" t="s">
        <v>132</v>
      </c>
    </row>
    <row r="167" spans="2:65" s="1" customFormat="1" ht="24.2" customHeight="1">
      <c r="B167" s="132"/>
      <c r="C167" s="133" t="s">
        <v>174</v>
      </c>
      <c r="D167" s="133" t="s">
        <v>134</v>
      </c>
      <c r="E167" s="134" t="s">
        <v>1613</v>
      </c>
      <c r="F167" s="135" t="s">
        <v>1856</v>
      </c>
      <c r="G167" s="136" t="s">
        <v>175</v>
      </c>
      <c r="H167" s="137">
        <v>590.4</v>
      </c>
      <c r="I167" s="138"/>
      <c r="J167" s="139">
        <f>ROUND(I167*H167,2)</f>
        <v>0</v>
      </c>
      <c r="K167" s="135" t="s">
        <v>136</v>
      </c>
      <c r="L167" s="32"/>
      <c r="M167" s="140" t="s">
        <v>1</v>
      </c>
      <c r="N167" s="141" t="s">
        <v>39</v>
      </c>
      <c r="P167" s="142">
        <f>O167*H167</f>
        <v>0</v>
      </c>
      <c r="Q167" s="142">
        <v>0</v>
      </c>
      <c r="R167" s="142">
        <f>Q167*H167</f>
        <v>0</v>
      </c>
      <c r="S167" s="142">
        <v>0</v>
      </c>
      <c r="T167" s="143">
        <f>S167*H167</f>
        <v>0</v>
      </c>
      <c r="AR167" s="144" t="s">
        <v>137</v>
      </c>
      <c r="AT167" s="144" t="s">
        <v>134</v>
      </c>
      <c r="AU167" s="144" t="s">
        <v>84</v>
      </c>
      <c r="AY167" s="17" t="s">
        <v>132</v>
      </c>
      <c r="BE167" s="145">
        <f>IF(N167="základní",J167,0)</f>
        <v>0</v>
      </c>
      <c r="BF167" s="145">
        <f>IF(N167="snížená",J167,0)</f>
        <v>0</v>
      </c>
      <c r="BG167" s="145">
        <f>IF(N167="zákl. přenesená",J167,0)</f>
        <v>0</v>
      </c>
      <c r="BH167" s="145">
        <f>IF(N167="sníž. přenesená",J167,0)</f>
        <v>0</v>
      </c>
      <c r="BI167" s="145">
        <f>IF(N167="nulová",J167,0)</f>
        <v>0</v>
      </c>
      <c r="BJ167" s="17" t="s">
        <v>82</v>
      </c>
      <c r="BK167" s="145">
        <f>ROUND(I167*H167,2)</f>
        <v>0</v>
      </c>
      <c r="BL167" s="17" t="s">
        <v>137</v>
      </c>
      <c r="BM167" s="144" t="s">
        <v>743</v>
      </c>
    </row>
    <row r="168" spans="2:65" s="15" customFormat="1">
      <c r="B168" s="168"/>
      <c r="D168" s="147" t="s">
        <v>139</v>
      </c>
      <c r="E168" s="169" t="s">
        <v>1</v>
      </c>
      <c r="F168" s="170" t="s">
        <v>744</v>
      </c>
      <c r="H168" s="169" t="s">
        <v>1</v>
      </c>
      <c r="I168" s="171"/>
      <c r="L168" s="168"/>
      <c r="M168" s="172"/>
      <c r="T168" s="173"/>
      <c r="AT168" s="169" t="s">
        <v>139</v>
      </c>
      <c r="AU168" s="169" t="s">
        <v>84</v>
      </c>
      <c r="AV168" s="15" t="s">
        <v>82</v>
      </c>
      <c r="AW168" s="15" t="s">
        <v>31</v>
      </c>
      <c r="AX168" s="15" t="s">
        <v>74</v>
      </c>
      <c r="AY168" s="169" t="s">
        <v>132</v>
      </c>
    </row>
    <row r="169" spans="2:65" s="12" customFormat="1">
      <c r="B169" s="146"/>
      <c r="D169" s="147" t="s">
        <v>139</v>
      </c>
      <c r="E169" s="148" t="s">
        <v>1</v>
      </c>
      <c r="F169" s="149" t="s">
        <v>745</v>
      </c>
      <c r="H169" s="150">
        <v>6</v>
      </c>
      <c r="I169" s="151"/>
      <c r="L169" s="146"/>
      <c r="M169" s="152"/>
      <c r="T169" s="153"/>
      <c r="AT169" s="148" t="s">
        <v>139</v>
      </c>
      <c r="AU169" s="148" t="s">
        <v>84</v>
      </c>
      <c r="AV169" s="12" t="s">
        <v>84</v>
      </c>
      <c r="AW169" s="12" t="s">
        <v>31</v>
      </c>
      <c r="AX169" s="12" t="s">
        <v>74</v>
      </c>
      <c r="AY169" s="148" t="s">
        <v>132</v>
      </c>
    </row>
    <row r="170" spans="2:65" s="15" customFormat="1">
      <c r="B170" s="168"/>
      <c r="D170" s="147" t="s">
        <v>139</v>
      </c>
      <c r="E170" s="169" t="s">
        <v>1</v>
      </c>
      <c r="F170" s="170" t="s">
        <v>746</v>
      </c>
      <c r="H170" s="169" t="s">
        <v>1</v>
      </c>
      <c r="I170" s="171"/>
      <c r="L170" s="168"/>
      <c r="M170" s="172"/>
      <c r="T170" s="173"/>
      <c r="AT170" s="169" t="s">
        <v>139</v>
      </c>
      <c r="AU170" s="169" t="s">
        <v>84</v>
      </c>
      <c r="AV170" s="15" t="s">
        <v>82</v>
      </c>
      <c r="AW170" s="15" t="s">
        <v>31</v>
      </c>
      <c r="AX170" s="15" t="s">
        <v>74</v>
      </c>
      <c r="AY170" s="169" t="s">
        <v>132</v>
      </c>
    </row>
    <row r="171" spans="2:65" s="12" customFormat="1">
      <c r="B171" s="146"/>
      <c r="D171" s="147" t="s">
        <v>139</v>
      </c>
      <c r="E171" s="148" t="s">
        <v>1</v>
      </c>
      <c r="F171" s="149" t="s">
        <v>747</v>
      </c>
      <c r="H171" s="150">
        <v>72</v>
      </c>
      <c r="I171" s="151"/>
      <c r="L171" s="146"/>
      <c r="M171" s="152"/>
      <c r="T171" s="153"/>
      <c r="AT171" s="148" t="s">
        <v>139</v>
      </c>
      <c r="AU171" s="148" t="s">
        <v>84</v>
      </c>
      <c r="AV171" s="12" t="s">
        <v>84</v>
      </c>
      <c r="AW171" s="12" t="s">
        <v>31</v>
      </c>
      <c r="AX171" s="12" t="s">
        <v>74</v>
      </c>
      <c r="AY171" s="148" t="s">
        <v>132</v>
      </c>
    </row>
    <row r="172" spans="2:65" s="15" customFormat="1">
      <c r="B172" s="168"/>
      <c r="D172" s="147" t="s">
        <v>139</v>
      </c>
      <c r="E172" s="169" t="s">
        <v>1</v>
      </c>
      <c r="F172" s="170" t="s">
        <v>748</v>
      </c>
      <c r="H172" s="169" t="s">
        <v>1</v>
      </c>
      <c r="I172" s="171"/>
      <c r="L172" s="168"/>
      <c r="M172" s="172"/>
      <c r="T172" s="173"/>
      <c r="AT172" s="169" t="s">
        <v>139</v>
      </c>
      <c r="AU172" s="169" t="s">
        <v>84</v>
      </c>
      <c r="AV172" s="15" t="s">
        <v>82</v>
      </c>
      <c r="AW172" s="15" t="s">
        <v>31</v>
      </c>
      <c r="AX172" s="15" t="s">
        <v>74</v>
      </c>
      <c r="AY172" s="169" t="s">
        <v>132</v>
      </c>
    </row>
    <row r="173" spans="2:65" s="12" customFormat="1">
      <c r="B173" s="146"/>
      <c r="D173" s="147" t="s">
        <v>139</v>
      </c>
      <c r="E173" s="148" t="s">
        <v>1</v>
      </c>
      <c r="F173" s="149" t="s">
        <v>749</v>
      </c>
      <c r="H173" s="150">
        <v>108</v>
      </c>
      <c r="I173" s="151"/>
      <c r="L173" s="146"/>
      <c r="M173" s="152"/>
      <c r="T173" s="153"/>
      <c r="AT173" s="148" t="s">
        <v>139</v>
      </c>
      <c r="AU173" s="148" t="s">
        <v>84</v>
      </c>
      <c r="AV173" s="12" t="s">
        <v>84</v>
      </c>
      <c r="AW173" s="12" t="s">
        <v>31</v>
      </c>
      <c r="AX173" s="12" t="s">
        <v>74</v>
      </c>
      <c r="AY173" s="148" t="s">
        <v>132</v>
      </c>
    </row>
    <row r="174" spans="2:65" s="15" customFormat="1">
      <c r="B174" s="168"/>
      <c r="D174" s="147" t="s">
        <v>139</v>
      </c>
      <c r="E174" s="169" t="s">
        <v>1</v>
      </c>
      <c r="F174" s="170" t="s">
        <v>660</v>
      </c>
      <c r="H174" s="169" t="s">
        <v>1</v>
      </c>
      <c r="I174" s="171"/>
      <c r="L174" s="168"/>
      <c r="M174" s="172"/>
      <c r="T174" s="173"/>
      <c r="AT174" s="169" t="s">
        <v>139</v>
      </c>
      <c r="AU174" s="169" t="s">
        <v>84</v>
      </c>
      <c r="AV174" s="15" t="s">
        <v>82</v>
      </c>
      <c r="AW174" s="15" t="s">
        <v>31</v>
      </c>
      <c r="AX174" s="15" t="s">
        <v>74</v>
      </c>
      <c r="AY174" s="169" t="s">
        <v>132</v>
      </c>
    </row>
    <row r="175" spans="2:65" s="12" customFormat="1">
      <c r="B175" s="146"/>
      <c r="D175" s="147" t="s">
        <v>139</v>
      </c>
      <c r="E175" s="148" t="s">
        <v>1</v>
      </c>
      <c r="F175" s="149" t="s">
        <v>750</v>
      </c>
      <c r="H175" s="150">
        <v>108</v>
      </c>
      <c r="I175" s="151"/>
      <c r="L175" s="146"/>
      <c r="M175" s="152"/>
      <c r="T175" s="153"/>
      <c r="AT175" s="148" t="s">
        <v>139</v>
      </c>
      <c r="AU175" s="148" t="s">
        <v>84</v>
      </c>
      <c r="AV175" s="12" t="s">
        <v>84</v>
      </c>
      <c r="AW175" s="12" t="s">
        <v>31</v>
      </c>
      <c r="AX175" s="12" t="s">
        <v>74</v>
      </c>
      <c r="AY175" s="148" t="s">
        <v>132</v>
      </c>
    </row>
    <row r="176" spans="2:65" s="12" customFormat="1">
      <c r="B176" s="146"/>
      <c r="D176" s="147" t="s">
        <v>139</v>
      </c>
      <c r="E176" s="148" t="s">
        <v>1</v>
      </c>
      <c r="F176" s="149" t="s">
        <v>751</v>
      </c>
      <c r="H176" s="150">
        <v>24</v>
      </c>
      <c r="I176" s="151"/>
      <c r="L176" s="146"/>
      <c r="M176" s="152"/>
      <c r="T176" s="153"/>
      <c r="AT176" s="148" t="s">
        <v>139</v>
      </c>
      <c r="AU176" s="148" t="s">
        <v>84</v>
      </c>
      <c r="AV176" s="12" t="s">
        <v>84</v>
      </c>
      <c r="AW176" s="12" t="s">
        <v>31</v>
      </c>
      <c r="AX176" s="12" t="s">
        <v>74</v>
      </c>
      <c r="AY176" s="148" t="s">
        <v>132</v>
      </c>
    </row>
    <row r="177" spans="2:65" s="12" customFormat="1">
      <c r="B177" s="146"/>
      <c r="D177" s="147" t="s">
        <v>139</v>
      </c>
      <c r="E177" s="148" t="s">
        <v>1</v>
      </c>
      <c r="F177" s="149" t="s">
        <v>752</v>
      </c>
      <c r="H177" s="150">
        <v>6</v>
      </c>
      <c r="I177" s="151"/>
      <c r="L177" s="146"/>
      <c r="M177" s="152"/>
      <c r="T177" s="153"/>
      <c r="AT177" s="148" t="s">
        <v>139</v>
      </c>
      <c r="AU177" s="148" t="s">
        <v>84</v>
      </c>
      <c r="AV177" s="12" t="s">
        <v>84</v>
      </c>
      <c r="AW177" s="12" t="s">
        <v>31</v>
      </c>
      <c r="AX177" s="12" t="s">
        <v>74</v>
      </c>
      <c r="AY177" s="148" t="s">
        <v>132</v>
      </c>
    </row>
    <row r="178" spans="2:65" s="12" customFormat="1">
      <c r="B178" s="146"/>
      <c r="D178" s="147" t="s">
        <v>139</v>
      </c>
      <c r="E178" s="148" t="s">
        <v>1</v>
      </c>
      <c r="F178" s="149" t="s">
        <v>753</v>
      </c>
      <c r="H178" s="150">
        <v>0</v>
      </c>
      <c r="I178" s="151"/>
      <c r="L178" s="146"/>
      <c r="M178" s="152"/>
      <c r="T178" s="153"/>
      <c r="AT178" s="148" t="s">
        <v>139</v>
      </c>
      <c r="AU178" s="148" t="s">
        <v>84</v>
      </c>
      <c r="AV178" s="12" t="s">
        <v>84</v>
      </c>
      <c r="AW178" s="12" t="s">
        <v>31</v>
      </c>
      <c r="AX178" s="12" t="s">
        <v>74</v>
      </c>
      <c r="AY178" s="148" t="s">
        <v>132</v>
      </c>
    </row>
    <row r="179" spans="2:65" s="12" customFormat="1">
      <c r="B179" s="146"/>
      <c r="D179" s="147" t="s">
        <v>139</v>
      </c>
      <c r="E179" s="148" t="s">
        <v>1</v>
      </c>
      <c r="F179" s="149" t="s">
        <v>754</v>
      </c>
      <c r="H179" s="150">
        <v>0</v>
      </c>
      <c r="I179" s="151"/>
      <c r="L179" s="146"/>
      <c r="M179" s="152"/>
      <c r="T179" s="153"/>
      <c r="AT179" s="148" t="s">
        <v>139</v>
      </c>
      <c r="AU179" s="148" t="s">
        <v>84</v>
      </c>
      <c r="AV179" s="12" t="s">
        <v>84</v>
      </c>
      <c r="AW179" s="12" t="s">
        <v>31</v>
      </c>
      <c r="AX179" s="12" t="s">
        <v>74</v>
      </c>
      <c r="AY179" s="148" t="s">
        <v>132</v>
      </c>
    </row>
    <row r="180" spans="2:65" s="12" customFormat="1">
      <c r="B180" s="146"/>
      <c r="D180" s="147" t="s">
        <v>139</v>
      </c>
      <c r="E180" s="148" t="s">
        <v>1</v>
      </c>
      <c r="F180" s="149" t="s">
        <v>755</v>
      </c>
      <c r="H180" s="150">
        <v>0</v>
      </c>
      <c r="I180" s="151"/>
      <c r="L180" s="146"/>
      <c r="M180" s="152"/>
      <c r="T180" s="153"/>
      <c r="AT180" s="148" t="s">
        <v>139</v>
      </c>
      <c r="AU180" s="148" t="s">
        <v>84</v>
      </c>
      <c r="AV180" s="12" t="s">
        <v>84</v>
      </c>
      <c r="AW180" s="12" t="s">
        <v>31</v>
      </c>
      <c r="AX180" s="12" t="s">
        <v>74</v>
      </c>
      <c r="AY180" s="148" t="s">
        <v>132</v>
      </c>
    </row>
    <row r="181" spans="2:65" s="12" customFormat="1">
      <c r="B181" s="146"/>
      <c r="D181" s="147" t="s">
        <v>139</v>
      </c>
      <c r="E181" s="148" t="s">
        <v>1</v>
      </c>
      <c r="F181" s="149" t="s">
        <v>756</v>
      </c>
      <c r="H181" s="150">
        <v>6</v>
      </c>
      <c r="I181" s="151"/>
      <c r="L181" s="146"/>
      <c r="M181" s="152"/>
      <c r="T181" s="153"/>
      <c r="AT181" s="148" t="s">
        <v>139</v>
      </c>
      <c r="AU181" s="148" t="s">
        <v>84</v>
      </c>
      <c r="AV181" s="12" t="s">
        <v>84</v>
      </c>
      <c r="AW181" s="12" t="s">
        <v>31</v>
      </c>
      <c r="AX181" s="12" t="s">
        <v>74</v>
      </c>
      <c r="AY181" s="148" t="s">
        <v>132</v>
      </c>
    </row>
    <row r="182" spans="2:65" s="12" customFormat="1">
      <c r="B182" s="146"/>
      <c r="D182" s="147" t="s">
        <v>139</v>
      </c>
      <c r="E182" s="148" t="s">
        <v>1</v>
      </c>
      <c r="F182" s="149" t="s">
        <v>757</v>
      </c>
      <c r="H182" s="150">
        <v>30</v>
      </c>
      <c r="I182" s="151"/>
      <c r="L182" s="146"/>
      <c r="M182" s="152"/>
      <c r="T182" s="153"/>
      <c r="AT182" s="148" t="s">
        <v>139</v>
      </c>
      <c r="AU182" s="148" t="s">
        <v>84</v>
      </c>
      <c r="AV182" s="12" t="s">
        <v>84</v>
      </c>
      <c r="AW182" s="12" t="s">
        <v>31</v>
      </c>
      <c r="AX182" s="12" t="s">
        <v>74</v>
      </c>
      <c r="AY182" s="148" t="s">
        <v>132</v>
      </c>
    </row>
    <row r="183" spans="2:65" s="12" customFormat="1">
      <c r="B183" s="146"/>
      <c r="D183" s="147" t="s">
        <v>139</v>
      </c>
      <c r="E183" s="148" t="s">
        <v>1</v>
      </c>
      <c r="F183" s="149" t="s">
        <v>758</v>
      </c>
      <c r="H183" s="150">
        <v>60</v>
      </c>
      <c r="I183" s="151"/>
      <c r="L183" s="146"/>
      <c r="M183" s="152"/>
      <c r="T183" s="153"/>
      <c r="AT183" s="148" t="s">
        <v>139</v>
      </c>
      <c r="AU183" s="148" t="s">
        <v>84</v>
      </c>
      <c r="AV183" s="12" t="s">
        <v>84</v>
      </c>
      <c r="AW183" s="12" t="s">
        <v>31</v>
      </c>
      <c r="AX183" s="12" t="s">
        <v>74</v>
      </c>
      <c r="AY183" s="148" t="s">
        <v>132</v>
      </c>
    </row>
    <row r="184" spans="2:65" s="12" customFormat="1">
      <c r="B184" s="146"/>
      <c r="D184" s="147" t="s">
        <v>139</v>
      </c>
      <c r="E184" s="148" t="s">
        <v>1</v>
      </c>
      <c r="F184" s="149" t="s">
        <v>759</v>
      </c>
      <c r="H184" s="150">
        <v>6</v>
      </c>
      <c r="I184" s="151"/>
      <c r="L184" s="146"/>
      <c r="M184" s="152"/>
      <c r="T184" s="153"/>
      <c r="AT184" s="148" t="s">
        <v>139</v>
      </c>
      <c r="AU184" s="148" t="s">
        <v>84</v>
      </c>
      <c r="AV184" s="12" t="s">
        <v>84</v>
      </c>
      <c r="AW184" s="12" t="s">
        <v>31</v>
      </c>
      <c r="AX184" s="12" t="s">
        <v>74</v>
      </c>
      <c r="AY184" s="148" t="s">
        <v>132</v>
      </c>
    </row>
    <row r="185" spans="2:65" s="12" customFormat="1">
      <c r="B185" s="146"/>
      <c r="D185" s="147" t="s">
        <v>139</v>
      </c>
      <c r="E185" s="148" t="s">
        <v>1</v>
      </c>
      <c r="F185" s="149" t="s">
        <v>760</v>
      </c>
      <c r="H185" s="150">
        <v>48</v>
      </c>
      <c r="I185" s="151"/>
      <c r="L185" s="146"/>
      <c r="M185" s="152"/>
      <c r="T185" s="153"/>
      <c r="AT185" s="148" t="s">
        <v>139</v>
      </c>
      <c r="AU185" s="148" t="s">
        <v>84</v>
      </c>
      <c r="AV185" s="12" t="s">
        <v>84</v>
      </c>
      <c r="AW185" s="12" t="s">
        <v>31</v>
      </c>
      <c r="AX185" s="12" t="s">
        <v>74</v>
      </c>
      <c r="AY185" s="148" t="s">
        <v>132</v>
      </c>
    </row>
    <row r="186" spans="2:65" s="12" customFormat="1">
      <c r="B186" s="146"/>
      <c r="D186" s="147" t="s">
        <v>139</v>
      </c>
      <c r="E186" s="148" t="s">
        <v>1</v>
      </c>
      <c r="F186" s="149" t="s">
        <v>761</v>
      </c>
      <c r="H186" s="150">
        <v>18</v>
      </c>
      <c r="I186" s="151"/>
      <c r="L186" s="146"/>
      <c r="M186" s="152"/>
      <c r="T186" s="153"/>
      <c r="AT186" s="148" t="s">
        <v>139</v>
      </c>
      <c r="AU186" s="148" t="s">
        <v>84</v>
      </c>
      <c r="AV186" s="12" t="s">
        <v>84</v>
      </c>
      <c r="AW186" s="12" t="s">
        <v>31</v>
      </c>
      <c r="AX186" s="12" t="s">
        <v>74</v>
      </c>
      <c r="AY186" s="148" t="s">
        <v>132</v>
      </c>
    </row>
    <row r="187" spans="2:65" s="14" customFormat="1">
      <c r="B187" s="161"/>
      <c r="D187" s="147" t="s">
        <v>139</v>
      </c>
      <c r="E187" s="162" t="s">
        <v>1</v>
      </c>
      <c r="F187" s="163" t="s">
        <v>277</v>
      </c>
      <c r="H187" s="164">
        <v>492</v>
      </c>
      <c r="I187" s="165"/>
      <c r="L187" s="161"/>
      <c r="M187" s="166"/>
      <c r="T187" s="167"/>
      <c r="AT187" s="162" t="s">
        <v>139</v>
      </c>
      <c r="AU187" s="162" t="s">
        <v>84</v>
      </c>
      <c r="AV187" s="14" t="s">
        <v>157</v>
      </c>
      <c r="AW187" s="14" t="s">
        <v>31</v>
      </c>
      <c r="AX187" s="14" t="s">
        <v>74</v>
      </c>
      <c r="AY187" s="162" t="s">
        <v>132</v>
      </c>
    </row>
    <row r="188" spans="2:65" s="12" customFormat="1">
      <c r="B188" s="146"/>
      <c r="D188" s="147" t="s">
        <v>139</v>
      </c>
      <c r="E188" s="148" t="s">
        <v>1</v>
      </c>
      <c r="F188" s="149" t="s">
        <v>762</v>
      </c>
      <c r="H188" s="150">
        <v>590.4</v>
      </c>
      <c r="I188" s="151"/>
      <c r="L188" s="146"/>
      <c r="M188" s="152"/>
      <c r="T188" s="153"/>
      <c r="AT188" s="148" t="s">
        <v>139</v>
      </c>
      <c r="AU188" s="148" t="s">
        <v>84</v>
      </c>
      <c r="AV188" s="12" t="s">
        <v>84</v>
      </c>
      <c r="AW188" s="12" t="s">
        <v>31</v>
      </c>
      <c r="AX188" s="12" t="s">
        <v>82</v>
      </c>
      <c r="AY188" s="148" t="s">
        <v>132</v>
      </c>
    </row>
    <row r="189" spans="2:65" s="1" customFormat="1" ht="24.2" customHeight="1">
      <c r="B189" s="132"/>
      <c r="C189" s="133" t="s">
        <v>191</v>
      </c>
      <c r="D189" s="133" t="s">
        <v>134</v>
      </c>
      <c r="E189" s="134" t="s">
        <v>1614</v>
      </c>
      <c r="F189" s="135" t="s">
        <v>1793</v>
      </c>
      <c r="G189" s="136" t="s">
        <v>175</v>
      </c>
      <c r="H189" s="137">
        <v>878.4</v>
      </c>
      <c r="I189" s="138"/>
      <c r="J189" s="139">
        <f>ROUND(I189*H189,2)</f>
        <v>0</v>
      </c>
      <c r="K189" s="135" t="s">
        <v>136</v>
      </c>
      <c r="L189" s="32"/>
      <c r="M189" s="140" t="s">
        <v>1</v>
      </c>
      <c r="N189" s="141" t="s">
        <v>39</v>
      </c>
      <c r="P189" s="142">
        <f>O189*H189</f>
        <v>0</v>
      </c>
      <c r="Q189" s="142">
        <v>0</v>
      </c>
      <c r="R189" s="142">
        <f>Q189*H189</f>
        <v>0</v>
      </c>
      <c r="S189" s="142">
        <v>0</v>
      </c>
      <c r="T189" s="143">
        <f>S189*H189</f>
        <v>0</v>
      </c>
      <c r="AR189" s="144" t="s">
        <v>137</v>
      </c>
      <c r="AT189" s="144" t="s">
        <v>134</v>
      </c>
      <c r="AU189" s="144" t="s">
        <v>84</v>
      </c>
      <c r="AY189" s="17" t="s">
        <v>132</v>
      </c>
      <c r="BE189" s="145">
        <f>IF(N189="základní",J189,0)</f>
        <v>0</v>
      </c>
      <c r="BF189" s="145">
        <f>IF(N189="snížená",J189,0)</f>
        <v>0</v>
      </c>
      <c r="BG189" s="145">
        <f>IF(N189="zákl. přenesená",J189,0)</f>
        <v>0</v>
      </c>
      <c r="BH189" s="145">
        <f>IF(N189="sníž. přenesená",J189,0)</f>
        <v>0</v>
      </c>
      <c r="BI189" s="145">
        <f>IF(N189="nulová",J189,0)</f>
        <v>0</v>
      </c>
      <c r="BJ189" s="17" t="s">
        <v>82</v>
      </c>
      <c r="BK189" s="145">
        <f>ROUND(I189*H189,2)</f>
        <v>0</v>
      </c>
      <c r="BL189" s="17" t="s">
        <v>137</v>
      </c>
      <c r="BM189" s="144" t="s">
        <v>763</v>
      </c>
    </row>
    <row r="190" spans="2:65" s="15" customFormat="1">
      <c r="B190" s="168"/>
      <c r="D190" s="147" t="s">
        <v>139</v>
      </c>
      <c r="E190" s="169" t="s">
        <v>1</v>
      </c>
      <c r="F190" s="170" t="s">
        <v>744</v>
      </c>
      <c r="H190" s="169" t="s">
        <v>1</v>
      </c>
      <c r="I190" s="171"/>
      <c r="L190" s="168"/>
      <c r="M190" s="172"/>
      <c r="T190" s="173"/>
      <c r="AT190" s="169" t="s">
        <v>139</v>
      </c>
      <c r="AU190" s="169" t="s">
        <v>84</v>
      </c>
      <c r="AV190" s="15" t="s">
        <v>82</v>
      </c>
      <c r="AW190" s="15" t="s">
        <v>31</v>
      </c>
      <c r="AX190" s="15" t="s">
        <v>74</v>
      </c>
      <c r="AY190" s="169" t="s">
        <v>132</v>
      </c>
    </row>
    <row r="191" spans="2:65" s="12" customFormat="1">
      <c r="B191" s="146"/>
      <c r="D191" s="147" t="s">
        <v>139</v>
      </c>
      <c r="E191" s="148" t="s">
        <v>1</v>
      </c>
      <c r="F191" s="149" t="s">
        <v>764</v>
      </c>
      <c r="H191" s="150">
        <v>18</v>
      </c>
      <c r="I191" s="151"/>
      <c r="L191" s="146"/>
      <c r="M191" s="152"/>
      <c r="T191" s="153"/>
      <c r="AT191" s="148" t="s">
        <v>139</v>
      </c>
      <c r="AU191" s="148" t="s">
        <v>84</v>
      </c>
      <c r="AV191" s="12" t="s">
        <v>84</v>
      </c>
      <c r="AW191" s="12" t="s">
        <v>31</v>
      </c>
      <c r="AX191" s="12" t="s">
        <v>74</v>
      </c>
      <c r="AY191" s="148" t="s">
        <v>132</v>
      </c>
    </row>
    <row r="192" spans="2:65" s="15" customFormat="1">
      <c r="B192" s="168"/>
      <c r="D192" s="147" t="s">
        <v>139</v>
      </c>
      <c r="E192" s="169" t="s">
        <v>1</v>
      </c>
      <c r="F192" s="170" t="s">
        <v>746</v>
      </c>
      <c r="H192" s="169" t="s">
        <v>1</v>
      </c>
      <c r="I192" s="171"/>
      <c r="L192" s="168"/>
      <c r="M192" s="172"/>
      <c r="T192" s="173"/>
      <c r="AT192" s="169" t="s">
        <v>139</v>
      </c>
      <c r="AU192" s="169" t="s">
        <v>84</v>
      </c>
      <c r="AV192" s="15" t="s">
        <v>82</v>
      </c>
      <c r="AW192" s="15" t="s">
        <v>31</v>
      </c>
      <c r="AX192" s="15" t="s">
        <v>74</v>
      </c>
      <c r="AY192" s="169" t="s">
        <v>132</v>
      </c>
    </row>
    <row r="193" spans="2:51" s="12" customFormat="1">
      <c r="B193" s="146"/>
      <c r="D193" s="147" t="s">
        <v>139</v>
      </c>
      <c r="E193" s="148" t="s">
        <v>1</v>
      </c>
      <c r="F193" s="149" t="s">
        <v>765</v>
      </c>
      <c r="H193" s="150">
        <v>30</v>
      </c>
      <c r="I193" s="151"/>
      <c r="L193" s="146"/>
      <c r="M193" s="152"/>
      <c r="T193" s="153"/>
      <c r="AT193" s="148" t="s">
        <v>139</v>
      </c>
      <c r="AU193" s="148" t="s">
        <v>84</v>
      </c>
      <c r="AV193" s="12" t="s">
        <v>84</v>
      </c>
      <c r="AW193" s="12" t="s">
        <v>31</v>
      </c>
      <c r="AX193" s="12" t="s">
        <v>74</v>
      </c>
      <c r="AY193" s="148" t="s">
        <v>132</v>
      </c>
    </row>
    <row r="194" spans="2:51" s="15" customFormat="1">
      <c r="B194" s="168"/>
      <c r="D194" s="147" t="s">
        <v>139</v>
      </c>
      <c r="E194" s="169" t="s">
        <v>1</v>
      </c>
      <c r="F194" s="170" t="s">
        <v>748</v>
      </c>
      <c r="H194" s="169" t="s">
        <v>1</v>
      </c>
      <c r="I194" s="171"/>
      <c r="L194" s="168"/>
      <c r="M194" s="172"/>
      <c r="T194" s="173"/>
      <c r="AT194" s="169" t="s">
        <v>139</v>
      </c>
      <c r="AU194" s="169" t="s">
        <v>84</v>
      </c>
      <c r="AV194" s="15" t="s">
        <v>82</v>
      </c>
      <c r="AW194" s="15" t="s">
        <v>31</v>
      </c>
      <c r="AX194" s="15" t="s">
        <v>74</v>
      </c>
      <c r="AY194" s="169" t="s">
        <v>132</v>
      </c>
    </row>
    <row r="195" spans="2:51" s="12" customFormat="1">
      <c r="B195" s="146"/>
      <c r="D195" s="147" t="s">
        <v>139</v>
      </c>
      <c r="E195" s="148" t="s">
        <v>1</v>
      </c>
      <c r="F195" s="149" t="s">
        <v>766</v>
      </c>
      <c r="H195" s="150">
        <v>96</v>
      </c>
      <c r="I195" s="151"/>
      <c r="L195" s="146"/>
      <c r="M195" s="152"/>
      <c r="T195" s="153"/>
      <c r="AT195" s="148" t="s">
        <v>139</v>
      </c>
      <c r="AU195" s="148" t="s">
        <v>84</v>
      </c>
      <c r="AV195" s="12" t="s">
        <v>84</v>
      </c>
      <c r="AW195" s="12" t="s">
        <v>31</v>
      </c>
      <c r="AX195" s="12" t="s">
        <v>74</v>
      </c>
      <c r="AY195" s="148" t="s">
        <v>132</v>
      </c>
    </row>
    <row r="196" spans="2:51" s="15" customFormat="1">
      <c r="B196" s="168"/>
      <c r="D196" s="147" t="s">
        <v>139</v>
      </c>
      <c r="E196" s="169" t="s">
        <v>1</v>
      </c>
      <c r="F196" s="170" t="s">
        <v>660</v>
      </c>
      <c r="H196" s="169" t="s">
        <v>1</v>
      </c>
      <c r="I196" s="171"/>
      <c r="L196" s="168"/>
      <c r="M196" s="172"/>
      <c r="T196" s="173"/>
      <c r="AT196" s="169" t="s">
        <v>139</v>
      </c>
      <c r="AU196" s="169" t="s">
        <v>84</v>
      </c>
      <c r="AV196" s="15" t="s">
        <v>82</v>
      </c>
      <c r="AW196" s="15" t="s">
        <v>31</v>
      </c>
      <c r="AX196" s="15" t="s">
        <v>74</v>
      </c>
      <c r="AY196" s="169" t="s">
        <v>132</v>
      </c>
    </row>
    <row r="197" spans="2:51" s="12" customFormat="1">
      <c r="B197" s="146"/>
      <c r="D197" s="147" t="s">
        <v>139</v>
      </c>
      <c r="E197" s="148" t="s">
        <v>1</v>
      </c>
      <c r="F197" s="149" t="s">
        <v>767</v>
      </c>
      <c r="H197" s="150">
        <v>96</v>
      </c>
      <c r="I197" s="151"/>
      <c r="L197" s="146"/>
      <c r="M197" s="152"/>
      <c r="T197" s="153"/>
      <c r="AT197" s="148" t="s">
        <v>139</v>
      </c>
      <c r="AU197" s="148" t="s">
        <v>84</v>
      </c>
      <c r="AV197" s="12" t="s">
        <v>84</v>
      </c>
      <c r="AW197" s="12" t="s">
        <v>31</v>
      </c>
      <c r="AX197" s="12" t="s">
        <v>74</v>
      </c>
      <c r="AY197" s="148" t="s">
        <v>132</v>
      </c>
    </row>
    <row r="198" spans="2:51" s="12" customFormat="1">
      <c r="B198" s="146"/>
      <c r="D198" s="147" t="s">
        <v>139</v>
      </c>
      <c r="E198" s="148" t="s">
        <v>1</v>
      </c>
      <c r="F198" s="149" t="s">
        <v>768</v>
      </c>
      <c r="H198" s="150">
        <v>54</v>
      </c>
      <c r="I198" s="151"/>
      <c r="L198" s="146"/>
      <c r="M198" s="152"/>
      <c r="T198" s="153"/>
      <c r="AT198" s="148" t="s">
        <v>139</v>
      </c>
      <c r="AU198" s="148" t="s">
        <v>84</v>
      </c>
      <c r="AV198" s="12" t="s">
        <v>84</v>
      </c>
      <c r="AW198" s="12" t="s">
        <v>31</v>
      </c>
      <c r="AX198" s="12" t="s">
        <v>74</v>
      </c>
      <c r="AY198" s="148" t="s">
        <v>132</v>
      </c>
    </row>
    <row r="199" spans="2:51" s="12" customFormat="1">
      <c r="B199" s="146"/>
      <c r="D199" s="147" t="s">
        <v>139</v>
      </c>
      <c r="E199" s="148" t="s">
        <v>1</v>
      </c>
      <c r="F199" s="149" t="s">
        <v>769</v>
      </c>
      <c r="H199" s="150">
        <v>12</v>
      </c>
      <c r="I199" s="151"/>
      <c r="L199" s="146"/>
      <c r="M199" s="152"/>
      <c r="T199" s="153"/>
      <c r="AT199" s="148" t="s">
        <v>139</v>
      </c>
      <c r="AU199" s="148" t="s">
        <v>84</v>
      </c>
      <c r="AV199" s="12" t="s">
        <v>84</v>
      </c>
      <c r="AW199" s="12" t="s">
        <v>31</v>
      </c>
      <c r="AX199" s="12" t="s">
        <v>74</v>
      </c>
      <c r="AY199" s="148" t="s">
        <v>132</v>
      </c>
    </row>
    <row r="200" spans="2:51" s="12" customFormat="1">
      <c r="B200" s="146"/>
      <c r="D200" s="147" t="s">
        <v>139</v>
      </c>
      <c r="E200" s="148" t="s">
        <v>1</v>
      </c>
      <c r="F200" s="149" t="s">
        <v>770</v>
      </c>
      <c r="H200" s="150">
        <v>6</v>
      </c>
      <c r="I200" s="151"/>
      <c r="L200" s="146"/>
      <c r="M200" s="152"/>
      <c r="T200" s="153"/>
      <c r="AT200" s="148" t="s">
        <v>139</v>
      </c>
      <c r="AU200" s="148" t="s">
        <v>84</v>
      </c>
      <c r="AV200" s="12" t="s">
        <v>84</v>
      </c>
      <c r="AW200" s="12" t="s">
        <v>31</v>
      </c>
      <c r="AX200" s="12" t="s">
        <v>74</v>
      </c>
      <c r="AY200" s="148" t="s">
        <v>132</v>
      </c>
    </row>
    <row r="201" spans="2:51" s="12" customFormat="1">
      <c r="B201" s="146"/>
      <c r="D201" s="147" t="s">
        <v>139</v>
      </c>
      <c r="E201" s="148" t="s">
        <v>1</v>
      </c>
      <c r="F201" s="149" t="s">
        <v>771</v>
      </c>
      <c r="H201" s="150">
        <v>60</v>
      </c>
      <c r="I201" s="151"/>
      <c r="L201" s="146"/>
      <c r="M201" s="152"/>
      <c r="T201" s="153"/>
      <c r="AT201" s="148" t="s">
        <v>139</v>
      </c>
      <c r="AU201" s="148" t="s">
        <v>84</v>
      </c>
      <c r="AV201" s="12" t="s">
        <v>84</v>
      </c>
      <c r="AW201" s="12" t="s">
        <v>31</v>
      </c>
      <c r="AX201" s="12" t="s">
        <v>74</v>
      </c>
      <c r="AY201" s="148" t="s">
        <v>132</v>
      </c>
    </row>
    <row r="202" spans="2:51" s="12" customFormat="1">
      <c r="B202" s="146"/>
      <c r="D202" s="147" t="s">
        <v>139</v>
      </c>
      <c r="E202" s="148" t="s">
        <v>1</v>
      </c>
      <c r="F202" s="149" t="s">
        <v>772</v>
      </c>
      <c r="H202" s="150">
        <v>36</v>
      </c>
      <c r="I202" s="151"/>
      <c r="L202" s="146"/>
      <c r="M202" s="152"/>
      <c r="T202" s="153"/>
      <c r="AT202" s="148" t="s">
        <v>139</v>
      </c>
      <c r="AU202" s="148" t="s">
        <v>84</v>
      </c>
      <c r="AV202" s="12" t="s">
        <v>84</v>
      </c>
      <c r="AW202" s="12" t="s">
        <v>31</v>
      </c>
      <c r="AX202" s="12" t="s">
        <v>74</v>
      </c>
      <c r="AY202" s="148" t="s">
        <v>132</v>
      </c>
    </row>
    <row r="203" spans="2:51" s="12" customFormat="1">
      <c r="B203" s="146"/>
      <c r="D203" s="147" t="s">
        <v>139</v>
      </c>
      <c r="E203" s="148" t="s">
        <v>1</v>
      </c>
      <c r="F203" s="149" t="s">
        <v>773</v>
      </c>
      <c r="H203" s="150">
        <v>42</v>
      </c>
      <c r="I203" s="151"/>
      <c r="L203" s="146"/>
      <c r="M203" s="152"/>
      <c r="T203" s="153"/>
      <c r="AT203" s="148" t="s">
        <v>139</v>
      </c>
      <c r="AU203" s="148" t="s">
        <v>84</v>
      </c>
      <c r="AV203" s="12" t="s">
        <v>84</v>
      </c>
      <c r="AW203" s="12" t="s">
        <v>31</v>
      </c>
      <c r="AX203" s="12" t="s">
        <v>74</v>
      </c>
      <c r="AY203" s="148" t="s">
        <v>132</v>
      </c>
    </row>
    <row r="204" spans="2:51" s="12" customFormat="1">
      <c r="B204" s="146"/>
      <c r="D204" s="147" t="s">
        <v>139</v>
      </c>
      <c r="E204" s="148" t="s">
        <v>1</v>
      </c>
      <c r="F204" s="149" t="s">
        <v>774</v>
      </c>
      <c r="H204" s="150">
        <v>18</v>
      </c>
      <c r="I204" s="151"/>
      <c r="L204" s="146"/>
      <c r="M204" s="152"/>
      <c r="T204" s="153"/>
      <c r="AT204" s="148" t="s">
        <v>139</v>
      </c>
      <c r="AU204" s="148" t="s">
        <v>84</v>
      </c>
      <c r="AV204" s="12" t="s">
        <v>84</v>
      </c>
      <c r="AW204" s="12" t="s">
        <v>31</v>
      </c>
      <c r="AX204" s="12" t="s">
        <v>74</v>
      </c>
      <c r="AY204" s="148" t="s">
        <v>132</v>
      </c>
    </row>
    <row r="205" spans="2:51" s="12" customFormat="1">
      <c r="B205" s="146"/>
      <c r="D205" s="147" t="s">
        <v>139</v>
      </c>
      <c r="E205" s="148" t="s">
        <v>1</v>
      </c>
      <c r="F205" s="149" t="s">
        <v>775</v>
      </c>
      <c r="H205" s="150">
        <v>72</v>
      </c>
      <c r="I205" s="151"/>
      <c r="L205" s="146"/>
      <c r="M205" s="152"/>
      <c r="T205" s="153"/>
      <c r="AT205" s="148" t="s">
        <v>139</v>
      </c>
      <c r="AU205" s="148" t="s">
        <v>84</v>
      </c>
      <c r="AV205" s="12" t="s">
        <v>84</v>
      </c>
      <c r="AW205" s="12" t="s">
        <v>31</v>
      </c>
      <c r="AX205" s="12" t="s">
        <v>74</v>
      </c>
      <c r="AY205" s="148" t="s">
        <v>132</v>
      </c>
    </row>
    <row r="206" spans="2:51" s="12" customFormat="1">
      <c r="B206" s="146"/>
      <c r="D206" s="147" t="s">
        <v>139</v>
      </c>
      <c r="E206" s="148" t="s">
        <v>1</v>
      </c>
      <c r="F206" s="149" t="s">
        <v>776</v>
      </c>
      <c r="H206" s="150">
        <v>18</v>
      </c>
      <c r="I206" s="151"/>
      <c r="L206" s="146"/>
      <c r="M206" s="152"/>
      <c r="T206" s="153"/>
      <c r="AT206" s="148" t="s">
        <v>139</v>
      </c>
      <c r="AU206" s="148" t="s">
        <v>84</v>
      </c>
      <c r="AV206" s="12" t="s">
        <v>84</v>
      </c>
      <c r="AW206" s="12" t="s">
        <v>31</v>
      </c>
      <c r="AX206" s="12" t="s">
        <v>74</v>
      </c>
      <c r="AY206" s="148" t="s">
        <v>132</v>
      </c>
    </row>
    <row r="207" spans="2:51" s="12" customFormat="1">
      <c r="B207" s="146"/>
      <c r="D207" s="147" t="s">
        <v>139</v>
      </c>
      <c r="E207" s="148" t="s">
        <v>1</v>
      </c>
      <c r="F207" s="149" t="s">
        <v>777</v>
      </c>
      <c r="H207" s="150">
        <v>108</v>
      </c>
      <c r="I207" s="151"/>
      <c r="L207" s="146"/>
      <c r="M207" s="152"/>
      <c r="T207" s="153"/>
      <c r="AT207" s="148" t="s">
        <v>139</v>
      </c>
      <c r="AU207" s="148" t="s">
        <v>84</v>
      </c>
      <c r="AV207" s="12" t="s">
        <v>84</v>
      </c>
      <c r="AW207" s="12" t="s">
        <v>31</v>
      </c>
      <c r="AX207" s="12" t="s">
        <v>74</v>
      </c>
      <c r="AY207" s="148" t="s">
        <v>132</v>
      </c>
    </row>
    <row r="208" spans="2:51" s="12" customFormat="1">
      <c r="B208" s="146"/>
      <c r="D208" s="147" t="s">
        <v>139</v>
      </c>
      <c r="E208" s="148" t="s">
        <v>1</v>
      </c>
      <c r="F208" s="149" t="s">
        <v>778</v>
      </c>
      <c r="H208" s="150">
        <v>66</v>
      </c>
      <c r="I208" s="151"/>
      <c r="L208" s="146"/>
      <c r="M208" s="152"/>
      <c r="T208" s="153"/>
      <c r="AT208" s="148" t="s">
        <v>139</v>
      </c>
      <c r="AU208" s="148" t="s">
        <v>84</v>
      </c>
      <c r="AV208" s="12" t="s">
        <v>84</v>
      </c>
      <c r="AW208" s="12" t="s">
        <v>31</v>
      </c>
      <c r="AX208" s="12" t="s">
        <v>74</v>
      </c>
      <c r="AY208" s="148" t="s">
        <v>132</v>
      </c>
    </row>
    <row r="209" spans="2:65" s="14" customFormat="1">
      <c r="B209" s="161"/>
      <c r="D209" s="147" t="s">
        <v>139</v>
      </c>
      <c r="E209" s="162" t="s">
        <v>1</v>
      </c>
      <c r="F209" s="163" t="s">
        <v>277</v>
      </c>
      <c r="H209" s="164">
        <v>732</v>
      </c>
      <c r="I209" s="165"/>
      <c r="L209" s="161"/>
      <c r="M209" s="166"/>
      <c r="T209" s="167"/>
      <c r="AT209" s="162" t="s">
        <v>139</v>
      </c>
      <c r="AU209" s="162" t="s">
        <v>84</v>
      </c>
      <c r="AV209" s="14" t="s">
        <v>157</v>
      </c>
      <c r="AW209" s="14" t="s">
        <v>31</v>
      </c>
      <c r="AX209" s="14" t="s">
        <v>74</v>
      </c>
      <c r="AY209" s="162" t="s">
        <v>132</v>
      </c>
    </row>
    <row r="210" spans="2:65" s="12" customFormat="1">
      <c r="B210" s="146"/>
      <c r="D210" s="147" t="s">
        <v>139</v>
      </c>
      <c r="E210" s="148" t="s">
        <v>1</v>
      </c>
      <c r="F210" s="149" t="s">
        <v>779</v>
      </c>
      <c r="H210" s="150">
        <v>878.4</v>
      </c>
      <c r="I210" s="151"/>
      <c r="L210" s="146"/>
      <c r="M210" s="152"/>
      <c r="T210" s="153"/>
      <c r="AT210" s="148" t="s">
        <v>139</v>
      </c>
      <c r="AU210" s="148" t="s">
        <v>84</v>
      </c>
      <c r="AV210" s="12" t="s">
        <v>84</v>
      </c>
      <c r="AW210" s="12" t="s">
        <v>31</v>
      </c>
      <c r="AX210" s="12" t="s">
        <v>82</v>
      </c>
      <c r="AY210" s="148" t="s">
        <v>132</v>
      </c>
    </row>
    <row r="211" spans="2:65" s="1" customFormat="1" ht="24.2" customHeight="1">
      <c r="B211" s="132"/>
      <c r="C211" s="133" t="s">
        <v>208</v>
      </c>
      <c r="D211" s="133" t="s">
        <v>134</v>
      </c>
      <c r="E211" s="134" t="s">
        <v>1615</v>
      </c>
      <c r="F211" s="135" t="s">
        <v>1794</v>
      </c>
      <c r="G211" s="136" t="s">
        <v>135</v>
      </c>
      <c r="H211" s="137">
        <v>297</v>
      </c>
      <c r="I211" s="138"/>
      <c r="J211" s="139">
        <f>ROUND(I211*H211,2)</f>
        <v>0</v>
      </c>
      <c r="K211" s="135" t="s">
        <v>136</v>
      </c>
      <c r="L211" s="32"/>
      <c r="M211" s="140" t="s">
        <v>1</v>
      </c>
      <c r="N211" s="141" t="s">
        <v>39</v>
      </c>
      <c r="P211" s="142">
        <f>O211*H211</f>
        <v>0</v>
      </c>
      <c r="Q211" s="142">
        <v>0</v>
      </c>
      <c r="R211" s="142">
        <f>Q211*H211</f>
        <v>0</v>
      </c>
      <c r="S211" s="142">
        <v>0</v>
      </c>
      <c r="T211" s="143">
        <f>S211*H211</f>
        <v>0</v>
      </c>
      <c r="AR211" s="144" t="s">
        <v>137</v>
      </c>
      <c r="AT211" s="144" t="s">
        <v>134</v>
      </c>
      <c r="AU211" s="144" t="s">
        <v>84</v>
      </c>
      <c r="AY211" s="17" t="s">
        <v>132</v>
      </c>
      <c r="BE211" s="145">
        <f>IF(N211="základní",J211,0)</f>
        <v>0</v>
      </c>
      <c r="BF211" s="145">
        <f>IF(N211="snížená",J211,0)</f>
        <v>0</v>
      </c>
      <c r="BG211" s="145">
        <f>IF(N211="zákl. přenesená",J211,0)</f>
        <v>0</v>
      </c>
      <c r="BH211" s="145">
        <f>IF(N211="sníž. přenesená",J211,0)</f>
        <v>0</v>
      </c>
      <c r="BI211" s="145">
        <f>IF(N211="nulová",J211,0)</f>
        <v>0</v>
      </c>
      <c r="BJ211" s="17" t="s">
        <v>82</v>
      </c>
      <c r="BK211" s="145">
        <f>ROUND(I211*H211,2)</f>
        <v>0</v>
      </c>
      <c r="BL211" s="17" t="s">
        <v>137</v>
      </c>
      <c r="BM211" s="144" t="s">
        <v>780</v>
      </c>
    </row>
    <row r="212" spans="2:65" s="12" customFormat="1">
      <c r="B212" s="146"/>
      <c r="D212" s="147" t="s">
        <v>139</v>
      </c>
      <c r="E212" s="148" t="s">
        <v>1</v>
      </c>
      <c r="F212" s="149" t="s">
        <v>781</v>
      </c>
      <c r="H212" s="150">
        <v>15</v>
      </c>
      <c r="I212" s="151"/>
      <c r="L212" s="146"/>
      <c r="M212" s="152"/>
      <c r="T212" s="153"/>
      <c r="AT212" s="148" t="s">
        <v>139</v>
      </c>
      <c r="AU212" s="148" t="s">
        <v>84</v>
      </c>
      <c r="AV212" s="12" t="s">
        <v>84</v>
      </c>
      <c r="AW212" s="12" t="s">
        <v>31</v>
      </c>
      <c r="AX212" s="12" t="s">
        <v>74</v>
      </c>
      <c r="AY212" s="148" t="s">
        <v>132</v>
      </c>
    </row>
    <row r="213" spans="2:65" s="12" customFormat="1">
      <c r="B213" s="146"/>
      <c r="D213" s="147" t="s">
        <v>139</v>
      </c>
      <c r="E213" s="148" t="s">
        <v>1</v>
      </c>
      <c r="F213" s="149" t="s">
        <v>782</v>
      </c>
      <c r="H213" s="150">
        <v>72</v>
      </c>
      <c r="I213" s="151"/>
      <c r="L213" s="146"/>
      <c r="M213" s="152"/>
      <c r="T213" s="153"/>
      <c r="AT213" s="148" t="s">
        <v>139</v>
      </c>
      <c r="AU213" s="148" t="s">
        <v>84</v>
      </c>
      <c r="AV213" s="12" t="s">
        <v>84</v>
      </c>
      <c r="AW213" s="12" t="s">
        <v>31</v>
      </c>
      <c r="AX213" s="12" t="s">
        <v>74</v>
      </c>
      <c r="AY213" s="148" t="s">
        <v>132</v>
      </c>
    </row>
    <row r="214" spans="2:65" s="12" customFormat="1">
      <c r="B214" s="146"/>
      <c r="D214" s="147" t="s">
        <v>139</v>
      </c>
      <c r="E214" s="148" t="s">
        <v>1</v>
      </c>
      <c r="F214" s="149" t="s">
        <v>783</v>
      </c>
      <c r="H214" s="150">
        <v>9</v>
      </c>
      <c r="I214" s="151"/>
      <c r="L214" s="146"/>
      <c r="M214" s="152"/>
      <c r="T214" s="153"/>
      <c r="AT214" s="148" t="s">
        <v>139</v>
      </c>
      <c r="AU214" s="148" t="s">
        <v>84</v>
      </c>
      <c r="AV214" s="12" t="s">
        <v>84</v>
      </c>
      <c r="AW214" s="12" t="s">
        <v>31</v>
      </c>
      <c r="AX214" s="12" t="s">
        <v>74</v>
      </c>
      <c r="AY214" s="148" t="s">
        <v>132</v>
      </c>
    </row>
    <row r="215" spans="2:65" s="12" customFormat="1">
      <c r="B215" s="146"/>
      <c r="D215" s="147" t="s">
        <v>139</v>
      </c>
      <c r="E215" s="148" t="s">
        <v>1</v>
      </c>
      <c r="F215" s="149" t="s">
        <v>784</v>
      </c>
      <c r="H215" s="150">
        <v>21</v>
      </c>
      <c r="I215" s="151"/>
      <c r="L215" s="146"/>
      <c r="M215" s="152"/>
      <c r="T215" s="153"/>
      <c r="AT215" s="148" t="s">
        <v>139</v>
      </c>
      <c r="AU215" s="148" t="s">
        <v>84</v>
      </c>
      <c r="AV215" s="12" t="s">
        <v>84</v>
      </c>
      <c r="AW215" s="12" t="s">
        <v>31</v>
      </c>
      <c r="AX215" s="12" t="s">
        <v>74</v>
      </c>
      <c r="AY215" s="148" t="s">
        <v>132</v>
      </c>
    </row>
    <row r="216" spans="2:65" s="12" customFormat="1">
      <c r="B216" s="146"/>
      <c r="D216" s="147" t="s">
        <v>139</v>
      </c>
      <c r="E216" s="148" t="s">
        <v>1</v>
      </c>
      <c r="F216" s="149" t="s">
        <v>785</v>
      </c>
      <c r="H216" s="150">
        <v>3</v>
      </c>
      <c r="I216" s="151"/>
      <c r="L216" s="146"/>
      <c r="M216" s="152"/>
      <c r="T216" s="153"/>
      <c r="AT216" s="148" t="s">
        <v>139</v>
      </c>
      <c r="AU216" s="148" t="s">
        <v>84</v>
      </c>
      <c r="AV216" s="12" t="s">
        <v>84</v>
      </c>
      <c r="AW216" s="12" t="s">
        <v>31</v>
      </c>
      <c r="AX216" s="12" t="s">
        <v>74</v>
      </c>
      <c r="AY216" s="148" t="s">
        <v>132</v>
      </c>
    </row>
    <row r="217" spans="2:65" s="12" customFormat="1">
      <c r="B217" s="146"/>
      <c r="D217" s="147" t="s">
        <v>139</v>
      </c>
      <c r="E217" s="148" t="s">
        <v>1</v>
      </c>
      <c r="F217" s="149" t="s">
        <v>786</v>
      </c>
      <c r="H217" s="150">
        <v>6</v>
      </c>
      <c r="I217" s="151"/>
      <c r="L217" s="146"/>
      <c r="M217" s="152"/>
      <c r="T217" s="153"/>
      <c r="AT217" s="148" t="s">
        <v>139</v>
      </c>
      <c r="AU217" s="148" t="s">
        <v>84</v>
      </c>
      <c r="AV217" s="12" t="s">
        <v>84</v>
      </c>
      <c r="AW217" s="12" t="s">
        <v>31</v>
      </c>
      <c r="AX217" s="12" t="s">
        <v>74</v>
      </c>
      <c r="AY217" s="148" t="s">
        <v>132</v>
      </c>
    </row>
    <row r="218" spans="2:65" s="12" customFormat="1">
      <c r="B218" s="146"/>
      <c r="D218" s="147" t="s">
        <v>139</v>
      </c>
      <c r="E218" s="148" t="s">
        <v>1</v>
      </c>
      <c r="F218" s="149" t="s">
        <v>787</v>
      </c>
      <c r="H218" s="150">
        <v>6</v>
      </c>
      <c r="I218" s="151"/>
      <c r="L218" s="146"/>
      <c r="M218" s="152"/>
      <c r="T218" s="153"/>
      <c r="AT218" s="148" t="s">
        <v>139</v>
      </c>
      <c r="AU218" s="148" t="s">
        <v>84</v>
      </c>
      <c r="AV218" s="12" t="s">
        <v>84</v>
      </c>
      <c r="AW218" s="12" t="s">
        <v>31</v>
      </c>
      <c r="AX218" s="12" t="s">
        <v>74</v>
      </c>
      <c r="AY218" s="148" t="s">
        <v>132</v>
      </c>
    </row>
    <row r="219" spans="2:65" s="12" customFormat="1">
      <c r="B219" s="146"/>
      <c r="D219" s="147" t="s">
        <v>139</v>
      </c>
      <c r="E219" s="148" t="s">
        <v>1</v>
      </c>
      <c r="F219" s="149" t="s">
        <v>788</v>
      </c>
      <c r="H219" s="150">
        <v>6</v>
      </c>
      <c r="I219" s="151"/>
      <c r="L219" s="146"/>
      <c r="M219" s="152"/>
      <c r="T219" s="153"/>
      <c r="AT219" s="148" t="s">
        <v>139</v>
      </c>
      <c r="AU219" s="148" t="s">
        <v>84</v>
      </c>
      <c r="AV219" s="12" t="s">
        <v>84</v>
      </c>
      <c r="AW219" s="12" t="s">
        <v>31</v>
      </c>
      <c r="AX219" s="12" t="s">
        <v>74</v>
      </c>
      <c r="AY219" s="148" t="s">
        <v>132</v>
      </c>
    </row>
    <row r="220" spans="2:65" s="12" customFormat="1">
      <c r="B220" s="146"/>
      <c r="D220" s="147" t="s">
        <v>139</v>
      </c>
      <c r="E220" s="148" t="s">
        <v>1</v>
      </c>
      <c r="F220" s="149" t="s">
        <v>789</v>
      </c>
      <c r="H220" s="150">
        <v>12</v>
      </c>
      <c r="I220" s="151"/>
      <c r="L220" s="146"/>
      <c r="M220" s="152"/>
      <c r="T220" s="153"/>
      <c r="AT220" s="148" t="s">
        <v>139</v>
      </c>
      <c r="AU220" s="148" t="s">
        <v>84</v>
      </c>
      <c r="AV220" s="12" t="s">
        <v>84</v>
      </c>
      <c r="AW220" s="12" t="s">
        <v>31</v>
      </c>
      <c r="AX220" s="12" t="s">
        <v>74</v>
      </c>
      <c r="AY220" s="148" t="s">
        <v>132</v>
      </c>
    </row>
    <row r="221" spans="2:65" s="12" customFormat="1">
      <c r="B221" s="146"/>
      <c r="D221" s="147" t="s">
        <v>139</v>
      </c>
      <c r="E221" s="148" t="s">
        <v>1</v>
      </c>
      <c r="F221" s="149" t="s">
        <v>790</v>
      </c>
      <c r="H221" s="150">
        <v>18</v>
      </c>
      <c r="I221" s="151"/>
      <c r="L221" s="146"/>
      <c r="M221" s="152"/>
      <c r="T221" s="153"/>
      <c r="AT221" s="148" t="s">
        <v>139</v>
      </c>
      <c r="AU221" s="148" t="s">
        <v>84</v>
      </c>
      <c r="AV221" s="12" t="s">
        <v>84</v>
      </c>
      <c r="AW221" s="12" t="s">
        <v>31</v>
      </c>
      <c r="AX221" s="12" t="s">
        <v>74</v>
      </c>
      <c r="AY221" s="148" t="s">
        <v>132</v>
      </c>
    </row>
    <row r="222" spans="2:65" s="12" customFormat="1">
      <c r="B222" s="146"/>
      <c r="D222" s="147" t="s">
        <v>139</v>
      </c>
      <c r="E222" s="148" t="s">
        <v>1</v>
      </c>
      <c r="F222" s="149" t="s">
        <v>791</v>
      </c>
      <c r="H222" s="150">
        <v>3</v>
      </c>
      <c r="I222" s="151"/>
      <c r="L222" s="146"/>
      <c r="M222" s="152"/>
      <c r="T222" s="153"/>
      <c r="AT222" s="148" t="s">
        <v>139</v>
      </c>
      <c r="AU222" s="148" t="s">
        <v>84</v>
      </c>
      <c r="AV222" s="12" t="s">
        <v>84</v>
      </c>
      <c r="AW222" s="12" t="s">
        <v>31</v>
      </c>
      <c r="AX222" s="12" t="s">
        <v>74</v>
      </c>
      <c r="AY222" s="148" t="s">
        <v>132</v>
      </c>
    </row>
    <row r="223" spans="2:65" s="12" customFormat="1">
      <c r="B223" s="146"/>
      <c r="D223" s="147" t="s">
        <v>139</v>
      </c>
      <c r="E223" s="148" t="s">
        <v>1</v>
      </c>
      <c r="F223" s="149" t="s">
        <v>792</v>
      </c>
      <c r="H223" s="150">
        <v>12</v>
      </c>
      <c r="I223" s="151"/>
      <c r="L223" s="146"/>
      <c r="M223" s="152"/>
      <c r="T223" s="153"/>
      <c r="AT223" s="148" t="s">
        <v>139</v>
      </c>
      <c r="AU223" s="148" t="s">
        <v>84</v>
      </c>
      <c r="AV223" s="12" t="s">
        <v>84</v>
      </c>
      <c r="AW223" s="12" t="s">
        <v>31</v>
      </c>
      <c r="AX223" s="12" t="s">
        <v>74</v>
      </c>
      <c r="AY223" s="148" t="s">
        <v>132</v>
      </c>
    </row>
    <row r="224" spans="2:65" s="12" customFormat="1">
      <c r="B224" s="146"/>
      <c r="D224" s="147" t="s">
        <v>139</v>
      </c>
      <c r="E224" s="148" t="s">
        <v>1</v>
      </c>
      <c r="F224" s="149" t="s">
        <v>793</v>
      </c>
      <c r="H224" s="150">
        <v>15</v>
      </c>
      <c r="I224" s="151"/>
      <c r="L224" s="146"/>
      <c r="M224" s="152"/>
      <c r="T224" s="153"/>
      <c r="AT224" s="148" t="s">
        <v>139</v>
      </c>
      <c r="AU224" s="148" t="s">
        <v>84</v>
      </c>
      <c r="AV224" s="12" t="s">
        <v>84</v>
      </c>
      <c r="AW224" s="12" t="s">
        <v>31</v>
      </c>
      <c r="AX224" s="12" t="s">
        <v>74</v>
      </c>
      <c r="AY224" s="148" t="s">
        <v>132</v>
      </c>
    </row>
    <row r="225" spans="2:65" s="13" customFormat="1">
      <c r="B225" s="154"/>
      <c r="D225" s="147" t="s">
        <v>139</v>
      </c>
      <c r="E225" s="155" t="s">
        <v>1</v>
      </c>
      <c r="F225" s="156" t="s">
        <v>156</v>
      </c>
      <c r="H225" s="157">
        <v>198</v>
      </c>
      <c r="I225" s="158"/>
      <c r="L225" s="154"/>
      <c r="M225" s="159"/>
      <c r="T225" s="160"/>
      <c r="AT225" s="155" t="s">
        <v>139</v>
      </c>
      <c r="AU225" s="155" t="s">
        <v>84</v>
      </c>
      <c r="AV225" s="13" t="s">
        <v>137</v>
      </c>
      <c r="AW225" s="13" t="s">
        <v>31</v>
      </c>
      <c r="AX225" s="13" t="s">
        <v>74</v>
      </c>
      <c r="AY225" s="155" t="s">
        <v>132</v>
      </c>
    </row>
    <row r="226" spans="2:65" s="12" customFormat="1">
      <c r="B226" s="146"/>
      <c r="D226" s="147" t="s">
        <v>139</v>
      </c>
      <c r="E226" s="148" t="s">
        <v>1</v>
      </c>
      <c r="F226" s="149" t="s">
        <v>794</v>
      </c>
      <c r="H226" s="150">
        <v>297</v>
      </c>
      <c r="I226" s="151"/>
      <c r="L226" s="146"/>
      <c r="M226" s="152"/>
      <c r="T226" s="153"/>
      <c r="AT226" s="148" t="s">
        <v>139</v>
      </c>
      <c r="AU226" s="148" t="s">
        <v>84</v>
      </c>
      <c r="AV226" s="12" t="s">
        <v>84</v>
      </c>
      <c r="AW226" s="12" t="s">
        <v>31</v>
      </c>
      <c r="AX226" s="12" t="s">
        <v>82</v>
      </c>
      <c r="AY226" s="148" t="s">
        <v>132</v>
      </c>
    </row>
    <row r="227" spans="2:65" s="1" customFormat="1" ht="33" customHeight="1">
      <c r="B227" s="132"/>
      <c r="C227" s="133" t="s">
        <v>224</v>
      </c>
      <c r="D227" s="133" t="s">
        <v>134</v>
      </c>
      <c r="E227" s="134" t="s">
        <v>1616</v>
      </c>
      <c r="F227" s="135" t="s">
        <v>1795</v>
      </c>
      <c r="G227" s="136" t="s">
        <v>228</v>
      </c>
      <c r="H227" s="137">
        <v>2608.7719999999999</v>
      </c>
      <c r="I227" s="138"/>
      <c r="J227" s="139">
        <f>ROUND(I227*H227,2)</f>
        <v>0</v>
      </c>
      <c r="K227" s="135" t="s">
        <v>136</v>
      </c>
      <c r="L227" s="32"/>
      <c r="M227" s="140" t="s">
        <v>1</v>
      </c>
      <c r="N227" s="141" t="s">
        <v>39</v>
      </c>
      <c r="P227" s="142">
        <f>O227*H227</f>
        <v>0</v>
      </c>
      <c r="Q227" s="142">
        <v>0</v>
      </c>
      <c r="R227" s="142">
        <f>Q227*H227</f>
        <v>0</v>
      </c>
      <c r="S227" s="142">
        <v>0</v>
      </c>
      <c r="T227" s="143">
        <f>S227*H227</f>
        <v>0</v>
      </c>
      <c r="AR227" s="144" t="s">
        <v>137</v>
      </c>
      <c r="AT227" s="144" t="s">
        <v>134</v>
      </c>
      <c r="AU227" s="144" t="s">
        <v>84</v>
      </c>
      <c r="AY227" s="17" t="s">
        <v>132</v>
      </c>
      <c r="BE227" s="145">
        <f>IF(N227="základní",J227,0)</f>
        <v>0</v>
      </c>
      <c r="BF227" s="145">
        <f>IF(N227="snížená",J227,0)</f>
        <v>0</v>
      </c>
      <c r="BG227" s="145">
        <f>IF(N227="zákl. přenesená",J227,0)</f>
        <v>0</v>
      </c>
      <c r="BH227" s="145">
        <f>IF(N227="sníž. přenesená",J227,0)</f>
        <v>0</v>
      </c>
      <c r="BI227" s="145">
        <f>IF(N227="nulová",J227,0)</f>
        <v>0</v>
      </c>
      <c r="BJ227" s="17" t="s">
        <v>82</v>
      </c>
      <c r="BK227" s="145">
        <f>ROUND(I227*H227,2)</f>
        <v>0</v>
      </c>
      <c r="BL227" s="17" t="s">
        <v>137</v>
      </c>
      <c r="BM227" s="144" t="s">
        <v>795</v>
      </c>
    </row>
    <row r="228" spans="2:65" s="15" customFormat="1">
      <c r="B228" s="168"/>
      <c r="D228" s="147" t="s">
        <v>139</v>
      </c>
      <c r="E228" s="169" t="s">
        <v>1</v>
      </c>
      <c r="F228" s="170" t="s">
        <v>744</v>
      </c>
      <c r="H228" s="169" t="s">
        <v>1</v>
      </c>
      <c r="I228" s="171"/>
      <c r="L228" s="168"/>
      <c r="M228" s="172"/>
      <c r="T228" s="173"/>
      <c r="AT228" s="169" t="s">
        <v>139</v>
      </c>
      <c r="AU228" s="169" t="s">
        <v>84</v>
      </c>
      <c r="AV228" s="15" t="s">
        <v>82</v>
      </c>
      <c r="AW228" s="15" t="s">
        <v>31</v>
      </c>
      <c r="AX228" s="15" t="s">
        <v>74</v>
      </c>
      <c r="AY228" s="169" t="s">
        <v>132</v>
      </c>
    </row>
    <row r="229" spans="2:65" s="12" customFormat="1" ht="22.5">
      <c r="B229" s="146"/>
      <c r="D229" s="147" t="s">
        <v>139</v>
      </c>
      <c r="E229" s="148" t="s">
        <v>1</v>
      </c>
      <c r="F229" s="149" t="s">
        <v>796</v>
      </c>
      <c r="H229" s="150">
        <v>176.238</v>
      </c>
      <c r="I229" s="151"/>
      <c r="L229" s="146"/>
      <c r="M229" s="152"/>
      <c r="T229" s="153"/>
      <c r="AT229" s="148" t="s">
        <v>139</v>
      </c>
      <c r="AU229" s="148" t="s">
        <v>84</v>
      </c>
      <c r="AV229" s="12" t="s">
        <v>84</v>
      </c>
      <c r="AW229" s="12" t="s">
        <v>31</v>
      </c>
      <c r="AX229" s="12" t="s">
        <v>74</v>
      </c>
      <c r="AY229" s="148" t="s">
        <v>132</v>
      </c>
    </row>
    <row r="230" spans="2:65" s="15" customFormat="1">
      <c r="B230" s="168"/>
      <c r="D230" s="147" t="s">
        <v>139</v>
      </c>
      <c r="E230" s="169" t="s">
        <v>1</v>
      </c>
      <c r="F230" s="170" t="s">
        <v>746</v>
      </c>
      <c r="H230" s="169" t="s">
        <v>1</v>
      </c>
      <c r="I230" s="171"/>
      <c r="L230" s="168"/>
      <c r="M230" s="172"/>
      <c r="T230" s="173"/>
      <c r="AT230" s="169" t="s">
        <v>139</v>
      </c>
      <c r="AU230" s="169" t="s">
        <v>84</v>
      </c>
      <c r="AV230" s="15" t="s">
        <v>82</v>
      </c>
      <c r="AW230" s="15" t="s">
        <v>31</v>
      </c>
      <c r="AX230" s="15" t="s">
        <v>74</v>
      </c>
      <c r="AY230" s="169" t="s">
        <v>132</v>
      </c>
    </row>
    <row r="231" spans="2:65" s="12" customFormat="1" ht="22.5">
      <c r="B231" s="146"/>
      <c r="D231" s="147" t="s">
        <v>139</v>
      </c>
      <c r="E231" s="148" t="s">
        <v>1</v>
      </c>
      <c r="F231" s="149" t="s">
        <v>797</v>
      </c>
      <c r="H231" s="150">
        <v>259.21800000000002</v>
      </c>
      <c r="I231" s="151"/>
      <c r="L231" s="146"/>
      <c r="M231" s="152"/>
      <c r="T231" s="153"/>
      <c r="AT231" s="148" t="s">
        <v>139</v>
      </c>
      <c r="AU231" s="148" t="s">
        <v>84</v>
      </c>
      <c r="AV231" s="12" t="s">
        <v>84</v>
      </c>
      <c r="AW231" s="12" t="s">
        <v>31</v>
      </c>
      <c r="AX231" s="12" t="s">
        <v>74</v>
      </c>
      <c r="AY231" s="148" t="s">
        <v>132</v>
      </c>
    </row>
    <row r="232" spans="2:65" s="15" customFormat="1">
      <c r="B232" s="168"/>
      <c r="D232" s="147" t="s">
        <v>139</v>
      </c>
      <c r="E232" s="169" t="s">
        <v>1</v>
      </c>
      <c r="F232" s="170" t="s">
        <v>748</v>
      </c>
      <c r="H232" s="169" t="s">
        <v>1</v>
      </c>
      <c r="I232" s="171"/>
      <c r="L232" s="168"/>
      <c r="M232" s="172"/>
      <c r="T232" s="173"/>
      <c r="AT232" s="169" t="s">
        <v>139</v>
      </c>
      <c r="AU232" s="169" t="s">
        <v>84</v>
      </c>
      <c r="AV232" s="15" t="s">
        <v>82</v>
      </c>
      <c r="AW232" s="15" t="s">
        <v>31</v>
      </c>
      <c r="AX232" s="15" t="s">
        <v>74</v>
      </c>
      <c r="AY232" s="169" t="s">
        <v>132</v>
      </c>
    </row>
    <row r="233" spans="2:65" s="12" customFormat="1" ht="22.5">
      <c r="B233" s="146"/>
      <c r="D233" s="147" t="s">
        <v>139</v>
      </c>
      <c r="E233" s="148" t="s">
        <v>1</v>
      </c>
      <c r="F233" s="149" t="s">
        <v>798</v>
      </c>
      <c r="H233" s="150">
        <v>82.29</v>
      </c>
      <c r="I233" s="151"/>
      <c r="L233" s="146"/>
      <c r="M233" s="152"/>
      <c r="T233" s="153"/>
      <c r="AT233" s="148" t="s">
        <v>139</v>
      </c>
      <c r="AU233" s="148" t="s">
        <v>84</v>
      </c>
      <c r="AV233" s="12" t="s">
        <v>84</v>
      </c>
      <c r="AW233" s="12" t="s">
        <v>31</v>
      </c>
      <c r="AX233" s="12" t="s">
        <v>74</v>
      </c>
      <c r="AY233" s="148" t="s">
        <v>132</v>
      </c>
    </row>
    <row r="234" spans="2:65" s="15" customFormat="1">
      <c r="B234" s="168"/>
      <c r="D234" s="147" t="s">
        <v>139</v>
      </c>
      <c r="E234" s="169" t="s">
        <v>1</v>
      </c>
      <c r="F234" s="170" t="s">
        <v>660</v>
      </c>
      <c r="H234" s="169" t="s">
        <v>1</v>
      </c>
      <c r="I234" s="171"/>
      <c r="L234" s="168"/>
      <c r="M234" s="172"/>
      <c r="T234" s="173"/>
      <c r="AT234" s="169" t="s">
        <v>139</v>
      </c>
      <c r="AU234" s="169" t="s">
        <v>84</v>
      </c>
      <c r="AV234" s="15" t="s">
        <v>82</v>
      </c>
      <c r="AW234" s="15" t="s">
        <v>31</v>
      </c>
      <c r="AX234" s="15" t="s">
        <v>74</v>
      </c>
      <c r="AY234" s="169" t="s">
        <v>132</v>
      </c>
    </row>
    <row r="235" spans="2:65" s="12" customFormat="1" ht="22.5">
      <c r="B235" s="146"/>
      <c r="D235" s="147" t="s">
        <v>139</v>
      </c>
      <c r="E235" s="148" t="s">
        <v>1</v>
      </c>
      <c r="F235" s="149" t="s">
        <v>799</v>
      </c>
      <c r="H235" s="150">
        <v>232.392</v>
      </c>
      <c r="I235" s="151"/>
      <c r="L235" s="146"/>
      <c r="M235" s="152"/>
      <c r="T235" s="153"/>
      <c r="AT235" s="148" t="s">
        <v>139</v>
      </c>
      <c r="AU235" s="148" t="s">
        <v>84</v>
      </c>
      <c r="AV235" s="12" t="s">
        <v>84</v>
      </c>
      <c r="AW235" s="12" t="s">
        <v>31</v>
      </c>
      <c r="AX235" s="12" t="s">
        <v>74</v>
      </c>
      <c r="AY235" s="148" t="s">
        <v>132</v>
      </c>
    </row>
    <row r="236" spans="2:65" s="12" customFormat="1">
      <c r="B236" s="146"/>
      <c r="D236" s="147" t="s">
        <v>139</v>
      </c>
      <c r="E236" s="148" t="s">
        <v>1</v>
      </c>
      <c r="F236" s="149" t="s">
        <v>800</v>
      </c>
      <c r="H236" s="150">
        <v>123.703</v>
      </c>
      <c r="I236" s="151"/>
      <c r="L236" s="146"/>
      <c r="M236" s="152"/>
      <c r="T236" s="153"/>
      <c r="AT236" s="148" t="s">
        <v>139</v>
      </c>
      <c r="AU236" s="148" t="s">
        <v>84</v>
      </c>
      <c r="AV236" s="12" t="s">
        <v>84</v>
      </c>
      <c r="AW236" s="12" t="s">
        <v>31</v>
      </c>
      <c r="AX236" s="12" t="s">
        <v>74</v>
      </c>
      <c r="AY236" s="148" t="s">
        <v>132</v>
      </c>
    </row>
    <row r="237" spans="2:65" s="12" customFormat="1">
      <c r="B237" s="146"/>
      <c r="D237" s="147" t="s">
        <v>139</v>
      </c>
      <c r="E237" s="148" t="s">
        <v>1</v>
      </c>
      <c r="F237" s="149" t="s">
        <v>801</v>
      </c>
      <c r="H237" s="150">
        <v>134.352</v>
      </c>
      <c r="I237" s="151"/>
      <c r="L237" s="146"/>
      <c r="M237" s="152"/>
      <c r="T237" s="153"/>
      <c r="AT237" s="148" t="s">
        <v>139</v>
      </c>
      <c r="AU237" s="148" t="s">
        <v>84</v>
      </c>
      <c r="AV237" s="12" t="s">
        <v>84</v>
      </c>
      <c r="AW237" s="12" t="s">
        <v>31</v>
      </c>
      <c r="AX237" s="12" t="s">
        <v>74</v>
      </c>
      <c r="AY237" s="148" t="s">
        <v>132</v>
      </c>
    </row>
    <row r="238" spans="2:65" s="12" customFormat="1">
      <c r="B238" s="146"/>
      <c r="D238" s="147" t="s">
        <v>139</v>
      </c>
      <c r="E238" s="148" t="s">
        <v>1</v>
      </c>
      <c r="F238" s="149" t="s">
        <v>802</v>
      </c>
      <c r="H238" s="150">
        <v>45.252000000000002</v>
      </c>
      <c r="I238" s="151"/>
      <c r="L238" s="146"/>
      <c r="M238" s="152"/>
      <c r="T238" s="153"/>
      <c r="AT238" s="148" t="s">
        <v>139</v>
      </c>
      <c r="AU238" s="148" t="s">
        <v>84</v>
      </c>
      <c r="AV238" s="12" t="s">
        <v>84</v>
      </c>
      <c r="AW238" s="12" t="s">
        <v>31</v>
      </c>
      <c r="AX238" s="12" t="s">
        <v>74</v>
      </c>
      <c r="AY238" s="148" t="s">
        <v>132</v>
      </c>
    </row>
    <row r="239" spans="2:65" s="12" customFormat="1">
      <c r="B239" s="146"/>
      <c r="D239" s="147" t="s">
        <v>139</v>
      </c>
      <c r="E239" s="148" t="s">
        <v>1</v>
      </c>
      <c r="F239" s="149" t="s">
        <v>803</v>
      </c>
      <c r="H239" s="150">
        <v>83.472999999999999</v>
      </c>
      <c r="I239" s="151"/>
      <c r="L239" s="146"/>
      <c r="M239" s="152"/>
      <c r="T239" s="153"/>
      <c r="AT239" s="148" t="s">
        <v>139</v>
      </c>
      <c r="AU239" s="148" t="s">
        <v>84</v>
      </c>
      <c r="AV239" s="12" t="s">
        <v>84</v>
      </c>
      <c r="AW239" s="12" t="s">
        <v>31</v>
      </c>
      <c r="AX239" s="12" t="s">
        <v>74</v>
      </c>
      <c r="AY239" s="148" t="s">
        <v>132</v>
      </c>
    </row>
    <row r="240" spans="2:65" s="12" customFormat="1">
      <c r="B240" s="146"/>
      <c r="D240" s="147" t="s">
        <v>139</v>
      </c>
      <c r="E240" s="148" t="s">
        <v>1</v>
      </c>
      <c r="F240" s="149" t="s">
        <v>804</v>
      </c>
      <c r="H240" s="150">
        <v>59.518999999999998</v>
      </c>
      <c r="I240" s="151"/>
      <c r="L240" s="146"/>
      <c r="M240" s="152"/>
      <c r="T240" s="153"/>
      <c r="AT240" s="148" t="s">
        <v>139</v>
      </c>
      <c r="AU240" s="148" t="s">
        <v>84</v>
      </c>
      <c r="AV240" s="12" t="s">
        <v>84</v>
      </c>
      <c r="AW240" s="12" t="s">
        <v>31</v>
      </c>
      <c r="AX240" s="12" t="s">
        <v>74</v>
      </c>
      <c r="AY240" s="148" t="s">
        <v>132</v>
      </c>
    </row>
    <row r="241" spans="2:51" s="12" customFormat="1">
      <c r="B241" s="146"/>
      <c r="D241" s="147" t="s">
        <v>139</v>
      </c>
      <c r="E241" s="148" t="s">
        <v>1</v>
      </c>
      <c r="F241" s="149" t="s">
        <v>805</v>
      </c>
      <c r="H241" s="150">
        <v>53.006</v>
      </c>
      <c r="I241" s="151"/>
      <c r="L241" s="146"/>
      <c r="M241" s="152"/>
      <c r="T241" s="153"/>
      <c r="AT241" s="148" t="s">
        <v>139</v>
      </c>
      <c r="AU241" s="148" t="s">
        <v>84</v>
      </c>
      <c r="AV241" s="12" t="s">
        <v>84</v>
      </c>
      <c r="AW241" s="12" t="s">
        <v>31</v>
      </c>
      <c r="AX241" s="12" t="s">
        <v>74</v>
      </c>
      <c r="AY241" s="148" t="s">
        <v>132</v>
      </c>
    </row>
    <row r="242" spans="2:51" s="12" customFormat="1">
      <c r="B242" s="146"/>
      <c r="D242" s="147" t="s">
        <v>139</v>
      </c>
      <c r="E242" s="148" t="s">
        <v>1</v>
      </c>
      <c r="F242" s="149" t="s">
        <v>806</v>
      </c>
      <c r="H242" s="150">
        <v>45.09</v>
      </c>
      <c r="I242" s="151"/>
      <c r="L242" s="146"/>
      <c r="M242" s="152"/>
      <c r="T242" s="153"/>
      <c r="AT242" s="148" t="s">
        <v>139</v>
      </c>
      <c r="AU242" s="148" t="s">
        <v>84</v>
      </c>
      <c r="AV242" s="12" t="s">
        <v>84</v>
      </c>
      <c r="AW242" s="12" t="s">
        <v>31</v>
      </c>
      <c r="AX242" s="12" t="s">
        <v>74</v>
      </c>
      <c r="AY242" s="148" t="s">
        <v>132</v>
      </c>
    </row>
    <row r="243" spans="2:51" s="12" customFormat="1">
      <c r="B243" s="146"/>
      <c r="D243" s="147" t="s">
        <v>139</v>
      </c>
      <c r="E243" s="148" t="s">
        <v>1</v>
      </c>
      <c r="F243" s="149" t="s">
        <v>807</v>
      </c>
      <c r="H243" s="150">
        <v>72.510000000000005</v>
      </c>
      <c r="I243" s="151"/>
      <c r="L243" s="146"/>
      <c r="M243" s="152"/>
      <c r="T243" s="153"/>
      <c r="AT243" s="148" t="s">
        <v>139</v>
      </c>
      <c r="AU243" s="148" t="s">
        <v>84</v>
      </c>
      <c r="AV243" s="12" t="s">
        <v>84</v>
      </c>
      <c r="AW243" s="12" t="s">
        <v>31</v>
      </c>
      <c r="AX243" s="12" t="s">
        <v>74</v>
      </c>
      <c r="AY243" s="148" t="s">
        <v>132</v>
      </c>
    </row>
    <row r="244" spans="2:51" s="12" customFormat="1">
      <c r="B244" s="146"/>
      <c r="D244" s="147" t="s">
        <v>139</v>
      </c>
      <c r="E244" s="148" t="s">
        <v>1</v>
      </c>
      <c r="F244" s="149" t="s">
        <v>808</v>
      </c>
      <c r="H244" s="150">
        <v>15.612</v>
      </c>
      <c r="I244" s="151"/>
      <c r="L244" s="146"/>
      <c r="M244" s="152"/>
      <c r="T244" s="153"/>
      <c r="AT244" s="148" t="s">
        <v>139</v>
      </c>
      <c r="AU244" s="148" t="s">
        <v>84</v>
      </c>
      <c r="AV244" s="12" t="s">
        <v>84</v>
      </c>
      <c r="AW244" s="12" t="s">
        <v>31</v>
      </c>
      <c r="AX244" s="12" t="s">
        <v>74</v>
      </c>
      <c r="AY244" s="148" t="s">
        <v>132</v>
      </c>
    </row>
    <row r="245" spans="2:51" s="12" customFormat="1">
      <c r="B245" s="146"/>
      <c r="D245" s="147" t="s">
        <v>139</v>
      </c>
      <c r="E245" s="148" t="s">
        <v>1</v>
      </c>
      <c r="F245" s="149" t="s">
        <v>809</v>
      </c>
      <c r="H245" s="150">
        <v>250.32</v>
      </c>
      <c r="I245" s="151"/>
      <c r="L245" s="146"/>
      <c r="M245" s="152"/>
      <c r="T245" s="153"/>
      <c r="AT245" s="148" t="s">
        <v>139</v>
      </c>
      <c r="AU245" s="148" t="s">
        <v>84</v>
      </c>
      <c r="AV245" s="12" t="s">
        <v>84</v>
      </c>
      <c r="AW245" s="12" t="s">
        <v>31</v>
      </c>
      <c r="AX245" s="12" t="s">
        <v>74</v>
      </c>
      <c r="AY245" s="148" t="s">
        <v>132</v>
      </c>
    </row>
    <row r="246" spans="2:51" s="12" customFormat="1">
      <c r="B246" s="146"/>
      <c r="D246" s="147" t="s">
        <v>139</v>
      </c>
      <c r="E246" s="148" t="s">
        <v>1</v>
      </c>
      <c r="F246" s="149" t="s">
        <v>810</v>
      </c>
      <c r="H246" s="150">
        <v>8.8369999999999997</v>
      </c>
      <c r="I246" s="151"/>
      <c r="L246" s="146"/>
      <c r="M246" s="152"/>
      <c r="T246" s="153"/>
      <c r="AT246" s="148" t="s">
        <v>139</v>
      </c>
      <c r="AU246" s="148" t="s">
        <v>84</v>
      </c>
      <c r="AV246" s="12" t="s">
        <v>84</v>
      </c>
      <c r="AW246" s="12" t="s">
        <v>31</v>
      </c>
      <c r="AX246" s="12" t="s">
        <v>74</v>
      </c>
      <c r="AY246" s="148" t="s">
        <v>132</v>
      </c>
    </row>
    <row r="247" spans="2:51" s="15" customFormat="1">
      <c r="B247" s="168"/>
      <c r="D247" s="147" t="s">
        <v>139</v>
      </c>
      <c r="E247" s="169" t="s">
        <v>1</v>
      </c>
      <c r="F247" s="170" t="s">
        <v>663</v>
      </c>
      <c r="H247" s="169" t="s">
        <v>1</v>
      </c>
      <c r="I247" s="171"/>
      <c r="L247" s="168"/>
      <c r="M247" s="172"/>
      <c r="T247" s="173"/>
      <c r="AT247" s="169" t="s">
        <v>139</v>
      </c>
      <c r="AU247" s="169" t="s">
        <v>84</v>
      </c>
      <c r="AV247" s="15" t="s">
        <v>82</v>
      </c>
      <c r="AW247" s="15" t="s">
        <v>31</v>
      </c>
      <c r="AX247" s="15" t="s">
        <v>74</v>
      </c>
      <c r="AY247" s="169" t="s">
        <v>132</v>
      </c>
    </row>
    <row r="248" spans="2:51" s="12" customFormat="1">
      <c r="B248" s="146"/>
      <c r="D248" s="147" t="s">
        <v>139</v>
      </c>
      <c r="E248" s="148" t="s">
        <v>1</v>
      </c>
      <c r="F248" s="149" t="s">
        <v>811</v>
      </c>
      <c r="H248" s="150">
        <v>72</v>
      </c>
      <c r="I248" s="151"/>
      <c r="L248" s="146"/>
      <c r="M248" s="152"/>
      <c r="T248" s="153"/>
      <c r="AT248" s="148" t="s">
        <v>139</v>
      </c>
      <c r="AU248" s="148" t="s">
        <v>84</v>
      </c>
      <c r="AV248" s="12" t="s">
        <v>84</v>
      </c>
      <c r="AW248" s="12" t="s">
        <v>31</v>
      </c>
      <c r="AX248" s="12" t="s">
        <v>74</v>
      </c>
      <c r="AY248" s="148" t="s">
        <v>132</v>
      </c>
    </row>
    <row r="249" spans="2:51" s="12" customFormat="1">
      <c r="B249" s="146"/>
      <c r="D249" s="147" t="s">
        <v>139</v>
      </c>
      <c r="E249" s="148" t="s">
        <v>1</v>
      </c>
      <c r="F249" s="149" t="s">
        <v>812</v>
      </c>
      <c r="H249" s="150">
        <v>345.6</v>
      </c>
      <c r="I249" s="151"/>
      <c r="L249" s="146"/>
      <c r="M249" s="152"/>
      <c r="T249" s="153"/>
      <c r="AT249" s="148" t="s">
        <v>139</v>
      </c>
      <c r="AU249" s="148" t="s">
        <v>84</v>
      </c>
      <c r="AV249" s="12" t="s">
        <v>84</v>
      </c>
      <c r="AW249" s="12" t="s">
        <v>31</v>
      </c>
      <c r="AX249" s="12" t="s">
        <v>74</v>
      </c>
      <c r="AY249" s="148" t="s">
        <v>132</v>
      </c>
    </row>
    <row r="250" spans="2:51" s="12" customFormat="1">
      <c r="B250" s="146"/>
      <c r="D250" s="147" t="s">
        <v>139</v>
      </c>
      <c r="E250" s="148" t="s">
        <v>1</v>
      </c>
      <c r="F250" s="149" t="s">
        <v>813</v>
      </c>
      <c r="H250" s="150">
        <v>14.4</v>
      </c>
      <c r="I250" s="151"/>
      <c r="L250" s="146"/>
      <c r="M250" s="152"/>
      <c r="T250" s="153"/>
      <c r="AT250" s="148" t="s">
        <v>139</v>
      </c>
      <c r="AU250" s="148" t="s">
        <v>84</v>
      </c>
      <c r="AV250" s="12" t="s">
        <v>84</v>
      </c>
      <c r="AW250" s="12" t="s">
        <v>31</v>
      </c>
      <c r="AX250" s="12" t="s">
        <v>74</v>
      </c>
      <c r="AY250" s="148" t="s">
        <v>132</v>
      </c>
    </row>
    <row r="251" spans="2:51" s="12" customFormat="1">
      <c r="B251" s="146"/>
      <c r="D251" s="147" t="s">
        <v>139</v>
      </c>
      <c r="E251" s="148" t="s">
        <v>1</v>
      </c>
      <c r="F251" s="149" t="s">
        <v>814</v>
      </c>
      <c r="H251" s="150">
        <v>60.48</v>
      </c>
      <c r="I251" s="151"/>
      <c r="L251" s="146"/>
      <c r="M251" s="152"/>
      <c r="T251" s="153"/>
      <c r="AT251" s="148" t="s">
        <v>139</v>
      </c>
      <c r="AU251" s="148" t="s">
        <v>84</v>
      </c>
      <c r="AV251" s="12" t="s">
        <v>84</v>
      </c>
      <c r="AW251" s="12" t="s">
        <v>31</v>
      </c>
      <c r="AX251" s="12" t="s">
        <v>74</v>
      </c>
      <c r="AY251" s="148" t="s">
        <v>132</v>
      </c>
    </row>
    <row r="252" spans="2:51" s="12" customFormat="1">
      <c r="B252" s="146"/>
      <c r="D252" s="147" t="s">
        <v>139</v>
      </c>
      <c r="E252" s="148" t="s">
        <v>1</v>
      </c>
      <c r="F252" s="149" t="s">
        <v>815</v>
      </c>
      <c r="H252" s="150">
        <v>8.64</v>
      </c>
      <c r="I252" s="151"/>
      <c r="L252" s="146"/>
      <c r="M252" s="152"/>
      <c r="T252" s="153"/>
      <c r="AT252" s="148" t="s">
        <v>139</v>
      </c>
      <c r="AU252" s="148" t="s">
        <v>84</v>
      </c>
      <c r="AV252" s="12" t="s">
        <v>84</v>
      </c>
      <c r="AW252" s="12" t="s">
        <v>31</v>
      </c>
      <c r="AX252" s="12" t="s">
        <v>74</v>
      </c>
      <c r="AY252" s="148" t="s">
        <v>132</v>
      </c>
    </row>
    <row r="253" spans="2:51" s="12" customFormat="1">
      <c r="B253" s="146"/>
      <c r="D253" s="147" t="s">
        <v>139</v>
      </c>
      <c r="E253" s="148" t="s">
        <v>1</v>
      </c>
      <c r="F253" s="149" t="s">
        <v>816</v>
      </c>
      <c r="H253" s="150">
        <v>17.28</v>
      </c>
      <c r="I253" s="151"/>
      <c r="L253" s="146"/>
      <c r="M253" s="152"/>
      <c r="T253" s="153"/>
      <c r="AT253" s="148" t="s">
        <v>139</v>
      </c>
      <c r="AU253" s="148" t="s">
        <v>84</v>
      </c>
      <c r="AV253" s="12" t="s">
        <v>84</v>
      </c>
      <c r="AW253" s="12" t="s">
        <v>31</v>
      </c>
      <c r="AX253" s="12" t="s">
        <v>74</v>
      </c>
      <c r="AY253" s="148" t="s">
        <v>132</v>
      </c>
    </row>
    <row r="254" spans="2:51" s="12" customFormat="1">
      <c r="B254" s="146"/>
      <c r="D254" s="147" t="s">
        <v>139</v>
      </c>
      <c r="E254" s="148" t="s">
        <v>1</v>
      </c>
      <c r="F254" s="149" t="s">
        <v>817</v>
      </c>
      <c r="H254" s="150">
        <v>17.28</v>
      </c>
      <c r="I254" s="151"/>
      <c r="L254" s="146"/>
      <c r="M254" s="152"/>
      <c r="T254" s="153"/>
      <c r="AT254" s="148" t="s">
        <v>139</v>
      </c>
      <c r="AU254" s="148" t="s">
        <v>84</v>
      </c>
      <c r="AV254" s="12" t="s">
        <v>84</v>
      </c>
      <c r="AW254" s="12" t="s">
        <v>31</v>
      </c>
      <c r="AX254" s="12" t="s">
        <v>74</v>
      </c>
      <c r="AY254" s="148" t="s">
        <v>132</v>
      </c>
    </row>
    <row r="255" spans="2:51" s="12" customFormat="1">
      <c r="B255" s="146"/>
      <c r="D255" s="147" t="s">
        <v>139</v>
      </c>
      <c r="E255" s="148" t="s">
        <v>1</v>
      </c>
      <c r="F255" s="149" t="s">
        <v>818</v>
      </c>
      <c r="H255" s="150">
        <v>17.28</v>
      </c>
      <c r="I255" s="151"/>
      <c r="L255" s="146"/>
      <c r="M255" s="152"/>
      <c r="T255" s="153"/>
      <c r="AT255" s="148" t="s">
        <v>139</v>
      </c>
      <c r="AU255" s="148" t="s">
        <v>84</v>
      </c>
      <c r="AV255" s="12" t="s">
        <v>84</v>
      </c>
      <c r="AW255" s="12" t="s">
        <v>31</v>
      </c>
      <c r="AX255" s="12" t="s">
        <v>74</v>
      </c>
      <c r="AY255" s="148" t="s">
        <v>132</v>
      </c>
    </row>
    <row r="256" spans="2:51" s="12" customFormat="1">
      <c r="B256" s="146"/>
      <c r="D256" s="147" t="s">
        <v>139</v>
      </c>
      <c r="E256" s="148" t="s">
        <v>1</v>
      </c>
      <c r="F256" s="149" t="s">
        <v>819</v>
      </c>
      <c r="H256" s="150">
        <v>19.2</v>
      </c>
      <c r="I256" s="151"/>
      <c r="L256" s="146"/>
      <c r="M256" s="152"/>
      <c r="T256" s="153"/>
      <c r="AT256" s="148" t="s">
        <v>139</v>
      </c>
      <c r="AU256" s="148" t="s">
        <v>84</v>
      </c>
      <c r="AV256" s="12" t="s">
        <v>84</v>
      </c>
      <c r="AW256" s="12" t="s">
        <v>31</v>
      </c>
      <c r="AX256" s="12" t="s">
        <v>74</v>
      </c>
      <c r="AY256" s="148" t="s">
        <v>132</v>
      </c>
    </row>
    <row r="257" spans="2:65" s="12" customFormat="1">
      <c r="B257" s="146"/>
      <c r="D257" s="147" t="s">
        <v>139</v>
      </c>
      <c r="E257" s="148" t="s">
        <v>1</v>
      </c>
      <c r="F257" s="149" t="s">
        <v>820</v>
      </c>
      <c r="H257" s="150">
        <v>28.8</v>
      </c>
      <c r="I257" s="151"/>
      <c r="L257" s="146"/>
      <c r="M257" s="152"/>
      <c r="T257" s="153"/>
      <c r="AT257" s="148" t="s">
        <v>139</v>
      </c>
      <c r="AU257" s="148" t="s">
        <v>84</v>
      </c>
      <c r="AV257" s="12" t="s">
        <v>84</v>
      </c>
      <c r="AW257" s="12" t="s">
        <v>31</v>
      </c>
      <c r="AX257" s="12" t="s">
        <v>74</v>
      </c>
      <c r="AY257" s="148" t="s">
        <v>132</v>
      </c>
    </row>
    <row r="258" spans="2:65" s="12" customFormat="1">
      <c r="B258" s="146"/>
      <c r="D258" s="147" t="s">
        <v>139</v>
      </c>
      <c r="E258" s="148" t="s">
        <v>1</v>
      </c>
      <c r="F258" s="149" t="s">
        <v>821</v>
      </c>
      <c r="H258" s="150">
        <v>4.8</v>
      </c>
      <c r="I258" s="151"/>
      <c r="L258" s="146"/>
      <c r="M258" s="152"/>
      <c r="T258" s="153"/>
      <c r="AT258" s="148" t="s">
        <v>139</v>
      </c>
      <c r="AU258" s="148" t="s">
        <v>84</v>
      </c>
      <c r="AV258" s="12" t="s">
        <v>84</v>
      </c>
      <c r="AW258" s="12" t="s">
        <v>31</v>
      </c>
      <c r="AX258" s="12" t="s">
        <v>74</v>
      </c>
      <c r="AY258" s="148" t="s">
        <v>132</v>
      </c>
    </row>
    <row r="259" spans="2:65" s="12" customFormat="1">
      <c r="B259" s="146"/>
      <c r="D259" s="147" t="s">
        <v>139</v>
      </c>
      <c r="E259" s="148" t="s">
        <v>1</v>
      </c>
      <c r="F259" s="149" t="s">
        <v>822</v>
      </c>
      <c r="H259" s="150">
        <v>38.4</v>
      </c>
      <c r="I259" s="151"/>
      <c r="L259" s="146"/>
      <c r="M259" s="152"/>
      <c r="T259" s="153"/>
      <c r="AT259" s="148" t="s">
        <v>139</v>
      </c>
      <c r="AU259" s="148" t="s">
        <v>84</v>
      </c>
      <c r="AV259" s="12" t="s">
        <v>84</v>
      </c>
      <c r="AW259" s="12" t="s">
        <v>31</v>
      </c>
      <c r="AX259" s="12" t="s">
        <v>74</v>
      </c>
      <c r="AY259" s="148" t="s">
        <v>132</v>
      </c>
    </row>
    <row r="260" spans="2:65" s="12" customFormat="1">
      <c r="B260" s="146"/>
      <c r="D260" s="147" t="s">
        <v>139</v>
      </c>
      <c r="E260" s="148" t="s">
        <v>1</v>
      </c>
      <c r="F260" s="149" t="s">
        <v>823</v>
      </c>
      <c r="H260" s="150">
        <v>4.8</v>
      </c>
      <c r="I260" s="151"/>
      <c r="L260" s="146"/>
      <c r="M260" s="152"/>
      <c r="T260" s="153"/>
      <c r="AT260" s="148" t="s">
        <v>139</v>
      </c>
      <c r="AU260" s="148" t="s">
        <v>84</v>
      </c>
      <c r="AV260" s="12" t="s">
        <v>84</v>
      </c>
      <c r="AW260" s="12" t="s">
        <v>31</v>
      </c>
      <c r="AX260" s="12" t="s">
        <v>74</v>
      </c>
      <c r="AY260" s="148" t="s">
        <v>132</v>
      </c>
    </row>
    <row r="261" spans="2:65" s="12" customFormat="1">
      <c r="B261" s="146"/>
      <c r="D261" s="147" t="s">
        <v>139</v>
      </c>
      <c r="E261" s="148" t="s">
        <v>1</v>
      </c>
      <c r="F261" s="149" t="s">
        <v>824</v>
      </c>
      <c r="H261" s="150">
        <v>318</v>
      </c>
      <c r="I261" s="151"/>
      <c r="L261" s="146"/>
      <c r="M261" s="152"/>
      <c r="T261" s="153"/>
      <c r="AT261" s="148" t="s">
        <v>139</v>
      </c>
      <c r="AU261" s="148" t="s">
        <v>84</v>
      </c>
      <c r="AV261" s="12" t="s">
        <v>84</v>
      </c>
      <c r="AW261" s="12" t="s">
        <v>31</v>
      </c>
      <c r="AX261" s="12" t="s">
        <v>74</v>
      </c>
      <c r="AY261" s="148" t="s">
        <v>132</v>
      </c>
    </row>
    <row r="262" spans="2:65" s="13" customFormat="1">
      <c r="B262" s="154"/>
      <c r="D262" s="147" t="s">
        <v>139</v>
      </c>
      <c r="E262" s="155" t="s">
        <v>1</v>
      </c>
      <c r="F262" s="156" t="s">
        <v>156</v>
      </c>
      <c r="H262" s="157">
        <v>2608.7719999999999</v>
      </c>
      <c r="I262" s="158"/>
      <c r="L262" s="154"/>
      <c r="M262" s="159"/>
      <c r="T262" s="160"/>
      <c r="AT262" s="155" t="s">
        <v>139</v>
      </c>
      <c r="AU262" s="155" t="s">
        <v>84</v>
      </c>
      <c r="AV262" s="13" t="s">
        <v>137</v>
      </c>
      <c r="AW262" s="13" t="s">
        <v>31</v>
      </c>
      <c r="AX262" s="13" t="s">
        <v>82</v>
      </c>
      <c r="AY262" s="155" t="s">
        <v>132</v>
      </c>
    </row>
    <row r="263" spans="2:65" s="1" customFormat="1" ht="33" customHeight="1">
      <c r="B263" s="132"/>
      <c r="C263" s="133" t="s">
        <v>227</v>
      </c>
      <c r="D263" s="133" t="s">
        <v>134</v>
      </c>
      <c r="E263" s="134" t="s">
        <v>1684</v>
      </c>
      <c r="F263" s="135" t="s">
        <v>1871</v>
      </c>
      <c r="G263" s="136" t="s">
        <v>228</v>
      </c>
      <c r="H263" s="137">
        <v>2120.4209999999998</v>
      </c>
      <c r="I263" s="138"/>
      <c r="J263" s="139">
        <f>ROUND(I263*H263,2)</f>
        <v>0</v>
      </c>
      <c r="K263" s="135" t="s">
        <v>136</v>
      </c>
      <c r="L263" s="32"/>
      <c r="M263" s="140" t="s">
        <v>1</v>
      </c>
      <c r="N263" s="141" t="s">
        <v>39</v>
      </c>
      <c r="P263" s="142">
        <f>O263*H263</f>
        <v>0</v>
      </c>
      <c r="Q263" s="142">
        <v>0</v>
      </c>
      <c r="R263" s="142">
        <f>Q263*H263</f>
        <v>0</v>
      </c>
      <c r="S263" s="142">
        <v>0</v>
      </c>
      <c r="T263" s="143">
        <f>S263*H263</f>
        <v>0</v>
      </c>
      <c r="AR263" s="144" t="s">
        <v>137</v>
      </c>
      <c r="AT263" s="144" t="s">
        <v>134</v>
      </c>
      <c r="AU263" s="144" t="s">
        <v>84</v>
      </c>
      <c r="AY263" s="17" t="s">
        <v>132</v>
      </c>
      <c r="BE263" s="145">
        <f>IF(N263="základní",J263,0)</f>
        <v>0</v>
      </c>
      <c r="BF263" s="145">
        <f>IF(N263="snížená",J263,0)</f>
        <v>0</v>
      </c>
      <c r="BG263" s="145">
        <f>IF(N263="zákl. přenesená",J263,0)</f>
        <v>0</v>
      </c>
      <c r="BH263" s="145">
        <f>IF(N263="sníž. přenesená",J263,0)</f>
        <v>0</v>
      </c>
      <c r="BI263" s="145">
        <f>IF(N263="nulová",J263,0)</f>
        <v>0</v>
      </c>
      <c r="BJ263" s="17" t="s">
        <v>82</v>
      </c>
      <c r="BK263" s="145">
        <f>ROUND(I263*H263,2)</f>
        <v>0</v>
      </c>
      <c r="BL263" s="17" t="s">
        <v>137</v>
      </c>
      <c r="BM263" s="144" t="s">
        <v>825</v>
      </c>
    </row>
    <row r="264" spans="2:65" s="15" customFormat="1">
      <c r="B264" s="168"/>
      <c r="D264" s="147" t="s">
        <v>139</v>
      </c>
      <c r="E264" s="169" t="s">
        <v>1</v>
      </c>
      <c r="F264" s="170" t="s">
        <v>744</v>
      </c>
      <c r="H264" s="169" t="s">
        <v>1</v>
      </c>
      <c r="I264" s="171"/>
      <c r="L264" s="168"/>
      <c r="M264" s="172"/>
      <c r="T264" s="173"/>
      <c r="AT264" s="169" t="s">
        <v>139</v>
      </c>
      <c r="AU264" s="169" t="s">
        <v>84</v>
      </c>
      <c r="AV264" s="15" t="s">
        <v>82</v>
      </c>
      <c r="AW264" s="15" t="s">
        <v>31</v>
      </c>
      <c r="AX264" s="15" t="s">
        <v>74</v>
      </c>
      <c r="AY264" s="169" t="s">
        <v>132</v>
      </c>
    </row>
    <row r="265" spans="2:65" s="12" customFormat="1" ht="22.5">
      <c r="B265" s="146"/>
      <c r="D265" s="147" t="s">
        <v>139</v>
      </c>
      <c r="E265" s="148" t="s">
        <v>1</v>
      </c>
      <c r="F265" s="149" t="s">
        <v>826</v>
      </c>
      <c r="H265" s="150">
        <v>35.247999999999998</v>
      </c>
      <c r="I265" s="151"/>
      <c r="L265" s="146"/>
      <c r="M265" s="152"/>
      <c r="T265" s="153"/>
      <c r="AT265" s="148" t="s">
        <v>139</v>
      </c>
      <c r="AU265" s="148" t="s">
        <v>84</v>
      </c>
      <c r="AV265" s="12" t="s">
        <v>84</v>
      </c>
      <c r="AW265" s="12" t="s">
        <v>31</v>
      </c>
      <c r="AX265" s="12" t="s">
        <v>74</v>
      </c>
      <c r="AY265" s="148" t="s">
        <v>132</v>
      </c>
    </row>
    <row r="266" spans="2:65" s="15" customFormat="1">
      <c r="B266" s="168"/>
      <c r="D266" s="147" t="s">
        <v>139</v>
      </c>
      <c r="E266" s="169" t="s">
        <v>1</v>
      </c>
      <c r="F266" s="170" t="s">
        <v>746</v>
      </c>
      <c r="H266" s="169" t="s">
        <v>1</v>
      </c>
      <c r="I266" s="171"/>
      <c r="L266" s="168"/>
      <c r="M266" s="172"/>
      <c r="T266" s="173"/>
      <c r="AT266" s="169" t="s">
        <v>139</v>
      </c>
      <c r="AU266" s="169" t="s">
        <v>84</v>
      </c>
      <c r="AV266" s="15" t="s">
        <v>82</v>
      </c>
      <c r="AW266" s="15" t="s">
        <v>31</v>
      </c>
      <c r="AX266" s="15" t="s">
        <v>74</v>
      </c>
      <c r="AY266" s="169" t="s">
        <v>132</v>
      </c>
    </row>
    <row r="267" spans="2:65" s="12" customFormat="1" ht="22.5">
      <c r="B267" s="146"/>
      <c r="D267" s="147" t="s">
        <v>139</v>
      </c>
      <c r="E267" s="148" t="s">
        <v>1</v>
      </c>
      <c r="F267" s="149" t="s">
        <v>827</v>
      </c>
      <c r="H267" s="150">
        <v>86.406000000000006</v>
      </c>
      <c r="I267" s="151"/>
      <c r="L267" s="146"/>
      <c r="M267" s="152"/>
      <c r="T267" s="153"/>
      <c r="AT267" s="148" t="s">
        <v>139</v>
      </c>
      <c r="AU267" s="148" t="s">
        <v>84</v>
      </c>
      <c r="AV267" s="12" t="s">
        <v>84</v>
      </c>
      <c r="AW267" s="12" t="s">
        <v>31</v>
      </c>
      <c r="AX267" s="12" t="s">
        <v>74</v>
      </c>
      <c r="AY267" s="148" t="s">
        <v>132</v>
      </c>
    </row>
    <row r="268" spans="2:65" s="15" customFormat="1">
      <c r="B268" s="168"/>
      <c r="D268" s="147" t="s">
        <v>139</v>
      </c>
      <c r="E268" s="169" t="s">
        <v>1</v>
      </c>
      <c r="F268" s="170" t="s">
        <v>748</v>
      </c>
      <c r="H268" s="169" t="s">
        <v>1</v>
      </c>
      <c r="I268" s="171"/>
      <c r="L268" s="168"/>
      <c r="M268" s="172"/>
      <c r="T268" s="173"/>
      <c r="AT268" s="169" t="s">
        <v>139</v>
      </c>
      <c r="AU268" s="169" t="s">
        <v>84</v>
      </c>
      <c r="AV268" s="15" t="s">
        <v>82</v>
      </c>
      <c r="AW268" s="15" t="s">
        <v>31</v>
      </c>
      <c r="AX268" s="15" t="s">
        <v>74</v>
      </c>
      <c r="AY268" s="169" t="s">
        <v>132</v>
      </c>
    </row>
    <row r="269" spans="2:65" s="12" customFormat="1" ht="22.5">
      <c r="B269" s="146"/>
      <c r="D269" s="147" t="s">
        <v>139</v>
      </c>
      <c r="E269" s="148" t="s">
        <v>1</v>
      </c>
      <c r="F269" s="149" t="s">
        <v>828</v>
      </c>
      <c r="H269" s="150">
        <v>246.87</v>
      </c>
      <c r="I269" s="151"/>
      <c r="L269" s="146"/>
      <c r="M269" s="152"/>
      <c r="T269" s="153"/>
      <c r="AT269" s="148" t="s">
        <v>139</v>
      </c>
      <c r="AU269" s="148" t="s">
        <v>84</v>
      </c>
      <c r="AV269" s="12" t="s">
        <v>84</v>
      </c>
      <c r="AW269" s="12" t="s">
        <v>31</v>
      </c>
      <c r="AX269" s="12" t="s">
        <v>74</v>
      </c>
      <c r="AY269" s="148" t="s">
        <v>132</v>
      </c>
    </row>
    <row r="270" spans="2:65" s="15" customFormat="1">
      <c r="B270" s="168"/>
      <c r="D270" s="147" t="s">
        <v>139</v>
      </c>
      <c r="E270" s="169" t="s">
        <v>1</v>
      </c>
      <c r="F270" s="170" t="s">
        <v>660</v>
      </c>
      <c r="H270" s="169" t="s">
        <v>1</v>
      </c>
      <c r="I270" s="171"/>
      <c r="L270" s="168"/>
      <c r="M270" s="172"/>
      <c r="T270" s="173"/>
      <c r="AT270" s="169" t="s">
        <v>139</v>
      </c>
      <c r="AU270" s="169" t="s">
        <v>84</v>
      </c>
      <c r="AV270" s="15" t="s">
        <v>82</v>
      </c>
      <c r="AW270" s="15" t="s">
        <v>31</v>
      </c>
      <c r="AX270" s="15" t="s">
        <v>74</v>
      </c>
      <c r="AY270" s="169" t="s">
        <v>132</v>
      </c>
    </row>
    <row r="271" spans="2:65" s="12" customFormat="1" ht="22.5">
      <c r="B271" s="146"/>
      <c r="D271" s="147" t="s">
        <v>139</v>
      </c>
      <c r="E271" s="148" t="s">
        <v>1</v>
      </c>
      <c r="F271" s="149" t="s">
        <v>829</v>
      </c>
      <c r="H271" s="150">
        <v>139.435</v>
      </c>
      <c r="I271" s="151"/>
      <c r="L271" s="146"/>
      <c r="M271" s="152"/>
      <c r="T271" s="153"/>
      <c r="AT271" s="148" t="s">
        <v>139</v>
      </c>
      <c r="AU271" s="148" t="s">
        <v>84</v>
      </c>
      <c r="AV271" s="12" t="s">
        <v>84</v>
      </c>
      <c r="AW271" s="12" t="s">
        <v>31</v>
      </c>
      <c r="AX271" s="12" t="s">
        <v>74</v>
      </c>
      <c r="AY271" s="148" t="s">
        <v>132</v>
      </c>
    </row>
    <row r="272" spans="2:65" s="12" customFormat="1">
      <c r="B272" s="146"/>
      <c r="D272" s="147" t="s">
        <v>139</v>
      </c>
      <c r="E272" s="148" t="s">
        <v>1</v>
      </c>
      <c r="F272" s="149" t="s">
        <v>830</v>
      </c>
      <c r="H272" s="150">
        <v>151.19300000000001</v>
      </c>
      <c r="I272" s="151"/>
      <c r="L272" s="146"/>
      <c r="M272" s="152"/>
      <c r="T272" s="153"/>
      <c r="AT272" s="148" t="s">
        <v>139</v>
      </c>
      <c r="AU272" s="148" t="s">
        <v>84</v>
      </c>
      <c r="AV272" s="12" t="s">
        <v>84</v>
      </c>
      <c r="AW272" s="12" t="s">
        <v>31</v>
      </c>
      <c r="AX272" s="12" t="s">
        <v>74</v>
      </c>
      <c r="AY272" s="148" t="s">
        <v>132</v>
      </c>
    </row>
    <row r="273" spans="2:51" s="12" customFormat="1">
      <c r="B273" s="146"/>
      <c r="D273" s="147" t="s">
        <v>139</v>
      </c>
      <c r="E273" s="148" t="s">
        <v>1</v>
      </c>
      <c r="F273" s="149" t="s">
        <v>831</v>
      </c>
      <c r="H273" s="150">
        <v>164.208</v>
      </c>
      <c r="I273" s="151"/>
      <c r="L273" s="146"/>
      <c r="M273" s="152"/>
      <c r="T273" s="153"/>
      <c r="AT273" s="148" t="s">
        <v>139</v>
      </c>
      <c r="AU273" s="148" t="s">
        <v>84</v>
      </c>
      <c r="AV273" s="12" t="s">
        <v>84</v>
      </c>
      <c r="AW273" s="12" t="s">
        <v>31</v>
      </c>
      <c r="AX273" s="12" t="s">
        <v>74</v>
      </c>
      <c r="AY273" s="148" t="s">
        <v>132</v>
      </c>
    </row>
    <row r="274" spans="2:51" s="12" customFormat="1">
      <c r="B274" s="146"/>
      <c r="D274" s="147" t="s">
        <v>139</v>
      </c>
      <c r="E274" s="148" t="s">
        <v>1</v>
      </c>
      <c r="F274" s="149" t="s">
        <v>832</v>
      </c>
      <c r="H274" s="150">
        <v>55.308</v>
      </c>
      <c r="I274" s="151"/>
      <c r="L274" s="146"/>
      <c r="M274" s="152"/>
      <c r="T274" s="153"/>
      <c r="AT274" s="148" t="s">
        <v>139</v>
      </c>
      <c r="AU274" s="148" t="s">
        <v>84</v>
      </c>
      <c r="AV274" s="12" t="s">
        <v>84</v>
      </c>
      <c r="AW274" s="12" t="s">
        <v>31</v>
      </c>
      <c r="AX274" s="12" t="s">
        <v>74</v>
      </c>
      <c r="AY274" s="148" t="s">
        <v>132</v>
      </c>
    </row>
    <row r="275" spans="2:51" s="12" customFormat="1">
      <c r="B275" s="146"/>
      <c r="D275" s="147" t="s">
        <v>139</v>
      </c>
      <c r="E275" s="148" t="s">
        <v>1</v>
      </c>
      <c r="F275" s="149" t="s">
        <v>833</v>
      </c>
      <c r="H275" s="150">
        <v>102.023</v>
      </c>
      <c r="I275" s="151"/>
      <c r="L275" s="146"/>
      <c r="M275" s="152"/>
      <c r="T275" s="153"/>
      <c r="AT275" s="148" t="s">
        <v>139</v>
      </c>
      <c r="AU275" s="148" t="s">
        <v>84</v>
      </c>
      <c r="AV275" s="12" t="s">
        <v>84</v>
      </c>
      <c r="AW275" s="12" t="s">
        <v>31</v>
      </c>
      <c r="AX275" s="12" t="s">
        <v>74</v>
      </c>
      <c r="AY275" s="148" t="s">
        <v>132</v>
      </c>
    </row>
    <row r="276" spans="2:51" s="12" customFormat="1">
      <c r="B276" s="146"/>
      <c r="D276" s="147" t="s">
        <v>139</v>
      </c>
      <c r="E276" s="148" t="s">
        <v>1</v>
      </c>
      <c r="F276" s="149" t="s">
        <v>834</v>
      </c>
      <c r="H276" s="150">
        <v>72.745000000000005</v>
      </c>
      <c r="I276" s="151"/>
      <c r="L276" s="146"/>
      <c r="M276" s="152"/>
      <c r="T276" s="153"/>
      <c r="AT276" s="148" t="s">
        <v>139</v>
      </c>
      <c r="AU276" s="148" t="s">
        <v>84</v>
      </c>
      <c r="AV276" s="12" t="s">
        <v>84</v>
      </c>
      <c r="AW276" s="12" t="s">
        <v>31</v>
      </c>
      <c r="AX276" s="12" t="s">
        <v>74</v>
      </c>
      <c r="AY276" s="148" t="s">
        <v>132</v>
      </c>
    </row>
    <row r="277" spans="2:51" s="12" customFormat="1">
      <c r="B277" s="146"/>
      <c r="D277" s="147" t="s">
        <v>139</v>
      </c>
      <c r="E277" s="148" t="s">
        <v>1</v>
      </c>
      <c r="F277" s="149" t="s">
        <v>835</v>
      </c>
      <c r="H277" s="150">
        <v>64.786000000000001</v>
      </c>
      <c r="I277" s="151"/>
      <c r="L277" s="146"/>
      <c r="M277" s="152"/>
      <c r="T277" s="153"/>
      <c r="AT277" s="148" t="s">
        <v>139</v>
      </c>
      <c r="AU277" s="148" t="s">
        <v>84</v>
      </c>
      <c r="AV277" s="12" t="s">
        <v>84</v>
      </c>
      <c r="AW277" s="12" t="s">
        <v>31</v>
      </c>
      <c r="AX277" s="12" t="s">
        <v>74</v>
      </c>
      <c r="AY277" s="148" t="s">
        <v>132</v>
      </c>
    </row>
    <row r="278" spans="2:51" s="12" customFormat="1">
      <c r="B278" s="146"/>
      <c r="D278" s="147" t="s">
        <v>139</v>
      </c>
      <c r="E278" s="148" t="s">
        <v>1</v>
      </c>
      <c r="F278" s="149" t="s">
        <v>836</v>
      </c>
      <c r="H278" s="150">
        <v>135.27000000000001</v>
      </c>
      <c r="I278" s="151"/>
      <c r="L278" s="146"/>
      <c r="M278" s="152"/>
      <c r="T278" s="153"/>
      <c r="AT278" s="148" t="s">
        <v>139</v>
      </c>
      <c r="AU278" s="148" t="s">
        <v>84</v>
      </c>
      <c r="AV278" s="12" t="s">
        <v>84</v>
      </c>
      <c r="AW278" s="12" t="s">
        <v>31</v>
      </c>
      <c r="AX278" s="12" t="s">
        <v>74</v>
      </c>
      <c r="AY278" s="148" t="s">
        <v>132</v>
      </c>
    </row>
    <row r="279" spans="2:51" s="12" customFormat="1">
      <c r="B279" s="146"/>
      <c r="D279" s="147" t="s">
        <v>139</v>
      </c>
      <c r="E279" s="148" t="s">
        <v>1</v>
      </c>
      <c r="F279" s="149" t="s">
        <v>837</v>
      </c>
      <c r="H279" s="150">
        <v>217.53</v>
      </c>
      <c r="I279" s="151"/>
      <c r="L279" s="146"/>
      <c r="M279" s="152"/>
      <c r="T279" s="153"/>
      <c r="AT279" s="148" t="s">
        <v>139</v>
      </c>
      <c r="AU279" s="148" t="s">
        <v>84</v>
      </c>
      <c r="AV279" s="12" t="s">
        <v>84</v>
      </c>
      <c r="AW279" s="12" t="s">
        <v>31</v>
      </c>
      <c r="AX279" s="12" t="s">
        <v>74</v>
      </c>
      <c r="AY279" s="148" t="s">
        <v>132</v>
      </c>
    </row>
    <row r="280" spans="2:51" s="12" customFormat="1">
      <c r="B280" s="146"/>
      <c r="D280" s="147" t="s">
        <v>139</v>
      </c>
      <c r="E280" s="148" t="s">
        <v>1</v>
      </c>
      <c r="F280" s="149" t="s">
        <v>838</v>
      </c>
      <c r="H280" s="150">
        <v>46.835999999999999</v>
      </c>
      <c r="I280" s="151"/>
      <c r="L280" s="146"/>
      <c r="M280" s="152"/>
      <c r="T280" s="153"/>
      <c r="AT280" s="148" t="s">
        <v>139</v>
      </c>
      <c r="AU280" s="148" t="s">
        <v>84</v>
      </c>
      <c r="AV280" s="12" t="s">
        <v>84</v>
      </c>
      <c r="AW280" s="12" t="s">
        <v>31</v>
      </c>
      <c r="AX280" s="12" t="s">
        <v>74</v>
      </c>
      <c r="AY280" s="148" t="s">
        <v>132</v>
      </c>
    </row>
    <row r="281" spans="2:51" s="12" customFormat="1">
      <c r="B281" s="146"/>
      <c r="D281" s="147" t="s">
        <v>139</v>
      </c>
      <c r="E281" s="148" t="s">
        <v>1</v>
      </c>
      <c r="F281" s="149" t="s">
        <v>839</v>
      </c>
      <c r="H281" s="150">
        <v>150.19200000000001</v>
      </c>
      <c r="I281" s="151"/>
      <c r="L281" s="146"/>
      <c r="M281" s="152"/>
      <c r="T281" s="153"/>
      <c r="AT281" s="148" t="s">
        <v>139</v>
      </c>
      <c r="AU281" s="148" t="s">
        <v>84</v>
      </c>
      <c r="AV281" s="12" t="s">
        <v>84</v>
      </c>
      <c r="AW281" s="12" t="s">
        <v>31</v>
      </c>
      <c r="AX281" s="12" t="s">
        <v>74</v>
      </c>
      <c r="AY281" s="148" t="s">
        <v>132</v>
      </c>
    </row>
    <row r="282" spans="2:51" s="12" customFormat="1">
      <c r="B282" s="146"/>
      <c r="D282" s="147" t="s">
        <v>139</v>
      </c>
      <c r="E282" s="148" t="s">
        <v>1</v>
      </c>
      <c r="F282" s="149" t="s">
        <v>840</v>
      </c>
      <c r="H282" s="150">
        <v>79.531000000000006</v>
      </c>
      <c r="I282" s="151"/>
      <c r="L282" s="146"/>
      <c r="M282" s="152"/>
      <c r="T282" s="153"/>
      <c r="AT282" s="148" t="s">
        <v>139</v>
      </c>
      <c r="AU282" s="148" t="s">
        <v>84</v>
      </c>
      <c r="AV282" s="12" t="s">
        <v>84</v>
      </c>
      <c r="AW282" s="12" t="s">
        <v>31</v>
      </c>
      <c r="AX282" s="12" t="s">
        <v>74</v>
      </c>
      <c r="AY282" s="148" t="s">
        <v>132</v>
      </c>
    </row>
    <row r="283" spans="2:51" s="15" customFormat="1">
      <c r="B283" s="168"/>
      <c r="D283" s="147" t="s">
        <v>139</v>
      </c>
      <c r="E283" s="169" t="s">
        <v>1</v>
      </c>
      <c r="F283" s="170" t="s">
        <v>663</v>
      </c>
      <c r="H283" s="169" t="s">
        <v>1</v>
      </c>
      <c r="I283" s="171"/>
      <c r="L283" s="168"/>
      <c r="M283" s="172"/>
      <c r="T283" s="173"/>
      <c r="AT283" s="169" t="s">
        <v>139</v>
      </c>
      <c r="AU283" s="169" t="s">
        <v>84</v>
      </c>
      <c r="AV283" s="15" t="s">
        <v>82</v>
      </c>
      <c r="AW283" s="15" t="s">
        <v>31</v>
      </c>
      <c r="AX283" s="15" t="s">
        <v>74</v>
      </c>
      <c r="AY283" s="169" t="s">
        <v>132</v>
      </c>
    </row>
    <row r="284" spans="2:51" s="12" customFormat="1">
      <c r="B284" s="146"/>
      <c r="D284" s="147" t="s">
        <v>139</v>
      </c>
      <c r="E284" s="148" t="s">
        <v>1</v>
      </c>
      <c r="F284" s="149" t="s">
        <v>841</v>
      </c>
      <c r="H284" s="150">
        <v>28.8</v>
      </c>
      <c r="I284" s="151"/>
      <c r="L284" s="146"/>
      <c r="M284" s="152"/>
      <c r="T284" s="153"/>
      <c r="AT284" s="148" t="s">
        <v>139</v>
      </c>
      <c r="AU284" s="148" t="s">
        <v>84</v>
      </c>
      <c r="AV284" s="12" t="s">
        <v>84</v>
      </c>
      <c r="AW284" s="12" t="s">
        <v>31</v>
      </c>
      <c r="AX284" s="12" t="s">
        <v>74</v>
      </c>
      <c r="AY284" s="148" t="s">
        <v>132</v>
      </c>
    </row>
    <row r="285" spans="2:51" s="12" customFormat="1">
      <c r="B285" s="146"/>
      <c r="D285" s="147" t="s">
        <v>139</v>
      </c>
      <c r="E285" s="148" t="s">
        <v>1</v>
      </c>
      <c r="F285" s="149" t="s">
        <v>842</v>
      </c>
      <c r="H285" s="150">
        <v>40.32</v>
      </c>
      <c r="I285" s="151"/>
      <c r="L285" s="146"/>
      <c r="M285" s="152"/>
      <c r="T285" s="153"/>
      <c r="AT285" s="148" t="s">
        <v>139</v>
      </c>
      <c r="AU285" s="148" t="s">
        <v>84</v>
      </c>
      <c r="AV285" s="12" t="s">
        <v>84</v>
      </c>
      <c r="AW285" s="12" t="s">
        <v>31</v>
      </c>
      <c r="AX285" s="12" t="s">
        <v>74</v>
      </c>
      <c r="AY285" s="148" t="s">
        <v>132</v>
      </c>
    </row>
    <row r="286" spans="2:51" s="12" customFormat="1">
      <c r="B286" s="146"/>
      <c r="D286" s="147" t="s">
        <v>139</v>
      </c>
      <c r="E286" s="148" t="s">
        <v>1</v>
      </c>
      <c r="F286" s="149" t="s">
        <v>843</v>
      </c>
      <c r="H286" s="150">
        <v>5.76</v>
      </c>
      <c r="I286" s="151"/>
      <c r="L286" s="146"/>
      <c r="M286" s="152"/>
      <c r="T286" s="153"/>
      <c r="AT286" s="148" t="s">
        <v>139</v>
      </c>
      <c r="AU286" s="148" t="s">
        <v>84</v>
      </c>
      <c r="AV286" s="12" t="s">
        <v>84</v>
      </c>
      <c r="AW286" s="12" t="s">
        <v>31</v>
      </c>
      <c r="AX286" s="12" t="s">
        <v>74</v>
      </c>
      <c r="AY286" s="148" t="s">
        <v>132</v>
      </c>
    </row>
    <row r="287" spans="2:51" s="12" customFormat="1">
      <c r="B287" s="146"/>
      <c r="D287" s="147" t="s">
        <v>139</v>
      </c>
      <c r="E287" s="148" t="s">
        <v>1</v>
      </c>
      <c r="F287" s="149" t="s">
        <v>844</v>
      </c>
      <c r="H287" s="150">
        <v>11.52</v>
      </c>
      <c r="I287" s="151"/>
      <c r="L287" s="146"/>
      <c r="M287" s="152"/>
      <c r="T287" s="153"/>
      <c r="AT287" s="148" t="s">
        <v>139</v>
      </c>
      <c r="AU287" s="148" t="s">
        <v>84</v>
      </c>
      <c r="AV287" s="12" t="s">
        <v>84</v>
      </c>
      <c r="AW287" s="12" t="s">
        <v>31</v>
      </c>
      <c r="AX287" s="12" t="s">
        <v>74</v>
      </c>
      <c r="AY287" s="148" t="s">
        <v>132</v>
      </c>
    </row>
    <row r="288" spans="2:51" s="12" customFormat="1">
      <c r="B288" s="146"/>
      <c r="D288" s="147" t="s">
        <v>139</v>
      </c>
      <c r="E288" s="148" t="s">
        <v>1</v>
      </c>
      <c r="F288" s="149" t="s">
        <v>845</v>
      </c>
      <c r="H288" s="150">
        <v>11.52</v>
      </c>
      <c r="I288" s="151"/>
      <c r="L288" s="146"/>
      <c r="M288" s="152"/>
      <c r="T288" s="153"/>
      <c r="AT288" s="148" t="s">
        <v>139</v>
      </c>
      <c r="AU288" s="148" t="s">
        <v>84</v>
      </c>
      <c r="AV288" s="12" t="s">
        <v>84</v>
      </c>
      <c r="AW288" s="12" t="s">
        <v>31</v>
      </c>
      <c r="AX288" s="12" t="s">
        <v>74</v>
      </c>
      <c r="AY288" s="148" t="s">
        <v>132</v>
      </c>
    </row>
    <row r="289" spans="2:65" s="12" customFormat="1">
      <c r="B289" s="146"/>
      <c r="D289" s="147" t="s">
        <v>139</v>
      </c>
      <c r="E289" s="148" t="s">
        <v>1</v>
      </c>
      <c r="F289" s="149" t="s">
        <v>846</v>
      </c>
      <c r="H289" s="150">
        <v>11.52</v>
      </c>
      <c r="I289" s="151"/>
      <c r="L289" s="146"/>
      <c r="M289" s="152"/>
      <c r="T289" s="153"/>
      <c r="AT289" s="148" t="s">
        <v>139</v>
      </c>
      <c r="AU289" s="148" t="s">
        <v>84</v>
      </c>
      <c r="AV289" s="12" t="s">
        <v>84</v>
      </c>
      <c r="AW289" s="12" t="s">
        <v>31</v>
      </c>
      <c r="AX289" s="12" t="s">
        <v>74</v>
      </c>
      <c r="AY289" s="148" t="s">
        <v>132</v>
      </c>
    </row>
    <row r="290" spans="2:65" s="12" customFormat="1">
      <c r="B290" s="146"/>
      <c r="D290" s="147" t="s">
        <v>139</v>
      </c>
      <c r="E290" s="148" t="s">
        <v>1</v>
      </c>
      <c r="F290" s="149" t="s">
        <v>847</v>
      </c>
      <c r="H290" s="150">
        <v>38.4</v>
      </c>
      <c r="I290" s="151"/>
      <c r="L290" s="146"/>
      <c r="M290" s="152"/>
      <c r="T290" s="153"/>
      <c r="AT290" s="148" t="s">
        <v>139</v>
      </c>
      <c r="AU290" s="148" t="s">
        <v>84</v>
      </c>
      <c r="AV290" s="12" t="s">
        <v>84</v>
      </c>
      <c r="AW290" s="12" t="s">
        <v>31</v>
      </c>
      <c r="AX290" s="12" t="s">
        <v>74</v>
      </c>
      <c r="AY290" s="148" t="s">
        <v>132</v>
      </c>
    </row>
    <row r="291" spans="2:65" s="12" customFormat="1">
      <c r="B291" s="146"/>
      <c r="D291" s="147" t="s">
        <v>139</v>
      </c>
      <c r="E291" s="148" t="s">
        <v>1</v>
      </c>
      <c r="F291" s="149" t="s">
        <v>848</v>
      </c>
      <c r="H291" s="150">
        <v>57.6</v>
      </c>
      <c r="I291" s="151"/>
      <c r="L291" s="146"/>
      <c r="M291" s="152"/>
      <c r="T291" s="153"/>
      <c r="AT291" s="148" t="s">
        <v>139</v>
      </c>
      <c r="AU291" s="148" t="s">
        <v>84</v>
      </c>
      <c r="AV291" s="12" t="s">
        <v>84</v>
      </c>
      <c r="AW291" s="12" t="s">
        <v>31</v>
      </c>
      <c r="AX291" s="12" t="s">
        <v>74</v>
      </c>
      <c r="AY291" s="148" t="s">
        <v>132</v>
      </c>
    </row>
    <row r="292" spans="2:65" s="12" customFormat="1">
      <c r="B292" s="146"/>
      <c r="D292" s="147" t="s">
        <v>139</v>
      </c>
      <c r="E292" s="148" t="s">
        <v>1</v>
      </c>
      <c r="F292" s="149" t="s">
        <v>849</v>
      </c>
      <c r="H292" s="150">
        <v>9.6</v>
      </c>
      <c r="I292" s="151"/>
      <c r="L292" s="146"/>
      <c r="M292" s="152"/>
      <c r="T292" s="153"/>
      <c r="AT292" s="148" t="s">
        <v>139</v>
      </c>
      <c r="AU292" s="148" t="s">
        <v>84</v>
      </c>
      <c r="AV292" s="12" t="s">
        <v>84</v>
      </c>
      <c r="AW292" s="12" t="s">
        <v>31</v>
      </c>
      <c r="AX292" s="12" t="s">
        <v>74</v>
      </c>
      <c r="AY292" s="148" t="s">
        <v>132</v>
      </c>
    </row>
    <row r="293" spans="2:65" s="12" customFormat="1">
      <c r="B293" s="146"/>
      <c r="D293" s="147" t="s">
        <v>139</v>
      </c>
      <c r="E293" s="148" t="s">
        <v>1</v>
      </c>
      <c r="F293" s="149" t="s">
        <v>850</v>
      </c>
      <c r="H293" s="150">
        <v>19.2</v>
      </c>
      <c r="I293" s="151"/>
      <c r="L293" s="146"/>
      <c r="M293" s="152"/>
      <c r="T293" s="153"/>
      <c r="AT293" s="148" t="s">
        <v>139</v>
      </c>
      <c r="AU293" s="148" t="s">
        <v>84</v>
      </c>
      <c r="AV293" s="12" t="s">
        <v>84</v>
      </c>
      <c r="AW293" s="12" t="s">
        <v>31</v>
      </c>
      <c r="AX293" s="12" t="s">
        <v>74</v>
      </c>
      <c r="AY293" s="148" t="s">
        <v>132</v>
      </c>
    </row>
    <row r="294" spans="2:65" s="12" customFormat="1">
      <c r="B294" s="146"/>
      <c r="D294" s="147" t="s">
        <v>139</v>
      </c>
      <c r="E294" s="148" t="s">
        <v>1</v>
      </c>
      <c r="F294" s="149" t="s">
        <v>851</v>
      </c>
      <c r="H294" s="150">
        <v>43.2</v>
      </c>
      <c r="I294" s="151"/>
      <c r="L294" s="146"/>
      <c r="M294" s="152"/>
      <c r="T294" s="153"/>
      <c r="AT294" s="148" t="s">
        <v>139</v>
      </c>
      <c r="AU294" s="148" t="s">
        <v>84</v>
      </c>
      <c r="AV294" s="12" t="s">
        <v>84</v>
      </c>
      <c r="AW294" s="12" t="s">
        <v>31</v>
      </c>
      <c r="AX294" s="12" t="s">
        <v>74</v>
      </c>
      <c r="AY294" s="148" t="s">
        <v>132</v>
      </c>
    </row>
    <row r="295" spans="2:65" s="12" customFormat="1">
      <c r="B295" s="146"/>
      <c r="D295" s="147" t="s">
        <v>139</v>
      </c>
      <c r="E295" s="148" t="s">
        <v>1</v>
      </c>
      <c r="F295" s="149" t="s">
        <v>852</v>
      </c>
      <c r="H295" s="150">
        <v>95.4</v>
      </c>
      <c r="I295" s="151"/>
      <c r="L295" s="146"/>
      <c r="M295" s="152"/>
      <c r="T295" s="153"/>
      <c r="AT295" s="148" t="s">
        <v>139</v>
      </c>
      <c r="AU295" s="148" t="s">
        <v>84</v>
      </c>
      <c r="AV295" s="12" t="s">
        <v>84</v>
      </c>
      <c r="AW295" s="12" t="s">
        <v>31</v>
      </c>
      <c r="AX295" s="12" t="s">
        <v>74</v>
      </c>
      <c r="AY295" s="148" t="s">
        <v>132</v>
      </c>
    </row>
    <row r="296" spans="2:65" s="13" customFormat="1">
      <c r="B296" s="154"/>
      <c r="D296" s="147" t="s">
        <v>139</v>
      </c>
      <c r="E296" s="155" t="s">
        <v>1</v>
      </c>
      <c r="F296" s="156" t="s">
        <v>156</v>
      </c>
      <c r="H296" s="157">
        <v>2120.4209999999998</v>
      </c>
      <c r="I296" s="158"/>
      <c r="L296" s="154"/>
      <c r="M296" s="159"/>
      <c r="T296" s="160"/>
      <c r="AT296" s="155" t="s">
        <v>139</v>
      </c>
      <c r="AU296" s="155" t="s">
        <v>84</v>
      </c>
      <c r="AV296" s="13" t="s">
        <v>137</v>
      </c>
      <c r="AW296" s="13" t="s">
        <v>31</v>
      </c>
      <c r="AX296" s="13" t="s">
        <v>82</v>
      </c>
      <c r="AY296" s="155" t="s">
        <v>132</v>
      </c>
    </row>
    <row r="297" spans="2:65" s="1" customFormat="1" ht="33" customHeight="1">
      <c r="B297" s="132"/>
      <c r="C297" s="133" t="s">
        <v>244</v>
      </c>
      <c r="D297" s="133" t="s">
        <v>134</v>
      </c>
      <c r="E297" s="134" t="s">
        <v>1685</v>
      </c>
      <c r="F297" s="135" t="s">
        <v>1872</v>
      </c>
      <c r="G297" s="136" t="s">
        <v>228</v>
      </c>
      <c r="H297" s="137">
        <v>547.81799999999998</v>
      </c>
      <c r="I297" s="138"/>
      <c r="J297" s="139">
        <f>ROUND(I297*H297,2)</f>
        <v>0</v>
      </c>
      <c r="K297" s="135" t="s">
        <v>136</v>
      </c>
      <c r="L297" s="32"/>
      <c r="M297" s="140" t="s">
        <v>1</v>
      </c>
      <c r="N297" s="141" t="s">
        <v>39</v>
      </c>
      <c r="P297" s="142">
        <f>O297*H297</f>
        <v>0</v>
      </c>
      <c r="Q297" s="142">
        <v>0</v>
      </c>
      <c r="R297" s="142">
        <f>Q297*H297</f>
        <v>0</v>
      </c>
      <c r="S297" s="142">
        <v>0</v>
      </c>
      <c r="T297" s="143">
        <f>S297*H297</f>
        <v>0</v>
      </c>
      <c r="AR297" s="144" t="s">
        <v>137</v>
      </c>
      <c r="AT297" s="144" t="s">
        <v>134</v>
      </c>
      <c r="AU297" s="144" t="s">
        <v>84</v>
      </c>
      <c r="AY297" s="17" t="s">
        <v>132</v>
      </c>
      <c r="BE297" s="145">
        <f>IF(N297="základní",J297,0)</f>
        <v>0</v>
      </c>
      <c r="BF297" s="145">
        <f>IF(N297="snížená",J297,0)</f>
        <v>0</v>
      </c>
      <c r="BG297" s="145">
        <f>IF(N297="zákl. přenesená",J297,0)</f>
        <v>0</v>
      </c>
      <c r="BH297" s="145">
        <f>IF(N297="sníž. přenesená",J297,0)</f>
        <v>0</v>
      </c>
      <c r="BI297" s="145">
        <f>IF(N297="nulová",J297,0)</f>
        <v>0</v>
      </c>
      <c r="BJ297" s="17" t="s">
        <v>82</v>
      </c>
      <c r="BK297" s="145">
        <f>ROUND(I297*H297,2)</f>
        <v>0</v>
      </c>
      <c r="BL297" s="17" t="s">
        <v>137</v>
      </c>
      <c r="BM297" s="144" t="s">
        <v>853</v>
      </c>
    </row>
    <row r="298" spans="2:65" s="15" customFormat="1">
      <c r="B298" s="168"/>
      <c r="D298" s="147" t="s">
        <v>139</v>
      </c>
      <c r="E298" s="169" t="s">
        <v>1</v>
      </c>
      <c r="F298" s="170" t="s">
        <v>744</v>
      </c>
      <c r="H298" s="169" t="s">
        <v>1</v>
      </c>
      <c r="I298" s="171"/>
      <c r="L298" s="168"/>
      <c r="M298" s="172"/>
      <c r="T298" s="173"/>
      <c r="AT298" s="169" t="s">
        <v>139</v>
      </c>
      <c r="AU298" s="169" t="s">
        <v>84</v>
      </c>
      <c r="AV298" s="15" t="s">
        <v>82</v>
      </c>
      <c r="AW298" s="15" t="s">
        <v>31</v>
      </c>
      <c r="AX298" s="15" t="s">
        <v>74</v>
      </c>
      <c r="AY298" s="169" t="s">
        <v>132</v>
      </c>
    </row>
    <row r="299" spans="2:65" s="12" customFormat="1" ht="22.5">
      <c r="B299" s="146"/>
      <c r="D299" s="147" t="s">
        <v>139</v>
      </c>
      <c r="E299" s="148" t="s">
        <v>1</v>
      </c>
      <c r="F299" s="149" t="s">
        <v>854</v>
      </c>
      <c r="H299" s="150">
        <v>35.247999999999998</v>
      </c>
      <c r="I299" s="151"/>
      <c r="L299" s="146"/>
      <c r="M299" s="152"/>
      <c r="T299" s="153"/>
      <c r="AT299" s="148" t="s">
        <v>139</v>
      </c>
      <c r="AU299" s="148" t="s">
        <v>84</v>
      </c>
      <c r="AV299" s="12" t="s">
        <v>84</v>
      </c>
      <c r="AW299" s="12" t="s">
        <v>31</v>
      </c>
      <c r="AX299" s="12" t="s">
        <v>74</v>
      </c>
      <c r="AY299" s="148" t="s">
        <v>132</v>
      </c>
    </row>
    <row r="300" spans="2:65" s="15" customFormat="1">
      <c r="B300" s="168"/>
      <c r="D300" s="147" t="s">
        <v>139</v>
      </c>
      <c r="E300" s="169" t="s">
        <v>1</v>
      </c>
      <c r="F300" s="170" t="s">
        <v>660</v>
      </c>
      <c r="H300" s="169" t="s">
        <v>1</v>
      </c>
      <c r="I300" s="171"/>
      <c r="L300" s="168"/>
      <c r="M300" s="172"/>
      <c r="T300" s="173"/>
      <c r="AT300" s="169" t="s">
        <v>139</v>
      </c>
      <c r="AU300" s="169" t="s">
        <v>84</v>
      </c>
      <c r="AV300" s="15" t="s">
        <v>82</v>
      </c>
      <c r="AW300" s="15" t="s">
        <v>31</v>
      </c>
      <c r="AX300" s="15" t="s">
        <v>74</v>
      </c>
      <c r="AY300" s="169" t="s">
        <v>132</v>
      </c>
    </row>
    <row r="301" spans="2:65" s="12" customFormat="1" ht="22.5">
      <c r="B301" s="146"/>
      <c r="D301" s="147" t="s">
        <v>139</v>
      </c>
      <c r="E301" s="148" t="s">
        <v>1</v>
      </c>
      <c r="F301" s="149" t="s">
        <v>855</v>
      </c>
      <c r="H301" s="150">
        <v>92.956999999999994</v>
      </c>
      <c r="I301" s="151"/>
      <c r="L301" s="146"/>
      <c r="M301" s="152"/>
      <c r="T301" s="153"/>
      <c r="AT301" s="148" t="s">
        <v>139</v>
      </c>
      <c r="AU301" s="148" t="s">
        <v>84</v>
      </c>
      <c r="AV301" s="12" t="s">
        <v>84</v>
      </c>
      <c r="AW301" s="12" t="s">
        <v>31</v>
      </c>
      <c r="AX301" s="12" t="s">
        <v>74</v>
      </c>
      <c r="AY301" s="148" t="s">
        <v>132</v>
      </c>
    </row>
    <row r="302" spans="2:65" s="12" customFormat="1">
      <c r="B302" s="146"/>
      <c r="D302" s="147" t="s">
        <v>139</v>
      </c>
      <c r="E302" s="148" t="s">
        <v>1</v>
      </c>
      <c r="F302" s="149" t="s">
        <v>856</v>
      </c>
      <c r="H302" s="150">
        <v>130.96199999999999</v>
      </c>
      <c r="I302" s="151"/>
      <c r="L302" s="146"/>
      <c r="M302" s="152"/>
      <c r="T302" s="153"/>
      <c r="AT302" s="148" t="s">
        <v>139</v>
      </c>
      <c r="AU302" s="148" t="s">
        <v>84</v>
      </c>
      <c r="AV302" s="12" t="s">
        <v>84</v>
      </c>
      <c r="AW302" s="12" t="s">
        <v>31</v>
      </c>
      <c r="AX302" s="12" t="s">
        <v>74</v>
      </c>
      <c r="AY302" s="148" t="s">
        <v>132</v>
      </c>
    </row>
    <row r="303" spans="2:65" s="12" customFormat="1">
      <c r="B303" s="146"/>
      <c r="D303" s="147" t="s">
        <v>139</v>
      </c>
      <c r="E303" s="148" t="s">
        <v>1</v>
      </c>
      <c r="F303" s="149" t="s">
        <v>857</v>
      </c>
      <c r="H303" s="150">
        <v>86.929000000000002</v>
      </c>
      <c r="I303" s="151"/>
      <c r="L303" s="146"/>
      <c r="M303" s="152"/>
      <c r="T303" s="153"/>
      <c r="AT303" s="148" t="s">
        <v>139</v>
      </c>
      <c r="AU303" s="148" t="s">
        <v>84</v>
      </c>
      <c r="AV303" s="12" t="s">
        <v>84</v>
      </c>
      <c r="AW303" s="12" t="s">
        <v>31</v>
      </c>
      <c r="AX303" s="12" t="s">
        <v>74</v>
      </c>
      <c r="AY303" s="148" t="s">
        <v>132</v>
      </c>
    </row>
    <row r="304" spans="2:65" s="12" customFormat="1">
      <c r="B304" s="146"/>
      <c r="D304" s="147" t="s">
        <v>139</v>
      </c>
      <c r="E304" s="148" t="s">
        <v>1</v>
      </c>
      <c r="F304" s="149" t="s">
        <v>858</v>
      </c>
      <c r="H304" s="150">
        <v>13.226000000000001</v>
      </c>
      <c r="I304" s="151"/>
      <c r="L304" s="146"/>
      <c r="M304" s="152"/>
      <c r="T304" s="153"/>
      <c r="AT304" s="148" t="s">
        <v>139</v>
      </c>
      <c r="AU304" s="148" t="s">
        <v>84</v>
      </c>
      <c r="AV304" s="12" t="s">
        <v>84</v>
      </c>
      <c r="AW304" s="12" t="s">
        <v>31</v>
      </c>
      <c r="AX304" s="12" t="s">
        <v>74</v>
      </c>
      <c r="AY304" s="148" t="s">
        <v>132</v>
      </c>
    </row>
    <row r="305" spans="2:65" s="12" customFormat="1">
      <c r="B305" s="146"/>
      <c r="D305" s="147" t="s">
        <v>139</v>
      </c>
      <c r="E305" s="148" t="s">
        <v>1</v>
      </c>
      <c r="F305" s="149" t="s">
        <v>859</v>
      </c>
      <c r="H305" s="150">
        <v>100.128</v>
      </c>
      <c r="I305" s="151"/>
      <c r="L305" s="146"/>
      <c r="M305" s="152"/>
      <c r="T305" s="153"/>
      <c r="AT305" s="148" t="s">
        <v>139</v>
      </c>
      <c r="AU305" s="148" t="s">
        <v>84</v>
      </c>
      <c r="AV305" s="12" t="s">
        <v>84</v>
      </c>
      <c r="AW305" s="12" t="s">
        <v>31</v>
      </c>
      <c r="AX305" s="12" t="s">
        <v>74</v>
      </c>
      <c r="AY305" s="148" t="s">
        <v>132</v>
      </c>
    </row>
    <row r="306" spans="2:65" s="12" customFormat="1">
      <c r="B306" s="146"/>
      <c r="D306" s="147" t="s">
        <v>139</v>
      </c>
      <c r="E306" s="148" t="s">
        <v>1</v>
      </c>
      <c r="F306" s="149" t="s">
        <v>860</v>
      </c>
      <c r="H306" s="150">
        <v>88.367999999999995</v>
      </c>
      <c r="I306" s="151"/>
      <c r="L306" s="146"/>
      <c r="M306" s="152"/>
      <c r="T306" s="153"/>
      <c r="AT306" s="148" t="s">
        <v>139</v>
      </c>
      <c r="AU306" s="148" t="s">
        <v>84</v>
      </c>
      <c r="AV306" s="12" t="s">
        <v>84</v>
      </c>
      <c r="AW306" s="12" t="s">
        <v>31</v>
      </c>
      <c r="AX306" s="12" t="s">
        <v>74</v>
      </c>
      <c r="AY306" s="148" t="s">
        <v>132</v>
      </c>
    </row>
    <row r="307" spans="2:65" s="13" customFormat="1">
      <c r="B307" s="154"/>
      <c r="D307" s="147" t="s">
        <v>139</v>
      </c>
      <c r="E307" s="155" t="s">
        <v>1</v>
      </c>
      <c r="F307" s="156" t="s">
        <v>156</v>
      </c>
      <c r="H307" s="157">
        <v>547.81799999999998</v>
      </c>
      <c r="I307" s="158"/>
      <c r="L307" s="154"/>
      <c r="M307" s="159"/>
      <c r="T307" s="160"/>
      <c r="AT307" s="155" t="s">
        <v>139</v>
      </c>
      <c r="AU307" s="155" t="s">
        <v>84</v>
      </c>
      <c r="AV307" s="13" t="s">
        <v>137</v>
      </c>
      <c r="AW307" s="13" t="s">
        <v>31</v>
      </c>
      <c r="AX307" s="13" t="s">
        <v>82</v>
      </c>
      <c r="AY307" s="155" t="s">
        <v>132</v>
      </c>
    </row>
    <row r="308" spans="2:65" s="1" customFormat="1" ht="24.2" customHeight="1">
      <c r="B308" s="132"/>
      <c r="C308" s="133" t="s">
        <v>8</v>
      </c>
      <c r="D308" s="133" t="s">
        <v>134</v>
      </c>
      <c r="E308" s="134" t="s">
        <v>1619</v>
      </c>
      <c r="F308" s="135" t="s">
        <v>1798</v>
      </c>
      <c r="G308" s="136" t="s">
        <v>228</v>
      </c>
      <c r="H308" s="137">
        <v>912</v>
      </c>
      <c r="I308" s="138"/>
      <c r="J308" s="139">
        <f>ROUND(I308*H308,2)</f>
        <v>0</v>
      </c>
      <c r="K308" s="135" t="s">
        <v>136</v>
      </c>
      <c r="L308" s="32"/>
      <c r="M308" s="140" t="s">
        <v>1</v>
      </c>
      <c r="N308" s="141" t="s">
        <v>39</v>
      </c>
      <c r="P308" s="142">
        <f>O308*H308</f>
        <v>0</v>
      </c>
      <c r="Q308" s="142">
        <v>0</v>
      </c>
      <c r="R308" s="142">
        <f>Q308*H308</f>
        <v>0</v>
      </c>
      <c r="S308" s="142">
        <v>0</v>
      </c>
      <c r="T308" s="143">
        <f>S308*H308</f>
        <v>0</v>
      </c>
      <c r="AR308" s="144" t="s">
        <v>137</v>
      </c>
      <c r="AT308" s="144" t="s">
        <v>134</v>
      </c>
      <c r="AU308" s="144" t="s">
        <v>84</v>
      </c>
      <c r="AY308" s="17" t="s">
        <v>132</v>
      </c>
      <c r="BE308" s="145">
        <f>IF(N308="základní",J308,0)</f>
        <v>0</v>
      </c>
      <c r="BF308" s="145">
        <f>IF(N308="snížená",J308,0)</f>
        <v>0</v>
      </c>
      <c r="BG308" s="145">
        <f>IF(N308="zákl. přenesená",J308,0)</f>
        <v>0</v>
      </c>
      <c r="BH308" s="145">
        <f>IF(N308="sníž. přenesená",J308,0)</f>
        <v>0</v>
      </c>
      <c r="BI308" s="145">
        <f>IF(N308="nulová",J308,0)</f>
        <v>0</v>
      </c>
      <c r="BJ308" s="17" t="s">
        <v>82</v>
      </c>
      <c r="BK308" s="145">
        <f>ROUND(I308*H308,2)</f>
        <v>0</v>
      </c>
      <c r="BL308" s="17" t="s">
        <v>137</v>
      </c>
      <c r="BM308" s="144" t="s">
        <v>861</v>
      </c>
    </row>
    <row r="309" spans="2:65" s="15" customFormat="1">
      <c r="B309" s="168"/>
      <c r="D309" s="147" t="s">
        <v>139</v>
      </c>
      <c r="E309" s="169" t="s">
        <v>1</v>
      </c>
      <c r="F309" s="170" t="s">
        <v>744</v>
      </c>
      <c r="H309" s="169" t="s">
        <v>1</v>
      </c>
      <c r="I309" s="171"/>
      <c r="L309" s="168"/>
      <c r="M309" s="172"/>
      <c r="T309" s="173"/>
      <c r="AT309" s="169" t="s">
        <v>139</v>
      </c>
      <c r="AU309" s="169" t="s">
        <v>84</v>
      </c>
      <c r="AV309" s="15" t="s">
        <v>82</v>
      </c>
      <c r="AW309" s="15" t="s">
        <v>31</v>
      </c>
      <c r="AX309" s="15" t="s">
        <v>74</v>
      </c>
      <c r="AY309" s="169" t="s">
        <v>132</v>
      </c>
    </row>
    <row r="310" spans="2:65" s="12" customFormat="1">
      <c r="B310" s="146"/>
      <c r="D310" s="147" t="s">
        <v>139</v>
      </c>
      <c r="E310" s="148" t="s">
        <v>1</v>
      </c>
      <c r="F310" s="149" t="s">
        <v>862</v>
      </c>
      <c r="H310" s="150">
        <v>24</v>
      </c>
      <c r="I310" s="151"/>
      <c r="L310" s="146"/>
      <c r="M310" s="152"/>
      <c r="T310" s="153"/>
      <c r="AT310" s="148" t="s">
        <v>139</v>
      </c>
      <c r="AU310" s="148" t="s">
        <v>84</v>
      </c>
      <c r="AV310" s="12" t="s">
        <v>84</v>
      </c>
      <c r="AW310" s="12" t="s">
        <v>31</v>
      </c>
      <c r="AX310" s="12" t="s">
        <v>74</v>
      </c>
      <c r="AY310" s="148" t="s">
        <v>132</v>
      </c>
    </row>
    <row r="311" spans="2:65" s="15" customFormat="1">
      <c r="B311" s="168"/>
      <c r="D311" s="147" t="s">
        <v>139</v>
      </c>
      <c r="E311" s="169" t="s">
        <v>1</v>
      </c>
      <c r="F311" s="170" t="s">
        <v>746</v>
      </c>
      <c r="H311" s="169" t="s">
        <v>1</v>
      </c>
      <c r="I311" s="171"/>
      <c r="L311" s="168"/>
      <c r="M311" s="172"/>
      <c r="T311" s="173"/>
      <c r="AT311" s="169" t="s">
        <v>139</v>
      </c>
      <c r="AU311" s="169" t="s">
        <v>84</v>
      </c>
      <c r="AV311" s="15" t="s">
        <v>82</v>
      </c>
      <c r="AW311" s="15" t="s">
        <v>31</v>
      </c>
      <c r="AX311" s="15" t="s">
        <v>74</v>
      </c>
      <c r="AY311" s="169" t="s">
        <v>132</v>
      </c>
    </row>
    <row r="312" spans="2:65" s="12" customFormat="1">
      <c r="B312" s="146"/>
      <c r="D312" s="147" t="s">
        <v>139</v>
      </c>
      <c r="E312" s="148" t="s">
        <v>1</v>
      </c>
      <c r="F312" s="149" t="s">
        <v>863</v>
      </c>
      <c r="H312" s="150">
        <v>102</v>
      </c>
      <c r="I312" s="151"/>
      <c r="L312" s="146"/>
      <c r="M312" s="152"/>
      <c r="T312" s="153"/>
      <c r="AT312" s="148" t="s">
        <v>139</v>
      </c>
      <c r="AU312" s="148" t="s">
        <v>84</v>
      </c>
      <c r="AV312" s="12" t="s">
        <v>84</v>
      </c>
      <c r="AW312" s="12" t="s">
        <v>31</v>
      </c>
      <c r="AX312" s="12" t="s">
        <v>74</v>
      </c>
      <c r="AY312" s="148" t="s">
        <v>132</v>
      </c>
    </row>
    <row r="313" spans="2:65" s="15" customFormat="1">
      <c r="B313" s="168"/>
      <c r="D313" s="147" t="s">
        <v>139</v>
      </c>
      <c r="E313" s="169" t="s">
        <v>1</v>
      </c>
      <c r="F313" s="170" t="s">
        <v>748</v>
      </c>
      <c r="H313" s="169" t="s">
        <v>1</v>
      </c>
      <c r="I313" s="171"/>
      <c r="L313" s="168"/>
      <c r="M313" s="172"/>
      <c r="T313" s="173"/>
      <c r="AT313" s="169" t="s">
        <v>139</v>
      </c>
      <c r="AU313" s="169" t="s">
        <v>84</v>
      </c>
      <c r="AV313" s="15" t="s">
        <v>82</v>
      </c>
      <c r="AW313" s="15" t="s">
        <v>31</v>
      </c>
      <c r="AX313" s="15" t="s">
        <v>74</v>
      </c>
      <c r="AY313" s="169" t="s">
        <v>132</v>
      </c>
    </row>
    <row r="314" spans="2:65" s="12" customFormat="1">
      <c r="B314" s="146"/>
      <c r="D314" s="147" t="s">
        <v>139</v>
      </c>
      <c r="E314" s="148" t="s">
        <v>1</v>
      </c>
      <c r="F314" s="149" t="s">
        <v>864</v>
      </c>
      <c r="H314" s="150">
        <v>204</v>
      </c>
      <c r="I314" s="151"/>
      <c r="L314" s="146"/>
      <c r="M314" s="152"/>
      <c r="T314" s="153"/>
      <c r="AT314" s="148" t="s">
        <v>139</v>
      </c>
      <c r="AU314" s="148" t="s">
        <v>84</v>
      </c>
      <c r="AV314" s="12" t="s">
        <v>84</v>
      </c>
      <c r="AW314" s="12" t="s">
        <v>31</v>
      </c>
      <c r="AX314" s="12" t="s">
        <v>74</v>
      </c>
      <c r="AY314" s="148" t="s">
        <v>132</v>
      </c>
    </row>
    <row r="315" spans="2:65" s="15" customFormat="1">
      <c r="B315" s="168"/>
      <c r="D315" s="147" t="s">
        <v>139</v>
      </c>
      <c r="E315" s="169" t="s">
        <v>1</v>
      </c>
      <c r="F315" s="170" t="s">
        <v>660</v>
      </c>
      <c r="H315" s="169" t="s">
        <v>1</v>
      </c>
      <c r="I315" s="171"/>
      <c r="L315" s="168"/>
      <c r="M315" s="172"/>
      <c r="T315" s="173"/>
      <c r="AT315" s="169" t="s">
        <v>139</v>
      </c>
      <c r="AU315" s="169" t="s">
        <v>84</v>
      </c>
      <c r="AV315" s="15" t="s">
        <v>82</v>
      </c>
      <c r="AW315" s="15" t="s">
        <v>31</v>
      </c>
      <c r="AX315" s="15" t="s">
        <v>74</v>
      </c>
      <c r="AY315" s="169" t="s">
        <v>132</v>
      </c>
    </row>
    <row r="316" spans="2:65" s="12" customFormat="1">
      <c r="B316" s="146"/>
      <c r="D316" s="147" t="s">
        <v>139</v>
      </c>
      <c r="E316" s="148" t="s">
        <v>1</v>
      </c>
      <c r="F316" s="149" t="s">
        <v>865</v>
      </c>
      <c r="H316" s="150">
        <v>204</v>
      </c>
      <c r="I316" s="151"/>
      <c r="L316" s="146"/>
      <c r="M316" s="152"/>
      <c r="T316" s="153"/>
      <c r="AT316" s="148" t="s">
        <v>139</v>
      </c>
      <c r="AU316" s="148" t="s">
        <v>84</v>
      </c>
      <c r="AV316" s="12" t="s">
        <v>84</v>
      </c>
      <c r="AW316" s="12" t="s">
        <v>31</v>
      </c>
      <c r="AX316" s="12" t="s">
        <v>74</v>
      </c>
      <c r="AY316" s="148" t="s">
        <v>132</v>
      </c>
    </row>
    <row r="317" spans="2:65" s="12" customFormat="1">
      <c r="B317" s="146"/>
      <c r="D317" s="147" t="s">
        <v>139</v>
      </c>
      <c r="E317" s="148" t="s">
        <v>1</v>
      </c>
      <c r="F317" s="149" t="s">
        <v>866</v>
      </c>
      <c r="H317" s="150">
        <v>78</v>
      </c>
      <c r="I317" s="151"/>
      <c r="L317" s="146"/>
      <c r="M317" s="152"/>
      <c r="T317" s="153"/>
      <c r="AT317" s="148" t="s">
        <v>139</v>
      </c>
      <c r="AU317" s="148" t="s">
        <v>84</v>
      </c>
      <c r="AV317" s="12" t="s">
        <v>84</v>
      </c>
      <c r="AW317" s="12" t="s">
        <v>31</v>
      </c>
      <c r="AX317" s="12" t="s">
        <v>74</v>
      </c>
      <c r="AY317" s="148" t="s">
        <v>132</v>
      </c>
    </row>
    <row r="318" spans="2:65" s="12" customFormat="1">
      <c r="B318" s="146"/>
      <c r="D318" s="147" t="s">
        <v>139</v>
      </c>
      <c r="E318" s="148" t="s">
        <v>1</v>
      </c>
      <c r="F318" s="149" t="s">
        <v>867</v>
      </c>
      <c r="H318" s="150">
        <v>18</v>
      </c>
      <c r="I318" s="151"/>
      <c r="L318" s="146"/>
      <c r="M318" s="152"/>
      <c r="T318" s="153"/>
      <c r="AT318" s="148" t="s">
        <v>139</v>
      </c>
      <c r="AU318" s="148" t="s">
        <v>84</v>
      </c>
      <c r="AV318" s="12" t="s">
        <v>84</v>
      </c>
      <c r="AW318" s="12" t="s">
        <v>31</v>
      </c>
      <c r="AX318" s="12" t="s">
        <v>74</v>
      </c>
      <c r="AY318" s="148" t="s">
        <v>132</v>
      </c>
    </row>
    <row r="319" spans="2:65" s="12" customFormat="1">
      <c r="B319" s="146"/>
      <c r="D319" s="147" t="s">
        <v>139</v>
      </c>
      <c r="E319" s="148" t="s">
        <v>1</v>
      </c>
      <c r="F319" s="149" t="s">
        <v>868</v>
      </c>
      <c r="H319" s="150">
        <v>6</v>
      </c>
      <c r="I319" s="151"/>
      <c r="L319" s="146"/>
      <c r="M319" s="152"/>
      <c r="T319" s="153"/>
      <c r="AT319" s="148" t="s">
        <v>139</v>
      </c>
      <c r="AU319" s="148" t="s">
        <v>84</v>
      </c>
      <c r="AV319" s="12" t="s">
        <v>84</v>
      </c>
      <c r="AW319" s="12" t="s">
        <v>31</v>
      </c>
      <c r="AX319" s="12" t="s">
        <v>74</v>
      </c>
      <c r="AY319" s="148" t="s">
        <v>132</v>
      </c>
    </row>
    <row r="320" spans="2:65" s="12" customFormat="1">
      <c r="B320" s="146"/>
      <c r="D320" s="147" t="s">
        <v>139</v>
      </c>
      <c r="E320" s="148" t="s">
        <v>1</v>
      </c>
      <c r="F320" s="149" t="s">
        <v>771</v>
      </c>
      <c r="H320" s="150">
        <v>60</v>
      </c>
      <c r="I320" s="151"/>
      <c r="L320" s="146"/>
      <c r="M320" s="152"/>
      <c r="T320" s="153"/>
      <c r="AT320" s="148" t="s">
        <v>139</v>
      </c>
      <c r="AU320" s="148" t="s">
        <v>84</v>
      </c>
      <c r="AV320" s="12" t="s">
        <v>84</v>
      </c>
      <c r="AW320" s="12" t="s">
        <v>31</v>
      </c>
      <c r="AX320" s="12" t="s">
        <v>74</v>
      </c>
      <c r="AY320" s="148" t="s">
        <v>132</v>
      </c>
    </row>
    <row r="321" spans="2:65" s="12" customFormat="1">
      <c r="B321" s="146"/>
      <c r="D321" s="147" t="s">
        <v>139</v>
      </c>
      <c r="E321" s="148" t="s">
        <v>1</v>
      </c>
      <c r="F321" s="149" t="s">
        <v>772</v>
      </c>
      <c r="H321" s="150">
        <v>36</v>
      </c>
      <c r="I321" s="151"/>
      <c r="L321" s="146"/>
      <c r="M321" s="152"/>
      <c r="T321" s="153"/>
      <c r="AT321" s="148" t="s">
        <v>139</v>
      </c>
      <c r="AU321" s="148" t="s">
        <v>84</v>
      </c>
      <c r="AV321" s="12" t="s">
        <v>84</v>
      </c>
      <c r="AW321" s="12" t="s">
        <v>31</v>
      </c>
      <c r="AX321" s="12" t="s">
        <v>74</v>
      </c>
      <c r="AY321" s="148" t="s">
        <v>132</v>
      </c>
    </row>
    <row r="322" spans="2:65" s="12" customFormat="1">
      <c r="B322" s="146"/>
      <c r="D322" s="147" t="s">
        <v>139</v>
      </c>
      <c r="E322" s="148" t="s">
        <v>1</v>
      </c>
      <c r="F322" s="149" t="s">
        <v>869</v>
      </c>
      <c r="H322" s="150">
        <v>48</v>
      </c>
      <c r="I322" s="151"/>
      <c r="L322" s="146"/>
      <c r="M322" s="152"/>
      <c r="T322" s="153"/>
      <c r="AT322" s="148" t="s">
        <v>139</v>
      </c>
      <c r="AU322" s="148" t="s">
        <v>84</v>
      </c>
      <c r="AV322" s="12" t="s">
        <v>84</v>
      </c>
      <c r="AW322" s="12" t="s">
        <v>31</v>
      </c>
      <c r="AX322" s="12" t="s">
        <v>74</v>
      </c>
      <c r="AY322" s="148" t="s">
        <v>132</v>
      </c>
    </row>
    <row r="323" spans="2:65" s="12" customFormat="1">
      <c r="B323" s="146"/>
      <c r="D323" s="147" t="s">
        <v>139</v>
      </c>
      <c r="E323" s="148" t="s">
        <v>1</v>
      </c>
      <c r="F323" s="149" t="s">
        <v>870</v>
      </c>
      <c r="H323" s="150">
        <v>48</v>
      </c>
      <c r="I323" s="151"/>
      <c r="L323" s="146"/>
      <c r="M323" s="152"/>
      <c r="T323" s="153"/>
      <c r="AT323" s="148" t="s">
        <v>139</v>
      </c>
      <c r="AU323" s="148" t="s">
        <v>84</v>
      </c>
      <c r="AV323" s="12" t="s">
        <v>84</v>
      </c>
      <c r="AW323" s="12" t="s">
        <v>31</v>
      </c>
      <c r="AX323" s="12" t="s">
        <v>74</v>
      </c>
      <c r="AY323" s="148" t="s">
        <v>132</v>
      </c>
    </row>
    <row r="324" spans="2:65" s="12" customFormat="1">
      <c r="B324" s="146"/>
      <c r="D324" s="147" t="s">
        <v>139</v>
      </c>
      <c r="E324" s="148" t="s">
        <v>1</v>
      </c>
      <c r="F324" s="149" t="s">
        <v>871</v>
      </c>
      <c r="H324" s="150">
        <v>132</v>
      </c>
      <c r="I324" s="151"/>
      <c r="L324" s="146"/>
      <c r="M324" s="152"/>
      <c r="T324" s="153"/>
      <c r="AT324" s="148" t="s">
        <v>139</v>
      </c>
      <c r="AU324" s="148" t="s">
        <v>84</v>
      </c>
      <c r="AV324" s="12" t="s">
        <v>84</v>
      </c>
      <c r="AW324" s="12" t="s">
        <v>31</v>
      </c>
      <c r="AX324" s="12" t="s">
        <v>74</v>
      </c>
      <c r="AY324" s="148" t="s">
        <v>132</v>
      </c>
    </row>
    <row r="325" spans="2:65" s="12" customFormat="1">
      <c r="B325" s="146"/>
      <c r="D325" s="147" t="s">
        <v>139</v>
      </c>
      <c r="E325" s="148" t="s">
        <v>1</v>
      </c>
      <c r="F325" s="149" t="s">
        <v>872</v>
      </c>
      <c r="H325" s="150">
        <v>24</v>
      </c>
      <c r="I325" s="151"/>
      <c r="L325" s="146"/>
      <c r="M325" s="152"/>
      <c r="T325" s="153"/>
      <c r="AT325" s="148" t="s">
        <v>139</v>
      </c>
      <c r="AU325" s="148" t="s">
        <v>84</v>
      </c>
      <c r="AV325" s="12" t="s">
        <v>84</v>
      </c>
      <c r="AW325" s="12" t="s">
        <v>31</v>
      </c>
      <c r="AX325" s="12" t="s">
        <v>74</v>
      </c>
      <c r="AY325" s="148" t="s">
        <v>132</v>
      </c>
    </row>
    <row r="326" spans="2:65" s="12" customFormat="1">
      <c r="B326" s="146"/>
      <c r="D326" s="147" t="s">
        <v>139</v>
      </c>
      <c r="E326" s="148" t="s">
        <v>1</v>
      </c>
      <c r="F326" s="149" t="s">
        <v>873</v>
      </c>
      <c r="H326" s="150">
        <v>156</v>
      </c>
      <c r="I326" s="151"/>
      <c r="L326" s="146"/>
      <c r="M326" s="152"/>
      <c r="T326" s="153"/>
      <c r="AT326" s="148" t="s">
        <v>139</v>
      </c>
      <c r="AU326" s="148" t="s">
        <v>84</v>
      </c>
      <c r="AV326" s="12" t="s">
        <v>84</v>
      </c>
      <c r="AW326" s="12" t="s">
        <v>31</v>
      </c>
      <c r="AX326" s="12" t="s">
        <v>74</v>
      </c>
      <c r="AY326" s="148" t="s">
        <v>132</v>
      </c>
    </row>
    <row r="327" spans="2:65" s="13" customFormat="1">
      <c r="B327" s="154"/>
      <c r="D327" s="147" t="s">
        <v>139</v>
      </c>
      <c r="E327" s="155" t="s">
        <v>1</v>
      </c>
      <c r="F327" s="156" t="s">
        <v>156</v>
      </c>
      <c r="H327" s="157">
        <v>1140</v>
      </c>
      <c r="I327" s="158"/>
      <c r="L327" s="154"/>
      <c r="M327" s="159"/>
      <c r="T327" s="160"/>
      <c r="AT327" s="155" t="s">
        <v>139</v>
      </c>
      <c r="AU327" s="155" t="s">
        <v>84</v>
      </c>
      <c r="AV327" s="13" t="s">
        <v>137</v>
      </c>
      <c r="AW327" s="13" t="s">
        <v>31</v>
      </c>
      <c r="AX327" s="13" t="s">
        <v>74</v>
      </c>
      <c r="AY327" s="155" t="s">
        <v>132</v>
      </c>
    </row>
    <row r="328" spans="2:65" s="12" customFormat="1">
      <c r="B328" s="146"/>
      <c r="D328" s="147" t="s">
        <v>139</v>
      </c>
      <c r="E328" s="148" t="s">
        <v>1</v>
      </c>
      <c r="F328" s="149" t="s">
        <v>874</v>
      </c>
      <c r="H328" s="150">
        <v>912</v>
      </c>
      <c r="I328" s="151"/>
      <c r="L328" s="146"/>
      <c r="M328" s="152"/>
      <c r="T328" s="153"/>
      <c r="AT328" s="148" t="s">
        <v>139</v>
      </c>
      <c r="AU328" s="148" t="s">
        <v>84</v>
      </c>
      <c r="AV328" s="12" t="s">
        <v>84</v>
      </c>
      <c r="AW328" s="12" t="s">
        <v>31</v>
      </c>
      <c r="AX328" s="12" t="s">
        <v>82</v>
      </c>
      <c r="AY328" s="148" t="s">
        <v>132</v>
      </c>
    </row>
    <row r="329" spans="2:65" s="1" customFormat="1" ht="24.2" customHeight="1">
      <c r="B329" s="132"/>
      <c r="C329" s="133" t="s">
        <v>275</v>
      </c>
      <c r="D329" s="133" t="s">
        <v>134</v>
      </c>
      <c r="E329" s="134" t="s">
        <v>1620</v>
      </c>
      <c r="F329" s="135" t="s">
        <v>1799</v>
      </c>
      <c r="G329" s="136" t="s">
        <v>135</v>
      </c>
      <c r="H329" s="137">
        <v>826.83399999999995</v>
      </c>
      <c r="I329" s="138"/>
      <c r="J329" s="139">
        <f>ROUND(I329*H329,2)</f>
        <v>0</v>
      </c>
      <c r="K329" s="135" t="s">
        <v>136</v>
      </c>
      <c r="L329" s="32"/>
      <c r="M329" s="140" t="s">
        <v>1</v>
      </c>
      <c r="N329" s="141" t="s">
        <v>39</v>
      </c>
      <c r="P329" s="142">
        <f>O329*H329</f>
        <v>0</v>
      </c>
      <c r="Q329" s="142">
        <v>8.4999999999999995E-4</v>
      </c>
      <c r="R329" s="142">
        <f>Q329*H329</f>
        <v>0.70280889999999996</v>
      </c>
      <c r="S329" s="142">
        <v>0</v>
      </c>
      <c r="T329" s="143">
        <f>S329*H329</f>
        <v>0</v>
      </c>
      <c r="AR329" s="144" t="s">
        <v>137</v>
      </c>
      <c r="AT329" s="144" t="s">
        <v>134</v>
      </c>
      <c r="AU329" s="144" t="s">
        <v>84</v>
      </c>
      <c r="AY329" s="17" t="s">
        <v>132</v>
      </c>
      <c r="BE329" s="145">
        <f>IF(N329="základní",J329,0)</f>
        <v>0</v>
      </c>
      <c r="BF329" s="145">
        <f>IF(N329="snížená",J329,0)</f>
        <v>0</v>
      </c>
      <c r="BG329" s="145">
        <f>IF(N329="zákl. přenesená",J329,0)</f>
        <v>0</v>
      </c>
      <c r="BH329" s="145">
        <f>IF(N329="sníž. přenesená",J329,0)</f>
        <v>0</v>
      </c>
      <c r="BI329" s="145">
        <f>IF(N329="nulová",J329,0)</f>
        <v>0</v>
      </c>
      <c r="BJ329" s="17" t="s">
        <v>82</v>
      </c>
      <c r="BK329" s="145">
        <f>ROUND(I329*H329,2)</f>
        <v>0</v>
      </c>
      <c r="BL329" s="17" t="s">
        <v>137</v>
      </c>
      <c r="BM329" s="144" t="s">
        <v>875</v>
      </c>
    </row>
    <row r="330" spans="2:65" s="15" customFormat="1">
      <c r="B330" s="168"/>
      <c r="D330" s="147" t="s">
        <v>139</v>
      </c>
      <c r="E330" s="169" t="s">
        <v>1</v>
      </c>
      <c r="F330" s="170" t="s">
        <v>281</v>
      </c>
      <c r="H330" s="169" t="s">
        <v>1</v>
      </c>
      <c r="I330" s="171"/>
      <c r="L330" s="168"/>
      <c r="M330" s="172"/>
      <c r="T330" s="173"/>
      <c r="AT330" s="169" t="s">
        <v>139</v>
      </c>
      <c r="AU330" s="169" t="s">
        <v>84</v>
      </c>
      <c r="AV330" s="15" t="s">
        <v>82</v>
      </c>
      <c r="AW330" s="15" t="s">
        <v>31</v>
      </c>
      <c r="AX330" s="15" t="s">
        <v>74</v>
      </c>
      <c r="AY330" s="169" t="s">
        <v>132</v>
      </c>
    </row>
    <row r="331" spans="2:65" s="15" customFormat="1">
      <c r="B331" s="168"/>
      <c r="D331" s="147" t="s">
        <v>139</v>
      </c>
      <c r="E331" s="169" t="s">
        <v>1</v>
      </c>
      <c r="F331" s="170" t="s">
        <v>744</v>
      </c>
      <c r="H331" s="169" t="s">
        <v>1</v>
      </c>
      <c r="I331" s="171"/>
      <c r="L331" s="168"/>
      <c r="M331" s="172"/>
      <c r="T331" s="173"/>
      <c r="AT331" s="169" t="s">
        <v>139</v>
      </c>
      <c r="AU331" s="169" t="s">
        <v>84</v>
      </c>
      <c r="AV331" s="15" t="s">
        <v>82</v>
      </c>
      <c r="AW331" s="15" t="s">
        <v>31</v>
      </c>
      <c r="AX331" s="15" t="s">
        <v>74</v>
      </c>
      <c r="AY331" s="169" t="s">
        <v>132</v>
      </c>
    </row>
    <row r="332" spans="2:65" s="12" customFormat="1" ht="22.5">
      <c r="B332" s="146"/>
      <c r="D332" s="147" t="s">
        <v>139</v>
      </c>
      <c r="E332" s="148" t="s">
        <v>1</v>
      </c>
      <c r="F332" s="149" t="s">
        <v>876</v>
      </c>
      <c r="H332" s="150">
        <v>19.582000000000001</v>
      </c>
      <c r="I332" s="151"/>
      <c r="L332" s="146"/>
      <c r="M332" s="152"/>
      <c r="T332" s="153"/>
      <c r="AT332" s="148" t="s">
        <v>139</v>
      </c>
      <c r="AU332" s="148" t="s">
        <v>84</v>
      </c>
      <c r="AV332" s="12" t="s">
        <v>84</v>
      </c>
      <c r="AW332" s="12" t="s">
        <v>31</v>
      </c>
      <c r="AX332" s="12" t="s">
        <v>74</v>
      </c>
      <c r="AY332" s="148" t="s">
        <v>132</v>
      </c>
    </row>
    <row r="333" spans="2:65" s="15" customFormat="1">
      <c r="B333" s="168"/>
      <c r="D333" s="147" t="s">
        <v>139</v>
      </c>
      <c r="E333" s="169" t="s">
        <v>1</v>
      </c>
      <c r="F333" s="170" t="s">
        <v>746</v>
      </c>
      <c r="H333" s="169" t="s">
        <v>1</v>
      </c>
      <c r="I333" s="171"/>
      <c r="L333" s="168"/>
      <c r="M333" s="172"/>
      <c r="T333" s="173"/>
      <c r="AT333" s="169" t="s">
        <v>139</v>
      </c>
      <c r="AU333" s="169" t="s">
        <v>84</v>
      </c>
      <c r="AV333" s="15" t="s">
        <v>82</v>
      </c>
      <c r="AW333" s="15" t="s">
        <v>31</v>
      </c>
      <c r="AX333" s="15" t="s">
        <v>74</v>
      </c>
      <c r="AY333" s="169" t="s">
        <v>132</v>
      </c>
    </row>
    <row r="334" spans="2:65" s="12" customFormat="1" ht="22.5">
      <c r="B334" s="146"/>
      <c r="D334" s="147" t="s">
        <v>139</v>
      </c>
      <c r="E334" s="148" t="s">
        <v>1</v>
      </c>
      <c r="F334" s="149" t="s">
        <v>877</v>
      </c>
      <c r="H334" s="150">
        <v>57.603999999999999</v>
      </c>
      <c r="I334" s="151"/>
      <c r="L334" s="146"/>
      <c r="M334" s="152"/>
      <c r="T334" s="153"/>
      <c r="AT334" s="148" t="s">
        <v>139</v>
      </c>
      <c r="AU334" s="148" t="s">
        <v>84</v>
      </c>
      <c r="AV334" s="12" t="s">
        <v>84</v>
      </c>
      <c r="AW334" s="12" t="s">
        <v>31</v>
      </c>
      <c r="AX334" s="12" t="s">
        <v>74</v>
      </c>
      <c r="AY334" s="148" t="s">
        <v>132</v>
      </c>
    </row>
    <row r="335" spans="2:65" s="15" customFormat="1">
      <c r="B335" s="168"/>
      <c r="D335" s="147" t="s">
        <v>139</v>
      </c>
      <c r="E335" s="169" t="s">
        <v>1</v>
      </c>
      <c r="F335" s="170" t="s">
        <v>748</v>
      </c>
      <c r="H335" s="169" t="s">
        <v>1</v>
      </c>
      <c r="I335" s="171"/>
      <c r="L335" s="168"/>
      <c r="M335" s="172"/>
      <c r="T335" s="173"/>
      <c r="AT335" s="169" t="s">
        <v>139</v>
      </c>
      <c r="AU335" s="169" t="s">
        <v>84</v>
      </c>
      <c r="AV335" s="15" t="s">
        <v>82</v>
      </c>
      <c r="AW335" s="15" t="s">
        <v>31</v>
      </c>
      <c r="AX335" s="15" t="s">
        <v>74</v>
      </c>
      <c r="AY335" s="169" t="s">
        <v>132</v>
      </c>
    </row>
    <row r="336" spans="2:65" s="12" customFormat="1" ht="22.5">
      <c r="B336" s="146"/>
      <c r="D336" s="147" t="s">
        <v>139</v>
      </c>
      <c r="E336" s="148" t="s">
        <v>1</v>
      </c>
      <c r="F336" s="149" t="s">
        <v>878</v>
      </c>
      <c r="H336" s="150">
        <v>54.86</v>
      </c>
      <c r="I336" s="151"/>
      <c r="L336" s="146"/>
      <c r="M336" s="152"/>
      <c r="T336" s="153"/>
      <c r="AT336" s="148" t="s">
        <v>139</v>
      </c>
      <c r="AU336" s="148" t="s">
        <v>84</v>
      </c>
      <c r="AV336" s="12" t="s">
        <v>84</v>
      </c>
      <c r="AW336" s="12" t="s">
        <v>31</v>
      </c>
      <c r="AX336" s="12" t="s">
        <v>74</v>
      </c>
      <c r="AY336" s="148" t="s">
        <v>132</v>
      </c>
    </row>
    <row r="337" spans="2:51" s="15" customFormat="1">
      <c r="B337" s="168"/>
      <c r="D337" s="147" t="s">
        <v>139</v>
      </c>
      <c r="E337" s="169" t="s">
        <v>1</v>
      </c>
      <c r="F337" s="170" t="s">
        <v>660</v>
      </c>
      <c r="H337" s="169" t="s">
        <v>1</v>
      </c>
      <c r="I337" s="171"/>
      <c r="L337" s="168"/>
      <c r="M337" s="172"/>
      <c r="T337" s="173"/>
      <c r="AT337" s="169" t="s">
        <v>139</v>
      </c>
      <c r="AU337" s="169" t="s">
        <v>84</v>
      </c>
      <c r="AV337" s="15" t="s">
        <v>82</v>
      </c>
      <c r="AW337" s="15" t="s">
        <v>31</v>
      </c>
      <c r="AX337" s="15" t="s">
        <v>74</v>
      </c>
      <c r="AY337" s="169" t="s">
        <v>132</v>
      </c>
    </row>
    <row r="338" spans="2:51" s="12" customFormat="1" ht="22.5">
      <c r="B338" s="146"/>
      <c r="D338" s="147" t="s">
        <v>139</v>
      </c>
      <c r="E338" s="148" t="s">
        <v>1</v>
      </c>
      <c r="F338" s="149" t="s">
        <v>879</v>
      </c>
      <c r="H338" s="150">
        <v>116.196</v>
      </c>
      <c r="I338" s="151"/>
      <c r="L338" s="146"/>
      <c r="M338" s="152"/>
      <c r="T338" s="153"/>
      <c r="AT338" s="148" t="s">
        <v>139</v>
      </c>
      <c r="AU338" s="148" t="s">
        <v>84</v>
      </c>
      <c r="AV338" s="12" t="s">
        <v>84</v>
      </c>
      <c r="AW338" s="12" t="s">
        <v>31</v>
      </c>
      <c r="AX338" s="12" t="s">
        <v>74</v>
      </c>
      <c r="AY338" s="148" t="s">
        <v>132</v>
      </c>
    </row>
    <row r="339" spans="2:51" s="12" customFormat="1">
      <c r="B339" s="146"/>
      <c r="D339" s="147" t="s">
        <v>139</v>
      </c>
      <c r="E339" s="148" t="s">
        <v>1</v>
      </c>
      <c r="F339" s="149" t="s">
        <v>880</v>
      </c>
      <c r="H339" s="150">
        <v>45.816000000000003</v>
      </c>
      <c r="I339" s="151"/>
      <c r="L339" s="146"/>
      <c r="M339" s="152"/>
      <c r="T339" s="153"/>
      <c r="AT339" s="148" t="s">
        <v>139</v>
      </c>
      <c r="AU339" s="148" t="s">
        <v>84</v>
      </c>
      <c r="AV339" s="12" t="s">
        <v>84</v>
      </c>
      <c r="AW339" s="12" t="s">
        <v>31</v>
      </c>
      <c r="AX339" s="12" t="s">
        <v>74</v>
      </c>
      <c r="AY339" s="148" t="s">
        <v>132</v>
      </c>
    </row>
    <row r="340" spans="2:51" s="12" customFormat="1">
      <c r="B340" s="146"/>
      <c r="D340" s="147" t="s">
        <v>139</v>
      </c>
      <c r="E340" s="148" t="s">
        <v>1</v>
      </c>
      <c r="F340" s="149" t="s">
        <v>881</v>
      </c>
      <c r="H340" s="150">
        <v>49.76</v>
      </c>
      <c r="I340" s="151"/>
      <c r="L340" s="146"/>
      <c r="M340" s="152"/>
      <c r="T340" s="153"/>
      <c r="AT340" s="148" t="s">
        <v>139</v>
      </c>
      <c r="AU340" s="148" t="s">
        <v>84</v>
      </c>
      <c r="AV340" s="12" t="s">
        <v>84</v>
      </c>
      <c r="AW340" s="12" t="s">
        <v>31</v>
      </c>
      <c r="AX340" s="12" t="s">
        <v>74</v>
      </c>
      <c r="AY340" s="148" t="s">
        <v>132</v>
      </c>
    </row>
    <row r="341" spans="2:51" s="12" customFormat="1">
      <c r="B341" s="146"/>
      <c r="D341" s="147" t="s">
        <v>139</v>
      </c>
      <c r="E341" s="148" t="s">
        <v>1</v>
      </c>
      <c r="F341" s="149" t="s">
        <v>882</v>
      </c>
      <c r="H341" s="150">
        <v>16.760000000000002</v>
      </c>
      <c r="I341" s="151"/>
      <c r="L341" s="146"/>
      <c r="M341" s="152"/>
      <c r="T341" s="153"/>
      <c r="AT341" s="148" t="s">
        <v>139</v>
      </c>
      <c r="AU341" s="148" t="s">
        <v>84</v>
      </c>
      <c r="AV341" s="12" t="s">
        <v>84</v>
      </c>
      <c r="AW341" s="12" t="s">
        <v>31</v>
      </c>
      <c r="AX341" s="12" t="s">
        <v>74</v>
      </c>
      <c r="AY341" s="148" t="s">
        <v>132</v>
      </c>
    </row>
    <row r="342" spans="2:51" s="12" customFormat="1">
      <c r="B342" s="146"/>
      <c r="D342" s="147" t="s">
        <v>139</v>
      </c>
      <c r="E342" s="148" t="s">
        <v>1</v>
      </c>
      <c r="F342" s="149" t="s">
        <v>883</v>
      </c>
      <c r="H342" s="150">
        <v>30.916</v>
      </c>
      <c r="I342" s="151"/>
      <c r="L342" s="146"/>
      <c r="M342" s="152"/>
      <c r="T342" s="153"/>
      <c r="AT342" s="148" t="s">
        <v>139</v>
      </c>
      <c r="AU342" s="148" t="s">
        <v>84</v>
      </c>
      <c r="AV342" s="12" t="s">
        <v>84</v>
      </c>
      <c r="AW342" s="12" t="s">
        <v>31</v>
      </c>
      <c r="AX342" s="12" t="s">
        <v>74</v>
      </c>
      <c r="AY342" s="148" t="s">
        <v>132</v>
      </c>
    </row>
    <row r="343" spans="2:51" s="12" customFormat="1">
      <c r="B343" s="146"/>
      <c r="D343" s="147" t="s">
        <v>139</v>
      </c>
      <c r="E343" s="148" t="s">
        <v>1</v>
      </c>
      <c r="F343" s="149" t="s">
        <v>884</v>
      </c>
      <c r="H343" s="150">
        <v>22.044</v>
      </c>
      <c r="I343" s="151"/>
      <c r="L343" s="146"/>
      <c r="M343" s="152"/>
      <c r="T343" s="153"/>
      <c r="AT343" s="148" t="s">
        <v>139</v>
      </c>
      <c r="AU343" s="148" t="s">
        <v>84</v>
      </c>
      <c r="AV343" s="12" t="s">
        <v>84</v>
      </c>
      <c r="AW343" s="12" t="s">
        <v>31</v>
      </c>
      <c r="AX343" s="12" t="s">
        <v>74</v>
      </c>
      <c r="AY343" s="148" t="s">
        <v>132</v>
      </c>
    </row>
    <row r="344" spans="2:51" s="12" customFormat="1">
      <c r="B344" s="146"/>
      <c r="D344" s="147" t="s">
        <v>139</v>
      </c>
      <c r="E344" s="148" t="s">
        <v>1</v>
      </c>
      <c r="F344" s="149" t="s">
        <v>885</v>
      </c>
      <c r="H344" s="150">
        <v>19.632000000000001</v>
      </c>
      <c r="I344" s="151"/>
      <c r="L344" s="146"/>
      <c r="M344" s="152"/>
      <c r="T344" s="153"/>
      <c r="AT344" s="148" t="s">
        <v>139</v>
      </c>
      <c r="AU344" s="148" t="s">
        <v>84</v>
      </c>
      <c r="AV344" s="12" t="s">
        <v>84</v>
      </c>
      <c r="AW344" s="12" t="s">
        <v>31</v>
      </c>
      <c r="AX344" s="12" t="s">
        <v>74</v>
      </c>
      <c r="AY344" s="148" t="s">
        <v>132</v>
      </c>
    </row>
    <row r="345" spans="2:51" s="12" customFormat="1">
      <c r="B345" s="146"/>
      <c r="D345" s="147" t="s">
        <v>139</v>
      </c>
      <c r="E345" s="148" t="s">
        <v>1</v>
      </c>
      <c r="F345" s="149" t="s">
        <v>886</v>
      </c>
      <c r="H345" s="150">
        <v>30.06</v>
      </c>
      <c r="I345" s="151"/>
      <c r="L345" s="146"/>
      <c r="M345" s="152"/>
      <c r="T345" s="153"/>
      <c r="AT345" s="148" t="s">
        <v>139</v>
      </c>
      <c r="AU345" s="148" t="s">
        <v>84</v>
      </c>
      <c r="AV345" s="12" t="s">
        <v>84</v>
      </c>
      <c r="AW345" s="12" t="s">
        <v>31</v>
      </c>
      <c r="AX345" s="12" t="s">
        <v>74</v>
      </c>
      <c r="AY345" s="148" t="s">
        <v>132</v>
      </c>
    </row>
    <row r="346" spans="2:51" s="12" customFormat="1">
      <c r="B346" s="146"/>
      <c r="D346" s="147" t="s">
        <v>139</v>
      </c>
      <c r="E346" s="148" t="s">
        <v>1</v>
      </c>
      <c r="F346" s="149" t="s">
        <v>887</v>
      </c>
      <c r="H346" s="150">
        <v>48.34</v>
      </c>
      <c r="I346" s="151"/>
      <c r="L346" s="146"/>
      <c r="M346" s="152"/>
      <c r="T346" s="153"/>
      <c r="AT346" s="148" t="s">
        <v>139</v>
      </c>
      <c r="AU346" s="148" t="s">
        <v>84</v>
      </c>
      <c r="AV346" s="12" t="s">
        <v>84</v>
      </c>
      <c r="AW346" s="12" t="s">
        <v>31</v>
      </c>
      <c r="AX346" s="12" t="s">
        <v>74</v>
      </c>
      <c r="AY346" s="148" t="s">
        <v>132</v>
      </c>
    </row>
    <row r="347" spans="2:51" s="12" customFormat="1">
      <c r="B347" s="146"/>
      <c r="D347" s="147" t="s">
        <v>139</v>
      </c>
      <c r="E347" s="148" t="s">
        <v>1</v>
      </c>
      <c r="F347" s="149" t="s">
        <v>888</v>
      </c>
      <c r="H347" s="150">
        <v>10.407999999999999</v>
      </c>
      <c r="I347" s="151"/>
      <c r="L347" s="146"/>
      <c r="M347" s="152"/>
      <c r="T347" s="153"/>
      <c r="AT347" s="148" t="s">
        <v>139</v>
      </c>
      <c r="AU347" s="148" t="s">
        <v>84</v>
      </c>
      <c r="AV347" s="12" t="s">
        <v>84</v>
      </c>
      <c r="AW347" s="12" t="s">
        <v>31</v>
      </c>
      <c r="AX347" s="12" t="s">
        <v>74</v>
      </c>
      <c r="AY347" s="148" t="s">
        <v>132</v>
      </c>
    </row>
    <row r="348" spans="2:51" s="12" customFormat="1">
      <c r="B348" s="146"/>
      <c r="D348" s="147" t="s">
        <v>139</v>
      </c>
      <c r="E348" s="148" t="s">
        <v>1</v>
      </c>
      <c r="F348" s="149" t="s">
        <v>889</v>
      </c>
      <c r="H348" s="150">
        <v>0</v>
      </c>
      <c r="I348" s="151"/>
      <c r="L348" s="146"/>
      <c r="M348" s="152"/>
      <c r="T348" s="153"/>
      <c r="AT348" s="148" t="s">
        <v>139</v>
      </c>
      <c r="AU348" s="148" t="s">
        <v>84</v>
      </c>
      <c r="AV348" s="12" t="s">
        <v>84</v>
      </c>
      <c r="AW348" s="12" t="s">
        <v>31</v>
      </c>
      <c r="AX348" s="12" t="s">
        <v>74</v>
      </c>
      <c r="AY348" s="148" t="s">
        <v>132</v>
      </c>
    </row>
    <row r="349" spans="2:51" s="14" customFormat="1">
      <c r="B349" s="161"/>
      <c r="D349" s="147" t="s">
        <v>139</v>
      </c>
      <c r="E349" s="162" t="s">
        <v>1</v>
      </c>
      <c r="F349" s="163" t="s">
        <v>277</v>
      </c>
      <c r="H349" s="164">
        <v>521.97799999999995</v>
      </c>
      <c r="I349" s="165"/>
      <c r="L349" s="161"/>
      <c r="M349" s="166"/>
      <c r="T349" s="167"/>
      <c r="AT349" s="162" t="s">
        <v>139</v>
      </c>
      <c r="AU349" s="162" t="s">
        <v>84</v>
      </c>
      <c r="AV349" s="14" t="s">
        <v>157</v>
      </c>
      <c r="AW349" s="14" t="s">
        <v>31</v>
      </c>
      <c r="AX349" s="14" t="s">
        <v>74</v>
      </c>
      <c r="AY349" s="162" t="s">
        <v>132</v>
      </c>
    </row>
    <row r="350" spans="2:51" s="15" customFormat="1">
      <c r="B350" s="168"/>
      <c r="D350" s="147" t="s">
        <v>139</v>
      </c>
      <c r="E350" s="169" t="s">
        <v>1</v>
      </c>
      <c r="F350" s="170" t="s">
        <v>295</v>
      </c>
      <c r="H350" s="169" t="s">
        <v>1</v>
      </c>
      <c r="I350" s="171"/>
      <c r="L350" s="168"/>
      <c r="M350" s="172"/>
      <c r="T350" s="173"/>
      <c r="AT350" s="169" t="s">
        <v>139</v>
      </c>
      <c r="AU350" s="169" t="s">
        <v>84</v>
      </c>
      <c r="AV350" s="15" t="s">
        <v>82</v>
      </c>
      <c r="AW350" s="15" t="s">
        <v>31</v>
      </c>
      <c r="AX350" s="15" t="s">
        <v>74</v>
      </c>
      <c r="AY350" s="169" t="s">
        <v>132</v>
      </c>
    </row>
    <row r="351" spans="2:51" s="15" customFormat="1">
      <c r="B351" s="168"/>
      <c r="D351" s="147" t="s">
        <v>139</v>
      </c>
      <c r="E351" s="169" t="s">
        <v>1</v>
      </c>
      <c r="F351" s="170" t="s">
        <v>744</v>
      </c>
      <c r="H351" s="169" t="s">
        <v>1</v>
      </c>
      <c r="I351" s="171"/>
      <c r="L351" s="168"/>
      <c r="M351" s="172"/>
      <c r="T351" s="173"/>
      <c r="AT351" s="169" t="s">
        <v>139</v>
      </c>
      <c r="AU351" s="169" t="s">
        <v>84</v>
      </c>
      <c r="AV351" s="15" t="s">
        <v>82</v>
      </c>
      <c r="AW351" s="15" t="s">
        <v>31</v>
      </c>
      <c r="AX351" s="15" t="s">
        <v>74</v>
      </c>
      <c r="AY351" s="169" t="s">
        <v>132</v>
      </c>
    </row>
    <row r="352" spans="2:51" s="12" customFormat="1" ht="22.5">
      <c r="B352" s="146"/>
      <c r="D352" s="147" t="s">
        <v>139</v>
      </c>
      <c r="E352" s="148" t="s">
        <v>1</v>
      </c>
      <c r="F352" s="149" t="s">
        <v>890</v>
      </c>
      <c r="H352" s="150">
        <v>29.373000000000001</v>
      </c>
      <c r="I352" s="151"/>
      <c r="L352" s="146"/>
      <c r="M352" s="152"/>
      <c r="T352" s="153"/>
      <c r="AT352" s="148" t="s">
        <v>139</v>
      </c>
      <c r="AU352" s="148" t="s">
        <v>84</v>
      </c>
      <c r="AV352" s="12" t="s">
        <v>84</v>
      </c>
      <c r="AW352" s="12" t="s">
        <v>31</v>
      </c>
      <c r="AX352" s="12" t="s">
        <v>74</v>
      </c>
      <c r="AY352" s="148" t="s">
        <v>132</v>
      </c>
    </row>
    <row r="353" spans="2:65" s="15" customFormat="1">
      <c r="B353" s="168"/>
      <c r="D353" s="147" t="s">
        <v>139</v>
      </c>
      <c r="E353" s="169" t="s">
        <v>1</v>
      </c>
      <c r="F353" s="170" t="s">
        <v>660</v>
      </c>
      <c r="H353" s="169" t="s">
        <v>1</v>
      </c>
      <c r="I353" s="171"/>
      <c r="L353" s="168"/>
      <c r="M353" s="172"/>
      <c r="T353" s="173"/>
      <c r="AT353" s="169" t="s">
        <v>139</v>
      </c>
      <c r="AU353" s="169" t="s">
        <v>84</v>
      </c>
      <c r="AV353" s="15" t="s">
        <v>82</v>
      </c>
      <c r="AW353" s="15" t="s">
        <v>31</v>
      </c>
      <c r="AX353" s="15" t="s">
        <v>74</v>
      </c>
      <c r="AY353" s="169" t="s">
        <v>132</v>
      </c>
    </row>
    <row r="354" spans="2:65" s="12" customFormat="1" ht="22.5">
      <c r="B354" s="146"/>
      <c r="D354" s="147" t="s">
        <v>139</v>
      </c>
      <c r="E354" s="148" t="s">
        <v>1</v>
      </c>
      <c r="F354" s="149" t="s">
        <v>891</v>
      </c>
      <c r="H354" s="150">
        <v>77.463999999999999</v>
      </c>
      <c r="I354" s="151"/>
      <c r="L354" s="146"/>
      <c r="M354" s="152"/>
      <c r="T354" s="153"/>
      <c r="AT354" s="148" t="s">
        <v>139</v>
      </c>
      <c r="AU354" s="148" t="s">
        <v>84</v>
      </c>
      <c r="AV354" s="12" t="s">
        <v>84</v>
      </c>
      <c r="AW354" s="12" t="s">
        <v>31</v>
      </c>
      <c r="AX354" s="12" t="s">
        <v>74</v>
      </c>
      <c r="AY354" s="148" t="s">
        <v>132</v>
      </c>
    </row>
    <row r="355" spans="2:65" s="12" customFormat="1">
      <c r="B355" s="146"/>
      <c r="D355" s="147" t="s">
        <v>139</v>
      </c>
      <c r="E355" s="148" t="s">
        <v>1</v>
      </c>
      <c r="F355" s="149" t="s">
        <v>892</v>
      </c>
      <c r="H355" s="150">
        <v>54.567999999999998</v>
      </c>
      <c r="I355" s="151"/>
      <c r="L355" s="146"/>
      <c r="M355" s="152"/>
      <c r="T355" s="153"/>
      <c r="AT355" s="148" t="s">
        <v>139</v>
      </c>
      <c r="AU355" s="148" t="s">
        <v>84</v>
      </c>
      <c r="AV355" s="12" t="s">
        <v>84</v>
      </c>
      <c r="AW355" s="12" t="s">
        <v>31</v>
      </c>
      <c r="AX355" s="12" t="s">
        <v>74</v>
      </c>
      <c r="AY355" s="148" t="s">
        <v>132</v>
      </c>
    </row>
    <row r="356" spans="2:65" s="12" customFormat="1">
      <c r="B356" s="146"/>
      <c r="D356" s="147" t="s">
        <v>139</v>
      </c>
      <c r="E356" s="148" t="s">
        <v>1</v>
      </c>
      <c r="F356" s="149" t="s">
        <v>893</v>
      </c>
      <c r="H356" s="150">
        <v>36.220999999999997</v>
      </c>
      <c r="I356" s="151"/>
      <c r="L356" s="146"/>
      <c r="M356" s="152"/>
      <c r="T356" s="153"/>
      <c r="AT356" s="148" t="s">
        <v>139</v>
      </c>
      <c r="AU356" s="148" t="s">
        <v>84</v>
      </c>
      <c r="AV356" s="12" t="s">
        <v>84</v>
      </c>
      <c r="AW356" s="12" t="s">
        <v>31</v>
      </c>
      <c r="AX356" s="12" t="s">
        <v>74</v>
      </c>
      <c r="AY356" s="148" t="s">
        <v>132</v>
      </c>
    </row>
    <row r="357" spans="2:65" s="12" customFormat="1">
      <c r="B357" s="146"/>
      <c r="D357" s="147" t="s">
        <v>139</v>
      </c>
      <c r="E357" s="148" t="s">
        <v>1</v>
      </c>
      <c r="F357" s="149" t="s">
        <v>894</v>
      </c>
      <c r="H357" s="150">
        <v>11.022</v>
      </c>
      <c r="I357" s="151"/>
      <c r="L357" s="146"/>
      <c r="M357" s="152"/>
      <c r="T357" s="153"/>
      <c r="AT357" s="148" t="s">
        <v>139</v>
      </c>
      <c r="AU357" s="148" t="s">
        <v>84</v>
      </c>
      <c r="AV357" s="12" t="s">
        <v>84</v>
      </c>
      <c r="AW357" s="12" t="s">
        <v>31</v>
      </c>
      <c r="AX357" s="12" t="s">
        <v>74</v>
      </c>
      <c r="AY357" s="148" t="s">
        <v>132</v>
      </c>
    </row>
    <row r="358" spans="2:65" s="12" customFormat="1">
      <c r="B358" s="146"/>
      <c r="D358" s="147" t="s">
        <v>139</v>
      </c>
      <c r="E358" s="148" t="s">
        <v>1</v>
      </c>
      <c r="F358" s="149" t="s">
        <v>895</v>
      </c>
      <c r="H358" s="150">
        <v>66.751999999999995</v>
      </c>
      <c r="I358" s="151"/>
      <c r="L358" s="146"/>
      <c r="M358" s="152"/>
      <c r="T358" s="153"/>
      <c r="AT358" s="148" t="s">
        <v>139</v>
      </c>
      <c r="AU358" s="148" t="s">
        <v>84</v>
      </c>
      <c r="AV358" s="12" t="s">
        <v>84</v>
      </c>
      <c r="AW358" s="12" t="s">
        <v>31</v>
      </c>
      <c r="AX358" s="12" t="s">
        <v>74</v>
      </c>
      <c r="AY358" s="148" t="s">
        <v>132</v>
      </c>
    </row>
    <row r="359" spans="2:65" s="12" customFormat="1">
      <c r="B359" s="146"/>
      <c r="D359" s="147" t="s">
        <v>139</v>
      </c>
      <c r="E359" s="148" t="s">
        <v>1</v>
      </c>
      <c r="F359" s="149" t="s">
        <v>896</v>
      </c>
      <c r="H359" s="150">
        <v>29.456</v>
      </c>
      <c r="I359" s="151"/>
      <c r="L359" s="146"/>
      <c r="M359" s="152"/>
      <c r="T359" s="153"/>
      <c r="AT359" s="148" t="s">
        <v>139</v>
      </c>
      <c r="AU359" s="148" t="s">
        <v>84</v>
      </c>
      <c r="AV359" s="12" t="s">
        <v>84</v>
      </c>
      <c r="AW359" s="12" t="s">
        <v>31</v>
      </c>
      <c r="AX359" s="12" t="s">
        <v>74</v>
      </c>
      <c r="AY359" s="148" t="s">
        <v>132</v>
      </c>
    </row>
    <row r="360" spans="2:65" s="13" customFormat="1">
      <c r="B360" s="154"/>
      <c r="D360" s="147" t="s">
        <v>139</v>
      </c>
      <c r="E360" s="155" t="s">
        <v>1</v>
      </c>
      <c r="F360" s="156" t="s">
        <v>156</v>
      </c>
      <c r="H360" s="157">
        <v>826.83400000000006</v>
      </c>
      <c r="I360" s="158"/>
      <c r="L360" s="154"/>
      <c r="M360" s="159"/>
      <c r="T360" s="160"/>
      <c r="AT360" s="155" t="s">
        <v>139</v>
      </c>
      <c r="AU360" s="155" t="s">
        <v>84</v>
      </c>
      <c r="AV360" s="13" t="s">
        <v>137</v>
      </c>
      <c r="AW360" s="13" t="s">
        <v>31</v>
      </c>
      <c r="AX360" s="13" t="s">
        <v>82</v>
      </c>
      <c r="AY360" s="155" t="s">
        <v>132</v>
      </c>
    </row>
    <row r="361" spans="2:65" s="1" customFormat="1" ht="24.2" customHeight="1">
      <c r="B361" s="132"/>
      <c r="C361" s="133" t="s">
        <v>279</v>
      </c>
      <c r="D361" s="133" t="s">
        <v>134</v>
      </c>
      <c r="E361" s="134" t="s">
        <v>1621</v>
      </c>
      <c r="F361" s="135" t="s">
        <v>1800</v>
      </c>
      <c r="G361" s="136" t="s">
        <v>135</v>
      </c>
      <c r="H361" s="137">
        <v>826.83399999999995</v>
      </c>
      <c r="I361" s="138"/>
      <c r="J361" s="139">
        <f>ROUND(I361*H361,2)</f>
        <v>0</v>
      </c>
      <c r="K361" s="135" t="s">
        <v>136</v>
      </c>
      <c r="L361" s="32"/>
      <c r="M361" s="140" t="s">
        <v>1</v>
      </c>
      <c r="N361" s="141" t="s">
        <v>39</v>
      </c>
      <c r="P361" s="142">
        <f>O361*H361</f>
        <v>0</v>
      </c>
      <c r="Q361" s="142">
        <v>0</v>
      </c>
      <c r="R361" s="142">
        <f>Q361*H361</f>
        <v>0</v>
      </c>
      <c r="S361" s="142">
        <v>0</v>
      </c>
      <c r="T361" s="143">
        <f>S361*H361</f>
        <v>0</v>
      </c>
      <c r="AR361" s="144" t="s">
        <v>137</v>
      </c>
      <c r="AT361" s="144" t="s">
        <v>134</v>
      </c>
      <c r="AU361" s="144" t="s">
        <v>84</v>
      </c>
      <c r="AY361" s="17" t="s">
        <v>132</v>
      </c>
      <c r="BE361" s="145">
        <f>IF(N361="základní",J361,0)</f>
        <v>0</v>
      </c>
      <c r="BF361" s="145">
        <f>IF(N361="snížená",J361,0)</f>
        <v>0</v>
      </c>
      <c r="BG361" s="145">
        <f>IF(N361="zákl. přenesená",J361,0)</f>
        <v>0</v>
      </c>
      <c r="BH361" s="145">
        <f>IF(N361="sníž. přenesená",J361,0)</f>
        <v>0</v>
      </c>
      <c r="BI361" s="145">
        <f>IF(N361="nulová",J361,0)</f>
        <v>0</v>
      </c>
      <c r="BJ361" s="17" t="s">
        <v>82</v>
      </c>
      <c r="BK361" s="145">
        <f>ROUND(I361*H361,2)</f>
        <v>0</v>
      </c>
      <c r="BL361" s="17" t="s">
        <v>137</v>
      </c>
      <c r="BM361" s="144" t="s">
        <v>897</v>
      </c>
    </row>
    <row r="362" spans="2:65" s="1" customFormat="1" ht="33" customHeight="1">
      <c r="B362" s="132"/>
      <c r="C362" s="133" t="s">
        <v>310</v>
      </c>
      <c r="D362" s="133" t="s">
        <v>134</v>
      </c>
      <c r="E362" s="134" t="s">
        <v>1622</v>
      </c>
      <c r="F362" s="135" t="s">
        <v>1801</v>
      </c>
      <c r="G362" s="136" t="s">
        <v>228</v>
      </c>
      <c r="H362" s="137">
        <v>217.89099999999999</v>
      </c>
      <c r="I362" s="138"/>
      <c r="J362" s="139">
        <f>ROUND(I362*H362,2)</f>
        <v>0</v>
      </c>
      <c r="K362" s="135" t="s">
        <v>136</v>
      </c>
      <c r="L362" s="32"/>
      <c r="M362" s="140" t="s">
        <v>1</v>
      </c>
      <c r="N362" s="141" t="s">
        <v>39</v>
      </c>
      <c r="P362" s="142">
        <f>O362*H362</f>
        <v>0</v>
      </c>
      <c r="Q362" s="142">
        <v>0</v>
      </c>
      <c r="R362" s="142">
        <f>Q362*H362</f>
        <v>0</v>
      </c>
      <c r="S362" s="142">
        <v>0</v>
      </c>
      <c r="T362" s="143">
        <f>S362*H362</f>
        <v>0</v>
      </c>
      <c r="AR362" s="144" t="s">
        <v>137</v>
      </c>
      <c r="AT362" s="144" t="s">
        <v>134</v>
      </c>
      <c r="AU362" s="144" t="s">
        <v>84</v>
      </c>
      <c r="AY362" s="17" t="s">
        <v>132</v>
      </c>
      <c r="BE362" s="145">
        <f>IF(N362="základní",J362,0)</f>
        <v>0</v>
      </c>
      <c r="BF362" s="145">
        <f>IF(N362="snížená",J362,0)</f>
        <v>0</v>
      </c>
      <c r="BG362" s="145">
        <f>IF(N362="zákl. přenesená",J362,0)</f>
        <v>0</v>
      </c>
      <c r="BH362" s="145">
        <f>IF(N362="sníž. přenesená",J362,0)</f>
        <v>0</v>
      </c>
      <c r="BI362" s="145">
        <f>IF(N362="nulová",J362,0)</f>
        <v>0</v>
      </c>
      <c r="BJ362" s="17" t="s">
        <v>82</v>
      </c>
      <c r="BK362" s="145">
        <f>ROUND(I362*H362,2)</f>
        <v>0</v>
      </c>
      <c r="BL362" s="17" t="s">
        <v>137</v>
      </c>
      <c r="BM362" s="144" t="s">
        <v>898</v>
      </c>
    </row>
    <row r="363" spans="2:65" s="15" customFormat="1">
      <c r="B363" s="168"/>
      <c r="D363" s="147" t="s">
        <v>139</v>
      </c>
      <c r="E363" s="169" t="s">
        <v>1</v>
      </c>
      <c r="F363" s="170" t="s">
        <v>660</v>
      </c>
      <c r="H363" s="169" t="s">
        <v>1</v>
      </c>
      <c r="I363" s="171"/>
      <c r="L363" s="168"/>
      <c r="M363" s="172"/>
      <c r="T363" s="173"/>
      <c r="AT363" s="169" t="s">
        <v>139</v>
      </c>
      <c r="AU363" s="169" t="s">
        <v>84</v>
      </c>
      <c r="AV363" s="15" t="s">
        <v>82</v>
      </c>
      <c r="AW363" s="15" t="s">
        <v>31</v>
      </c>
      <c r="AX363" s="15" t="s">
        <v>74</v>
      </c>
      <c r="AY363" s="169" t="s">
        <v>132</v>
      </c>
    </row>
    <row r="364" spans="2:65" s="12" customFormat="1">
      <c r="B364" s="146"/>
      <c r="D364" s="147" t="s">
        <v>139</v>
      </c>
      <c r="E364" s="148" t="s">
        <v>1</v>
      </c>
      <c r="F364" s="149" t="s">
        <v>856</v>
      </c>
      <c r="H364" s="150">
        <v>130.96199999999999</v>
      </c>
      <c r="I364" s="151"/>
      <c r="L364" s="146"/>
      <c r="M364" s="152"/>
      <c r="T364" s="153"/>
      <c r="AT364" s="148" t="s">
        <v>139</v>
      </c>
      <c r="AU364" s="148" t="s">
        <v>84</v>
      </c>
      <c r="AV364" s="12" t="s">
        <v>84</v>
      </c>
      <c r="AW364" s="12" t="s">
        <v>31</v>
      </c>
      <c r="AX364" s="12" t="s">
        <v>74</v>
      </c>
      <c r="AY364" s="148" t="s">
        <v>132</v>
      </c>
    </row>
    <row r="365" spans="2:65" s="12" customFormat="1">
      <c r="B365" s="146"/>
      <c r="D365" s="147" t="s">
        <v>139</v>
      </c>
      <c r="E365" s="148" t="s">
        <v>1</v>
      </c>
      <c r="F365" s="149" t="s">
        <v>857</v>
      </c>
      <c r="H365" s="150">
        <v>86.929000000000002</v>
      </c>
      <c r="I365" s="151"/>
      <c r="L365" s="146"/>
      <c r="M365" s="152"/>
      <c r="T365" s="153"/>
      <c r="AT365" s="148" t="s">
        <v>139</v>
      </c>
      <c r="AU365" s="148" t="s">
        <v>84</v>
      </c>
      <c r="AV365" s="12" t="s">
        <v>84</v>
      </c>
      <c r="AW365" s="12" t="s">
        <v>31</v>
      </c>
      <c r="AX365" s="12" t="s">
        <v>74</v>
      </c>
      <c r="AY365" s="148" t="s">
        <v>132</v>
      </c>
    </row>
    <row r="366" spans="2:65" s="13" customFormat="1">
      <c r="B366" s="154"/>
      <c r="D366" s="147" t="s">
        <v>139</v>
      </c>
      <c r="E366" s="155" t="s">
        <v>1</v>
      </c>
      <c r="F366" s="156" t="s">
        <v>156</v>
      </c>
      <c r="H366" s="157">
        <v>217.89099999999999</v>
      </c>
      <c r="I366" s="158"/>
      <c r="L366" s="154"/>
      <c r="M366" s="159"/>
      <c r="T366" s="160"/>
      <c r="AT366" s="155" t="s">
        <v>139</v>
      </c>
      <c r="AU366" s="155" t="s">
        <v>84</v>
      </c>
      <c r="AV366" s="13" t="s">
        <v>137</v>
      </c>
      <c r="AW366" s="13" t="s">
        <v>31</v>
      </c>
      <c r="AX366" s="13" t="s">
        <v>82</v>
      </c>
      <c r="AY366" s="155" t="s">
        <v>132</v>
      </c>
    </row>
    <row r="367" spans="2:65" s="1" customFormat="1" ht="37.9" customHeight="1">
      <c r="B367" s="132"/>
      <c r="C367" s="133" t="s">
        <v>312</v>
      </c>
      <c r="D367" s="133" t="s">
        <v>134</v>
      </c>
      <c r="E367" s="134" t="s">
        <v>1623</v>
      </c>
      <c r="F367" s="135" t="s">
        <v>1802</v>
      </c>
      <c r="G367" s="136" t="s">
        <v>228</v>
      </c>
      <c r="H367" s="137">
        <v>3422.81</v>
      </c>
      <c r="I367" s="138"/>
      <c r="J367" s="139">
        <f>ROUND(I367*H367,2)</f>
        <v>0</v>
      </c>
      <c r="K367" s="135" t="s">
        <v>136</v>
      </c>
      <c r="L367" s="32"/>
      <c r="M367" s="140" t="s">
        <v>1</v>
      </c>
      <c r="N367" s="141" t="s">
        <v>39</v>
      </c>
      <c r="P367" s="142">
        <f>O367*H367</f>
        <v>0</v>
      </c>
      <c r="Q367" s="142">
        <v>0</v>
      </c>
      <c r="R367" s="142">
        <f>Q367*H367</f>
        <v>0</v>
      </c>
      <c r="S367" s="142">
        <v>0</v>
      </c>
      <c r="T367" s="143">
        <f>S367*H367</f>
        <v>0</v>
      </c>
      <c r="AR367" s="144" t="s">
        <v>137</v>
      </c>
      <c r="AT367" s="144" t="s">
        <v>134</v>
      </c>
      <c r="AU367" s="144" t="s">
        <v>84</v>
      </c>
      <c r="AY367" s="17" t="s">
        <v>132</v>
      </c>
      <c r="BE367" s="145">
        <f>IF(N367="základní",J367,0)</f>
        <v>0</v>
      </c>
      <c r="BF367" s="145">
        <f>IF(N367="snížená",J367,0)</f>
        <v>0</v>
      </c>
      <c r="BG367" s="145">
        <f>IF(N367="zákl. přenesená",J367,0)</f>
        <v>0</v>
      </c>
      <c r="BH367" s="145">
        <f>IF(N367="sníž. přenesená",J367,0)</f>
        <v>0</v>
      </c>
      <c r="BI367" s="145">
        <f>IF(N367="nulová",J367,0)</f>
        <v>0</v>
      </c>
      <c r="BJ367" s="17" t="s">
        <v>82</v>
      </c>
      <c r="BK367" s="145">
        <f>ROUND(I367*H367,2)</f>
        <v>0</v>
      </c>
      <c r="BL367" s="17" t="s">
        <v>137</v>
      </c>
      <c r="BM367" s="144" t="s">
        <v>899</v>
      </c>
    </row>
    <row r="368" spans="2:65" s="12" customFormat="1">
      <c r="B368" s="146"/>
      <c r="D368" s="147" t="s">
        <v>139</v>
      </c>
      <c r="E368" s="148" t="s">
        <v>1</v>
      </c>
      <c r="F368" s="149" t="s">
        <v>900</v>
      </c>
      <c r="H368" s="150">
        <v>3348.56</v>
      </c>
      <c r="I368" s="151"/>
      <c r="L368" s="146"/>
      <c r="M368" s="152"/>
      <c r="T368" s="153"/>
      <c r="AT368" s="148" t="s">
        <v>139</v>
      </c>
      <c r="AU368" s="148" t="s">
        <v>84</v>
      </c>
      <c r="AV368" s="12" t="s">
        <v>84</v>
      </c>
      <c r="AW368" s="12" t="s">
        <v>31</v>
      </c>
      <c r="AX368" s="12" t="s">
        <v>74</v>
      </c>
      <c r="AY368" s="148" t="s">
        <v>132</v>
      </c>
    </row>
    <row r="369" spans="2:65" s="12" customFormat="1">
      <c r="B369" s="146"/>
      <c r="D369" s="147" t="s">
        <v>139</v>
      </c>
      <c r="E369" s="148" t="s">
        <v>1</v>
      </c>
      <c r="F369" s="149" t="s">
        <v>901</v>
      </c>
      <c r="H369" s="150">
        <v>74.25</v>
      </c>
      <c r="I369" s="151"/>
      <c r="L369" s="146"/>
      <c r="M369" s="152"/>
      <c r="T369" s="153"/>
      <c r="AT369" s="148" t="s">
        <v>139</v>
      </c>
      <c r="AU369" s="148" t="s">
        <v>84</v>
      </c>
      <c r="AV369" s="12" t="s">
        <v>84</v>
      </c>
      <c r="AW369" s="12" t="s">
        <v>31</v>
      </c>
      <c r="AX369" s="12" t="s">
        <v>74</v>
      </c>
      <c r="AY369" s="148" t="s">
        <v>132</v>
      </c>
    </row>
    <row r="370" spans="2:65" s="13" customFormat="1">
      <c r="B370" s="154"/>
      <c r="D370" s="147" t="s">
        <v>139</v>
      </c>
      <c r="E370" s="155" t="s">
        <v>1</v>
      </c>
      <c r="F370" s="156" t="s">
        <v>156</v>
      </c>
      <c r="H370" s="157">
        <v>3422.81</v>
      </c>
      <c r="I370" s="158"/>
      <c r="L370" s="154"/>
      <c r="M370" s="159"/>
      <c r="T370" s="160"/>
      <c r="AT370" s="155" t="s">
        <v>139</v>
      </c>
      <c r="AU370" s="155" t="s">
        <v>84</v>
      </c>
      <c r="AV370" s="13" t="s">
        <v>137</v>
      </c>
      <c r="AW370" s="13" t="s">
        <v>31</v>
      </c>
      <c r="AX370" s="13" t="s">
        <v>82</v>
      </c>
      <c r="AY370" s="155" t="s">
        <v>132</v>
      </c>
    </row>
    <row r="371" spans="2:65" s="1" customFormat="1" ht="37.9" customHeight="1">
      <c r="B371" s="132"/>
      <c r="C371" s="133" t="s">
        <v>314</v>
      </c>
      <c r="D371" s="133" t="s">
        <v>134</v>
      </c>
      <c r="E371" s="134" t="s">
        <v>1624</v>
      </c>
      <c r="F371" s="135" t="s">
        <v>1803</v>
      </c>
      <c r="G371" s="136" t="s">
        <v>228</v>
      </c>
      <c r="H371" s="137">
        <v>1928.451</v>
      </c>
      <c r="I371" s="138"/>
      <c r="J371" s="139">
        <f>ROUND(I371*H371,2)</f>
        <v>0</v>
      </c>
      <c r="K371" s="135" t="s">
        <v>136</v>
      </c>
      <c r="L371" s="32"/>
      <c r="M371" s="140" t="s">
        <v>1</v>
      </c>
      <c r="N371" s="141" t="s">
        <v>39</v>
      </c>
      <c r="P371" s="142">
        <f>O371*H371</f>
        <v>0</v>
      </c>
      <c r="Q371" s="142">
        <v>0</v>
      </c>
      <c r="R371" s="142">
        <f>Q371*H371</f>
        <v>0</v>
      </c>
      <c r="S371" s="142">
        <v>0</v>
      </c>
      <c r="T371" s="143">
        <f>S371*H371</f>
        <v>0</v>
      </c>
      <c r="AR371" s="144" t="s">
        <v>137</v>
      </c>
      <c r="AT371" s="144" t="s">
        <v>134</v>
      </c>
      <c r="AU371" s="144" t="s">
        <v>84</v>
      </c>
      <c r="AY371" s="17" t="s">
        <v>132</v>
      </c>
      <c r="BE371" s="145">
        <f>IF(N371="základní",J371,0)</f>
        <v>0</v>
      </c>
      <c r="BF371" s="145">
        <f>IF(N371="snížená",J371,0)</f>
        <v>0</v>
      </c>
      <c r="BG371" s="145">
        <f>IF(N371="zákl. přenesená",J371,0)</f>
        <v>0</v>
      </c>
      <c r="BH371" s="145">
        <f>IF(N371="sníž. přenesená",J371,0)</f>
        <v>0</v>
      </c>
      <c r="BI371" s="145">
        <f>IF(N371="nulová",J371,0)</f>
        <v>0</v>
      </c>
      <c r="BJ371" s="17" t="s">
        <v>82</v>
      </c>
      <c r="BK371" s="145">
        <f>ROUND(I371*H371,2)</f>
        <v>0</v>
      </c>
      <c r="BL371" s="17" t="s">
        <v>137</v>
      </c>
      <c r="BM371" s="144" t="s">
        <v>902</v>
      </c>
    </row>
    <row r="372" spans="2:65" s="12" customFormat="1">
      <c r="B372" s="146"/>
      <c r="D372" s="147" t="s">
        <v>139</v>
      </c>
      <c r="E372" s="148" t="s">
        <v>1</v>
      </c>
      <c r="F372" s="149" t="s">
        <v>903</v>
      </c>
      <c r="H372" s="150">
        <v>1928.451</v>
      </c>
      <c r="I372" s="151"/>
      <c r="L372" s="146"/>
      <c r="M372" s="152"/>
      <c r="T372" s="153"/>
      <c r="AT372" s="148" t="s">
        <v>139</v>
      </c>
      <c r="AU372" s="148" t="s">
        <v>84</v>
      </c>
      <c r="AV372" s="12" t="s">
        <v>84</v>
      </c>
      <c r="AW372" s="12" t="s">
        <v>31</v>
      </c>
      <c r="AX372" s="12" t="s">
        <v>82</v>
      </c>
      <c r="AY372" s="148" t="s">
        <v>132</v>
      </c>
    </row>
    <row r="373" spans="2:65" s="1" customFormat="1" ht="24.2" customHeight="1">
      <c r="B373" s="132"/>
      <c r="C373" s="133" t="s">
        <v>318</v>
      </c>
      <c r="D373" s="133" t="s">
        <v>134</v>
      </c>
      <c r="E373" s="134" t="s">
        <v>1625</v>
      </c>
      <c r="F373" s="135" t="s">
        <v>1804</v>
      </c>
      <c r="G373" s="136" t="s">
        <v>228</v>
      </c>
      <c r="H373" s="137">
        <v>3594.53</v>
      </c>
      <c r="I373" s="138"/>
      <c r="J373" s="139">
        <f>ROUND(I373*H373,2)</f>
        <v>0</v>
      </c>
      <c r="K373" s="135" t="s">
        <v>136</v>
      </c>
      <c r="L373" s="32"/>
      <c r="M373" s="140" t="s">
        <v>1</v>
      </c>
      <c r="N373" s="141" t="s">
        <v>39</v>
      </c>
      <c r="P373" s="142">
        <f>O373*H373</f>
        <v>0</v>
      </c>
      <c r="Q373" s="142">
        <v>0</v>
      </c>
      <c r="R373" s="142">
        <f>Q373*H373</f>
        <v>0</v>
      </c>
      <c r="S373" s="142">
        <v>0</v>
      </c>
      <c r="T373" s="143">
        <f>S373*H373</f>
        <v>0</v>
      </c>
      <c r="AR373" s="144" t="s">
        <v>137</v>
      </c>
      <c r="AT373" s="144" t="s">
        <v>134</v>
      </c>
      <c r="AU373" s="144" t="s">
        <v>84</v>
      </c>
      <c r="AY373" s="17" t="s">
        <v>132</v>
      </c>
      <c r="BE373" s="145">
        <f>IF(N373="základní",J373,0)</f>
        <v>0</v>
      </c>
      <c r="BF373" s="145">
        <f>IF(N373="snížená",J373,0)</f>
        <v>0</v>
      </c>
      <c r="BG373" s="145">
        <f>IF(N373="zákl. přenesená",J373,0)</f>
        <v>0</v>
      </c>
      <c r="BH373" s="145">
        <f>IF(N373="sníž. přenesená",J373,0)</f>
        <v>0</v>
      </c>
      <c r="BI373" s="145">
        <f>IF(N373="nulová",J373,0)</f>
        <v>0</v>
      </c>
      <c r="BJ373" s="17" t="s">
        <v>82</v>
      </c>
      <c r="BK373" s="145">
        <f>ROUND(I373*H373,2)</f>
        <v>0</v>
      </c>
      <c r="BL373" s="17" t="s">
        <v>137</v>
      </c>
      <c r="BM373" s="144" t="s">
        <v>904</v>
      </c>
    </row>
    <row r="374" spans="2:65" s="12" customFormat="1">
      <c r="B374" s="146"/>
      <c r="D374" s="147" t="s">
        <v>139</v>
      </c>
      <c r="E374" s="148" t="s">
        <v>1</v>
      </c>
      <c r="F374" s="149" t="s">
        <v>905</v>
      </c>
      <c r="H374" s="150">
        <v>3520.28</v>
      </c>
      <c r="I374" s="151"/>
      <c r="L374" s="146"/>
      <c r="M374" s="152"/>
      <c r="T374" s="153"/>
      <c r="AT374" s="148" t="s">
        <v>139</v>
      </c>
      <c r="AU374" s="148" t="s">
        <v>84</v>
      </c>
      <c r="AV374" s="12" t="s">
        <v>84</v>
      </c>
      <c r="AW374" s="12" t="s">
        <v>31</v>
      </c>
      <c r="AX374" s="12" t="s">
        <v>74</v>
      </c>
      <c r="AY374" s="148" t="s">
        <v>132</v>
      </c>
    </row>
    <row r="375" spans="2:65" s="12" customFormat="1">
      <c r="B375" s="146"/>
      <c r="D375" s="147" t="s">
        <v>139</v>
      </c>
      <c r="E375" s="148" t="s">
        <v>1</v>
      </c>
      <c r="F375" s="149" t="s">
        <v>901</v>
      </c>
      <c r="H375" s="150">
        <v>74.25</v>
      </c>
      <c r="I375" s="151"/>
      <c r="L375" s="146"/>
      <c r="M375" s="152"/>
      <c r="T375" s="153"/>
      <c r="AT375" s="148" t="s">
        <v>139</v>
      </c>
      <c r="AU375" s="148" t="s">
        <v>84</v>
      </c>
      <c r="AV375" s="12" t="s">
        <v>84</v>
      </c>
      <c r="AW375" s="12" t="s">
        <v>31</v>
      </c>
      <c r="AX375" s="12" t="s">
        <v>74</v>
      </c>
      <c r="AY375" s="148" t="s">
        <v>132</v>
      </c>
    </row>
    <row r="376" spans="2:65" s="13" customFormat="1">
      <c r="B376" s="154"/>
      <c r="D376" s="147" t="s">
        <v>139</v>
      </c>
      <c r="E376" s="155" t="s">
        <v>1</v>
      </c>
      <c r="F376" s="156" t="s">
        <v>156</v>
      </c>
      <c r="H376" s="157">
        <v>3594.53</v>
      </c>
      <c r="I376" s="158"/>
      <c r="L376" s="154"/>
      <c r="M376" s="159"/>
      <c r="T376" s="160"/>
      <c r="AT376" s="155" t="s">
        <v>139</v>
      </c>
      <c r="AU376" s="155" t="s">
        <v>84</v>
      </c>
      <c r="AV376" s="13" t="s">
        <v>137</v>
      </c>
      <c r="AW376" s="13" t="s">
        <v>31</v>
      </c>
      <c r="AX376" s="13" t="s">
        <v>82</v>
      </c>
      <c r="AY376" s="155" t="s">
        <v>132</v>
      </c>
    </row>
    <row r="377" spans="2:65" s="1" customFormat="1" ht="16.5" customHeight="1">
      <c r="B377" s="132"/>
      <c r="C377" s="133" t="s">
        <v>321</v>
      </c>
      <c r="D377" s="133" t="s">
        <v>134</v>
      </c>
      <c r="E377" s="134" t="s">
        <v>1626</v>
      </c>
      <c r="F377" s="135" t="s">
        <v>1805</v>
      </c>
      <c r="G377" s="136" t="s">
        <v>228</v>
      </c>
      <c r="H377" s="137">
        <v>2106.5309999999999</v>
      </c>
      <c r="I377" s="138"/>
      <c r="J377" s="139">
        <f>ROUND(I377*H377,2)</f>
        <v>0</v>
      </c>
      <c r="K377" s="135" t="s">
        <v>136</v>
      </c>
      <c r="L377" s="32"/>
      <c r="M377" s="140" t="s">
        <v>1</v>
      </c>
      <c r="N377" s="141" t="s">
        <v>39</v>
      </c>
      <c r="P377" s="142">
        <f>O377*H377</f>
        <v>0</v>
      </c>
      <c r="Q377" s="142">
        <v>0</v>
      </c>
      <c r="R377" s="142">
        <f>Q377*H377</f>
        <v>0</v>
      </c>
      <c r="S377" s="142">
        <v>0</v>
      </c>
      <c r="T377" s="143">
        <f>S377*H377</f>
        <v>0</v>
      </c>
      <c r="AR377" s="144" t="s">
        <v>137</v>
      </c>
      <c r="AT377" s="144" t="s">
        <v>134</v>
      </c>
      <c r="AU377" s="144" t="s">
        <v>84</v>
      </c>
      <c r="AY377" s="17" t="s">
        <v>132</v>
      </c>
      <c r="BE377" s="145">
        <f>IF(N377="základní",J377,0)</f>
        <v>0</v>
      </c>
      <c r="BF377" s="145">
        <f>IF(N377="snížená",J377,0)</f>
        <v>0</v>
      </c>
      <c r="BG377" s="145">
        <f>IF(N377="zákl. přenesená",J377,0)</f>
        <v>0</v>
      </c>
      <c r="BH377" s="145">
        <f>IF(N377="sníž. přenesená",J377,0)</f>
        <v>0</v>
      </c>
      <c r="BI377" s="145">
        <f>IF(N377="nulová",J377,0)</f>
        <v>0</v>
      </c>
      <c r="BJ377" s="17" t="s">
        <v>82</v>
      </c>
      <c r="BK377" s="145">
        <f>ROUND(I377*H377,2)</f>
        <v>0</v>
      </c>
      <c r="BL377" s="17" t="s">
        <v>137</v>
      </c>
      <c r="BM377" s="144" t="s">
        <v>906</v>
      </c>
    </row>
    <row r="378" spans="2:65" s="12" customFormat="1">
      <c r="B378" s="146"/>
      <c r="D378" s="147" t="s">
        <v>139</v>
      </c>
      <c r="E378" s="148" t="s">
        <v>1</v>
      </c>
      <c r="F378" s="149" t="s">
        <v>907</v>
      </c>
      <c r="H378" s="150">
        <v>2106.5309999999999</v>
      </c>
      <c r="I378" s="151"/>
      <c r="L378" s="146"/>
      <c r="M378" s="152"/>
      <c r="T378" s="153"/>
      <c r="AT378" s="148" t="s">
        <v>139</v>
      </c>
      <c r="AU378" s="148" t="s">
        <v>84</v>
      </c>
      <c r="AV378" s="12" t="s">
        <v>84</v>
      </c>
      <c r="AW378" s="12" t="s">
        <v>31</v>
      </c>
      <c r="AX378" s="12" t="s">
        <v>82</v>
      </c>
      <c r="AY378" s="148" t="s">
        <v>132</v>
      </c>
    </row>
    <row r="379" spans="2:65" s="1" customFormat="1" ht="24.2" customHeight="1">
      <c r="B379" s="132"/>
      <c r="C379" s="133" t="s">
        <v>323</v>
      </c>
      <c r="D379" s="133" t="s">
        <v>134</v>
      </c>
      <c r="E379" s="134" t="s">
        <v>1627</v>
      </c>
      <c r="F379" s="135" t="s">
        <v>1806</v>
      </c>
      <c r="G379" s="136" t="s">
        <v>228</v>
      </c>
      <c r="H379" s="137">
        <v>3348.56</v>
      </c>
      <c r="I379" s="138"/>
      <c r="J379" s="139">
        <f>ROUND(I379*H379,2)</f>
        <v>0</v>
      </c>
      <c r="K379" s="135" t="s">
        <v>136</v>
      </c>
      <c r="L379" s="32"/>
      <c r="M379" s="140" t="s">
        <v>1</v>
      </c>
      <c r="N379" s="141" t="s">
        <v>39</v>
      </c>
      <c r="P379" s="142">
        <f>O379*H379</f>
        <v>0</v>
      </c>
      <c r="Q379" s="142">
        <v>0</v>
      </c>
      <c r="R379" s="142">
        <f>Q379*H379</f>
        <v>0</v>
      </c>
      <c r="S379" s="142">
        <v>0</v>
      </c>
      <c r="T379" s="143">
        <f>S379*H379</f>
        <v>0</v>
      </c>
      <c r="AR379" s="144" t="s">
        <v>137</v>
      </c>
      <c r="AT379" s="144" t="s">
        <v>134</v>
      </c>
      <c r="AU379" s="144" t="s">
        <v>84</v>
      </c>
      <c r="AY379" s="17" t="s">
        <v>132</v>
      </c>
      <c r="BE379" s="145">
        <f>IF(N379="základní",J379,0)</f>
        <v>0</v>
      </c>
      <c r="BF379" s="145">
        <f>IF(N379="snížená",J379,0)</f>
        <v>0</v>
      </c>
      <c r="BG379" s="145">
        <f>IF(N379="zákl. přenesená",J379,0)</f>
        <v>0</v>
      </c>
      <c r="BH379" s="145">
        <f>IF(N379="sníž. přenesená",J379,0)</f>
        <v>0</v>
      </c>
      <c r="BI379" s="145">
        <f>IF(N379="nulová",J379,0)</f>
        <v>0</v>
      </c>
      <c r="BJ379" s="17" t="s">
        <v>82</v>
      </c>
      <c r="BK379" s="145">
        <f>ROUND(I379*H379,2)</f>
        <v>0</v>
      </c>
      <c r="BL379" s="17" t="s">
        <v>137</v>
      </c>
      <c r="BM379" s="144" t="s">
        <v>908</v>
      </c>
    </row>
    <row r="380" spans="2:65" s="15" customFormat="1">
      <c r="B380" s="168"/>
      <c r="D380" s="147" t="s">
        <v>139</v>
      </c>
      <c r="E380" s="169" t="s">
        <v>1</v>
      </c>
      <c r="F380" s="170" t="s">
        <v>744</v>
      </c>
      <c r="H380" s="169" t="s">
        <v>1</v>
      </c>
      <c r="I380" s="171"/>
      <c r="L380" s="168"/>
      <c r="M380" s="172"/>
      <c r="T380" s="173"/>
      <c r="AT380" s="169" t="s">
        <v>139</v>
      </c>
      <c r="AU380" s="169" t="s">
        <v>84</v>
      </c>
      <c r="AV380" s="15" t="s">
        <v>82</v>
      </c>
      <c r="AW380" s="15" t="s">
        <v>31</v>
      </c>
      <c r="AX380" s="15" t="s">
        <v>74</v>
      </c>
      <c r="AY380" s="169" t="s">
        <v>132</v>
      </c>
    </row>
    <row r="381" spans="2:65" s="12" customFormat="1" ht="22.5">
      <c r="B381" s="146"/>
      <c r="D381" s="147" t="s">
        <v>139</v>
      </c>
      <c r="E381" s="148" t="s">
        <v>1</v>
      </c>
      <c r="F381" s="149" t="s">
        <v>909</v>
      </c>
      <c r="H381" s="150">
        <v>176.238</v>
      </c>
      <c r="I381" s="151"/>
      <c r="L381" s="146"/>
      <c r="M381" s="152"/>
      <c r="T381" s="153"/>
      <c r="AT381" s="148" t="s">
        <v>139</v>
      </c>
      <c r="AU381" s="148" t="s">
        <v>84</v>
      </c>
      <c r="AV381" s="12" t="s">
        <v>84</v>
      </c>
      <c r="AW381" s="12" t="s">
        <v>31</v>
      </c>
      <c r="AX381" s="12" t="s">
        <v>74</v>
      </c>
      <c r="AY381" s="148" t="s">
        <v>132</v>
      </c>
    </row>
    <row r="382" spans="2:65" s="15" customFormat="1">
      <c r="B382" s="168"/>
      <c r="D382" s="147" t="s">
        <v>139</v>
      </c>
      <c r="E382" s="169" t="s">
        <v>1</v>
      </c>
      <c r="F382" s="170" t="s">
        <v>746</v>
      </c>
      <c r="H382" s="169" t="s">
        <v>1</v>
      </c>
      <c r="I382" s="171"/>
      <c r="L382" s="168"/>
      <c r="M382" s="172"/>
      <c r="T382" s="173"/>
      <c r="AT382" s="169" t="s">
        <v>139</v>
      </c>
      <c r="AU382" s="169" t="s">
        <v>84</v>
      </c>
      <c r="AV382" s="15" t="s">
        <v>82</v>
      </c>
      <c r="AW382" s="15" t="s">
        <v>31</v>
      </c>
      <c r="AX382" s="15" t="s">
        <v>74</v>
      </c>
      <c r="AY382" s="169" t="s">
        <v>132</v>
      </c>
    </row>
    <row r="383" spans="2:65" s="12" customFormat="1" ht="22.5">
      <c r="B383" s="146"/>
      <c r="D383" s="147" t="s">
        <v>139</v>
      </c>
      <c r="E383" s="148" t="s">
        <v>1</v>
      </c>
      <c r="F383" s="149" t="s">
        <v>910</v>
      </c>
      <c r="H383" s="150">
        <v>241.93700000000001</v>
      </c>
      <c r="I383" s="151"/>
      <c r="L383" s="146"/>
      <c r="M383" s="152"/>
      <c r="T383" s="153"/>
      <c r="AT383" s="148" t="s">
        <v>139</v>
      </c>
      <c r="AU383" s="148" t="s">
        <v>84</v>
      </c>
      <c r="AV383" s="12" t="s">
        <v>84</v>
      </c>
      <c r="AW383" s="12" t="s">
        <v>31</v>
      </c>
      <c r="AX383" s="12" t="s">
        <v>74</v>
      </c>
      <c r="AY383" s="148" t="s">
        <v>132</v>
      </c>
    </row>
    <row r="384" spans="2:65" s="15" customFormat="1">
      <c r="B384" s="168"/>
      <c r="D384" s="147" t="s">
        <v>139</v>
      </c>
      <c r="E384" s="169" t="s">
        <v>1</v>
      </c>
      <c r="F384" s="170" t="s">
        <v>748</v>
      </c>
      <c r="H384" s="169" t="s">
        <v>1</v>
      </c>
      <c r="I384" s="171"/>
      <c r="L384" s="168"/>
      <c r="M384" s="172"/>
      <c r="T384" s="173"/>
      <c r="AT384" s="169" t="s">
        <v>139</v>
      </c>
      <c r="AU384" s="169" t="s">
        <v>84</v>
      </c>
      <c r="AV384" s="15" t="s">
        <v>82</v>
      </c>
      <c r="AW384" s="15" t="s">
        <v>31</v>
      </c>
      <c r="AX384" s="15" t="s">
        <v>74</v>
      </c>
      <c r="AY384" s="169" t="s">
        <v>132</v>
      </c>
    </row>
    <row r="385" spans="2:51" s="12" customFormat="1" ht="22.5">
      <c r="B385" s="146"/>
      <c r="D385" s="147" t="s">
        <v>139</v>
      </c>
      <c r="E385" s="148" t="s">
        <v>1</v>
      </c>
      <c r="F385" s="149" t="s">
        <v>911</v>
      </c>
      <c r="H385" s="150">
        <v>230.41200000000001</v>
      </c>
      <c r="I385" s="151"/>
      <c r="L385" s="146"/>
      <c r="M385" s="152"/>
      <c r="T385" s="153"/>
      <c r="AT385" s="148" t="s">
        <v>139</v>
      </c>
      <c r="AU385" s="148" t="s">
        <v>84</v>
      </c>
      <c r="AV385" s="12" t="s">
        <v>84</v>
      </c>
      <c r="AW385" s="12" t="s">
        <v>31</v>
      </c>
      <c r="AX385" s="12" t="s">
        <v>74</v>
      </c>
      <c r="AY385" s="148" t="s">
        <v>132</v>
      </c>
    </row>
    <row r="386" spans="2:51" s="15" customFormat="1">
      <c r="B386" s="168"/>
      <c r="D386" s="147" t="s">
        <v>139</v>
      </c>
      <c r="E386" s="169" t="s">
        <v>1</v>
      </c>
      <c r="F386" s="170" t="s">
        <v>660</v>
      </c>
      <c r="H386" s="169" t="s">
        <v>1</v>
      </c>
      <c r="I386" s="171"/>
      <c r="L386" s="168"/>
      <c r="M386" s="172"/>
      <c r="T386" s="173"/>
      <c r="AT386" s="169" t="s">
        <v>139</v>
      </c>
      <c r="AU386" s="169" t="s">
        <v>84</v>
      </c>
      <c r="AV386" s="15" t="s">
        <v>82</v>
      </c>
      <c r="AW386" s="15" t="s">
        <v>31</v>
      </c>
      <c r="AX386" s="15" t="s">
        <v>74</v>
      </c>
      <c r="AY386" s="169" t="s">
        <v>132</v>
      </c>
    </row>
    <row r="387" spans="2:51" s="12" customFormat="1" ht="22.5">
      <c r="B387" s="146"/>
      <c r="D387" s="147" t="s">
        <v>139</v>
      </c>
      <c r="E387" s="148" t="s">
        <v>1</v>
      </c>
      <c r="F387" s="149" t="s">
        <v>912</v>
      </c>
      <c r="H387" s="150">
        <v>325.34899999999999</v>
      </c>
      <c r="I387" s="151"/>
      <c r="L387" s="146"/>
      <c r="M387" s="152"/>
      <c r="T387" s="153"/>
      <c r="AT387" s="148" t="s">
        <v>139</v>
      </c>
      <c r="AU387" s="148" t="s">
        <v>84</v>
      </c>
      <c r="AV387" s="12" t="s">
        <v>84</v>
      </c>
      <c r="AW387" s="12" t="s">
        <v>31</v>
      </c>
      <c r="AX387" s="12" t="s">
        <v>74</v>
      </c>
      <c r="AY387" s="148" t="s">
        <v>132</v>
      </c>
    </row>
    <row r="388" spans="2:51" s="12" customFormat="1">
      <c r="B388" s="146"/>
      <c r="D388" s="147" t="s">
        <v>139</v>
      </c>
      <c r="E388" s="148" t="s">
        <v>1</v>
      </c>
      <c r="F388" s="149" t="s">
        <v>913</v>
      </c>
      <c r="H388" s="150">
        <v>192.42699999999999</v>
      </c>
      <c r="I388" s="151"/>
      <c r="L388" s="146"/>
      <c r="M388" s="152"/>
      <c r="T388" s="153"/>
      <c r="AT388" s="148" t="s">
        <v>139</v>
      </c>
      <c r="AU388" s="148" t="s">
        <v>84</v>
      </c>
      <c r="AV388" s="12" t="s">
        <v>84</v>
      </c>
      <c r="AW388" s="12" t="s">
        <v>31</v>
      </c>
      <c r="AX388" s="12" t="s">
        <v>74</v>
      </c>
      <c r="AY388" s="148" t="s">
        <v>132</v>
      </c>
    </row>
    <row r="389" spans="2:51" s="12" customFormat="1">
      <c r="B389" s="146"/>
      <c r="D389" s="147" t="s">
        <v>139</v>
      </c>
      <c r="E389" s="148" t="s">
        <v>1</v>
      </c>
      <c r="F389" s="149" t="s">
        <v>914</v>
      </c>
      <c r="H389" s="150">
        <v>403.05599999999998</v>
      </c>
      <c r="I389" s="151"/>
      <c r="L389" s="146"/>
      <c r="M389" s="152"/>
      <c r="T389" s="153"/>
      <c r="AT389" s="148" t="s">
        <v>139</v>
      </c>
      <c r="AU389" s="148" t="s">
        <v>84</v>
      </c>
      <c r="AV389" s="12" t="s">
        <v>84</v>
      </c>
      <c r="AW389" s="12" t="s">
        <v>31</v>
      </c>
      <c r="AX389" s="12" t="s">
        <v>74</v>
      </c>
      <c r="AY389" s="148" t="s">
        <v>132</v>
      </c>
    </row>
    <row r="390" spans="2:51" s="12" customFormat="1">
      <c r="B390" s="146"/>
      <c r="D390" s="147" t="s">
        <v>139</v>
      </c>
      <c r="E390" s="148" t="s">
        <v>1</v>
      </c>
      <c r="F390" s="149" t="s">
        <v>915</v>
      </c>
      <c r="H390" s="150">
        <v>70.391999999999996</v>
      </c>
      <c r="I390" s="151"/>
      <c r="L390" s="146"/>
      <c r="M390" s="152"/>
      <c r="T390" s="153"/>
      <c r="AT390" s="148" t="s">
        <v>139</v>
      </c>
      <c r="AU390" s="148" t="s">
        <v>84</v>
      </c>
      <c r="AV390" s="12" t="s">
        <v>84</v>
      </c>
      <c r="AW390" s="12" t="s">
        <v>31</v>
      </c>
      <c r="AX390" s="12" t="s">
        <v>74</v>
      </c>
      <c r="AY390" s="148" t="s">
        <v>132</v>
      </c>
    </row>
    <row r="391" spans="2:51" s="12" customFormat="1">
      <c r="B391" s="146"/>
      <c r="D391" s="147" t="s">
        <v>139</v>
      </c>
      <c r="E391" s="148" t="s">
        <v>1</v>
      </c>
      <c r="F391" s="149" t="s">
        <v>916</v>
      </c>
      <c r="H391" s="150">
        <v>129.84700000000001</v>
      </c>
      <c r="I391" s="151"/>
      <c r="L391" s="146"/>
      <c r="M391" s="152"/>
      <c r="T391" s="153"/>
      <c r="AT391" s="148" t="s">
        <v>139</v>
      </c>
      <c r="AU391" s="148" t="s">
        <v>84</v>
      </c>
      <c r="AV391" s="12" t="s">
        <v>84</v>
      </c>
      <c r="AW391" s="12" t="s">
        <v>31</v>
      </c>
      <c r="AX391" s="12" t="s">
        <v>74</v>
      </c>
      <c r="AY391" s="148" t="s">
        <v>132</v>
      </c>
    </row>
    <row r="392" spans="2:51" s="12" customFormat="1">
      <c r="B392" s="146"/>
      <c r="D392" s="147" t="s">
        <v>139</v>
      </c>
      <c r="E392" s="148" t="s">
        <v>1</v>
      </c>
      <c r="F392" s="149" t="s">
        <v>917</v>
      </c>
      <c r="H392" s="150">
        <v>105.81100000000001</v>
      </c>
      <c r="I392" s="151"/>
      <c r="L392" s="146"/>
      <c r="M392" s="152"/>
      <c r="T392" s="153"/>
      <c r="AT392" s="148" t="s">
        <v>139</v>
      </c>
      <c r="AU392" s="148" t="s">
        <v>84</v>
      </c>
      <c r="AV392" s="12" t="s">
        <v>84</v>
      </c>
      <c r="AW392" s="12" t="s">
        <v>31</v>
      </c>
      <c r="AX392" s="12" t="s">
        <v>74</v>
      </c>
      <c r="AY392" s="148" t="s">
        <v>132</v>
      </c>
    </row>
    <row r="393" spans="2:51" s="12" customFormat="1">
      <c r="B393" s="146"/>
      <c r="D393" s="147" t="s">
        <v>139</v>
      </c>
      <c r="E393" s="148" t="s">
        <v>1</v>
      </c>
      <c r="F393" s="149" t="s">
        <v>918</v>
      </c>
      <c r="H393" s="150">
        <v>82.453999999999994</v>
      </c>
      <c r="I393" s="151"/>
      <c r="L393" s="146"/>
      <c r="M393" s="152"/>
      <c r="T393" s="153"/>
      <c r="AT393" s="148" t="s">
        <v>139</v>
      </c>
      <c r="AU393" s="148" t="s">
        <v>84</v>
      </c>
      <c r="AV393" s="12" t="s">
        <v>84</v>
      </c>
      <c r="AW393" s="12" t="s">
        <v>31</v>
      </c>
      <c r="AX393" s="12" t="s">
        <v>74</v>
      </c>
      <c r="AY393" s="148" t="s">
        <v>132</v>
      </c>
    </row>
    <row r="394" spans="2:51" s="12" customFormat="1">
      <c r="B394" s="146"/>
      <c r="D394" s="147" t="s">
        <v>139</v>
      </c>
      <c r="E394" s="148" t="s">
        <v>1</v>
      </c>
      <c r="F394" s="149" t="s">
        <v>919</v>
      </c>
      <c r="H394" s="150">
        <v>126.252</v>
      </c>
      <c r="I394" s="151"/>
      <c r="L394" s="146"/>
      <c r="M394" s="152"/>
      <c r="T394" s="153"/>
      <c r="AT394" s="148" t="s">
        <v>139</v>
      </c>
      <c r="AU394" s="148" t="s">
        <v>84</v>
      </c>
      <c r="AV394" s="12" t="s">
        <v>84</v>
      </c>
      <c r="AW394" s="12" t="s">
        <v>31</v>
      </c>
      <c r="AX394" s="12" t="s">
        <v>74</v>
      </c>
      <c r="AY394" s="148" t="s">
        <v>132</v>
      </c>
    </row>
    <row r="395" spans="2:51" s="12" customFormat="1">
      <c r="B395" s="146"/>
      <c r="D395" s="147" t="s">
        <v>139</v>
      </c>
      <c r="E395" s="148" t="s">
        <v>1</v>
      </c>
      <c r="F395" s="149" t="s">
        <v>920</v>
      </c>
      <c r="H395" s="150">
        <v>203.02799999999999</v>
      </c>
      <c r="I395" s="151"/>
      <c r="L395" s="146"/>
      <c r="M395" s="152"/>
      <c r="T395" s="153"/>
      <c r="AT395" s="148" t="s">
        <v>139</v>
      </c>
      <c r="AU395" s="148" t="s">
        <v>84</v>
      </c>
      <c r="AV395" s="12" t="s">
        <v>84</v>
      </c>
      <c r="AW395" s="12" t="s">
        <v>31</v>
      </c>
      <c r="AX395" s="12" t="s">
        <v>74</v>
      </c>
      <c r="AY395" s="148" t="s">
        <v>132</v>
      </c>
    </row>
    <row r="396" spans="2:51" s="12" customFormat="1">
      <c r="B396" s="146"/>
      <c r="D396" s="147" t="s">
        <v>139</v>
      </c>
      <c r="E396" s="148" t="s">
        <v>1</v>
      </c>
      <c r="F396" s="149" t="s">
        <v>921</v>
      </c>
      <c r="H396" s="150">
        <v>43.713999999999999</v>
      </c>
      <c r="I396" s="151"/>
      <c r="L396" s="146"/>
      <c r="M396" s="152"/>
      <c r="T396" s="153"/>
      <c r="AT396" s="148" t="s">
        <v>139</v>
      </c>
      <c r="AU396" s="148" t="s">
        <v>84</v>
      </c>
      <c r="AV396" s="12" t="s">
        <v>84</v>
      </c>
      <c r="AW396" s="12" t="s">
        <v>31</v>
      </c>
      <c r="AX396" s="12" t="s">
        <v>74</v>
      </c>
      <c r="AY396" s="148" t="s">
        <v>132</v>
      </c>
    </row>
    <row r="397" spans="2:51" s="12" customFormat="1">
      <c r="B397" s="146"/>
      <c r="D397" s="147" t="s">
        <v>139</v>
      </c>
      <c r="E397" s="148" t="s">
        <v>1</v>
      </c>
      <c r="F397" s="149" t="s">
        <v>922</v>
      </c>
      <c r="H397" s="150">
        <v>350.44799999999998</v>
      </c>
      <c r="I397" s="151"/>
      <c r="L397" s="146"/>
      <c r="M397" s="152"/>
      <c r="T397" s="153"/>
      <c r="AT397" s="148" t="s">
        <v>139</v>
      </c>
      <c r="AU397" s="148" t="s">
        <v>84</v>
      </c>
      <c r="AV397" s="12" t="s">
        <v>84</v>
      </c>
      <c r="AW397" s="12" t="s">
        <v>31</v>
      </c>
      <c r="AX397" s="12" t="s">
        <v>74</v>
      </c>
      <c r="AY397" s="148" t="s">
        <v>132</v>
      </c>
    </row>
    <row r="398" spans="2:51" s="12" customFormat="1">
      <c r="B398" s="146"/>
      <c r="D398" s="147" t="s">
        <v>139</v>
      </c>
      <c r="E398" s="148" t="s">
        <v>1</v>
      </c>
      <c r="F398" s="149" t="s">
        <v>923</v>
      </c>
      <c r="H398" s="150">
        <v>123.715</v>
      </c>
      <c r="I398" s="151"/>
      <c r="L398" s="146"/>
      <c r="M398" s="152"/>
      <c r="T398" s="153"/>
      <c r="AT398" s="148" t="s">
        <v>139</v>
      </c>
      <c r="AU398" s="148" t="s">
        <v>84</v>
      </c>
      <c r="AV398" s="12" t="s">
        <v>84</v>
      </c>
      <c r="AW398" s="12" t="s">
        <v>31</v>
      </c>
      <c r="AX398" s="12" t="s">
        <v>74</v>
      </c>
      <c r="AY398" s="148" t="s">
        <v>132</v>
      </c>
    </row>
    <row r="399" spans="2:51" s="15" customFormat="1">
      <c r="B399" s="168"/>
      <c r="D399" s="147" t="s">
        <v>139</v>
      </c>
      <c r="E399" s="169" t="s">
        <v>1</v>
      </c>
      <c r="F399" s="170" t="s">
        <v>663</v>
      </c>
      <c r="H399" s="169" t="s">
        <v>1</v>
      </c>
      <c r="I399" s="171"/>
      <c r="L399" s="168"/>
      <c r="M399" s="172"/>
      <c r="T399" s="173"/>
      <c r="AT399" s="169" t="s">
        <v>139</v>
      </c>
      <c r="AU399" s="169" t="s">
        <v>84</v>
      </c>
      <c r="AV399" s="15" t="s">
        <v>82</v>
      </c>
      <c r="AW399" s="15" t="s">
        <v>31</v>
      </c>
      <c r="AX399" s="15" t="s">
        <v>74</v>
      </c>
      <c r="AY399" s="169" t="s">
        <v>132</v>
      </c>
    </row>
    <row r="400" spans="2:51" s="12" customFormat="1">
      <c r="B400" s="146"/>
      <c r="D400" s="147" t="s">
        <v>139</v>
      </c>
      <c r="E400" s="148" t="s">
        <v>1</v>
      </c>
      <c r="F400" s="149" t="s">
        <v>924</v>
      </c>
      <c r="H400" s="150">
        <v>25.92</v>
      </c>
      <c r="I400" s="151"/>
      <c r="L400" s="146"/>
      <c r="M400" s="152"/>
      <c r="T400" s="153"/>
      <c r="AT400" s="148" t="s">
        <v>139</v>
      </c>
      <c r="AU400" s="148" t="s">
        <v>84</v>
      </c>
      <c r="AV400" s="12" t="s">
        <v>84</v>
      </c>
      <c r="AW400" s="12" t="s">
        <v>31</v>
      </c>
      <c r="AX400" s="12" t="s">
        <v>74</v>
      </c>
      <c r="AY400" s="148" t="s">
        <v>132</v>
      </c>
    </row>
    <row r="401" spans="2:65" s="12" customFormat="1">
      <c r="B401" s="146"/>
      <c r="D401" s="147" t="s">
        <v>139</v>
      </c>
      <c r="E401" s="148" t="s">
        <v>1</v>
      </c>
      <c r="F401" s="149" t="s">
        <v>925</v>
      </c>
      <c r="H401" s="150">
        <v>60.48</v>
      </c>
      <c r="I401" s="151"/>
      <c r="L401" s="146"/>
      <c r="M401" s="152"/>
      <c r="T401" s="153"/>
      <c r="AT401" s="148" t="s">
        <v>139</v>
      </c>
      <c r="AU401" s="148" t="s">
        <v>84</v>
      </c>
      <c r="AV401" s="12" t="s">
        <v>84</v>
      </c>
      <c r="AW401" s="12" t="s">
        <v>31</v>
      </c>
      <c r="AX401" s="12" t="s">
        <v>74</v>
      </c>
      <c r="AY401" s="148" t="s">
        <v>132</v>
      </c>
    </row>
    <row r="402" spans="2:65" s="12" customFormat="1">
      <c r="B402" s="146"/>
      <c r="D402" s="147" t="s">
        <v>139</v>
      </c>
      <c r="E402" s="148" t="s">
        <v>1</v>
      </c>
      <c r="F402" s="149" t="s">
        <v>926</v>
      </c>
      <c r="H402" s="150">
        <v>8.64</v>
      </c>
      <c r="I402" s="151"/>
      <c r="L402" s="146"/>
      <c r="M402" s="152"/>
      <c r="T402" s="153"/>
      <c r="AT402" s="148" t="s">
        <v>139</v>
      </c>
      <c r="AU402" s="148" t="s">
        <v>84</v>
      </c>
      <c r="AV402" s="12" t="s">
        <v>84</v>
      </c>
      <c r="AW402" s="12" t="s">
        <v>31</v>
      </c>
      <c r="AX402" s="12" t="s">
        <v>74</v>
      </c>
      <c r="AY402" s="148" t="s">
        <v>132</v>
      </c>
    </row>
    <row r="403" spans="2:65" s="12" customFormat="1">
      <c r="B403" s="146"/>
      <c r="D403" s="147" t="s">
        <v>139</v>
      </c>
      <c r="E403" s="148" t="s">
        <v>1</v>
      </c>
      <c r="F403" s="149" t="s">
        <v>927</v>
      </c>
      <c r="H403" s="150">
        <v>17.28</v>
      </c>
      <c r="I403" s="151"/>
      <c r="L403" s="146"/>
      <c r="M403" s="152"/>
      <c r="T403" s="153"/>
      <c r="AT403" s="148" t="s">
        <v>139</v>
      </c>
      <c r="AU403" s="148" t="s">
        <v>84</v>
      </c>
      <c r="AV403" s="12" t="s">
        <v>84</v>
      </c>
      <c r="AW403" s="12" t="s">
        <v>31</v>
      </c>
      <c r="AX403" s="12" t="s">
        <v>74</v>
      </c>
      <c r="AY403" s="148" t="s">
        <v>132</v>
      </c>
    </row>
    <row r="404" spans="2:65" s="12" customFormat="1">
      <c r="B404" s="146"/>
      <c r="D404" s="147" t="s">
        <v>139</v>
      </c>
      <c r="E404" s="148" t="s">
        <v>1</v>
      </c>
      <c r="F404" s="149" t="s">
        <v>928</v>
      </c>
      <c r="H404" s="150">
        <v>17.28</v>
      </c>
      <c r="I404" s="151"/>
      <c r="L404" s="146"/>
      <c r="M404" s="152"/>
      <c r="T404" s="153"/>
      <c r="AT404" s="148" t="s">
        <v>139</v>
      </c>
      <c r="AU404" s="148" t="s">
        <v>84</v>
      </c>
      <c r="AV404" s="12" t="s">
        <v>84</v>
      </c>
      <c r="AW404" s="12" t="s">
        <v>31</v>
      </c>
      <c r="AX404" s="12" t="s">
        <v>74</v>
      </c>
      <c r="AY404" s="148" t="s">
        <v>132</v>
      </c>
    </row>
    <row r="405" spans="2:65" s="12" customFormat="1">
      <c r="B405" s="146"/>
      <c r="D405" s="147" t="s">
        <v>139</v>
      </c>
      <c r="E405" s="148" t="s">
        <v>1</v>
      </c>
      <c r="F405" s="149" t="s">
        <v>929</v>
      </c>
      <c r="H405" s="150">
        <v>17.28</v>
      </c>
      <c r="I405" s="151"/>
      <c r="L405" s="146"/>
      <c r="M405" s="152"/>
      <c r="T405" s="153"/>
      <c r="AT405" s="148" t="s">
        <v>139</v>
      </c>
      <c r="AU405" s="148" t="s">
        <v>84</v>
      </c>
      <c r="AV405" s="12" t="s">
        <v>84</v>
      </c>
      <c r="AW405" s="12" t="s">
        <v>31</v>
      </c>
      <c r="AX405" s="12" t="s">
        <v>74</v>
      </c>
      <c r="AY405" s="148" t="s">
        <v>132</v>
      </c>
    </row>
    <row r="406" spans="2:65" s="12" customFormat="1">
      <c r="B406" s="146"/>
      <c r="D406" s="147" t="s">
        <v>139</v>
      </c>
      <c r="E406" s="148" t="s">
        <v>1</v>
      </c>
      <c r="F406" s="149" t="s">
        <v>930</v>
      </c>
      <c r="H406" s="150">
        <v>34.56</v>
      </c>
      <c r="I406" s="151"/>
      <c r="L406" s="146"/>
      <c r="M406" s="152"/>
      <c r="T406" s="153"/>
      <c r="AT406" s="148" t="s">
        <v>139</v>
      </c>
      <c r="AU406" s="148" t="s">
        <v>84</v>
      </c>
      <c r="AV406" s="12" t="s">
        <v>84</v>
      </c>
      <c r="AW406" s="12" t="s">
        <v>31</v>
      </c>
      <c r="AX406" s="12" t="s">
        <v>74</v>
      </c>
      <c r="AY406" s="148" t="s">
        <v>132</v>
      </c>
    </row>
    <row r="407" spans="2:65" s="12" customFormat="1">
      <c r="B407" s="146"/>
      <c r="D407" s="147" t="s">
        <v>139</v>
      </c>
      <c r="E407" s="148" t="s">
        <v>1</v>
      </c>
      <c r="F407" s="149" t="s">
        <v>931</v>
      </c>
      <c r="H407" s="150">
        <v>51.84</v>
      </c>
      <c r="I407" s="151"/>
      <c r="L407" s="146"/>
      <c r="M407" s="152"/>
      <c r="T407" s="153"/>
      <c r="AT407" s="148" t="s">
        <v>139</v>
      </c>
      <c r="AU407" s="148" t="s">
        <v>84</v>
      </c>
      <c r="AV407" s="12" t="s">
        <v>84</v>
      </c>
      <c r="AW407" s="12" t="s">
        <v>31</v>
      </c>
      <c r="AX407" s="12" t="s">
        <v>74</v>
      </c>
      <c r="AY407" s="148" t="s">
        <v>132</v>
      </c>
    </row>
    <row r="408" spans="2:65" s="12" customFormat="1">
      <c r="B408" s="146"/>
      <c r="D408" s="147" t="s">
        <v>139</v>
      </c>
      <c r="E408" s="148" t="s">
        <v>1</v>
      </c>
      <c r="F408" s="149" t="s">
        <v>932</v>
      </c>
      <c r="H408" s="150">
        <v>8.64</v>
      </c>
      <c r="I408" s="151"/>
      <c r="L408" s="146"/>
      <c r="M408" s="152"/>
      <c r="T408" s="153"/>
      <c r="AT408" s="148" t="s">
        <v>139</v>
      </c>
      <c r="AU408" s="148" t="s">
        <v>84</v>
      </c>
      <c r="AV408" s="12" t="s">
        <v>84</v>
      </c>
      <c r="AW408" s="12" t="s">
        <v>31</v>
      </c>
      <c r="AX408" s="12" t="s">
        <v>74</v>
      </c>
      <c r="AY408" s="148" t="s">
        <v>132</v>
      </c>
    </row>
    <row r="409" spans="2:65" s="12" customFormat="1">
      <c r="B409" s="146"/>
      <c r="D409" s="147" t="s">
        <v>139</v>
      </c>
      <c r="E409" s="148" t="s">
        <v>1</v>
      </c>
      <c r="F409" s="149" t="s">
        <v>933</v>
      </c>
      <c r="H409" s="150">
        <v>-3.84</v>
      </c>
      <c r="I409" s="151"/>
      <c r="L409" s="146"/>
      <c r="M409" s="152"/>
      <c r="T409" s="153"/>
      <c r="AT409" s="148" t="s">
        <v>139</v>
      </c>
      <c r="AU409" s="148" t="s">
        <v>84</v>
      </c>
      <c r="AV409" s="12" t="s">
        <v>84</v>
      </c>
      <c r="AW409" s="12" t="s">
        <v>31</v>
      </c>
      <c r="AX409" s="12" t="s">
        <v>74</v>
      </c>
      <c r="AY409" s="148" t="s">
        <v>132</v>
      </c>
    </row>
    <row r="410" spans="2:65" s="12" customFormat="1">
      <c r="B410" s="146"/>
      <c r="D410" s="147" t="s">
        <v>139</v>
      </c>
      <c r="E410" s="148" t="s">
        <v>1</v>
      </c>
      <c r="F410" s="149" t="s">
        <v>934</v>
      </c>
      <c r="H410" s="150">
        <v>19.2</v>
      </c>
      <c r="I410" s="151"/>
      <c r="L410" s="146"/>
      <c r="M410" s="152"/>
      <c r="T410" s="153"/>
      <c r="AT410" s="148" t="s">
        <v>139</v>
      </c>
      <c r="AU410" s="148" t="s">
        <v>84</v>
      </c>
      <c r="AV410" s="12" t="s">
        <v>84</v>
      </c>
      <c r="AW410" s="12" t="s">
        <v>31</v>
      </c>
      <c r="AX410" s="12" t="s">
        <v>74</v>
      </c>
      <c r="AY410" s="148" t="s">
        <v>132</v>
      </c>
    </row>
    <row r="411" spans="2:65" s="12" customFormat="1">
      <c r="B411" s="146"/>
      <c r="D411" s="147" t="s">
        <v>139</v>
      </c>
      <c r="E411" s="148" t="s">
        <v>1</v>
      </c>
      <c r="F411" s="149" t="s">
        <v>935</v>
      </c>
      <c r="H411" s="150">
        <v>286.2</v>
      </c>
      <c r="I411" s="151"/>
      <c r="L411" s="146"/>
      <c r="M411" s="152"/>
      <c r="T411" s="153"/>
      <c r="AT411" s="148" t="s">
        <v>139</v>
      </c>
      <c r="AU411" s="148" t="s">
        <v>84</v>
      </c>
      <c r="AV411" s="12" t="s">
        <v>84</v>
      </c>
      <c r="AW411" s="12" t="s">
        <v>31</v>
      </c>
      <c r="AX411" s="12" t="s">
        <v>74</v>
      </c>
      <c r="AY411" s="148" t="s">
        <v>132</v>
      </c>
    </row>
    <row r="412" spans="2:65" s="13" customFormat="1">
      <c r="B412" s="154"/>
      <c r="D412" s="147" t="s">
        <v>139</v>
      </c>
      <c r="E412" s="155" t="s">
        <v>1</v>
      </c>
      <c r="F412" s="156" t="s">
        <v>156</v>
      </c>
      <c r="H412" s="157">
        <v>3348.56</v>
      </c>
      <c r="I412" s="158"/>
      <c r="L412" s="154"/>
      <c r="M412" s="159"/>
      <c r="T412" s="160"/>
      <c r="AT412" s="155" t="s">
        <v>139</v>
      </c>
      <c r="AU412" s="155" t="s">
        <v>84</v>
      </c>
      <c r="AV412" s="13" t="s">
        <v>137</v>
      </c>
      <c r="AW412" s="13" t="s">
        <v>31</v>
      </c>
      <c r="AX412" s="13" t="s">
        <v>82</v>
      </c>
      <c r="AY412" s="155" t="s">
        <v>132</v>
      </c>
    </row>
    <row r="413" spans="2:65" s="1" customFormat="1" ht="24.2" customHeight="1">
      <c r="B413" s="132"/>
      <c r="C413" s="133" t="s">
        <v>7</v>
      </c>
      <c r="D413" s="133" t="s">
        <v>134</v>
      </c>
      <c r="E413" s="134" t="s">
        <v>1628</v>
      </c>
      <c r="F413" s="135" t="s">
        <v>1807</v>
      </c>
      <c r="G413" s="136" t="s">
        <v>228</v>
      </c>
      <c r="H413" s="137">
        <v>1148.405</v>
      </c>
      <c r="I413" s="138"/>
      <c r="J413" s="139">
        <f>ROUND(I413*H413,2)</f>
        <v>0</v>
      </c>
      <c r="K413" s="135" t="s">
        <v>136</v>
      </c>
      <c r="L413" s="32"/>
      <c r="M413" s="140" t="s">
        <v>1</v>
      </c>
      <c r="N413" s="141" t="s">
        <v>39</v>
      </c>
      <c r="P413" s="142">
        <f>O413*H413</f>
        <v>0</v>
      </c>
      <c r="Q413" s="142">
        <v>0</v>
      </c>
      <c r="R413" s="142">
        <f>Q413*H413</f>
        <v>0</v>
      </c>
      <c r="S413" s="142">
        <v>0</v>
      </c>
      <c r="T413" s="143">
        <f>S413*H413</f>
        <v>0</v>
      </c>
      <c r="AR413" s="144" t="s">
        <v>137</v>
      </c>
      <c r="AT413" s="144" t="s">
        <v>134</v>
      </c>
      <c r="AU413" s="144" t="s">
        <v>84</v>
      </c>
      <c r="AY413" s="17" t="s">
        <v>132</v>
      </c>
      <c r="BE413" s="145">
        <f>IF(N413="základní",J413,0)</f>
        <v>0</v>
      </c>
      <c r="BF413" s="145">
        <f>IF(N413="snížená",J413,0)</f>
        <v>0</v>
      </c>
      <c r="BG413" s="145">
        <f>IF(N413="zákl. přenesená",J413,0)</f>
        <v>0</v>
      </c>
      <c r="BH413" s="145">
        <f>IF(N413="sníž. přenesená",J413,0)</f>
        <v>0</v>
      </c>
      <c r="BI413" s="145">
        <f>IF(N413="nulová",J413,0)</f>
        <v>0</v>
      </c>
      <c r="BJ413" s="17" t="s">
        <v>82</v>
      </c>
      <c r="BK413" s="145">
        <f>ROUND(I413*H413,2)</f>
        <v>0</v>
      </c>
      <c r="BL413" s="17" t="s">
        <v>137</v>
      </c>
      <c r="BM413" s="144" t="s">
        <v>936</v>
      </c>
    </row>
    <row r="414" spans="2:65" s="15" customFormat="1">
      <c r="B414" s="168"/>
      <c r="D414" s="147" t="s">
        <v>139</v>
      </c>
      <c r="E414" s="169" t="s">
        <v>1</v>
      </c>
      <c r="F414" s="170" t="s">
        <v>744</v>
      </c>
      <c r="H414" s="169" t="s">
        <v>1</v>
      </c>
      <c r="I414" s="171"/>
      <c r="L414" s="168"/>
      <c r="M414" s="172"/>
      <c r="T414" s="173"/>
      <c r="AT414" s="169" t="s">
        <v>139</v>
      </c>
      <c r="AU414" s="169" t="s">
        <v>84</v>
      </c>
      <c r="AV414" s="15" t="s">
        <v>82</v>
      </c>
      <c r="AW414" s="15" t="s">
        <v>31</v>
      </c>
      <c r="AX414" s="15" t="s">
        <v>74</v>
      </c>
      <c r="AY414" s="169" t="s">
        <v>132</v>
      </c>
    </row>
    <row r="415" spans="2:65" s="12" customFormat="1">
      <c r="B415" s="146"/>
      <c r="D415" s="147" t="s">
        <v>139</v>
      </c>
      <c r="E415" s="148" t="s">
        <v>1</v>
      </c>
      <c r="F415" s="149" t="s">
        <v>937</v>
      </c>
      <c r="H415" s="150">
        <v>76.37</v>
      </c>
      <c r="I415" s="151"/>
      <c r="L415" s="146"/>
      <c r="M415" s="152"/>
      <c r="T415" s="153"/>
      <c r="AT415" s="148" t="s">
        <v>139</v>
      </c>
      <c r="AU415" s="148" t="s">
        <v>84</v>
      </c>
      <c r="AV415" s="12" t="s">
        <v>84</v>
      </c>
      <c r="AW415" s="12" t="s">
        <v>31</v>
      </c>
      <c r="AX415" s="12" t="s">
        <v>74</v>
      </c>
      <c r="AY415" s="148" t="s">
        <v>132</v>
      </c>
    </row>
    <row r="416" spans="2:65" s="15" customFormat="1">
      <c r="B416" s="168"/>
      <c r="D416" s="147" t="s">
        <v>139</v>
      </c>
      <c r="E416" s="169" t="s">
        <v>1</v>
      </c>
      <c r="F416" s="170" t="s">
        <v>746</v>
      </c>
      <c r="H416" s="169" t="s">
        <v>1</v>
      </c>
      <c r="I416" s="171"/>
      <c r="L416" s="168"/>
      <c r="M416" s="172"/>
      <c r="T416" s="173"/>
      <c r="AT416" s="169" t="s">
        <v>139</v>
      </c>
      <c r="AU416" s="169" t="s">
        <v>84</v>
      </c>
      <c r="AV416" s="15" t="s">
        <v>82</v>
      </c>
      <c r="AW416" s="15" t="s">
        <v>31</v>
      </c>
      <c r="AX416" s="15" t="s">
        <v>74</v>
      </c>
      <c r="AY416" s="169" t="s">
        <v>132</v>
      </c>
    </row>
    <row r="417" spans="2:51" s="12" customFormat="1">
      <c r="B417" s="146"/>
      <c r="D417" s="147" t="s">
        <v>139</v>
      </c>
      <c r="E417" s="148" t="s">
        <v>1</v>
      </c>
      <c r="F417" s="149" t="s">
        <v>938</v>
      </c>
      <c r="H417" s="150">
        <v>95.046999999999997</v>
      </c>
      <c r="I417" s="151"/>
      <c r="L417" s="146"/>
      <c r="M417" s="152"/>
      <c r="T417" s="153"/>
      <c r="AT417" s="148" t="s">
        <v>139</v>
      </c>
      <c r="AU417" s="148" t="s">
        <v>84</v>
      </c>
      <c r="AV417" s="12" t="s">
        <v>84</v>
      </c>
      <c r="AW417" s="12" t="s">
        <v>31</v>
      </c>
      <c r="AX417" s="12" t="s">
        <v>74</v>
      </c>
      <c r="AY417" s="148" t="s">
        <v>132</v>
      </c>
    </row>
    <row r="418" spans="2:51" s="15" customFormat="1">
      <c r="B418" s="168"/>
      <c r="D418" s="147" t="s">
        <v>139</v>
      </c>
      <c r="E418" s="169" t="s">
        <v>1</v>
      </c>
      <c r="F418" s="170" t="s">
        <v>748</v>
      </c>
      <c r="H418" s="169" t="s">
        <v>1</v>
      </c>
      <c r="I418" s="171"/>
      <c r="L418" s="168"/>
      <c r="M418" s="172"/>
      <c r="T418" s="173"/>
      <c r="AT418" s="169" t="s">
        <v>139</v>
      </c>
      <c r="AU418" s="169" t="s">
        <v>84</v>
      </c>
      <c r="AV418" s="15" t="s">
        <v>82</v>
      </c>
      <c r="AW418" s="15" t="s">
        <v>31</v>
      </c>
      <c r="AX418" s="15" t="s">
        <v>74</v>
      </c>
      <c r="AY418" s="169" t="s">
        <v>132</v>
      </c>
    </row>
    <row r="419" spans="2:51" s="12" customFormat="1">
      <c r="B419" s="146"/>
      <c r="D419" s="147" t="s">
        <v>139</v>
      </c>
      <c r="E419" s="148" t="s">
        <v>1</v>
      </c>
      <c r="F419" s="149" t="s">
        <v>939</v>
      </c>
      <c r="H419" s="150">
        <v>77.352999999999994</v>
      </c>
      <c r="I419" s="151"/>
      <c r="L419" s="146"/>
      <c r="M419" s="152"/>
      <c r="T419" s="153"/>
      <c r="AT419" s="148" t="s">
        <v>139</v>
      </c>
      <c r="AU419" s="148" t="s">
        <v>84</v>
      </c>
      <c r="AV419" s="12" t="s">
        <v>84</v>
      </c>
      <c r="AW419" s="12" t="s">
        <v>31</v>
      </c>
      <c r="AX419" s="12" t="s">
        <v>74</v>
      </c>
      <c r="AY419" s="148" t="s">
        <v>132</v>
      </c>
    </row>
    <row r="420" spans="2:51" s="15" customFormat="1">
      <c r="B420" s="168"/>
      <c r="D420" s="147" t="s">
        <v>139</v>
      </c>
      <c r="E420" s="169" t="s">
        <v>1</v>
      </c>
      <c r="F420" s="170" t="s">
        <v>660</v>
      </c>
      <c r="H420" s="169" t="s">
        <v>1</v>
      </c>
      <c r="I420" s="171"/>
      <c r="L420" s="168"/>
      <c r="M420" s="172"/>
      <c r="T420" s="173"/>
      <c r="AT420" s="169" t="s">
        <v>139</v>
      </c>
      <c r="AU420" s="169" t="s">
        <v>84</v>
      </c>
      <c r="AV420" s="15" t="s">
        <v>82</v>
      </c>
      <c r="AW420" s="15" t="s">
        <v>31</v>
      </c>
      <c r="AX420" s="15" t="s">
        <v>74</v>
      </c>
      <c r="AY420" s="169" t="s">
        <v>132</v>
      </c>
    </row>
    <row r="421" spans="2:51" s="12" customFormat="1">
      <c r="B421" s="146"/>
      <c r="D421" s="147" t="s">
        <v>139</v>
      </c>
      <c r="E421" s="148" t="s">
        <v>1</v>
      </c>
      <c r="F421" s="149" t="s">
        <v>940</v>
      </c>
      <c r="H421" s="150">
        <v>92.956999999999994</v>
      </c>
      <c r="I421" s="151"/>
      <c r="L421" s="146"/>
      <c r="M421" s="152"/>
      <c r="T421" s="153"/>
      <c r="AT421" s="148" t="s">
        <v>139</v>
      </c>
      <c r="AU421" s="148" t="s">
        <v>84</v>
      </c>
      <c r="AV421" s="12" t="s">
        <v>84</v>
      </c>
      <c r="AW421" s="12" t="s">
        <v>31</v>
      </c>
      <c r="AX421" s="12" t="s">
        <v>74</v>
      </c>
      <c r="AY421" s="148" t="s">
        <v>132</v>
      </c>
    </row>
    <row r="422" spans="2:51" s="12" customFormat="1">
      <c r="B422" s="146"/>
      <c r="D422" s="147" t="s">
        <v>139</v>
      </c>
      <c r="E422" s="148" t="s">
        <v>1</v>
      </c>
      <c r="F422" s="149" t="s">
        <v>941</v>
      </c>
      <c r="H422" s="150">
        <v>54.978999999999999</v>
      </c>
      <c r="I422" s="151"/>
      <c r="L422" s="146"/>
      <c r="M422" s="152"/>
      <c r="T422" s="153"/>
      <c r="AT422" s="148" t="s">
        <v>139</v>
      </c>
      <c r="AU422" s="148" t="s">
        <v>84</v>
      </c>
      <c r="AV422" s="12" t="s">
        <v>84</v>
      </c>
      <c r="AW422" s="12" t="s">
        <v>31</v>
      </c>
      <c r="AX422" s="12" t="s">
        <v>74</v>
      </c>
      <c r="AY422" s="148" t="s">
        <v>132</v>
      </c>
    </row>
    <row r="423" spans="2:51" s="12" customFormat="1">
      <c r="B423" s="146"/>
      <c r="D423" s="147" t="s">
        <v>139</v>
      </c>
      <c r="E423" s="148" t="s">
        <v>1</v>
      </c>
      <c r="F423" s="149" t="s">
        <v>942</v>
      </c>
      <c r="H423" s="150">
        <v>59.712000000000003</v>
      </c>
      <c r="I423" s="151"/>
      <c r="L423" s="146"/>
      <c r="M423" s="152"/>
      <c r="T423" s="153"/>
      <c r="AT423" s="148" t="s">
        <v>139</v>
      </c>
      <c r="AU423" s="148" t="s">
        <v>84</v>
      </c>
      <c r="AV423" s="12" t="s">
        <v>84</v>
      </c>
      <c r="AW423" s="12" t="s">
        <v>31</v>
      </c>
      <c r="AX423" s="12" t="s">
        <v>74</v>
      </c>
      <c r="AY423" s="148" t="s">
        <v>132</v>
      </c>
    </row>
    <row r="424" spans="2:51" s="12" customFormat="1">
      <c r="B424" s="146"/>
      <c r="D424" s="147" t="s">
        <v>139</v>
      </c>
      <c r="E424" s="148" t="s">
        <v>1</v>
      </c>
      <c r="F424" s="149" t="s">
        <v>943</v>
      </c>
      <c r="H424" s="150">
        <v>20.111999999999998</v>
      </c>
      <c r="I424" s="151"/>
      <c r="L424" s="146"/>
      <c r="M424" s="152"/>
      <c r="T424" s="153"/>
      <c r="AT424" s="148" t="s">
        <v>139</v>
      </c>
      <c r="AU424" s="148" t="s">
        <v>84</v>
      </c>
      <c r="AV424" s="12" t="s">
        <v>84</v>
      </c>
      <c r="AW424" s="12" t="s">
        <v>31</v>
      </c>
      <c r="AX424" s="12" t="s">
        <v>74</v>
      </c>
      <c r="AY424" s="148" t="s">
        <v>132</v>
      </c>
    </row>
    <row r="425" spans="2:51" s="12" customFormat="1">
      <c r="B425" s="146"/>
      <c r="D425" s="147" t="s">
        <v>139</v>
      </c>
      <c r="E425" s="148" t="s">
        <v>1</v>
      </c>
      <c r="F425" s="149" t="s">
        <v>944</v>
      </c>
      <c r="H425" s="150">
        <v>37.098999999999997</v>
      </c>
      <c r="I425" s="151"/>
      <c r="L425" s="146"/>
      <c r="M425" s="152"/>
      <c r="T425" s="153"/>
      <c r="AT425" s="148" t="s">
        <v>139</v>
      </c>
      <c r="AU425" s="148" t="s">
        <v>84</v>
      </c>
      <c r="AV425" s="12" t="s">
        <v>84</v>
      </c>
      <c r="AW425" s="12" t="s">
        <v>31</v>
      </c>
      <c r="AX425" s="12" t="s">
        <v>74</v>
      </c>
      <c r="AY425" s="148" t="s">
        <v>132</v>
      </c>
    </row>
    <row r="426" spans="2:51" s="12" customFormat="1">
      <c r="B426" s="146"/>
      <c r="D426" s="147" t="s">
        <v>139</v>
      </c>
      <c r="E426" s="148" t="s">
        <v>1</v>
      </c>
      <c r="F426" s="149" t="s">
        <v>945</v>
      </c>
      <c r="H426" s="150">
        <v>26.452999999999999</v>
      </c>
      <c r="I426" s="151"/>
      <c r="L426" s="146"/>
      <c r="M426" s="152"/>
      <c r="T426" s="153"/>
      <c r="AT426" s="148" t="s">
        <v>139</v>
      </c>
      <c r="AU426" s="148" t="s">
        <v>84</v>
      </c>
      <c r="AV426" s="12" t="s">
        <v>84</v>
      </c>
      <c r="AW426" s="12" t="s">
        <v>31</v>
      </c>
      <c r="AX426" s="12" t="s">
        <v>74</v>
      </c>
      <c r="AY426" s="148" t="s">
        <v>132</v>
      </c>
    </row>
    <row r="427" spans="2:51" s="12" customFormat="1">
      <c r="B427" s="146"/>
      <c r="D427" s="147" t="s">
        <v>139</v>
      </c>
      <c r="E427" s="148" t="s">
        <v>1</v>
      </c>
      <c r="F427" s="149" t="s">
        <v>946</v>
      </c>
      <c r="H427" s="150">
        <v>23.558</v>
      </c>
      <c r="I427" s="151"/>
      <c r="L427" s="146"/>
      <c r="M427" s="152"/>
      <c r="T427" s="153"/>
      <c r="AT427" s="148" t="s">
        <v>139</v>
      </c>
      <c r="AU427" s="148" t="s">
        <v>84</v>
      </c>
      <c r="AV427" s="12" t="s">
        <v>84</v>
      </c>
      <c r="AW427" s="12" t="s">
        <v>31</v>
      </c>
      <c r="AX427" s="12" t="s">
        <v>74</v>
      </c>
      <c r="AY427" s="148" t="s">
        <v>132</v>
      </c>
    </row>
    <row r="428" spans="2:51" s="12" customFormat="1">
      <c r="B428" s="146"/>
      <c r="D428" s="147" t="s">
        <v>139</v>
      </c>
      <c r="E428" s="148" t="s">
        <v>1</v>
      </c>
      <c r="F428" s="149" t="s">
        <v>947</v>
      </c>
      <c r="H428" s="150">
        <v>36.072000000000003</v>
      </c>
      <c r="I428" s="151"/>
      <c r="L428" s="146"/>
      <c r="M428" s="152"/>
      <c r="T428" s="153"/>
      <c r="AT428" s="148" t="s">
        <v>139</v>
      </c>
      <c r="AU428" s="148" t="s">
        <v>84</v>
      </c>
      <c r="AV428" s="12" t="s">
        <v>84</v>
      </c>
      <c r="AW428" s="12" t="s">
        <v>31</v>
      </c>
      <c r="AX428" s="12" t="s">
        <v>74</v>
      </c>
      <c r="AY428" s="148" t="s">
        <v>132</v>
      </c>
    </row>
    <row r="429" spans="2:51" s="12" customFormat="1">
      <c r="B429" s="146"/>
      <c r="D429" s="147" t="s">
        <v>139</v>
      </c>
      <c r="E429" s="148" t="s">
        <v>1</v>
      </c>
      <c r="F429" s="149" t="s">
        <v>948</v>
      </c>
      <c r="H429" s="150">
        <v>58.008000000000003</v>
      </c>
      <c r="I429" s="151"/>
      <c r="L429" s="146"/>
      <c r="M429" s="152"/>
      <c r="T429" s="153"/>
      <c r="AT429" s="148" t="s">
        <v>139</v>
      </c>
      <c r="AU429" s="148" t="s">
        <v>84</v>
      </c>
      <c r="AV429" s="12" t="s">
        <v>84</v>
      </c>
      <c r="AW429" s="12" t="s">
        <v>31</v>
      </c>
      <c r="AX429" s="12" t="s">
        <v>74</v>
      </c>
      <c r="AY429" s="148" t="s">
        <v>132</v>
      </c>
    </row>
    <row r="430" spans="2:51" s="12" customFormat="1">
      <c r="B430" s="146"/>
      <c r="D430" s="147" t="s">
        <v>139</v>
      </c>
      <c r="E430" s="148" t="s">
        <v>1</v>
      </c>
      <c r="F430" s="149" t="s">
        <v>949</v>
      </c>
      <c r="H430" s="150">
        <v>12.49</v>
      </c>
      <c r="I430" s="151"/>
      <c r="L430" s="146"/>
      <c r="M430" s="152"/>
      <c r="T430" s="153"/>
      <c r="AT430" s="148" t="s">
        <v>139</v>
      </c>
      <c r="AU430" s="148" t="s">
        <v>84</v>
      </c>
      <c r="AV430" s="12" t="s">
        <v>84</v>
      </c>
      <c r="AW430" s="12" t="s">
        <v>31</v>
      </c>
      <c r="AX430" s="12" t="s">
        <v>74</v>
      </c>
      <c r="AY430" s="148" t="s">
        <v>132</v>
      </c>
    </row>
    <row r="431" spans="2:51" s="12" customFormat="1">
      <c r="B431" s="146"/>
      <c r="D431" s="147" t="s">
        <v>139</v>
      </c>
      <c r="E431" s="148" t="s">
        <v>1</v>
      </c>
      <c r="F431" s="149" t="s">
        <v>950</v>
      </c>
      <c r="H431" s="150">
        <v>100.128</v>
      </c>
      <c r="I431" s="151"/>
      <c r="L431" s="146"/>
      <c r="M431" s="152"/>
      <c r="T431" s="153"/>
      <c r="AT431" s="148" t="s">
        <v>139</v>
      </c>
      <c r="AU431" s="148" t="s">
        <v>84</v>
      </c>
      <c r="AV431" s="12" t="s">
        <v>84</v>
      </c>
      <c r="AW431" s="12" t="s">
        <v>31</v>
      </c>
      <c r="AX431" s="12" t="s">
        <v>74</v>
      </c>
      <c r="AY431" s="148" t="s">
        <v>132</v>
      </c>
    </row>
    <row r="432" spans="2:51" s="12" customFormat="1">
      <c r="B432" s="146"/>
      <c r="D432" s="147" t="s">
        <v>139</v>
      </c>
      <c r="E432" s="148" t="s">
        <v>1</v>
      </c>
      <c r="F432" s="149" t="s">
        <v>951</v>
      </c>
      <c r="H432" s="150">
        <v>35.347000000000001</v>
      </c>
      <c r="I432" s="151"/>
      <c r="L432" s="146"/>
      <c r="M432" s="152"/>
      <c r="T432" s="153"/>
      <c r="AT432" s="148" t="s">
        <v>139</v>
      </c>
      <c r="AU432" s="148" t="s">
        <v>84</v>
      </c>
      <c r="AV432" s="12" t="s">
        <v>84</v>
      </c>
      <c r="AW432" s="12" t="s">
        <v>31</v>
      </c>
      <c r="AX432" s="12" t="s">
        <v>74</v>
      </c>
      <c r="AY432" s="148" t="s">
        <v>132</v>
      </c>
    </row>
    <row r="433" spans="2:51" s="15" customFormat="1">
      <c r="B433" s="168"/>
      <c r="D433" s="147" t="s">
        <v>139</v>
      </c>
      <c r="E433" s="169" t="s">
        <v>1</v>
      </c>
      <c r="F433" s="170" t="s">
        <v>663</v>
      </c>
      <c r="H433" s="169" t="s">
        <v>1</v>
      </c>
      <c r="I433" s="171"/>
      <c r="L433" s="168"/>
      <c r="M433" s="172"/>
      <c r="T433" s="173"/>
      <c r="AT433" s="169" t="s">
        <v>139</v>
      </c>
      <c r="AU433" s="169" t="s">
        <v>84</v>
      </c>
      <c r="AV433" s="15" t="s">
        <v>82</v>
      </c>
      <c r="AW433" s="15" t="s">
        <v>31</v>
      </c>
      <c r="AX433" s="15" t="s">
        <v>74</v>
      </c>
      <c r="AY433" s="169" t="s">
        <v>132</v>
      </c>
    </row>
    <row r="434" spans="2:51" s="12" customFormat="1">
      <c r="B434" s="146"/>
      <c r="D434" s="147" t="s">
        <v>139</v>
      </c>
      <c r="E434" s="148" t="s">
        <v>1</v>
      </c>
      <c r="F434" s="149" t="s">
        <v>952</v>
      </c>
      <c r="H434" s="150">
        <v>14.4</v>
      </c>
      <c r="I434" s="151"/>
      <c r="L434" s="146"/>
      <c r="M434" s="152"/>
      <c r="T434" s="153"/>
      <c r="AT434" s="148" t="s">
        <v>139</v>
      </c>
      <c r="AU434" s="148" t="s">
        <v>84</v>
      </c>
      <c r="AV434" s="12" t="s">
        <v>84</v>
      </c>
      <c r="AW434" s="12" t="s">
        <v>31</v>
      </c>
      <c r="AX434" s="12" t="s">
        <v>74</v>
      </c>
      <c r="AY434" s="148" t="s">
        <v>132</v>
      </c>
    </row>
    <row r="435" spans="2:51" s="12" customFormat="1">
      <c r="B435" s="146"/>
      <c r="D435" s="147" t="s">
        <v>139</v>
      </c>
      <c r="E435" s="148" t="s">
        <v>1</v>
      </c>
      <c r="F435" s="149" t="s">
        <v>953</v>
      </c>
      <c r="H435" s="150">
        <v>69.12</v>
      </c>
      <c r="I435" s="151"/>
      <c r="L435" s="146"/>
      <c r="M435" s="152"/>
      <c r="T435" s="153"/>
      <c r="AT435" s="148" t="s">
        <v>139</v>
      </c>
      <c r="AU435" s="148" t="s">
        <v>84</v>
      </c>
      <c r="AV435" s="12" t="s">
        <v>84</v>
      </c>
      <c r="AW435" s="12" t="s">
        <v>31</v>
      </c>
      <c r="AX435" s="12" t="s">
        <v>74</v>
      </c>
      <c r="AY435" s="148" t="s">
        <v>132</v>
      </c>
    </row>
    <row r="436" spans="2:51" s="12" customFormat="1">
      <c r="B436" s="146"/>
      <c r="D436" s="147" t="s">
        <v>139</v>
      </c>
      <c r="E436" s="148" t="s">
        <v>1</v>
      </c>
      <c r="F436" s="149" t="s">
        <v>954</v>
      </c>
      <c r="H436" s="150">
        <v>8.64</v>
      </c>
      <c r="I436" s="151"/>
      <c r="L436" s="146"/>
      <c r="M436" s="152"/>
      <c r="T436" s="153"/>
      <c r="AT436" s="148" t="s">
        <v>139</v>
      </c>
      <c r="AU436" s="148" t="s">
        <v>84</v>
      </c>
      <c r="AV436" s="12" t="s">
        <v>84</v>
      </c>
      <c r="AW436" s="12" t="s">
        <v>31</v>
      </c>
      <c r="AX436" s="12" t="s">
        <v>74</v>
      </c>
      <c r="AY436" s="148" t="s">
        <v>132</v>
      </c>
    </row>
    <row r="437" spans="2:51" s="12" customFormat="1">
      <c r="B437" s="146"/>
      <c r="D437" s="147" t="s">
        <v>139</v>
      </c>
      <c r="E437" s="148" t="s">
        <v>1</v>
      </c>
      <c r="F437" s="149" t="s">
        <v>955</v>
      </c>
      <c r="H437" s="150">
        <v>20.16</v>
      </c>
      <c r="I437" s="151"/>
      <c r="L437" s="146"/>
      <c r="M437" s="152"/>
      <c r="T437" s="153"/>
      <c r="AT437" s="148" t="s">
        <v>139</v>
      </c>
      <c r="AU437" s="148" t="s">
        <v>84</v>
      </c>
      <c r="AV437" s="12" t="s">
        <v>84</v>
      </c>
      <c r="AW437" s="12" t="s">
        <v>31</v>
      </c>
      <c r="AX437" s="12" t="s">
        <v>74</v>
      </c>
      <c r="AY437" s="148" t="s">
        <v>132</v>
      </c>
    </row>
    <row r="438" spans="2:51" s="12" customFormat="1">
      <c r="B438" s="146"/>
      <c r="D438" s="147" t="s">
        <v>139</v>
      </c>
      <c r="E438" s="148" t="s">
        <v>1</v>
      </c>
      <c r="F438" s="149" t="s">
        <v>956</v>
      </c>
      <c r="H438" s="150">
        <v>2.88</v>
      </c>
      <c r="I438" s="151"/>
      <c r="L438" s="146"/>
      <c r="M438" s="152"/>
      <c r="T438" s="153"/>
      <c r="AT438" s="148" t="s">
        <v>139</v>
      </c>
      <c r="AU438" s="148" t="s">
        <v>84</v>
      </c>
      <c r="AV438" s="12" t="s">
        <v>84</v>
      </c>
      <c r="AW438" s="12" t="s">
        <v>31</v>
      </c>
      <c r="AX438" s="12" t="s">
        <v>74</v>
      </c>
      <c r="AY438" s="148" t="s">
        <v>132</v>
      </c>
    </row>
    <row r="439" spans="2:51" s="12" customFormat="1">
      <c r="B439" s="146"/>
      <c r="D439" s="147" t="s">
        <v>139</v>
      </c>
      <c r="E439" s="148" t="s">
        <v>1</v>
      </c>
      <c r="F439" s="149" t="s">
        <v>957</v>
      </c>
      <c r="H439" s="150">
        <v>5.76</v>
      </c>
      <c r="I439" s="151"/>
      <c r="L439" s="146"/>
      <c r="M439" s="152"/>
      <c r="T439" s="153"/>
      <c r="AT439" s="148" t="s">
        <v>139</v>
      </c>
      <c r="AU439" s="148" t="s">
        <v>84</v>
      </c>
      <c r="AV439" s="12" t="s">
        <v>84</v>
      </c>
      <c r="AW439" s="12" t="s">
        <v>31</v>
      </c>
      <c r="AX439" s="12" t="s">
        <v>74</v>
      </c>
      <c r="AY439" s="148" t="s">
        <v>132</v>
      </c>
    </row>
    <row r="440" spans="2:51" s="12" customFormat="1">
      <c r="B440" s="146"/>
      <c r="D440" s="147" t="s">
        <v>139</v>
      </c>
      <c r="E440" s="148" t="s">
        <v>1</v>
      </c>
      <c r="F440" s="149" t="s">
        <v>958</v>
      </c>
      <c r="H440" s="150">
        <v>5.76</v>
      </c>
      <c r="I440" s="151"/>
      <c r="L440" s="146"/>
      <c r="M440" s="152"/>
      <c r="T440" s="153"/>
      <c r="AT440" s="148" t="s">
        <v>139</v>
      </c>
      <c r="AU440" s="148" t="s">
        <v>84</v>
      </c>
      <c r="AV440" s="12" t="s">
        <v>84</v>
      </c>
      <c r="AW440" s="12" t="s">
        <v>31</v>
      </c>
      <c r="AX440" s="12" t="s">
        <v>74</v>
      </c>
      <c r="AY440" s="148" t="s">
        <v>132</v>
      </c>
    </row>
    <row r="441" spans="2:51" s="12" customFormat="1">
      <c r="B441" s="146"/>
      <c r="D441" s="147" t="s">
        <v>139</v>
      </c>
      <c r="E441" s="148" t="s">
        <v>1</v>
      </c>
      <c r="F441" s="149" t="s">
        <v>959</v>
      </c>
      <c r="H441" s="150">
        <v>5.76</v>
      </c>
      <c r="I441" s="151"/>
      <c r="L441" s="146"/>
      <c r="M441" s="152"/>
      <c r="T441" s="153"/>
      <c r="AT441" s="148" t="s">
        <v>139</v>
      </c>
      <c r="AU441" s="148" t="s">
        <v>84</v>
      </c>
      <c r="AV441" s="12" t="s">
        <v>84</v>
      </c>
      <c r="AW441" s="12" t="s">
        <v>31</v>
      </c>
      <c r="AX441" s="12" t="s">
        <v>74</v>
      </c>
      <c r="AY441" s="148" t="s">
        <v>132</v>
      </c>
    </row>
    <row r="442" spans="2:51" s="12" customFormat="1">
      <c r="B442" s="146"/>
      <c r="D442" s="147" t="s">
        <v>139</v>
      </c>
      <c r="E442" s="148" t="s">
        <v>1</v>
      </c>
      <c r="F442" s="149" t="s">
        <v>960</v>
      </c>
      <c r="H442" s="150">
        <v>11.52</v>
      </c>
      <c r="I442" s="151"/>
      <c r="L442" s="146"/>
      <c r="M442" s="152"/>
      <c r="T442" s="153"/>
      <c r="AT442" s="148" t="s">
        <v>139</v>
      </c>
      <c r="AU442" s="148" t="s">
        <v>84</v>
      </c>
      <c r="AV442" s="12" t="s">
        <v>84</v>
      </c>
      <c r="AW442" s="12" t="s">
        <v>31</v>
      </c>
      <c r="AX442" s="12" t="s">
        <v>74</v>
      </c>
      <c r="AY442" s="148" t="s">
        <v>132</v>
      </c>
    </row>
    <row r="443" spans="2:51" s="12" customFormat="1">
      <c r="B443" s="146"/>
      <c r="D443" s="147" t="s">
        <v>139</v>
      </c>
      <c r="E443" s="148" t="s">
        <v>1</v>
      </c>
      <c r="F443" s="149" t="s">
        <v>961</v>
      </c>
      <c r="H443" s="150">
        <v>17.28</v>
      </c>
      <c r="I443" s="151"/>
      <c r="L443" s="146"/>
      <c r="M443" s="152"/>
      <c r="T443" s="153"/>
      <c r="AT443" s="148" t="s">
        <v>139</v>
      </c>
      <c r="AU443" s="148" t="s">
        <v>84</v>
      </c>
      <c r="AV443" s="12" t="s">
        <v>84</v>
      </c>
      <c r="AW443" s="12" t="s">
        <v>31</v>
      </c>
      <c r="AX443" s="12" t="s">
        <v>74</v>
      </c>
      <c r="AY443" s="148" t="s">
        <v>132</v>
      </c>
    </row>
    <row r="444" spans="2:51" s="12" customFormat="1">
      <c r="B444" s="146"/>
      <c r="D444" s="147" t="s">
        <v>139</v>
      </c>
      <c r="E444" s="148" t="s">
        <v>1</v>
      </c>
      <c r="F444" s="149" t="s">
        <v>962</v>
      </c>
      <c r="H444" s="150">
        <v>2.88</v>
      </c>
      <c r="I444" s="151"/>
      <c r="L444" s="146"/>
      <c r="M444" s="152"/>
      <c r="T444" s="153"/>
      <c r="AT444" s="148" t="s">
        <v>139</v>
      </c>
      <c r="AU444" s="148" t="s">
        <v>84</v>
      </c>
      <c r="AV444" s="12" t="s">
        <v>84</v>
      </c>
      <c r="AW444" s="12" t="s">
        <v>31</v>
      </c>
      <c r="AX444" s="12" t="s">
        <v>74</v>
      </c>
      <c r="AY444" s="148" t="s">
        <v>132</v>
      </c>
    </row>
    <row r="445" spans="2:51" s="12" customFormat="1">
      <c r="B445" s="146"/>
      <c r="D445" s="147" t="s">
        <v>139</v>
      </c>
      <c r="E445" s="148" t="s">
        <v>1</v>
      </c>
      <c r="F445" s="149" t="s">
        <v>963</v>
      </c>
      <c r="H445" s="150">
        <v>11.52</v>
      </c>
      <c r="I445" s="151"/>
      <c r="L445" s="146"/>
      <c r="M445" s="152"/>
      <c r="T445" s="153"/>
      <c r="AT445" s="148" t="s">
        <v>139</v>
      </c>
      <c r="AU445" s="148" t="s">
        <v>84</v>
      </c>
      <c r="AV445" s="12" t="s">
        <v>84</v>
      </c>
      <c r="AW445" s="12" t="s">
        <v>31</v>
      </c>
      <c r="AX445" s="12" t="s">
        <v>74</v>
      </c>
      <c r="AY445" s="148" t="s">
        <v>132</v>
      </c>
    </row>
    <row r="446" spans="2:51" s="12" customFormat="1">
      <c r="B446" s="146"/>
      <c r="D446" s="147" t="s">
        <v>139</v>
      </c>
      <c r="E446" s="148" t="s">
        <v>1</v>
      </c>
      <c r="F446" s="149" t="s">
        <v>964</v>
      </c>
      <c r="H446" s="150">
        <v>14.4</v>
      </c>
      <c r="I446" s="151"/>
      <c r="L446" s="146"/>
      <c r="M446" s="152"/>
      <c r="T446" s="153"/>
      <c r="AT446" s="148" t="s">
        <v>139</v>
      </c>
      <c r="AU446" s="148" t="s">
        <v>84</v>
      </c>
      <c r="AV446" s="12" t="s">
        <v>84</v>
      </c>
      <c r="AW446" s="12" t="s">
        <v>31</v>
      </c>
      <c r="AX446" s="12" t="s">
        <v>74</v>
      </c>
      <c r="AY446" s="148" t="s">
        <v>132</v>
      </c>
    </row>
    <row r="447" spans="2:51" s="12" customFormat="1">
      <c r="B447" s="146"/>
      <c r="D447" s="147" t="s">
        <v>139</v>
      </c>
      <c r="E447" s="148" t="s">
        <v>1</v>
      </c>
      <c r="F447" s="149" t="s">
        <v>965</v>
      </c>
      <c r="H447" s="150">
        <v>152.63999999999999</v>
      </c>
      <c r="I447" s="151"/>
      <c r="L447" s="146"/>
      <c r="M447" s="152"/>
      <c r="T447" s="153"/>
      <c r="AT447" s="148" t="s">
        <v>139</v>
      </c>
      <c r="AU447" s="148" t="s">
        <v>84</v>
      </c>
      <c r="AV447" s="12" t="s">
        <v>84</v>
      </c>
      <c r="AW447" s="12" t="s">
        <v>31</v>
      </c>
      <c r="AX447" s="12" t="s">
        <v>74</v>
      </c>
      <c r="AY447" s="148" t="s">
        <v>132</v>
      </c>
    </row>
    <row r="448" spans="2:51" s="13" customFormat="1">
      <c r="B448" s="154"/>
      <c r="D448" s="147" t="s">
        <v>139</v>
      </c>
      <c r="E448" s="155" t="s">
        <v>1</v>
      </c>
      <c r="F448" s="156" t="s">
        <v>156</v>
      </c>
      <c r="H448" s="157">
        <v>1148.405</v>
      </c>
      <c r="I448" s="158"/>
      <c r="L448" s="154"/>
      <c r="M448" s="159"/>
      <c r="T448" s="160"/>
      <c r="AT448" s="155" t="s">
        <v>139</v>
      </c>
      <c r="AU448" s="155" t="s">
        <v>84</v>
      </c>
      <c r="AV448" s="13" t="s">
        <v>137</v>
      </c>
      <c r="AW448" s="13" t="s">
        <v>31</v>
      </c>
      <c r="AX448" s="13" t="s">
        <v>82</v>
      </c>
      <c r="AY448" s="155" t="s">
        <v>132</v>
      </c>
    </row>
    <row r="449" spans="2:65" s="1" customFormat="1" ht="16.5" customHeight="1">
      <c r="B449" s="132"/>
      <c r="C449" s="174" t="s">
        <v>340</v>
      </c>
      <c r="D449" s="174" t="s">
        <v>357</v>
      </c>
      <c r="E449" s="175" t="s">
        <v>1629</v>
      </c>
      <c r="F449" s="176" t="s">
        <v>1808</v>
      </c>
      <c r="G449" s="177" t="s">
        <v>358</v>
      </c>
      <c r="H449" s="178">
        <v>1607.7670000000001</v>
      </c>
      <c r="I449" s="179"/>
      <c r="J449" s="180">
        <f>ROUND(I449*H449,2)</f>
        <v>0</v>
      </c>
      <c r="K449" s="176" t="s">
        <v>136</v>
      </c>
      <c r="L449" s="181"/>
      <c r="M449" s="182" t="s">
        <v>1</v>
      </c>
      <c r="N449" s="183" t="s">
        <v>39</v>
      </c>
      <c r="P449" s="142">
        <f>O449*H449</f>
        <v>0</v>
      </c>
      <c r="Q449" s="142">
        <v>0</v>
      </c>
      <c r="R449" s="142">
        <f>Q449*H449</f>
        <v>0</v>
      </c>
      <c r="S449" s="142">
        <v>0</v>
      </c>
      <c r="T449" s="143">
        <f>S449*H449</f>
        <v>0</v>
      </c>
      <c r="AR449" s="144" t="s">
        <v>208</v>
      </c>
      <c r="AT449" s="144" t="s">
        <v>357</v>
      </c>
      <c r="AU449" s="144" t="s">
        <v>84</v>
      </c>
      <c r="AY449" s="17" t="s">
        <v>132</v>
      </c>
      <c r="BE449" s="145">
        <f>IF(N449="základní",J449,0)</f>
        <v>0</v>
      </c>
      <c r="BF449" s="145">
        <f>IF(N449="snížená",J449,0)</f>
        <v>0</v>
      </c>
      <c r="BG449" s="145">
        <f>IF(N449="zákl. přenesená",J449,0)</f>
        <v>0</v>
      </c>
      <c r="BH449" s="145">
        <f>IF(N449="sníž. přenesená",J449,0)</f>
        <v>0</v>
      </c>
      <c r="BI449" s="145">
        <f>IF(N449="nulová",J449,0)</f>
        <v>0</v>
      </c>
      <c r="BJ449" s="17" t="s">
        <v>82</v>
      </c>
      <c r="BK449" s="145">
        <f>ROUND(I449*H449,2)</f>
        <v>0</v>
      </c>
      <c r="BL449" s="17" t="s">
        <v>137</v>
      </c>
      <c r="BM449" s="144" t="s">
        <v>966</v>
      </c>
    </row>
    <row r="450" spans="2:65" s="12" customFormat="1">
      <c r="B450" s="146"/>
      <c r="D450" s="147" t="s">
        <v>139</v>
      </c>
      <c r="F450" s="149" t="s">
        <v>967</v>
      </c>
      <c r="H450" s="150">
        <v>1607.7670000000001</v>
      </c>
      <c r="I450" s="151"/>
      <c r="L450" s="146"/>
      <c r="M450" s="152"/>
      <c r="T450" s="153"/>
      <c r="AT450" s="148" t="s">
        <v>139</v>
      </c>
      <c r="AU450" s="148" t="s">
        <v>84</v>
      </c>
      <c r="AV450" s="12" t="s">
        <v>84</v>
      </c>
      <c r="AW450" s="12" t="s">
        <v>3</v>
      </c>
      <c r="AX450" s="12" t="s">
        <v>82</v>
      </c>
      <c r="AY450" s="148" t="s">
        <v>132</v>
      </c>
    </row>
    <row r="451" spans="2:65" s="1" customFormat="1" ht="33" customHeight="1">
      <c r="B451" s="132"/>
      <c r="C451" s="133" t="s">
        <v>356</v>
      </c>
      <c r="D451" s="133" t="s">
        <v>134</v>
      </c>
      <c r="E451" s="134" t="s">
        <v>1630</v>
      </c>
      <c r="F451" s="135" t="s">
        <v>1809</v>
      </c>
      <c r="G451" s="136" t="s">
        <v>228</v>
      </c>
      <c r="H451" s="137">
        <v>117.12</v>
      </c>
      <c r="I451" s="138"/>
      <c r="J451" s="139">
        <f>ROUND(I451*H451,2)</f>
        <v>0</v>
      </c>
      <c r="K451" s="135" t="s">
        <v>136</v>
      </c>
      <c r="L451" s="32"/>
      <c r="M451" s="140" t="s">
        <v>1</v>
      </c>
      <c r="N451" s="141" t="s">
        <v>39</v>
      </c>
      <c r="P451" s="142">
        <f>O451*H451</f>
        <v>0</v>
      </c>
      <c r="Q451" s="142">
        <v>0</v>
      </c>
      <c r="R451" s="142">
        <f>Q451*H451</f>
        <v>0</v>
      </c>
      <c r="S451" s="142">
        <v>0</v>
      </c>
      <c r="T451" s="143">
        <f>S451*H451</f>
        <v>0</v>
      </c>
      <c r="AR451" s="144" t="s">
        <v>137</v>
      </c>
      <c r="AT451" s="144" t="s">
        <v>134</v>
      </c>
      <c r="AU451" s="144" t="s">
        <v>84</v>
      </c>
      <c r="AY451" s="17" t="s">
        <v>132</v>
      </c>
      <c r="BE451" s="145">
        <f>IF(N451="základní",J451,0)</f>
        <v>0</v>
      </c>
      <c r="BF451" s="145">
        <f>IF(N451="snížená",J451,0)</f>
        <v>0</v>
      </c>
      <c r="BG451" s="145">
        <f>IF(N451="zákl. přenesená",J451,0)</f>
        <v>0</v>
      </c>
      <c r="BH451" s="145">
        <f>IF(N451="sníž. přenesená",J451,0)</f>
        <v>0</v>
      </c>
      <c r="BI451" s="145">
        <f>IF(N451="nulová",J451,0)</f>
        <v>0</v>
      </c>
      <c r="BJ451" s="17" t="s">
        <v>82</v>
      </c>
      <c r="BK451" s="145">
        <f>ROUND(I451*H451,2)</f>
        <v>0</v>
      </c>
      <c r="BL451" s="17" t="s">
        <v>137</v>
      </c>
      <c r="BM451" s="144" t="s">
        <v>968</v>
      </c>
    </row>
    <row r="452" spans="2:65" s="12" customFormat="1">
      <c r="B452" s="146"/>
      <c r="D452" s="147" t="s">
        <v>139</v>
      </c>
      <c r="E452" s="148" t="s">
        <v>1</v>
      </c>
      <c r="F452" s="149" t="s">
        <v>969</v>
      </c>
      <c r="H452" s="150">
        <v>117.12</v>
      </c>
      <c r="I452" s="151"/>
      <c r="L452" s="146"/>
      <c r="M452" s="152"/>
      <c r="T452" s="153"/>
      <c r="AT452" s="148" t="s">
        <v>139</v>
      </c>
      <c r="AU452" s="148" t="s">
        <v>84</v>
      </c>
      <c r="AV452" s="12" t="s">
        <v>84</v>
      </c>
      <c r="AW452" s="12" t="s">
        <v>31</v>
      </c>
      <c r="AX452" s="12" t="s">
        <v>82</v>
      </c>
      <c r="AY452" s="148" t="s">
        <v>132</v>
      </c>
    </row>
    <row r="453" spans="2:65" s="1" customFormat="1" ht="16.5" customHeight="1">
      <c r="B453" s="132"/>
      <c r="C453" s="174" t="s">
        <v>361</v>
      </c>
      <c r="D453" s="174" t="s">
        <v>357</v>
      </c>
      <c r="E453" s="175" t="s">
        <v>1629</v>
      </c>
      <c r="F453" s="176" t="s">
        <v>1808</v>
      </c>
      <c r="G453" s="177" t="s">
        <v>358</v>
      </c>
      <c r="H453" s="178">
        <v>163.96799999999999</v>
      </c>
      <c r="I453" s="179"/>
      <c r="J453" s="180">
        <f>ROUND(I453*H453,2)</f>
        <v>0</v>
      </c>
      <c r="K453" s="176" t="s">
        <v>136</v>
      </c>
      <c r="L453" s="181"/>
      <c r="M453" s="182" t="s">
        <v>1</v>
      </c>
      <c r="N453" s="183" t="s">
        <v>39</v>
      </c>
      <c r="P453" s="142">
        <f>O453*H453</f>
        <v>0</v>
      </c>
      <c r="Q453" s="142">
        <v>0</v>
      </c>
      <c r="R453" s="142">
        <f>Q453*H453</f>
        <v>0</v>
      </c>
      <c r="S453" s="142">
        <v>0</v>
      </c>
      <c r="T453" s="143">
        <f>S453*H453</f>
        <v>0</v>
      </c>
      <c r="AR453" s="144" t="s">
        <v>208</v>
      </c>
      <c r="AT453" s="144" t="s">
        <v>357</v>
      </c>
      <c r="AU453" s="144" t="s">
        <v>84</v>
      </c>
      <c r="AY453" s="17" t="s">
        <v>132</v>
      </c>
      <c r="BE453" s="145">
        <f>IF(N453="základní",J453,0)</f>
        <v>0</v>
      </c>
      <c r="BF453" s="145">
        <f>IF(N453="snížená",J453,0)</f>
        <v>0</v>
      </c>
      <c r="BG453" s="145">
        <f>IF(N453="zákl. přenesená",J453,0)</f>
        <v>0</v>
      </c>
      <c r="BH453" s="145">
        <f>IF(N453="sníž. přenesená",J453,0)</f>
        <v>0</v>
      </c>
      <c r="BI453" s="145">
        <f>IF(N453="nulová",J453,0)</f>
        <v>0</v>
      </c>
      <c r="BJ453" s="17" t="s">
        <v>82</v>
      </c>
      <c r="BK453" s="145">
        <f>ROUND(I453*H453,2)</f>
        <v>0</v>
      </c>
      <c r="BL453" s="17" t="s">
        <v>137</v>
      </c>
      <c r="BM453" s="144" t="s">
        <v>970</v>
      </c>
    </row>
    <row r="454" spans="2:65" s="12" customFormat="1">
      <c r="B454" s="146"/>
      <c r="D454" s="147" t="s">
        <v>139</v>
      </c>
      <c r="F454" s="149" t="s">
        <v>971</v>
      </c>
      <c r="H454" s="150">
        <v>163.96799999999999</v>
      </c>
      <c r="I454" s="151"/>
      <c r="L454" s="146"/>
      <c r="M454" s="152"/>
      <c r="T454" s="153"/>
      <c r="AT454" s="148" t="s">
        <v>139</v>
      </c>
      <c r="AU454" s="148" t="s">
        <v>84</v>
      </c>
      <c r="AV454" s="12" t="s">
        <v>84</v>
      </c>
      <c r="AW454" s="12" t="s">
        <v>3</v>
      </c>
      <c r="AX454" s="12" t="s">
        <v>82</v>
      </c>
      <c r="AY454" s="148" t="s">
        <v>132</v>
      </c>
    </row>
    <row r="455" spans="2:65" s="1" customFormat="1" ht="37.9" customHeight="1">
      <c r="B455" s="132"/>
      <c r="C455" s="133" t="s">
        <v>377</v>
      </c>
      <c r="D455" s="133" t="s">
        <v>134</v>
      </c>
      <c r="E455" s="134" t="s">
        <v>1631</v>
      </c>
      <c r="F455" s="135" t="s">
        <v>1810</v>
      </c>
      <c r="G455" s="136" t="s">
        <v>135</v>
      </c>
      <c r="H455" s="137">
        <v>297</v>
      </c>
      <c r="I455" s="138"/>
      <c r="J455" s="139">
        <f>ROUND(I455*H455,2)</f>
        <v>0</v>
      </c>
      <c r="K455" s="135" t="s">
        <v>136</v>
      </c>
      <c r="L455" s="32"/>
      <c r="M455" s="140" t="s">
        <v>1</v>
      </c>
      <c r="N455" s="141" t="s">
        <v>39</v>
      </c>
      <c r="P455" s="142">
        <f>O455*H455</f>
        <v>0</v>
      </c>
      <c r="Q455" s="142">
        <v>0</v>
      </c>
      <c r="R455" s="142">
        <f>Q455*H455</f>
        <v>0</v>
      </c>
      <c r="S455" s="142">
        <v>0</v>
      </c>
      <c r="T455" s="143">
        <f>S455*H455</f>
        <v>0</v>
      </c>
      <c r="AR455" s="144" t="s">
        <v>137</v>
      </c>
      <c r="AT455" s="144" t="s">
        <v>134</v>
      </c>
      <c r="AU455" s="144" t="s">
        <v>84</v>
      </c>
      <c r="AY455" s="17" t="s">
        <v>132</v>
      </c>
      <c r="BE455" s="145">
        <f>IF(N455="základní",J455,0)</f>
        <v>0</v>
      </c>
      <c r="BF455" s="145">
        <f>IF(N455="snížená",J455,0)</f>
        <v>0</v>
      </c>
      <c r="BG455" s="145">
        <f>IF(N455="zákl. přenesená",J455,0)</f>
        <v>0</v>
      </c>
      <c r="BH455" s="145">
        <f>IF(N455="sníž. přenesená",J455,0)</f>
        <v>0</v>
      </c>
      <c r="BI455" s="145">
        <f>IF(N455="nulová",J455,0)</f>
        <v>0</v>
      </c>
      <c r="BJ455" s="17" t="s">
        <v>82</v>
      </c>
      <c r="BK455" s="145">
        <f>ROUND(I455*H455,2)</f>
        <v>0</v>
      </c>
      <c r="BL455" s="17" t="s">
        <v>137</v>
      </c>
      <c r="BM455" s="144" t="s">
        <v>972</v>
      </c>
    </row>
    <row r="456" spans="2:65" s="12" customFormat="1">
      <c r="B456" s="146"/>
      <c r="D456" s="147" t="s">
        <v>139</v>
      </c>
      <c r="E456" s="148" t="s">
        <v>1</v>
      </c>
      <c r="F456" s="149" t="s">
        <v>781</v>
      </c>
      <c r="H456" s="150">
        <v>15</v>
      </c>
      <c r="I456" s="151"/>
      <c r="L456" s="146"/>
      <c r="M456" s="152"/>
      <c r="T456" s="153"/>
      <c r="AT456" s="148" t="s">
        <v>139</v>
      </c>
      <c r="AU456" s="148" t="s">
        <v>84</v>
      </c>
      <c r="AV456" s="12" t="s">
        <v>84</v>
      </c>
      <c r="AW456" s="12" t="s">
        <v>31</v>
      </c>
      <c r="AX456" s="12" t="s">
        <v>74</v>
      </c>
      <c r="AY456" s="148" t="s">
        <v>132</v>
      </c>
    </row>
    <row r="457" spans="2:65" s="12" customFormat="1">
      <c r="B457" s="146"/>
      <c r="D457" s="147" t="s">
        <v>139</v>
      </c>
      <c r="E457" s="148" t="s">
        <v>1</v>
      </c>
      <c r="F457" s="149" t="s">
        <v>782</v>
      </c>
      <c r="H457" s="150">
        <v>72</v>
      </c>
      <c r="I457" s="151"/>
      <c r="L457" s="146"/>
      <c r="M457" s="152"/>
      <c r="T457" s="153"/>
      <c r="AT457" s="148" t="s">
        <v>139</v>
      </c>
      <c r="AU457" s="148" t="s">
        <v>84</v>
      </c>
      <c r="AV457" s="12" t="s">
        <v>84</v>
      </c>
      <c r="AW457" s="12" t="s">
        <v>31</v>
      </c>
      <c r="AX457" s="12" t="s">
        <v>74</v>
      </c>
      <c r="AY457" s="148" t="s">
        <v>132</v>
      </c>
    </row>
    <row r="458" spans="2:65" s="12" customFormat="1">
      <c r="B458" s="146"/>
      <c r="D458" s="147" t="s">
        <v>139</v>
      </c>
      <c r="E458" s="148" t="s">
        <v>1</v>
      </c>
      <c r="F458" s="149" t="s">
        <v>783</v>
      </c>
      <c r="H458" s="150">
        <v>9</v>
      </c>
      <c r="I458" s="151"/>
      <c r="L458" s="146"/>
      <c r="M458" s="152"/>
      <c r="T458" s="153"/>
      <c r="AT458" s="148" t="s">
        <v>139</v>
      </c>
      <c r="AU458" s="148" t="s">
        <v>84</v>
      </c>
      <c r="AV458" s="12" t="s">
        <v>84</v>
      </c>
      <c r="AW458" s="12" t="s">
        <v>31</v>
      </c>
      <c r="AX458" s="12" t="s">
        <v>74</v>
      </c>
      <c r="AY458" s="148" t="s">
        <v>132</v>
      </c>
    </row>
    <row r="459" spans="2:65" s="12" customFormat="1">
      <c r="B459" s="146"/>
      <c r="D459" s="147" t="s">
        <v>139</v>
      </c>
      <c r="E459" s="148" t="s">
        <v>1</v>
      </c>
      <c r="F459" s="149" t="s">
        <v>784</v>
      </c>
      <c r="H459" s="150">
        <v>21</v>
      </c>
      <c r="I459" s="151"/>
      <c r="L459" s="146"/>
      <c r="M459" s="152"/>
      <c r="T459" s="153"/>
      <c r="AT459" s="148" t="s">
        <v>139</v>
      </c>
      <c r="AU459" s="148" t="s">
        <v>84</v>
      </c>
      <c r="AV459" s="12" t="s">
        <v>84</v>
      </c>
      <c r="AW459" s="12" t="s">
        <v>31</v>
      </c>
      <c r="AX459" s="12" t="s">
        <v>74</v>
      </c>
      <c r="AY459" s="148" t="s">
        <v>132</v>
      </c>
    </row>
    <row r="460" spans="2:65" s="12" customFormat="1">
      <c r="B460" s="146"/>
      <c r="D460" s="147" t="s">
        <v>139</v>
      </c>
      <c r="E460" s="148" t="s">
        <v>1</v>
      </c>
      <c r="F460" s="149" t="s">
        <v>785</v>
      </c>
      <c r="H460" s="150">
        <v>3</v>
      </c>
      <c r="I460" s="151"/>
      <c r="L460" s="146"/>
      <c r="M460" s="152"/>
      <c r="T460" s="153"/>
      <c r="AT460" s="148" t="s">
        <v>139</v>
      </c>
      <c r="AU460" s="148" t="s">
        <v>84</v>
      </c>
      <c r="AV460" s="12" t="s">
        <v>84</v>
      </c>
      <c r="AW460" s="12" t="s">
        <v>31</v>
      </c>
      <c r="AX460" s="12" t="s">
        <v>74</v>
      </c>
      <c r="AY460" s="148" t="s">
        <v>132</v>
      </c>
    </row>
    <row r="461" spans="2:65" s="12" customFormat="1">
      <c r="B461" s="146"/>
      <c r="D461" s="147" t="s">
        <v>139</v>
      </c>
      <c r="E461" s="148" t="s">
        <v>1</v>
      </c>
      <c r="F461" s="149" t="s">
        <v>786</v>
      </c>
      <c r="H461" s="150">
        <v>6</v>
      </c>
      <c r="I461" s="151"/>
      <c r="L461" s="146"/>
      <c r="M461" s="152"/>
      <c r="T461" s="153"/>
      <c r="AT461" s="148" t="s">
        <v>139</v>
      </c>
      <c r="AU461" s="148" t="s">
        <v>84</v>
      </c>
      <c r="AV461" s="12" t="s">
        <v>84</v>
      </c>
      <c r="AW461" s="12" t="s">
        <v>31</v>
      </c>
      <c r="AX461" s="12" t="s">
        <v>74</v>
      </c>
      <c r="AY461" s="148" t="s">
        <v>132</v>
      </c>
    </row>
    <row r="462" spans="2:65" s="12" customFormat="1">
      <c r="B462" s="146"/>
      <c r="D462" s="147" t="s">
        <v>139</v>
      </c>
      <c r="E462" s="148" t="s">
        <v>1</v>
      </c>
      <c r="F462" s="149" t="s">
        <v>787</v>
      </c>
      <c r="H462" s="150">
        <v>6</v>
      </c>
      <c r="I462" s="151"/>
      <c r="L462" s="146"/>
      <c r="M462" s="152"/>
      <c r="T462" s="153"/>
      <c r="AT462" s="148" t="s">
        <v>139</v>
      </c>
      <c r="AU462" s="148" t="s">
        <v>84</v>
      </c>
      <c r="AV462" s="12" t="s">
        <v>84</v>
      </c>
      <c r="AW462" s="12" t="s">
        <v>31</v>
      </c>
      <c r="AX462" s="12" t="s">
        <v>74</v>
      </c>
      <c r="AY462" s="148" t="s">
        <v>132</v>
      </c>
    </row>
    <row r="463" spans="2:65" s="12" customFormat="1">
      <c r="B463" s="146"/>
      <c r="D463" s="147" t="s">
        <v>139</v>
      </c>
      <c r="E463" s="148" t="s">
        <v>1</v>
      </c>
      <c r="F463" s="149" t="s">
        <v>788</v>
      </c>
      <c r="H463" s="150">
        <v>6</v>
      </c>
      <c r="I463" s="151"/>
      <c r="L463" s="146"/>
      <c r="M463" s="152"/>
      <c r="T463" s="153"/>
      <c r="AT463" s="148" t="s">
        <v>139</v>
      </c>
      <c r="AU463" s="148" t="s">
        <v>84</v>
      </c>
      <c r="AV463" s="12" t="s">
        <v>84</v>
      </c>
      <c r="AW463" s="12" t="s">
        <v>31</v>
      </c>
      <c r="AX463" s="12" t="s">
        <v>74</v>
      </c>
      <c r="AY463" s="148" t="s">
        <v>132</v>
      </c>
    </row>
    <row r="464" spans="2:65" s="12" customFormat="1">
      <c r="B464" s="146"/>
      <c r="D464" s="147" t="s">
        <v>139</v>
      </c>
      <c r="E464" s="148" t="s">
        <v>1</v>
      </c>
      <c r="F464" s="149" t="s">
        <v>789</v>
      </c>
      <c r="H464" s="150">
        <v>12</v>
      </c>
      <c r="I464" s="151"/>
      <c r="L464" s="146"/>
      <c r="M464" s="152"/>
      <c r="T464" s="153"/>
      <c r="AT464" s="148" t="s">
        <v>139</v>
      </c>
      <c r="AU464" s="148" t="s">
        <v>84</v>
      </c>
      <c r="AV464" s="12" t="s">
        <v>84</v>
      </c>
      <c r="AW464" s="12" t="s">
        <v>31</v>
      </c>
      <c r="AX464" s="12" t="s">
        <v>74</v>
      </c>
      <c r="AY464" s="148" t="s">
        <v>132</v>
      </c>
    </row>
    <row r="465" spans="2:65" s="12" customFormat="1">
      <c r="B465" s="146"/>
      <c r="D465" s="147" t="s">
        <v>139</v>
      </c>
      <c r="E465" s="148" t="s">
        <v>1</v>
      </c>
      <c r="F465" s="149" t="s">
        <v>790</v>
      </c>
      <c r="H465" s="150">
        <v>18</v>
      </c>
      <c r="I465" s="151"/>
      <c r="L465" s="146"/>
      <c r="M465" s="152"/>
      <c r="T465" s="153"/>
      <c r="AT465" s="148" t="s">
        <v>139</v>
      </c>
      <c r="AU465" s="148" t="s">
        <v>84</v>
      </c>
      <c r="AV465" s="12" t="s">
        <v>84</v>
      </c>
      <c r="AW465" s="12" t="s">
        <v>31</v>
      </c>
      <c r="AX465" s="12" t="s">
        <v>74</v>
      </c>
      <c r="AY465" s="148" t="s">
        <v>132</v>
      </c>
    </row>
    <row r="466" spans="2:65" s="12" customFormat="1">
      <c r="B466" s="146"/>
      <c r="D466" s="147" t="s">
        <v>139</v>
      </c>
      <c r="E466" s="148" t="s">
        <v>1</v>
      </c>
      <c r="F466" s="149" t="s">
        <v>791</v>
      </c>
      <c r="H466" s="150">
        <v>3</v>
      </c>
      <c r="I466" s="151"/>
      <c r="L466" s="146"/>
      <c r="M466" s="152"/>
      <c r="T466" s="153"/>
      <c r="AT466" s="148" t="s">
        <v>139</v>
      </c>
      <c r="AU466" s="148" t="s">
        <v>84</v>
      </c>
      <c r="AV466" s="12" t="s">
        <v>84</v>
      </c>
      <c r="AW466" s="12" t="s">
        <v>31</v>
      </c>
      <c r="AX466" s="12" t="s">
        <v>74</v>
      </c>
      <c r="AY466" s="148" t="s">
        <v>132</v>
      </c>
    </row>
    <row r="467" spans="2:65" s="12" customFormat="1">
      <c r="B467" s="146"/>
      <c r="D467" s="147" t="s">
        <v>139</v>
      </c>
      <c r="E467" s="148" t="s">
        <v>1</v>
      </c>
      <c r="F467" s="149" t="s">
        <v>792</v>
      </c>
      <c r="H467" s="150">
        <v>12</v>
      </c>
      <c r="I467" s="151"/>
      <c r="L467" s="146"/>
      <c r="M467" s="152"/>
      <c r="T467" s="153"/>
      <c r="AT467" s="148" t="s">
        <v>139</v>
      </c>
      <c r="AU467" s="148" t="s">
        <v>84</v>
      </c>
      <c r="AV467" s="12" t="s">
        <v>84</v>
      </c>
      <c r="AW467" s="12" t="s">
        <v>31</v>
      </c>
      <c r="AX467" s="12" t="s">
        <v>74</v>
      </c>
      <c r="AY467" s="148" t="s">
        <v>132</v>
      </c>
    </row>
    <row r="468" spans="2:65" s="12" customFormat="1">
      <c r="B468" s="146"/>
      <c r="D468" s="147" t="s">
        <v>139</v>
      </c>
      <c r="E468" s="148" t="s">
        <v>1</v>
      </c>
      <c r="F468" s="149" t="s">
        <v>793</v>
      </c>
      <c r="H468" s="150">
        <v>15</v>
      </c>
      <c r="I468" s="151"/>
      <c r="L468" s="146"/>
      <c r="M468" s="152"/>
      <c r="T468" s="153"/>
      <c r="AT468" s="148" t="s">
        <v>139</v>
      </c>
      <c r="AU468" s="148" t="s">
        <v>84</v>
      </c>
      <c r="AV468" s="12" t="s">
        <v>84</v>
      </c>
      <c r="AW468" s="12" t="s">
        <v>31</v>
      </c>
      <c r="AX468" s="12" t="s">
        <v>74</v>
      </c>
      <c r="AY468" s="148" t="s">
        <v>132</v>
      </c>
    </row>
    <row r="469" spans="2:65" s="13" customFormat="1">
      <c r="B469" s="154"/>
      <c r="D469" s="147" t="s">
        <v>139</v>
      </c>
      <c r="E469" s="155" t="s">
        <v>1</v>
      </c>
      <c r="F469" s="156" t="s">
        <v>156</v>
      </c>
      <c r="H469" s="157">
        <v>198</v>
      </c>
      <c r="I469" s="158"/>
      <c r="L469" s="154"/>
      <c r="M469" s="159"/>
      <c r="T469" s="160"/>
      <c r="AT469" s="155" t="s">
        <v>139</v>
      </c>
      <c r="AU469" s="155" t="s">
        <v>84</v>
      </c>
      <c r="AV469" s="13" t="s">
        <v>137</v>
      </c>
      <c r="AW469" s="13" t="s">
        <v>31</v>
      </c>
      <c r="AX469" s="13" t="s">
        <v>74</v>
      </c>
      <c r="AY469" s="155" t="s">
        <v>132</v>
      </c>
    </row>
    <row r="470" spans="2:65" s="12" customFormat="1">
      <c r="B470" s="146"/>
      <c r="D470" s="147" t="s">
        <v>139</v>
      </c>
      <c r="E470" s="148" t="s">
        <v>1</v>
      </c>
      <c r="F470" s="149" t="s">
        <v>794</v>
      </c>
      <c r="H470" s="150">
        <v>297</v>
      </c>
      <c r="I470" s="151"/>
      <c r="L470" s="146"/>
      <c r="M470" s="152"/>
      <c r="T470" s="153"/>
      <c r="AT470" s="148" t="s">
        <v>139</v>
      </c>
      <c r="AU470" s="148" t="s">
        <v>84</v>
      </c>
      <c r="AV470" s="12" t="s">
        <v>84</v>
      </c>
      <c r="AW470" s="12" t="s">
        <v>31</v>
      </c>
      <c r="AX470" s="12" t="s">
        <v>82</v>
      </c>
      <c r="AY470" s="148" t="s">
        <v>132</v>
      </c>
    </row>
    <row r="471" spans="2:65" s="1" customFormat="1" ht="24.2" customHeight="1">
      <c r="B471" s="132"/>
      <c r="C471" s="133" t="s">
        <v>380</v>
      </c>
      <c r="D471" s="133" t="s">
        <v>134</v>
      </c>
      <c r="E471" s="134" t="s">
        <v>1632</v>
      </c>
      <c r="F471" s="135" t="s">
        <v>1811</v>
      </c>
      <c r="G471" s="136" t="s">
        <v>135</v>
      </c>
      <c r="H471" s="137">
        <v>297</v>
      </c>
      <c r="I471" s="138"/>
      <c r="J471" s="139">
        <f>ROUND(I471*H471,2)</f>
        <v>0</v>
      </c>
      <c r="K471" s="135" t="s">
        <v>136</v>
      </c>
      <c r="L471" s="32"/>
      <c r="M471" s="140" t="s">
        <v>1</v>
      </c>
      <c r="N471" s="141" t="s">
        <v>39</v>
      </c>
      <c r="P471" s="142">
        <f>O471*H471</f>
        <v>0</v>
      </c>
      <c r="Q471" s="142">
        <v>0</v>
      </c>
      <c r="R471" s="142">
        <f>Q471*H471</f>
        <v>0</v>
      </c>
      <c r="S471" s="142">
        <v>0</v>
      </c>
      <c r="T471" s="143">
        <f>S471*H471</f>
        <v>0</v>
      </c>
      <c r="AR471" s="144" t="s">
        <v>137</v>
      </c>
      <c r="AT471" s="144" t="s">
        <v>134</v>
      </c>
      <c r="AU471" s="144" t="s">
        <v>84</v>
      </c>
      <c r="AY471" s="17" t="s">
        <v>132</v>
      </c>
      <c r="BE471" s="145">
        <f>IF(N471="základní",J471,0)</f>
        <v>0</v>
      </c>
      <c r="BF471" s="145">
        <f>IF(N471="snížená",J471,0)</f>
        <v>0</v>
      </c>
      <c r="BG471" s="145">
        <f>IF(N471="zákl. přenesená",J471,0)</f>
        <v>0</v>
      </c>
      <c r="BH471" s="145">
        <f>IF(N471="sníž. přenesená",J471,0)</f>
        <v>0</v>
      </c>
      <c r="BI471" s="145">
        <f>IF(N471="nulová",J471,0)</f>
        <v>0</v>
      </c>
      <c r="BJ471" s="17" t="s">
        <v>82</v>
      </c>
      <c r="BK471" s="145">
        <f>ROUND(I471*H471,2)</f>
        <v>0</v>
      </c>
      <c r="BL471" s="17" t="s">
        <v>137</v>
      </c>
      <c r="BM471" s="144" t="s">
        <v>973</v>
      </c>
    </row>
    <row r="472" spans="2:65" s="12" customFormat="1">
      <c r="B472" s="146"/>
      <c r="D472" s="147" t="s">
        <v>139</v>
      </c>
      <c r="E472" s="148" t="s">
        <v>1</v>
      </c>
      <c r="F472" s="149" t="s">
        <v>781</v>
      </c>
      <c r="H472" s="150">
        <v>15</v>
      </c>
      <c r="I472" s="151"/>
      <c r="L472" s="146"/>
      <c r="M472" s="152"/>
      <c r="T472" s="153"/>
      <c r="AT472" s="148" t="s">
        <v>139</v>
      </c>
      <c r="AU472" s="148" t="s">
        <v>84</v>
      </c>
      <c r="AV472" s="12" t="s">
        <v>84</v>
      </c>
      <c r="AW472" s="12" t="s">
        <v>31</v>
      </c>
      <c r="AX472" s="12" t="s">
        <v>74</v>
      </c>
      <c r="AY472" s="148" t="s">
        <v>132</v>
      </c>
    </row>
    <row r="473" spans="2:65" s="12" customFormat="1">
      <c r="B473" s="146"/>
      <c r="D473" s="147" t="s">
        <v>139</v>
      </c>
      <c r="E473" s="148" t="s">
        <v>1</v>
      </c>
      <c r="F473" s="149" t="s">
        <v>782</v>
      </c>
      <c r="H473" s="150">
        <v>72</v>
      </c>
      <c r="I473" s="151"/>
      <c r="L473" s="146"/>
      <c r="M473" s="152"/>
      <c r="T473" s="153"/>
      <c r="AT473" s="148" t="s">
        <v>139</v>
      </c>
      <c r="AU473" s="148" t="s">
        <v>84</v>
      </c>
      <c r="AV473" s="12" t="s">
        <v>84</v>
      </c>
      <c r="AW473" s="12" t="s">
        <v>31</v>
      </c>
      <c r="AX473" s="12" t="s">
        <v>74</v>
      </c>
      <c r="AY473" s="148" t="s">
        <v>132</v>
      </c>
    </row>
    <row r="474" spans="2:65" s="12" customFormat="1">
      <c r="B474" s="146"/>
      <c r="D474" s="147" t="s">
        <v>139</v>
      </c>
      <c r="E474" s="148" t="s">
        <v>1</v>
      </c>
      <c r="F474" s="149" t="s">
        <v>783</v>
      </c>
      <c r="H474" s="150">
        <v>9</v>
      </c>
      <c r="I474" s="151"/>
      <c r="L474" s="146"/>
      <c r="M474" s="152"/>
      <c r="T474" s="153"/>
      <c r="AT474" s="148" t="s">
        <v>139</v>
      </c>
      <c r="AU474" s="148" t="s">
        <v>84</v>
      </c>
      <c r="AV474" s="12" t="s">
        <v>84</v>
      </c>
      <c r="AW474" s="12" t="s">
        <v>31</v>
      </c>
      <c r="AX474" s="12" t="s">
        <v>74</v>
      </c>
      <c r="AY474" s="148" t="s">
        <v>132</v>
      </c>
    </row>
    <row r="475" spans="2:65" s="12" customFormat="1">
      <c r="B475" s="146"/>
      <c r="D475" s="147" t="s">
        <v>139</v>
      </c>
      <c r="E475" s="148" t="s">
        <v>1</v>
      </c>
      <c r="F475" s="149" t="s">
        <v>784</v>
      </c>
      <c r="H475" s="150">
        <v>21</v>
      </c>
      <c r="I475" s="151"/>
      <c r="L475" s="146"/>
      <c r="M475" s="152"/>
      <c r="T475" s="153"/>
      <c r="AT475" s="148" t="s">
        <v>139</v>
      </c>
      <c r="AU475" s="148" t="s">
        <v>84</v>
      </c>
      <c r="AV475" s="12" t="s">
        <v>84</v>
      </c>
      <c r="AW475" s="12" t="s">
        <v>31</v>
      </c>
      <c r="AX475" s="12" t="s">
        <v>74</v>
      </c>
      <c r="AY475" s="148" t="s">
        <v>132</v>
      </c>
    </row>
    <row r="476" spans="2:65" s="12" customFormat="1">
      <c r="B476" s="146"/>
      <c r="D476" s="147" t="s">
        <v>139</v>
      </c>
      <c r="E476" s="148" t="s">
        <v>1</v>
      </c>
      <c r="F476" s="149" t="s">
        <v>785</v>
      </c>
      <c r="H476" s="150">
        <v>3</v>
      </c>
      <c r="I476" s="151"/>
      <c r="L476" s="146"/>
      <c r="M476" s="152"/>
      <c r="T476" s="153"/>
      <c r="AT476" s="148" t="s">
        <v>139</v>
      </c>
      <c r="AU476" s="148" t="s">
        <v>84</v>
      </c>
      <c r="AV476" s="12" t="s">
        <v>84</v>
      </c>
      <c r="AW476" s="12" t="s">
        <v>31</v>
      </c>
      <c r="AX476" s="12" t="s">
        <v>74</v>
      </c>
      <c r="AY476" s="148" t="s">
        <v>132</v>
      </c>
    </row>
    <row r="477" spans="2:65" s="12" customFormat="1">
      <c r="B477" s="146"/>
      <c r="D477" s="147" t="s">
        <v>139</v>
      </c>
      <c r="E477" s="148" t="s">
        <v>1</v>
      </c>
      <c r="F477" s="149" t="s">
        <v>786</v>
      </c>
      <c r="H477" s="150">
        <v>6</v>
      </c>
      <c r="I477" s="151"/>
      <c r="L477" s="146"/>
      <c r="M477" s="152"/>
      <c r="T477" s="153"/>
      <c r="AT477" s="148" t="s">
        <v>139</v>
      </c>
      <c r="AU477" s="148" t="s">
        <v>84</v>
      </c>
      <c r="AV477" s="12" t="s">
        <v>84</v>
      </c>
      <c r="AW477" s="12" t="s">
        <v>31</v>
      </c>
      <c r="AX477" s="12" t="s">
        <v>74</v>
      </c>
      <c r="AY477" s="148" t="s">
        <v>132</v>
      </c>
    </row>
    <row r="478" spans="2:65" s="12" customFormat="1">
      <c r="B478" s="146"/>
      <c r="D478" s="147" t="s">
        <v>139</v>
      </c>
      <c r="E478" s="148" t="s">
        <v>1</v>
      </c>
      <c r="F478" s="149" t="s">
        <v>787</v>
      </c>
      <c r="H478" s="150">
        <v>6</v>
      </c>
      <c r="I478" s="151"/>
      <c r="L478" s="146"/>
      <c r="M478" s="152"/>
      <c r="T478" s="153"/>
      <c r="AT478" s="148" t="s">
        <v>139</v>
      </c>
      <c r="AU478" s="148" t="s">
        <v>84</v>
      </c>
      <c r="AV478" s="12" t="s">
        <v>84</v>
      </c>
      <c r="AW478" s="12" t="s">
        <v>31</v>
      </c>
      <c r="AX478" s="12" t="s">
        <v>74</v>
      </c>
      <c r="AY478" s="148" t="s">
        <v>132</v>
      </c>
    </row>
    <row r="479" spans="2:65" s="12" customFormat="1">
      <c r="B479" s="146"/>
      <c r="D479" s="147" t="s">
        <v>139</v>
      </c>
      <c r="E479" s="148" t="s">
        <v>1</v>
      </c>
      <c r="F479" s="149" t="s">
        <v>788</v>
      </c>
      <c r="H479" s="150">
        <v>6</v>
      </c>
      <c r="I479" s="151"/>
      <c r="L479" s="146"/>
      <c r="M479" s="152"/>
      <c r="T479" s="153"/>
      <c r="AT479" s="148" t="s">
        <v>139</v>
      </c>
      <c r="AU479" s="148" t="s">
        <v>84</v>
      </c>
      <c r="AV479" s="12" t="s">
        <v>84</v>
      </c>
      <c r="AW479" s="12" t="s">
        <v>31</v>
      </c>
      <c r="AX479" s="12" t="s">
        <v>74</v>
      </c>
      <c r="AY479" s="148" t="s">
        <v>132</v>
      </c>
    </row>
    <row r="480" spans="2:65" s="12" customFormat="1">
      <c r="B480" s="146"/>
      <c r="D480" s="147" t="s">
        <v>139</v>
      </c>
      <c r="E480" s="148" t="s">
        <v>1</v>
      </c>
      <c r="F480" s="149" t="s">
        <v>789</v>
      </c>
      <c r="H480" s="150">
        <v>12</v>
      </c>
      <c r="I480" s="151"/>
      <c r="L480" s="146"/>
      <c r="M480" s="152"/>
      <c r="T480" s="153"/>
      <c r="AT480" s="148" t="s">
        <v>139</v>
      </c>
      <c r="AU480" s="148" t="s">
        <v>84</v>
      </c>
      <c r="AV480" s="12" t="s">
        <v>84</v>
      </c>
      <c r="AW480" s="12" t="s">
        <v>31</v>
      </c>
      <c r="AX480" s="12" t="s">
        <v>74</v>
      </c>
      <c r="AY480" s="148" t="s">
        <v>132</v>
      </c>
    </row>
    <row r="481" spans="2:65" s="12" customFormat="1">
      <c r="B481" s="146"/>
      <c r="D481" s="147" t="s">
        <v>139</v>
      </c>
      <c r="E481" s="148" t="s">
        <v>1</v>
      </c>
      <c r="F481" s="149" t="s">
        <v>790</v>
      </c>
      <c r="H481" s="150">
        <v>18</v>
      </c>
      <c r="I481" s="151"/>
      <c r="L481" s="146"/>
      <c r="M481" s="152"/>
      <c r="T481" s="153"/>
      <c r="AT481" s="148" t="s">
        <v>139</v>
      </c>
      <c r="AU481" s="148" t="s">
        <v>84</v>
      </c>
      <c r="AV481" s="12" t="s">
        <v>84</v>
      </c>
      <c r="AW481" s="12" t="s">
        <v>31</v>
      </c>
      <c r="AX481" s="12" t="s">
        <v>74</v>
      </c>
      <c r="AY481" s="148" t="s">
        <v>132</v>
      </c>
    </row>
    <row r="482" spans="2:65" s="12" customFormat="1">
      <c r="B482" s="146"/>
      <c r="D482" s="147" t="s">
        <v>139</v>
      </c>
      <c r="E482" s="148" t="s">
        <v>1</v>
      </c>
      <c r="F482" s="149" t="s">
        <v>791</v>
      </c>
      <c r="H482" s="150">
        <v>3</v>
      </c>
      <c r="I482" s="151"/>
      <c r="L482" s="146"/>
      <c r="M482" s="152"/>
      <c r="T482" s="153"/>
      <c r="AT482" s="148" t="s">
        <v>139</v>
      </c>
      <c r="AU482" s="148" t="s">
        <v>84</v>
      </c>
      <c r="AV482" s="12" t="s">
        <v>84</v>
      </c>
      <c r="AW482" s="12" t="s">
        <v>31</v>
      </c>
      <c r="AX482" s="12" t="s">
        <v>74</v>
      </c>
      <c r="AY482" s="148" t="s">
        <v>132</v>
      </c>
    </row>
    <row r="483" spans="2:65" s="12" customFormat="1">
      <c r="B483" s="146"/>
      <c r="D483" s="147" t="s">
        <v>139</v>
      </c>
      <c r="E483" s="148" t="s">
        <v>1</v>
      </c>
      <c r="F483" s="149" t="s">
        <v>792</v>
      </c>
      <c r="H483" s="150">
        <v>12</v>
      </c>
      <c r="I483" s="151"/>
      <c r="L483" s="146"/>
      <c r="M483" s="152"/>
      <c r="T483" s="153"/>
      <c r="AT483" s="148" t="s">
        <v>139</v>
      </c>
      <c r="AU483" s="148" t="s">
        <v>84</v>
      </c>
      <c r="AV483" s="12" t="s">
        <v>84</v>
      </c>
      <c r="AW483" s="12" t="s">
        <v>31</v>
      </c>
      <c r="AX483" s="12" t="s">
        <v>74</v>
      </c>
      <c r="AY483" s="148" t="s">
        <v>132</v>
      </c>
    </row>
    <row r="484" spans="2:65" s="12" customFormat="1">
      <c r="B484" s="146"/>
      <c r="D484" s="147" t="s">
        <v>139</v>
      </c>
      <c r="E484" s="148" t="s">
        <v>1</v>
      </c>
      <c r="F484" s="149" t="s">
        <v>793</v>
      </c>
      <c r="H484" s="150">
        <v>15</v>
      </c>
      <c r="I484" s="151"/>
      <c r="L484" s="146"/>
      <c r="M484" s="152"/>
      <c r="T484" s="153"/>
      <c r="AT484" s="148" t="s">
        <v>139</v>
      </c>
      <c r="AU484" s="148" t="s">
        <v>84</v>
      </c>
      <c r="AV484" s="12" t="s">
        <v>84</v>
      </c>
      <c r="AW484" s="12" t="s">
        <v>31</v>
      </c>
      <c r="AX484" s="12" t="s">
        <v>74</v>
      </c>
      <c r="AY484" s="148" t="s">
        <v>132</v>
      </c>
    </row>
    <row r="485" spans="2:65" s="13" customFormat="1">
      <c r="B485" s="154"/>
      <c r="D485" s="147" t="s">
        <v>139</v>
      </c>
      <c r="E485" s="155" t="s">
        <v>1</v>
      </c>
      <c r="F485" s="156" t="s">
        <v>156</v>
      </c>
      <c r="H485" s="157">
        <v>198</v>
      </c>
      <c r="I485" s="158"/>
      <c r="L485" s="154"/>
      <c r="M485" s="159"/>
      <c r="T485" s="160"/>
      <c r="AT485" s="155" t="s">
        <v>139</v>
      </c>
      <c r="AU485" s="155" t="s">
        <v>84</v>
      </c>
      <c r="AV485" s="13" t="s">
        <v>137</v>
      </c>
      <c r="AW485" s="13" t="s">
        <v>31</v>
      </c>
      <c r="AX485" s="13" t="s">
        <v>74</v>
      </c>
      <c r="AY485" s="155" t="s">
        <v>132</v>
      </c>
    </row>
    <row r="486" spans="2:65" s="12" customFormat="1">
      <c r="B486" s="146"/>
      <c r="D486" s="147" t="s">
        <v>139</v>
      </c>
      <c r="E486" s="148" t="s">
        <v>1</v>
      </c>
      <c r="F486" s="149" t="s">
        <v>794</v>
      </c>
      <c r="H486" s="150">
        <v>297</v>
      </c>
      <c r="I486" s="151"/>
      <c r="L486" s="146"/>
      <c r="M486" s="152"/>
      <c r="T486" s="153"/>
      <c r="AT486" s="148" t="s">
        <v>139</v>
      </c>
      <c r="AU486" s="148" t="s">
        <v>84</v>
      </c>
      <c r="AV486" s="12" t="s">
        <v>84</v>
      </c>
      <c r="AW486" s="12" t="s">
        <v>31</v>
      </c>
      <c r="AX486" s="12" t="s">
        <v>82</v>
      </c>
      <c r="AY486" s="148" t="s">
        <v>132</v>
      </c>
    </row>
    <row r="487" spans="2:65" s="1" customFormat="1" ht="16.5" customHeight="1">
      <c r="B487" s="132"/>
      <c r="C487" s="174" t="s">
        <v>382</v>
      </c>
      <c r="D487" s="174" t="s">
        <v>357</v>
      </c>
      <c r="E487" s="175" t="s">
        <v>1633</v>
      </c>
      <c r="F487" s="176" t="s">
        <v>1812</v>
      </c>
      <c r="G487" s="177" t="s">
        <v>385</v>
      </c>
      <c r="H487" s="178">
        <v>5.94</v>
      </c>
      <c r="I487" s="179"/>
      <c r="J487" s="180">
        <f>ROUND(I487*H487,2)</f>
        <v>0</v>
      </c>
      <c r="K487" s="176" t="s">
        <v>136</v>
      </c>
      <c r="L487" s="181"/>
      <c r="M487" s="182" t="s">
        <v>1</v>
      </c>
      <c r="N487" s="183" t="s">
        <v>39</v>
      </c>
      <c r="P487" s="142">
        <f>O487*H487</f>
        <v>0</v>
      </c>
      <c r="Q487" s="142">
        <v>1E-3</v>
      </c>
      <c r="R487" s="142">
        <f>Q487*H487</f>
        <v>5.9400000000000008E-3</v>
      </c>
      <c r="S487" s="142">
        <v>0</v>
      </c>
      <c r="T487" s="143">
        <f>S487*H487</f>
        <v>0</v>
      </c>
      <c r="AR487" s="144" t="s">
        <v>208</v>
      </c>
      <c r="AT487" s="144" t="s">
        <v>357</v>
      </c>
      <c r="AU487" s="144" t="s">
        <v>84</v>
      </c>
      <c r="AY487" s="17" t="s">
        <v>132</v>
      </c>
      <c r="BE487" s="145">
        <f>IF(N487="základní",J487,0)</f>
        <v>0</v>
      </c>
      <c r="BF487" s="145">
        <f>IF(N487="snížená",J487,0)</f>
        <v>0</v>
      </c>
      <c r="BG487" s="145">
        <f>IF(N487="zákl. přenesená",J487,0)</f>
        <v>0</v>
      </c>
      <c r="BH487" s="145">
        <f>IF(N487="sníž. přenesená",J487,0)</f>
        <v>0</v>
      </c>
      <c r="BI487" s="145">
        <f>IF(N487="nulová",J487,0)</f>
        <v>0</v>
      </c>
      <c r="BJ487" s="17" t="s">
        <v>82</v>
      </c>
      <c r="BK487" s="145">
        <f>ROUND(I487*H487,2)</f>
        <v>0</v>
      </c>
      <c r="BL487" s="17" t="s">
        <v>137</v>
      </c>
      <c r="BM487" s="144" t="s">
        <v>974</v>
      </c>
    </row>
    <row r="488" spans="2:65" s="12" customFormat="1">
      <c r="B488" s="146"/>
      <c r="D488" s="147" t="s">
        <v>139</v>
      </c>
      <c r="F488" s="149" t="s">
        <v>975</v>
      </c>
      <c r="H488" s="150">
        <v>5.94</v>
      </c>
      <c r="I488" s="151"/>
      <c r="L488" s="146"/>
      <c r="M488" s="152"/>
      <c r="T488" s="153"/>
      <c r="AT488" s="148" t="s">
        <v>139</v>
      </c>
      <c r="AU488" s="148" t="s">
        <v>84</v>
      </c>
      <c r="AV488" s="12" t="s">
        <v>84</v>
      </c>
      <c r="AW488" s="12" t="s">
        <v>3</v>
      </c>
      <c r="AX488" s="12" t="s">
        <v>82</v>
      </c>
      <c r="AY488" s="148" t="s">
        <v>132</v>
      </c>
    </row>
    <row r="489" spans="2:65" s="1" customFormat="1" ht="24.2" customHeight="1">
      <c r="B489" s="132"/>
      <c r="C489" s="133" t="s">
        <v>384</v>
      </c>
      <c r="D489" s="133" t="s">
        <v>134</v>
      </c>
      <c r="E489" s="134" t="s">
        <v>1634</v>
      </c>
      <c r="F489" s="135" t="s">
        <v>1813</v>
      </c>
      <c r="G489" s="136" t="s">
        <v>135</v>
      </c>
      <c r="H489" s="137">
        <v>3779.22</v>
      </c>
      <c r="I489" s="138"/>
      <c r="J489" s="139">
        <f>ROUND(I489*H489,2)</f>
        <v>0</v>
      </c>
      <c r="K489" s="135" t="s">
        <v>136</v>
      </c>
      <c r="L489" s="32"/>
      <c r="M489" s="140" t="s">
        <v>1</v>
      </c>
      <c r="N489" s="141" t="s">
        <v>39</v>
      </c>
      <c r="P489" s="142">
        <f>O489*H489</f>
        <v>0</v>
      </c>
      <c r="Q489" s="142">
        <v>0</v>
      </c>
      <c r="R489" s="142">
        <f>Q489*H489</f>
        <v>0</v>
      </c>
      <c r="S489" s="142">
        <v>0</v>
      </c>
      <c r="T489" s="143">
        <f>S489*H489</f>
        <v>0</v>
      </c>
      <c r="AR489" s="144" t="s">
        <v>137</v>
      </c>
      <c r="AT489" s="144" t="s">
        <v>134</v>
      </c>
      <c r="AU489" s="144" t="s">
        <v>84</v>
      </c>
      <c r="AY489" s="17" t="s">
        <v>132</v>
      </c>
      <c r="BE489" s="145">
        <f>IF(N489="základní",J489,0)</f>
        <v>0</v>
      </c>
      <c r="BF489" s="145">
        <f>IF(N489="snížená",J489,0)</f>
        <v>0</v>
      </c>
      <c r="BG489" s="145">
        <f>IF(N489="zákl. přenesená",J489,0)</f>
        <v>0</v>
      </c>
      <c r="BH489" s="145">
        <f>IF(N489="sníž. přenesená",J489,0)</f>
        <v>0</v>
      </c>
      <c r="BI489" s="145">
        <f>IF(N489="nulová",J489,0)</f>
        <v>0</v>
      </c>
      <c r="BJ489" s="17" t="s">
        <v>82</v>
      </c>
      <c r="BK489" s="145">
        <f>ROUND(I489*H489,2)</f>
        <v>0</v>
      </c>
      <c r="BL489" s="17" t="s">
        <v>137</v>
      </c>
      <c r="BM489" s="144" t="s">
        <v>976</v>
      </c>
    </row>
    <row r="490" spans="2:65" s="12" customFormat="1">
      <c r="B490" s="146"/>
      <c r="D490" s="147" t="s">
        <v>139</v>
      </c>
      <c r="E490" s="148" t="s">
        <v>1</v>
      </c>
      <c r="F490" s="149" t="s">
        <v>722</v>
      </c>
      <c r="H490" s="150">
        <v>252.88</v>
      </c>
      <c r="I490" s="151"/>
      <c r="L490" s="146"/>
      <c r="M490" s="152"/>
      <c r="T490" s="153"/>
      <c r="AT490" s="148" t="s">
        <v>139</v>
      </c>
      <c r="AU490" s="148" t="s">
        <v>84</v>
      </c>
      <c r="AV490" s="12" t="s">
        <v>84</v>
      </c>
      <c r="AW490" s="12" t="s">
        <v>31</v>
      </c>
      <c r="AX490" s="12" t="s">
        <v>74</v>
      </c>
      <c r="AY490" s="148" t="s">
        <v>132</v>
      </c>
    </row>
    <row r="491" spans="2:65" s="12" customFormat="1">
      <c r="B491" s="146"/>
      <c r="D491" s="147" t="s">
        <v>139</v>
      </c>
      <c r="E491" s="148" t="s">
        <v>1</v>
      </c>
      <c r="F491" s="149" t="s">
        <v>723</v>
      </c>
      <c r="H491" s="150">
        <v>702.06</v>
      </c>
      <c r="I491" s="151"/>
      <c r="L491" s="146"/>
      <c r="M491" s="152"/>
      <c r="T491" s="153"/>
      <c r="AT491" s="148" t="s">
        <v>139</v>
      </c>
      <c r="AU491" s="148" t="s">
        <v>84</v>
      </c>
      <c r="AV491" s="12" t="s">
        <v>84</v>
      </c>
      <c r="AW491" s="12" t="s">
        <v>31</v>
      </c>
      <c r="AX491" s="12" t="s">
        <v>74</v>
      </c>
      <c r="AY491" s="148" t="s">
        <v>132</v>
      </c>
    </row>
    <row r="492" spans="2:65" s="12" customFormat="1">
      <c r="B492" s="146"/>
      <c r="D492" s="147" t="s">
        <v>139</v>
      </c>
      <c r="E492" s="148" t="s">
        <v>1</v>
      </c>
      <c r="F492" s="149" t="s">
        <v>724</v>
      </c>
      <c r="H492" s="150">
        <v>190.52</v>
      </c>
      <c r="I492" s="151"/>
      <c r="L492" s="146"/>
      <c r="M492" s="152"/>
      <c r="T492" s="153"/>
      <c r="AT492" s="148" t="s">
        <v>139</v>
      </c>
      <c r="AU492" s="148" t="s">
        <v>84</v>
      </c>
      <c r="AV492" s="12" t="s">
        <v>84</v>
      </c>
      <c r="AW492" s="12" t="s">
        <v>31</v>
      </c>
      <c r="AX492" s="12" t="s">
        <v>74</v>
      </c>
      <c r="AY492" s="148" t="s">
        <v>132</v>
      </c>
    </row>
    <row r="493" spans="2:65" s="12" customFormat="1">
      <c r="B493" s="146"/>
      <c r="D493" s="147" t="s">
        <v>139</v>
      </c>
      <c r="E493" s="148" t="s">
        <v>1</v>
      </c>
      <c r="F493" s="149" t="s">
        <v>725</v>
      </c>
      <c r="H493" s="150">
        <v>229.08</v>
      </c>
      <c r="I493" s="151"/>
      <c r="L493" s="146"/>
      <c r="M493" s="152"/>
      <c r="T493" s="153"/>
      <c r="AT493" s="148" t="s">
        <v>139</v>
      </c>
      <c r="AU493" s="148" t="s">
        <v>84</v>
      </c>
      <c r="AV493" s="12" t="s">
        <v>84</v>
      </c>
      <c r="AW493" s="12" t="s">
        <v>31</v>
      </c>
      <c r="AX493" s="12" t="s">
        <v>74</v>
      </c>
      <c r="AY493" s="148" t="s">
        <v>132</v>
      </c>
    </row>
    <row r="494" spans="2:65" s="12" customFormat="1">
      <c r="B494" s="146"/>
      <c r="D494" s="147" t="s">
        <v>139</v>
      </c>
      <c r="E494" s="148" t="s">
        <v>1</v>
      </c>
      <c r="F494" s="149" t="s">
        <v>726</v>
      </c>
      <c r="H494" s="150">
        <v>248.8</v>
      </c>
      <c r="I494" s="151"/>
      <c r="L494" s="146"/>
      <c r="M494" s="152"/>
      <c r="T494" s="153"/>
      <c r="AT494" s="148" t="s">
        <v>139</v>
      </c>
      <c r="AU494" s="148" t="s">
        <v>84</v>
      </c>
      <c r="AV494" s="12" t="s">
        <v>84</v>
      </c>
      <c r="AW494" s="12" t="s">
        <v>31</v>
      </c>
      <c r="AX494" s="12" t="s">
        <v>74</v>
      </c>
      <c r="AY494" s="148" t="s">
        <v>132</v>
      </c>
    </row>
    <row r="495" spans="2:65" s="12" customFormat="1">
      <c r="B495" s="146"/>
      <c r="D495" s="147" t="s">
        <v>139</v>
      </c>
      <c r="E495" s="148" t="s">
        <v>1</v>
      </c>
      <c r="F495" s="149" t="s">
        <v>727</v>
      </c>
      <c r="H495" s="150">
        <v>83.8</v>
      </c>
      <c r="I495" s="151"/>
      <c r="L495" s="146"/>
      <c r="M495" s="152"/>
      <c r="T495" s="153"/>
      <c r="AT495" s="148" t="s">
        <v>139</v>
      </c>
      <c r="AU495" s="148" t="s">
        <v>84</v>
      </c>
      <c r="AV495" s="12" t="s">
        <v>84</v>
      </c>
      <c r="AW495" s="12" t="s">
        <v>31</v>
      </c>
      <c r="AX495" s="12" t="s">
        <v>74</v>
      </c>
      <c r="AY495" s="148" t="s">
        <v>132</v>
      </c>
    </row>
    <row r="496" spans="2:65" s="12" customFormat="1">
      <c r="B496" s="146"/>
      <c r="D496" s="147" t="s">
        <v>139</v>
      </c>
      <c r="E496" s="148" t="s">
        <v>1</v>
      </c>
      <c r="F496" s="149" t="s">
        <v>728</v>
      </c>
      <c r="H496" s="150">
        <v>0</v>
      </c>
      <c r="I496" s="151"/>
      <c r="L496" s="146"/>
      <c r="M496" s="152"/>
      <c r="T496" s="153"/>
      <c r="AT496" s="148" t="s">
        <v>139</v>
      </c>
      <c r="AU496" s="148" t="s">
        <v>84</v>
      </c>
      <c r="AV496" s="12" t="s">
        <v>84</v>
      </c>
      <c r="AW496" s="12" t="s">
        <v>31</v>
      </c>
      <c r="AX496" s="12" t="s">
        <v>74</v>
      </c>
      <c r="AY496" s="148" t="s">
        <v>132</v>
      </c>
    </row>
    <row r="497" spans="2:65" s="12" customFormat="1">
      <c r="B497" s="146"/>
      <c r="D497" s="147" t="s">
        <v>139</v>
      </c>
      <c r="E497" s="148" t="s">
        <v>1</v>
      </c>
      <c r="F497" s="149" t="s">
        <v>977</v>
      </c>
      <c r="H497" s="150">
        <v>154.58000000000001</v>
      </c>
      <c r="I497" s="151"/>
      <c r="L497" s="146"/>
      <c r="M497" s="152"/>
      <c r="T497" s="153"/>
      <c r="AT497" s="148" t="s">
        <v>139</v>
      </c>
      <c r="AU497" s="148" t="s">
        <v>84</v>
      </c>
      <c r="AV497" s="12" t="s">
        <v>84</v>
      </c>
      <c r="AW497" s="12" t="s">
        <v>31</v>
      </c>
      <c r="AX497" s="12" t="s">
        <v>74</v>
      </c>
      <c r="AY497" s="148" t="s">
        <v>132</v>
      </c>
    </row>
    <row r="498" spans="2:65" s="12" customFormat="1">
      <c r="B498" s="146"/>
      <c r="D498" s="147" t="s">
        <v>139</v>
      </c>
      <c r="E498" s="148" t="s">
        <v>1</v>
      </c>
      <c r="F498" s="149" t="s">
        <v>978</v>
      </c>
      <c r="H498" s="150">
        <v>110.22</v>
      </c>
      <c r="I498" s="151"/>
      <c r="L498" s="146"/>
      <c r="M498" s="152"/>
      <c r="T498" s="153"/>
      <c r="AT498" s="148" t="s">
        <v>139</v>
      </c>
      <c r="AU498" s="148" t="s">
        <v>84</v>
      </c>
      <c r="AV498" s="12" t="s">
        <v>84</v>
      </c>
      <c r="AW498" s="12" t="s">
        <v>31</v>
      </c>
      <c r="AX498" s="12" t="s">
        <v>74</v>
      </c>
      <c r="AY498" s="148" t="s">
        <v>132</v>
      </c>
    </row>
    <row r="499" spans="2:65" s="12" customFormat="1">
      <c r="B499" s="146"/>
      <c r="D499" s="147" t="s">
        <v>139</v>
      </c>
      <c r="E499" s="148" t="s">
        <v>1</v>
      </c>
      <c r="F499" s="149" t="s">
        <v>979</v>
      </c>
      <c r="H499" s="150">
        <v>98.16</v>
      </c>
      <c r="I499" s="151"/>
      <c r="L499" s="146"/>
      <c r="M499" s="152"/>
      <c r="T499" s="153"/>
      <c r="AT499" s="148" t="s">
        <v>139</v>
      </c>
      <c r="AU499" s="148" t="s">
        <v>84</v>
      </c>
      <c r="AV499" s="12" t="s">
        <v>84</v>
      </c>
      <c r="AW499" s="12" t="s">
        <v>31</v>
      </c>
      <c r="AX499" s="12" t="s">
        <v>74</v>
      </c>
      <c r="AY499" s="148" t="s">
        <v>132</v>
      </c>
    </row>
    <row r="500" spans="2:65" s="12" customFormat="1">
      <c r="B500" s="146"/>
      <c r="D500" s="147" t="s">
        <v>139</v>
      </c>
      <c r="E500" s="148" t="s">
        <v>1</v>
      </c>
      <c r="F500" s="149" t="s">
        <v>980</v>
      </c>
      <c r="H500" s="150">
        <v>450.9</v>
      </c>
      <c r="I500" s="151"/>
      <c r="L500" s="146"/>
      <c r="M500" s="152"/>
      <c r="T500" s="153"/>
      <c r="AT500" s="148" t="s">
        <v>139</v>
      </c>
      <c r="AU500" s="148" t="s">
        <v>84</v>
      </c>
      <c r="AV500" s="12" t="s">
        <v>84</v>
      </c>
      <c r="AW500" s="12" t="s">
        <v>31</v>
      </c>
      <c r="AX500" s="12" t="s">
        <v>74</v>
      </c>
      <c r="AY500" s="148" t="s">
        <v>132</v>
      </c>
    </row>
    <row r="501" spans="2:65" s="12" customFormat="1">
      <c r="B501" s="146"/>
      <c r="D501" s="147" t="s">
        <v>139</v>
      </c>
      <c r="E501" s="148" t="s">
        <v>1</v>
      </c>
      <c r="F501" s="149" t="s">
        <v>981</v>
      </c>
      <c r="H501" s="150">
        <v>241.7</v>
      </c>
      <c r="I501" s="151"/>
      <c r="L501" s="146"/>
      <c r="M501" s="152"/>
      <c r="T501" s="153"/>
      <c r="AT501" s="148" t="s">
        <v>139</v>
      </c>
      <c r="AU501" s="148" t="s">
        <v>84</v>
      </c>
      <c r="AV501" s="12" t="s">
        <v>84</v>
      </c>
      <c r="AW501" s="12" t="s">
        <v>31</v>
      </c>
      <c r="AX501" s="12" t="s">
        <v>74</v>
      </c>
      <c r="AY501" s="148" t="s">
        <v>132</v>
      </c>
    </row>
    <row r="502" spans="2:65" s="12" customFormat="1">
      <c r="B502" s="146"/>
      <c r="D502" s="147" t="s">
        <v>139</v>
      </c>
      <c r="E502" s="148" t="s">
        <v>1</v>
      </c>
      <c r="F502" s="149" t="s">
        <v>982</v>
      </c>
      <c r="H502" s="150">
        <v>52.04</v>
      </c>
      <c r="I502" s="151"/>
      <c r="L502" s="146"/>
      <c r="M502" s="152"/>
      <c r="T502" s="153"/>
      <c r="AT502" s="148" t="s">
        <v>139</v>
      </c>
      <c r="AU502" s="148" t="s">
        <v>84</v>
      </c>
      <c r="AV502" s="12" t="s">
        <v>84</v>
      </c>
      <c r="AW502" s="12" t="s">
        <v>31</v>
      </c>
      <c r="AX502" s="12" t="s">
        <v>74</v>
      </c>
      <c r="AY502" s="148" t="s">
        <v>132</v>
      </c>
    </row>
    <row r="503" spans="2:65" s="12" customFormat="1">
      <c r="B503" s="146"/>
      <c r="D503" s="147" t="s">
        <v>139</v>
      </c>
      <c r="E503" s="148" t="s">
        <v>1</v>
      </c>
      <c r="F503" s="149" t="s">
        <v>983</v>
      </c>
      <c r="H503" s="150">
        <v>417.2</v>
      </c>
      <c r="I503" s="151"/>
      <c r="L503" s="146"/>
      <c r="M503" s="152"/>
      <c r="T503" s="153"/>
      <c r="AT503" s="148" t="s">
        <v>139</v>
      </c>
      <c r="AU503" s="148" t="s">
        <v>84</v>
      </c>
      <c r="AV503" s="12" t="s">
        <v>84</v>
      </c>
      <c r="AW503" s="12" t="s">
        <v>31</v>
      </c>
      <c r="AX503" s="12" t="s">
        <v>74</v>
      </c>
      <c r="AY503" s="148" t="s">
        <v>132</v>
      </c>
    </row>
    <row r="504" spans="2:65" s="12" customFormat="1">
      <c r="B504" s="146"/>
      <c r="D504" s="147" t="s">
        <v>139</v>
      </c>
      <c r="E504" s="148" t="s">
        <v>1</v>
      </c>
      <c r="F504" s="149" t="s">
        <v>984</v>
      </c>
      <c r="H504" s="150">
        <v>147.28</v>
      </c>
      <c r="I504" s="151"/>
      <c r="L504" s="146"/>
      <c r="M504" s="152"/>
      <c r="T504" s="153"/>
      <c r="AT504" s="148" t="s">
        <v>139</v>
      </c>
      <c r="AU504" s="148" t="s">
        <v>84</v>
      </c>
      <c r="AV504" s="12" t="s">
        <v>84</v>
      </c>
      <c r="AW504" s="12" t="s">
        <v>31</v>
      </c>
      <c r="AX504" s="12" t="s">
        <v>74</v>
      </c>
      <c r="AY504" s="148" t="s">
        <v>132</v>
      </c>
    </row>
    <row r="505" spans="2:65" s="12" customFormat="1">
      <c r="B505" s="146"/>
      <c r="D505" s="147" t="s">
        <v>139</v>
      </c>
      <c r="E505" s="148" t="s">
        <v>1</v>
      </c>
      <c r="F505" s="149" t="s">
        <v>985</v>
      </c>
      <c r="H505" s="150">
        <v>400</v>
      </c>
      <c r="I505" s="151"/>
      <c r="L505" s="146"/>
      <c r="M505" s="152"/>
      <c r="T505" s="153"/>
      <c r="AT505" s="148" t="s">
        <v>139</v>
      </c>
      <c r="AU505" s="148" t="s">
        <v>84</v>
      </c>
      <c r="AV505" s="12" t="s">
        <v>84</v>
      </c>
      <c r="AW505" s="12" t="s">
        <v>31</v>
      </c>
      <c r="AX505" s="12" t="s">
        <v>74</v>
      </c>
      <c r="AY505" s="148" t="s">
        <v>132</v>
      </c>
    </row>
    <row r="506" spans="2:65" s="13" customFormat="1">
      <c r="B506" s="154"/>
      <c r="D506" s="147" t="s">
        <v>139</v>
      </c>
      <c r="E506" s="155" t="s">
        <v>1</v>
      </c>
      <c r="F506" s="156" t="s">
        <v>156</v>
      </c>
      <c r="H506" s="157">
        <v>3779.22</v>
      </c>
      <c r="I506" s="158"/>
      <c r="L506" s="154"/>
      <c r="M506" s="159"/>
      <c r="T506" s="160"/>
      <c r="AT506" s="155" t="s">
        <v>139</v>
      </c>
      <c r="AU506" s="155" t="s">
        <v>84</v>
      </c>
      <c r="AV506" s="13" t="s">
        <v>137</v>
      </c>
      <c r="AW506" s="13" t="s">
        <v>31</v>
      </c>
      <c r="AX506" s="13" t="s">
        <v>82</v>
      </c>
      <c r="AY506" s="155" t="s">
        <v>132</v>
      </c>
    </row>
    <row r="507" spans="2:65" s="1" customFormat="1" ht="16.5" customHeight="1">
      <c r="B507" s="132"/>
      <c r="C507" s="133" t="s">
        <v>388</v>
      </c>
      <c r="D507" s="133" t="s">
        <v>134</v>
      </c>
      <c r="E507" s="134" t="s">
        <v>401</v>
      </c>
      <c r="F507" s="135" t="s">
        <v>402</v>
      </c>
      <c r="G507" s="136" t="s">
        <v>403</v>
      </c>
      <c r="H507" s="137">
        <v>1</v>
      </c>
      <c r="I507" s="138"/>
      <c r="J507" s="139">
        <f>ROUND(I507*H507,2)</f>
        <v>0</v>
      </c>
      <c r="K507" s="135" t="s">
        <v>1</v>
      </c>
      <c r="L507" s="32"/>
      <c r="M507" s="140" t="s">
        <v>1</v>
      </c>
      <c r="N507" s="141" t="s">
        <v>39</v>
      </c>
      <c r="P507" s="142">
        <f>O507*H507</f>
        <v>0</v>
      </c>
      <c r="Q507" s="142">
        <v>0</v>
      </c>
      <c r="R507" s="142">
        <f>Q507*H507</f>
        <v>0</v>
      </c>
      <c r="S507" s="142">
        <v>0</v>
      </c>
      <c r="T507" s="143">
        <f>S507*H507</f>
        <v>0</v>
      </c>
      <c r="AR507" s="144" t="s">
        <v>137</v>
      </c>
      <c r="AT507" s="144" t="s">
        <v>134</v>
      </c>
      <c r="AU507" s="144" t="s">
        <v>84</v>
      </c>
      <c r="AY507" s="17" t="s">
        <v>132</v>
      </c>
      <c r="BE507" s="145">
        <f>IF(N507="základní",J507,0)</f>
        <v>0</v>
      </c>
      <c r="BF507" s="145">
        <f>IF(N507="snížená",J507,0)</f>
        <v>0</v>
      </c>
      <c r="BG507" s="145">
        <f>IF(N507="zákl. přenesená",J507,0)</f>
        <v>0</v>
      </c>
      <c r="BH507" s="145">
        <f>IF(N507="sníž. přenesená",J507,0)</f>
        <v>0</v>
      </c>
      <c r="BI507" s="145">
        <f>IF(N507="nulová",J507,0)</f>
        <v>0</v>
      </c>
      <c r="BJ507" s="17" t="s">
        <v>82</v>
      </c>
      <c r="BK507" s="145">
        <f>ROUND(I507*H507,2)</f>
        <v>0</v>
      </c>
      <c r="BL507" s="17" t="s">
        <v>137</v>
      </c>
      <c r="BM507" s="144" t="s">
        <v>986</v>
      </c>
    </row>
    <row r="508" spans="2:65" s="1" customFormat="1" ht="24.2" customHeight="1">
      <c r="B508" s="132"/>
      <c r="C508" s="133" t="s">
        <v>400</v>
      </c>
      <c r="D508" s="133" t="s">
        <v>134</v>
      </c>
      <c r="E508" s="134" t="s">
        <v>406</v>
      </c>
      <c r="F508" s="135" t="s">
        <v>407</v>
      </c>
      <c r="G508" s="136" t="s">
        <v>403</v>
      </c>
      <c r="H508" s="137">
        <v>1</v>
      </c>
      <c r="I508" s="138"/>
      <c r="J508" s="139">
        <f>ROUND(I508*H508,2)</f>
        <v>0</v>
      </c>
      <c r="K508" s="135" t="s">
        <v>1</v>
      </c>
      <c r="L508" s="32"/>
      <c r="M508" s="140" t="s">
        <v>1</v>
      </c>
      <c r="N508" s="141" t="s">
        <v>39</v>
      </c>
      <c r="P508" s="142">
        <f>O508*H508</f>
        <v>0</v>
      </c>
      <c r="Q508" s="142">
        <v>0</v>
      </c>
      <c r="R508" s="142">
        <f>Q508*H508</f>
        <v>0</v>
      </c>
      <c r="S508" s="142">
        <v>0</v>
      </c>
      <c r="T508" s="143">
        <f>S508*H508</f>
        <v>0</v>
      </c>
      <c r="AR508" s="144" t="s">
        <v>137</v>
      </c>
      <c r="AT508" s="144" t="s">
        <v>134</v>
      </c>
      <c r="AU508" s="144" t="s">
        <v>84</v>
      </c>
      <c r="AY508" s="17" t="s">
        <v>132</v>
      </c>
      <c r="BE508" s="145">
        <f>IF(N508="základní",J508,0)</f>
        <v>0</v>
      </c>
      <c r="BF508" s="145">
        <f>IF(N508="snížená",J508,0)</f>
        <v>0</v>
      </c>
      <c r="BG508" s="145">
        <f>IF(N508="zákl. přenesená",J508,0)</f>
        <v>0</v>
      </c>
      <c r="BH508" s="145">
        <f>IF(N508="sníž. přenesená",J508,0)</f>
        <v>0</v>
      </c>
      <c r="BI508" s="145">
        <f>IF(N508="nulová",J508,0)</f>
        <v>0</v>
      </c>
      <c r="BJ508" s="17" t="s">
        <v>82</v>
      </c>
      <c r="BK508" s="145">
        <f>ROUND(I508*H508,2)</f>
        <v>0</v>
      </c>
      <c r="BL508" s="17" t="s">
        <v>137</v>
      </c>
      <c r="BM508" s="144" t="s">
        <v>987</v>
      </c>
    </row>
    <row r="509" spans="2:65" s="11" customFormat="1" ht="22.9" customHeight="1">
      <c r="B509" s="120"/>
      <c r="D509" s="121" t="s">
        <v>73</v>
      </c>
      <c r="E509" s="130" t="s">
        <v>157</v>
      </c>
      <c r="F509" s="130" t="s">
        <v>409</v>
      </c>
      <c r="I509" s="123"/>
      <c r="J509" s="131">
        <f>BK509</f>
        <v>0</v>
      </c>
      <c r="L509" s="120"/>
      <c r="M509" s="125"/>
      <c r="P509" s="126">
        <f>SUM(P510:P545)</f>
        <v>0</v>
      </c>
      <c r="R509" s="126">
        <f>SUM(R510:R545)</f>
        <v>0</v>
      </c>
      <c r="T509" s="127">
        <f>SUM(T510:T545)</f>
        <v>0</v>
      </c>
      <c r="AR509" s="121" t="s">
        <v>82</v>
      </c>
      <c r="AT509" s="128" t="s">
        <v>73</v>
      </c>
      <c r="AU509" s="128" t="s">
        <v>82</v>
      </c>
      <c r="AY509" s="121" t="s">
        <v>132</v>
      </c>
      <c r="BK509" s="129">
        <f>SUM(BK510:BK545)</f>
        <v>0</v>
      </c>
    </row>
    <row r="510" spans="2:65" s="1" customFormat="1" ht="21.75" customHeight="1">
      <c r="B510" s="132"/>
      <c r="C510" s="133" t="s">
        <v>405</v>
      </c>
      <c r="D510" s="133" t="s">
        <v>134</v>
      </c>
      <c r="E510" s="134" t="s">
        <v>1635</v>
      </c>
      <c r="F510" s="135" t="s">
        <v>1814</v>
      </c>
      <c r="G510" s="136" t="s">
        <v>175</v>
      </c>
      <c r="H510" s="137">
        <v>2491.31</v>
      </c>
      <c r="I510" s="138"/>
      <c r="J510" s="139">
        <f>ROUND(I510*H510,2)</f>
        <v>0</v>
      </c>
      <c r="K510" s="135" t="s">
        <v>136</v>
      </c>
      <c r="L510" s="32"/>
      <c r="M510" s="140" t="s">
        <v>1</v>
      </c>
      <c r="N510" s="141" t="s">
        <v>39</v>
      </c>
      <c r="P510" s="142">
        <f>O510*H510</f>
        <v>0</v>
      </c>
      <c r="Q510" s="142">
        <v>0</v>
      </c>
      <c r="R510" s="142">
        <f>Q510*H510</f>
        <v>0</v>
      </c>
      <c r="S510" s="142">
        <v>0</v>
      </c>
      <c r="T510" s="143">
        <f>S510*H510</f>
        <v>0</v>
      </c>
      <c r="AR510" s="144" t="s">
        <v>137</v>
      </c>
      <c r="AT510" s="144" t="s">
        <v>134</v>
      </c>
      <c r="AU510" s="144" t="s">
        <v>84</v>
      </c>
      <c r="AY510" s="17" t="s">
        <v>132</v>
      </c>
      <c r="BE510" s="145">
        <f>IF(N510="základní",J510,0)</f>
        <v>0</v>
      </c>
      <c r="BF510" s="145">
        <f>IF(N510="snížená",J510,0)</f>
        <v>0</v>
      </c>
      <c r="BG510" s="145">
        <f>IF(N510="zákl. přenesená",J510,0)</f>
        <v>0</v>
      </c>
      <c r="BH510" s="145">
        <f>IF(N510="sníž. přenesená",J510,0)</f>
        <v>0</v>
      </c>
      <c r="BI510" s="145">
        <f>IF(N510="nulová",J510,0)</f>
        <v>0</v>
      </c>
      <c r="BJ510" s="17" t="s">
        <v>82</v>
      </c>
      <c r="BK510" s="145">
        <f>ROUND(I510*H510,2)</f>
        <v>0</v>
      </c>
      <c r="BL510" s="17" t="s">
        <v>137</v>
      </c>
      <c r="BM510" s="144" t="s">
        <v>988</v>
      </c>
    </row>
    <row r="511" spans="2:65" s="15" customFormat="1">
      <c r="B511" s="168"/>
      <c r="D511" s="147" t="s">
        <v>139</v>
      </c>
      <c r="E511" s="169" t="s">
        <v>1</v>
      </c>
      <c r="F511" s="170" t="s">
        <v>744</v>
      </c>
      <c r="H511" s="169" t="s">
        <v>1</v>
      </c>
      <c r="I511" s="171"/>
      <c r="L511" s="168"/>
      <c r="M511" s="172"/>
      <c r="T511" s="173"/>
      <c r="AT511" s="169" t="s">
        <v>139</v>
      </c>
      <c r="AU511" s="169" t="s">
        <v>84</v>
      </c>
      <c r="AV511" s="15" t="s">
        <v>82</v>
      </c>
      <c r="AW511" s="15" t="s">
        <v>31</v>
      </c>
      <c r="AX511" s="15" t="s">
        <v>74</v>
      </c>
      <c r="AY511" s="169" t="s">
        <v>132</v>
      </c>
    </row>
    <row r="512" spans="2:65" s="12" customFormat="1">
      <c r="B512" s="146"/>
      <c r="D512" s="147" t="s">
        <v>139</v>
      </c>
      <c r="E512" s="148" t="s">
        <v>1</v>
      </c>
      <c r="F512" s="149" t="s">
        <v>989</v>
      </c>
      <c r="H512" s="150">
        <v>97.91</v>
      </c>
      <c r="I512" s="151"/>
      <c r="L512" s="146"/>
      <c r="M512" s="152"/>
      <c r="T512" s="153"/>
      <c r="AT512" s="148" t="s">
        <v>139</v>
      </c>
      <c r="AU512" s="148" t="s">
        <v>84</v>
      </c>
      <c r="AV512" s="12" t="s">
        <v>84</v>
      </c>
      <c r="AW512" s="12" t="s">
        <v>31</v>
      </c>
      <c r="AX512" s="12" t="s">
        <v>74</v>
      </c>
      <c r="AY512" s="148" t="s">
        <v>132</v>
      </c>
    </row>
    <row r="513" spans="2:51" s="15" customFormat="1">
      <c r="B513" s="168"/>
      <c r="D513" s="147" t="s">
        <v>139</v>
      </c>
      <c r="E513" s="169" t="s">
        <v>1</v>
      </c>
      <c r="F513" s="170" t="s">
        <v>746</v>
      </c>
      <c r="H513" s="169" t="s">
        <v>1</v>
      </c>
      <c r="I513" s="171"/>
      <c r="L513" s="168"/>
      <c r="M513" s="172"/>
      <c r="T513" s="173"/>
      <c r="AT513" s="169" t="s">
        <v>139</v>
      </c>
      <c r="AU513" s="169" t="s">
        <v>84</v>
      </c>
      <c r="AV513" s="15" t="s">
        <v>82</v>
      </c>
      <c r="AW513" s="15" t="s">
        <v>31</v>
      </c>
      <c r="AX513" s="15" t="s">
        <v>74</v>
      </c>
      <c r="AY513" s="169" t="s">
        <v>132</v>
      </c>
    </row>
    <row r="514" spans="2:51" s="12" customFormat="1">
      <c r="B514" s="146"/>
      <c r="D514" s="147" t="s">
        <v>139</v>
      </c>
      <c r="E514" s="148" t="s">
        <v>1</v>
      </c>
      <c r="F514" s="149" t="s">
        <v>990</v>
      </c>
      <c r="H514" s="150">
        <v>144.01</v>
      </c>
      <c r="I514" s="151"/>
      <c r="L514" s="146"/>
      <c r="M514" s="152"/>
      <c r="T514" s="153"/>
      <c r="AT514" s="148" t="s">
        <v>139</v>
      </c>
      <c r="AU514" s="148" t="s">
        <v>84</v>
      </c>
      <c r="AV514" s="12" t="s">
        <v>84</v>
      </c>
      <c r="AW514" s="12" t="s">
        <v>31</v>
      </c>
      <c r="AX514" s="12" t="s">
        <v>74</v>
      </c>
      <c r="AY514" s="148" t="s">
        <v>132</v>
      </c>
    </row>
    <row r="515" spans="2:51" s="15" customFormat="1">
      <c r="B515" s="168"/>
      <c r="D515" s="147" t="s">
        <v>139</v>
      </c>
      <c r="E515" s="169" t="s">
        <v>1</v>
      </c>
      <c r="F515" s="170" t="s">
        <v>748</v>
      </c>
      <c r="H515" s="169" t="s">
        <v>1</v>
      </c>
      <c r="I515" s="171"/>
      <c r="L515" s="168"/>
      <c r="M515" s="172"/>
      <c r="T515" s="173"/>
      <c r="AT515" s="169" t="s">
        <v>139</v>
      </c>
      <c r="AU515" s="169" t="s">
        <v>84</v>
      </c>
      <c r="AV515" s="15" t="s">
        <v>82</v>
      </c>
      <c r="AW515" s="15" t="s">
        <v>31</v>
      </c>
      <c r="AX515" s="15" t="s">
        <v>74</v>
      </c>
      <c r="AY515" s="169" t="s">
        <v>132</v>
      </c>
    </row>
    <row r="516" spans="2:51" s="12" customFormat="1">
      <c r="B516" s="146"/>
      <c r="D516" s="147" t="s">
        <v>139</v>
      </c>
      <c r="E516" s="148" t="s">
        <v>1</v>
      </c>
      <c r="F516" s="149" t="s">
        <v>991</v>
      </c>
      <c r="H516" s="150">
        <v>137.15</v>
      </c>
      <c r="I516" s="151"/>
      <c r="L516" s="146"/>
      <c r="M516" s="152"/>
      <c r="T516" s="153"/>
      <c r="AT516" s="148" t="s">
        <v>139</v>
      </c>
      <c r="AU516" s="148" t="s">
        <v>84</v>
      </c>
      <c r="AV516" s="12" t="s">
        <v>84</v>
      </c>
      <c r="AW516" s="12" t="s">
        <v>31</v>
      </c>
      <c r="AX516" s="12" t="s">
        <v>74</v>
      </c>
      <c r="AY516" s="148" t="s">
        <v>132</v>
      </c>
    </row>
    <row r="517" spans="2:51" s="15" customFormat="1">
      <c r="B517" s="168"/>
      <c r="D517" s="147" t="s">
        <v>139</v>
      </c>
      <c r="E517" s="169" t="s">
        <v>1</v>
      </c>
      <c r="F517" s="170" t="s">
        <v>660</v>
      </c>
      <c r="H517" s="169" t="s">
        <v>1</v>
      </c>
      <c r="I517" s="171"/>
      <c r="L517" s="168"/>
      <c r="M517" s="172"/>
      <c r="T517" s="173"/>
      <c r="AT517" s="169" t="s">
        <v>139</v>
      </c>
      <c r="AU517" s="169" t="s">
        <v>84</v>
      </c>
      <c r="AV517" s="15" t="s">
        <v>82</v>
      </c>
      <c r="AW517" s="15" t="s">
        <v>31</v>
      </c>
      <c r="AX517" s="15" t="s">
        <v>74</v>
      </c>
      <c r="AY517" s="169" t="s">
        <v>132</v>
      </c>
    </row>
    <row r="518" spans="2:51" s="12" customFormat="1">
      <c r="B518" s="146"/>
      <c r="D518" s="147" t="s">
        <v>139</v>
      </c>
      <c r="E518" s="148" t="s">
        <v>1</v>
      </c>
      <c r="F518" s="149" t="s">
        <v>992</v>
      </c>
      <c r="H518" s="150">
        <v>193.66</v>
      </c>
      <c r="I518" s="151"/>
      <c r="L518" s="146"/>
      <c r="M518" s="152"/>
      <c r="T518" s="153"/>
      <c r="AT518" s="148" t="s">
        <v>139</v>
      </c>
      <c r="AU518" s="148" t="s">
        <v>84</v>
      </c>
      <c r="AV518" s="12" t="s">
        <v>84</v>
      </c>
      <c r="AW518" s="12" t="s">
        <v>31</v>
      </c>
      <c r="AX518" s="12" t="s">
        <v>74</v>
      </c>
      <c r="AY518" s="148" t="s">
        <v>132</v>
      </c>
    </row>
    <row r="519" spans="2:51" s="12" customFormat="1">
      <c r="B519" s="146"/>
      <c r="D519" s="147" t="s">
        <v>139</v>
      </c>
      <c r="E519" s="148" t="s">
        <v>1</v>
      </c>
      <c r="F519" s="149" t="s">
        <v>993</v>
      </c>
      <c r="H519" s="150">
        <v>114.54</v>
      </c>
      <c r="I519" s="151"/>
      <c r="L519" s="146"/>
      <c r="M519" s="152"/>
      <c r="T519" s="153"/>
      <c r="AT519" s="148" t="s">
        <v>139</v>
      </c>
      <c r="AU519" s="148" t="s">
        <v>84</v>
      </c>
      <c r="AV519" s="12" t="s">
        <v>84</v>
      </c>
      <c r="AW519" s="12" t="s">
        <v>31</v>
      </c>
      <c r="AX519" s="12" t="s">
        <v>74</v>
      </c>
      <c r="AY519" s="148" t="s">
        <v>132</v>
      </c>
    </row>
    <row r="520" spans="2:51" s="12" customFormat="1">
      <c r="B520" s="146"/>
      <c r="D520" s="147" t="s">
        <v>139</v>
      </c>
      <c r="E520" s="148" t="s">
        <v>1</v>
      </c>
      <c r="F520" s="149" t="s">
        <v>994</v>
      </c>
      <c r="H520" s="150">
        <v>124.4</v>
      </c>
      <c r="I520" s="151"/>
      <c r="L520" s="146"/>
      <c r="M520" s="152"/>
      <c r="T520" s="153"/>
      <c r="AT520" s="148" t="s">
        <v>139</v>
      </c>
      <c r="AU520" s="148" t="s">
        <v>84</v>
      </c>
      <c r="AV520" s="12" t="s">
        <v>84</v>
      </c>
      <c r="AW520" s="12" t="s">
        <v>31</v>
      </c>
      <c r="AX520" s="12" t="s">
        <v>74</v>
      </c>
      <c r="AY520" s="148" t="s">
        <v>132</v>
      </c>
    </row>
    <row r="521" spans="2:51" s="12" customFormat="1">
      <c r="B521" s="146"/>
      <c r="D521" s="147" t="s">
        <v>139</v>
      </c>
      <c r="E521" s="148" t="s">
        <v>1</v>
      </c>
      <c r="F521" s="149" t="s">
        <v>995</v>
      </c>
      <c r="H521" s="150">
        <v>41.9</v>
      </c>
      <c r="I521" s="151"/>
      <c r="L521" s="146"/>
      <c r="M521" s="152"/>
      <c r="T521" s="153"/>
      <c r="AT521" s="148" t="s">
        <v>139</v>
      </c>
      <c r="AU521" s="148" t="s">
        <v>84</v>
      </c>
      <c r="AV521" s="12" t="s">
        <v>84</v>
      </c>
      <c r="AW521" s="12" t="s">
        <v>31</v>
      </c>
      <c r="AX521" s="12" t="s">
        <v>74</v>
      </c>
      <c r="AY521" s="148" t="s">
        <v>132</v>
      </c>
    </row>
    <row r="522" spans="2:51" s="12" customFormat="1">
      <c r="B522" s="146"/>
      <c r="D522" s="147" t="s">
        <v>139</v>
      </c>
      <c r="E522" s="148" t="s">
        <v>1</v>
      </c>
      <c r="F522" s="149" t="s">
        <v>996</v>
      </c>
      <c r="H522" s="150">
        <v>77.290000000000006</v>
      </c>
      <c r="I522" s="151"/>
      <c r="L522" s="146"/>
      <c r="M522" s="152"/>
      <c r="T522" s="153"/>
      <c r="AT522" s="148" t="s">
        <v>139</v>
      </c>
      <c r="AU522" s="148" t="s">
        <v>84</v>
      </c>
      <c r="AV522" s="12" t="s">
        <v>84</v>
      </c>
      <c r="AW522" s="12" t="s">
        <v>31</v>
      </c>
      <c r="AX522" s="12" t="s">
        <v>74</v>
      </c>
      <c r="AY522" s="148" t="s">
        <v>132</v>
      </c>
    </row>
    <row r="523" spans="2:51" s="12" customFormat="1">
      <c r="B523" s="146"/>
      <c r="D523" s="147" t="s">
        <v>139</v>
      </c>
      <c r="E523" s="148" t="s">
        <v>1</v>
      </c>
      <c r="F523" s="149" t="s">
        <v>997</v>
      </c>
      <c r="H523" s="150">
        <v>55.11</v>
      </c>
      <c r="I523" s="151"/>
      <c r="L523" s="146"/>
      <c r="M523" s="152"/>
      <c r="T523" s="153"/>
      <c r="AT523" s="148" t="s">
        <v>139</v>
      </c>
      <c r="AU523" s="148" t="s">
        <v>84</v>
      </c>
      <c r="AV523" s="12" t="s">
        <v>84</v>
      </c>
      <c r="AW523" s="12" t="s">
        <v>31</v>
      </c>
      <c r="AX523" s="12" t="s">
        <v>74</v>
      </c>
      <c r="AY523" s="148" t="s">
        <v>132</v>
      </c>
    </row>
    <row r="524" spans="2:51" s="12" customFormat="1">
      <c r="B524" s="146"/>
      <c r="D524" s="147" t="s">
        <v>139</v>
      </c>
      <c r="E524" s="148" t="s">
        <v>1</v>
      </c>
      <c r="F524" s="149" t="s">
        <v>998</v>
      </c>
      <c r="H524" s="150">
        <v>49.08</v>
      </c>
      <c r="I524" s="151"/>
      <c r="L524" s="146"/>
      <c r="M524" s="152"/>
      <c r="T524" s="153"/>
      <c r="AT524" s="148" t="s">
        <v>139</v>
      </c>
      <c r="AU524" s="148" t="s">
        <v>84</v>
      </c>
      <c r="AV524" s="12" t="s">
        <v>84</v>
      </c>
      <c r="AW524" s="12" t="s">
        <v>31</v>
      </c>
      <c r="AX524" s="12" t="s">
        <v>74</v>
      </c>
      <c r="AY524" s="148" t="s">
        <v>132</v>
      </c>
    </row>
    <row r="525" spans="2:51" s="12" customFormat="1">
      <c r="B525" s="146"/>
      <c r="D525" s="147" t="s">
        <v>139</v>
      </c>
      <c r="E525" s="148" t="s">
        <v>1</v>
      </c>
      <c r="F525" s="149" t="s">
        <v>999</v>
      </c>
      <c r="H525" s="150">
        <v>75.150000000000006</v>
      </c>
      <c r="I525" s="151"/>
      <c r="L525" s="146"/>
      <c r="M525" s="152"/>
      <c r="T525" s="153"/>
      <c r="AT525" s="148" t="s">
        <v>139</v>
      </c>
      <c r="AU525" s="148" t="s">
        <v>84</v>
      </c>
      <c r="AV525" s="12" t="s">
        <v>84</v>
      </c>
      <c r="AW525" s="12" t="s">
        <v>31</v>
      </c>
      <c r="AX525" s="12" t="s">
        <v>74</v>
      </c>
      <c r="AY525" s="148" t="s">
        <v>132</v>
      </c>
    </row>
    <row r="526" spans="2:51" s="12" customFormat="1">
      <c r="B526" s="146"/>
      <c r="D526" s="147" t="s">
        <v>139</v>
      </c>
      <c r="E526" s="148" t="s">
        <v>1</v>
      </c>
      <c r="F526" s="149" t="s">
        <v>1000</v>
      </c>
      <c r="H526" s="150">
        <v>120.85</v>
      </c>
      <c r="I526" s="151"/>
      <c r="L526" s="146"/>
      <c r="M526" s="152"/>
      <c r="T526" s="153"/>
      <c r="AT526" s="148" t="s">
        <v>139</v>
      </c>
      <c r="AU526" s="148" t="s">
        <v>84</v>
      </c>
      <c r="AV526" s="12" t="s">
        <v>84</v>
      </c>
      <c r="AW526" s="12" t="s">
        <v>31</v>
      </c>
      <c r="AX526" s="12" t="s">
        <v>74</v>
      </c>
      <c r="AY526" s="148" t="s">
        <v>132</v>
      </c>
    </row>
    <row r="527" spans="2:51" s="12" customFormat="1">
      <c r="B527" s="146"/>
      <c r="D527" s="147" t="s">
        <v>139</v>
      </c>
      <c r="E527" s="148" t="s">
        <v>1</v>
      </c>
      <c r="F527" s="149" t="s">
        <v>1001</v>
      </c>
      <c r="H527" s="150">
        <v>26.02</v>
      </c>
      <c r="I527" s="151"/>
      <c r="L527" s="146"/>
      <c r="M527" s="152"/>
      <c r="T527" s="153"/>
      <c r="AT527" s="148" t="s">
        <v>139</v>
      </c>
      <c r="AU527" s="148" t="s">
        <v>84</v>
      </c>
      <c r="AV527" s="12" t="s">
        <v>84</v>
      </c>
      <c r="AW527" s="12" t="s">
        <v>31</v>
      </c>
      <c r="AX527" s="12" t="s">
        <v>74</v>
      </c>
      <c r="AY527" s="148" t="s">
        <v>132</v>
      </c>
    </row>
    <row r="528" spans="2:51" s="12" customFormat="1">
      <c r="B528" s="146"/>
      <c r="D528" s="147" t="s">
        <v>139</v>
      </c>
      <c r="E528" s="148" t="s">
        <v>1</v>
      </c>
      <c r="F528" s="149" t="s">
        <v>1002</v>
      </c>
      <c r="H528" s="150">
        <v>208.6</v>
      </c>
      <c r="I528" s="151"/>
      <c r="L528" s="146"/>
      <c r="M528" s="152"/>
      <c r="T528" s="153"/>
      <c r="AT528" s="148" t="s">
        <v>139</v>
      </c>
      <c r="AU528" s="148" t="s">
        <v>84</v>
      </c>
      <c r="AV528" s="12" t="s">
        <v>84</v>
      </c>
      <c r="AW528" s="12" t="s">
        <v>31</v>
      </c>
      <c r="AX528" s="12" t="s">
        <v>74</v>
      </c>
      <c r="AY528" s="148" t="s">
        <v>132</v>
      </c>
    </row>
    <row r="529" spans="2:51" s="12" customFormat="1">
      <c r="B529" s="146"/>
      <c r="D529" s="147" t="s">
        <v>139</v>
      </c>
      <c r="E529" s="148" t="s">
        <v>1</v>
      </c>
      <c r="F529" s="149" t="s">
        <v>1003</v>
      </c>
      <c r="H529" s="150">
        <v>73.64</v>
      </c>
      <c r="I529" s="151"/>
      <c r="L529" s="146"/>
      <c r="M529" s="152"/>
      <c r="T529" s="153"/>
      <c r="AT529" s="148" t="s">
        <v>139</v>
      </c>
      <c r="AU529" s="148" t="s">
        <v>84</v>
      </c>
      <c r="AV529" s="12" t="s">
        <v>84</v>
      </c>
      <c r="AW529" s="12" t="s">
        <v>31</v>
      </c>
      <c r="AX529" s="12" t="s">
        <v>74</v>
      </c>
      <c r="AY529" s="148" t="s">
        <v>132</v>
      </c>
    </row>
    <row r="530" spans="2:51" s="15" customFormat="1">
      <c r="B530" s="168"/>
      <c r="D530" s="147" t="s">
        <v>139</v>
      </c>
      <c r="E530" s="169" t="s">
        <v>1</v>
      </c>
      <c r="F530" s="170" t="s">
        <v>663</v>
      </c>
      <c r="H530" s="169" t="s">
        <v>1</v>
      </c>
      <c r="I530" s="171"/>
      <c r="L530" s="168"/>
      <c r="M530" s="172"/>
      <c r="T530" s="173"/>
      <c r="AT530" s="169" t="s">
        <v>139</v>
      </c>
      <c r="AU530" s="169" t="s">
        <v>84</v>
      </c>
      <c r="AV530" s="15" t="s">
        <v>82</v>
      </c>
      <c r="AW530" s="15" t="s">
        <v>31</v>
      </c>
      <c r="AX530" s="15" t="s">
        <v>74</v>
      </c>
      <c r="AY530" s="169" t="s">
        <v>132</v>
      </c>
    </row>
    <row r="531" spans="2:51" s="12" customFormat="1">
      <c r="B531" s="146"/>
      <c r="D531" s="147" t="s">
        <v>139</v>
      </c>
      <c r="E531" s="148" t="s">
        <v>1</v>
      </c>
      <c r="F531" s="149" t="s">
        <v>1004</v>
      </c>
      <c r="H531" s="150">
        <v>40</v>
      </c>
      <c r="I531" s="151"/>
      <c r="L531" s="146"/>
      <c r="M531" s="152"/>
      <c r="T531" s="153"/>
      <c r="AT531" s="148" t="s">
        <v>139</v>
      </c>
      <c r="AU531" s="148" t="s">
        <v>84</v>
      </c>
      <c r="AV531" s="12" t="s">
        <v>84</v>
      </c>
      <c r="AW531" s="12" t="s">
        <v>31</v>
      </c>
      <c r="AX531" s="12" t="s">
        <v>74</v>
      </c>
      <c r="AY531" s="148" t="s">
        <v>132</v>
      </c>
    </row>
    <row r="532" spans="2:51" s="12" customFormat="1">
      <c r="B532" s="146"/>
      <c r="D532" s="147" t="s">
        <v>139</v>
      </c>
      <c r="E532" s="148" t="s">
        <v>1</v>
      </c>
      <c r="F532" s="149" t="s">
        <v>1005</v>
      </c>
      <c r="H532" s="150">
        <v>192</v>
      </c>
      <c r="I532" s="151"/>
      <c r="L532" s="146"/>
      <c r="M532" s="152"/>
      <c r="T532" s="153"/>
      <c r="AT532" s="148" t="s">
        <v>139</v>
      </c>
      <c r="AU532" s="148" t="s">
        <v>84</v>
      </c>
      <c r="AV532" s="12" t="s">
        <v>84</v>
      </c>
      <c r="AW532" s="12" t="s">
        <v>31</v>
      </c>
      <c r="AX532" s="12" t="s">
        <v>74</v>
      </c>
      <c r="AY532" s="148" t="s">
        <v>132</v>
      </c>
    </row>
    <row r="533" spans="2:51" s="12" customFormat="1">
      <c r="B533" s="146"/>
      <c r="D533" s="147" t="s">
        <v>139</v>
      </c>
      <c r="E533" s="148" t="s">
        <v>1</v>
      </c>
      <c r="F533" s="149" t="s">
        <v>1006</v>
      </c>
      <c r="H533" s="150">
        <v>24</v>
      </c>
      <c r="I533" s="151"/>
      <c r="L533" s="146"/>
      <c r="M533" s="152"/>
      <c r="T533" s="153"/>
      <c r="AT533" s="148" t="s">
        <v>139</v>
      </c>
      <c r="AU533" s="148" t="s">
        <v>84</v>
      </c>
      <c r="AV533" s="12" t="s">
        <v>84</v>
      </c>
      <c r="AW533" s="12" t="s">
        <v>31</v>
      </c>
      <c r="AX533" s="12" t="s">
        <v>74</v>
      </c>
      <c r="AY533" s="148" t="s">
        <v>132</v>
      </c>
    </row>
    <row r="534" spans="2:51" s="12" customFormat="1">
      <c r="B534" s="146"/>
      <c r="D534" s="147" t="s">
        <v>139</v>
      </c>
      <c r="E534" s="148" t="s">
        <v>1</v>
      </c>
      <c r="F534" s="149" t="s">
        <v>1007</v>
      </c>
      <c r="H534" s="150">
        <v>56</v>
      </c>
      <c r="I534" s="151"/>
      <c r="L534" s="146"/>
      <c r="M534" s="152"/>
      <c r="T534" s="153"/>
      <c r="AT534" s="148" t="s">
        <v>139</v>
      </c>
      <c r="AU534" s="148" t="s">
        <v>84</v>
      </c>
      <c r="AV534" s="12" t="s">
        <v>84</v>
      </c>
      <c r="AW534" s="12" t="s">
        <v>31</v>
      </c>
      <c r="AX534" s="12" t="s">
        <v>74</v>
      </c>
      <c r="AY534" s="148" t="s">
        <v>132</v>
      </c>
    </row>
    <row r="535" spans="2:51" s="12" customFormat="1">
      <c r="B535" s="146"/>
      <c r="D535" s="147" t="s">
        <v>139</v>
      </c>
      <c r="E535" s="148" t="s">
        <v>1</v>
      </c>
      <c r="F535" s="149" t="s">
        <v>1008</v>
      </c>
      <c r="H535" s="150">
        <v>8</v>
      </c>
      <c r="I535" s="151"/>
      <c r="L535" s="146"/>
      <c r="M535" s="152"/>
      <c r="T535" s="153"/>
      <c r="AT535" s="148" t="s">
        <v>139</v>
      </c>
      <c r="AU535" s="148" t="s">
        <v>84</v>
      </c>
      <c r="AV535" s="12" t="s">
        <v>84</v>
      </c>
      <c r="AW535" s="12" t="s">
        <v>31</v>
      </c>
      <c r="AX535" s="12" t="s">
        <v>74</v>
      </c>
      <c r="AY535" s="148" t="s">
        <v>132</v>
      </c>
    </row>
    <row r="536" spans="2:51" s="12" customFormat="1">
      <c r="B536" s="146"/>
      <c r="D536" s="147" t="s">
        <v>139</v>
      </c>
      <c r="E536" s="148" t="s">
        <v>1</v>
      </c>
      <c r="F536" s="149" t="s">
        <v>1009</v>
      </c>
      <c r="H536" s="150">
        <v>16</v>
      </c>
      <c r="I536" s="151"/>
      <c r="L536" s="146"/>
      <c r="M536" s="152"/>
      <c r="T536" s="153"/>
      <c r="AT536" s="148" t="s">
        <v>139</v>
      </c>
      <c r="AU536" s="148" t="s">
        <v>84</v>
      </c>
      <c r="AV536" s="12" t="s">
        <v>84</v>
      </c>
      <c r="AW536" s="12" t="s">
        <v>31</v>
      </c>
      <c r="AX536" s="12" t="s">
        <v>74</v>
      </c>
      <c r="AY536" s="148" t="s">
        <v>132</v>
      </c>
    </row>
    <row r="537" spans="2:51" s="12" customFormat="1">
      <c r="B537" s="146"/>
      <c r="D537" s="147" t="s">
        <v>139</v>
      </c>
      <c r="E537" s="148" t="s">
        <v>1</v>
      </c>
      <c r="F537" s="149" t="s">
        <v>1010</v>
      </c>
      <c r="H537" s="150">
        <v>16</v>
      </c>
      <c r="I537" s="151"/>
      <c r="L537" s="146"/>
      <c r="M537" s="152"/>
      <c r="T537" s="153"/>
      <c r="AT537" s="148" t="s">
        <v>139</v>
      </c>
      <c r="AU537" s="148" t="s">
        <v>84</v>
      </c>
      <c r="AV537" s="12" t="s">
        <v>84</v>
      </c>
      <c r="AW537" s="12" t="s">
        <v>31</v>
      </c>
      <c r="AX537" s="12" t="s">
        <v>74</v>
      </c>
      <c r="AY537" s="148" t="s">
        <v>132</v>
      </c>
    </row>
    <row r="538" spans="2:51" s="12" customFormat="1">
      <c r="B538" s="146"/>
      <c r="D538" s="147" t="s">
        <v>139</v>
      </c>
      <c r="E538" s="148" t="s">
        <v>1</v>
      </c>
      <c r="F538" s="149" t="s">
        <v>1011</v>
      </c>
      <c r="H538" s="150">
        <v>16</v>
      </c>
      <c r="I538" s="151"/>
      <c r="L538" s="146"/>
      <c r="M538" s="152"/>
      <c r="T538" s="153"/>
      <c r="AT538" s="148" t="s">
        <v>139</v>
      </c>
      <c r="AU538" s="148" t="s">
        <v>84</v>
      </c>
      <c r="AV538" s="12" t="s">
        <v>84</v>
      </c>
      <c r="AW538" s="12" t="s">
        <v>31</v>
      </c>
      <c r="AX538" s="12" t="s">
        <v>74</v>
      </c>
      <c r="AY538" s="148" t="s">
        <v>132</v>
      </c>
    </row>
    <row r="539" spans="2:51" s="12" customFormat="1">
      <c r="B539" s="146"/>
      <c r="D539" s="147" t="s">
        <v>139</v>
      </c>
      <c r="E539" s="148" t="s">
        <v>1</v>
      </c>
      <c r="F539" s="149" t="s">
        <v>1012</v>
      </c>
      <c r="H539" s="150">
        <v>32</v>
      </c>
      <c r="I539" s="151"/>
      <c r="L539" s="146"/>
      <c r="M539" s="152"/>
      <c r="T539" s="153"/>
      <c r="AT539" s="148" t="s">
        <v>139</v>
      </c>
      <c r="AU539" s="148" t="s">
        <v>84</v>
      </c>
      <c r="AV539" s="12" t="s">
        <v>84</v>
      </c>
      <c r="AW539" s="12" t="s">
        <v>31</v>
      </c>
      <c r="AX539" s="12" t="s">
        <v>74</v>
      </c>
      <c r="AY539" s="148" t="s">
        <v>132</v>
      </c>
    </row>
    <row r="540" spans="2:51" s="12" customFormat="1">
      <c r="B540" s="146"/>
      <c r="D540" s="147" t="s">
        <v>139</v>
      </c>
      <c r="E540" s="148" t="s">
        <v>1</v>
      </c>
      <c r="F540" s="149" t="s">
        <v>1013</v>
      </c>
      <c r="H540" s="150">
        <v>48</v>
      </c>
      <c r="I540" s="151"/>
      <c r="L540" s="146"/>
      <c r="M540" s="152"/>
      <c r="T540" s="153"/>
      <c r="AT540" s="148" t="s">
        <v>139</v>
      </c>
      <c r="AU540" s="148" t="s">
        <v>84</v>
      </c>
      <c r="AV540" s="12" t="s">
        <v>84</v>
      </c>
      <c r="AW540" s="12" t="s">
        <v>31</v>
      </c>
      <c r="AX540" s="12" t="s">
        <v>74</v>
      </c>
      <c r="AY540" s="148" t="s">
        <v>132</v>
      </c>
    </row>
    <row r="541" spans="2:51" s="12" customFormat="1">
      <c r="B541" s="146"/>
      <c r="D541" s="147" t="s">
        <v>139</v>
      </c>
      <c r="E541" s="148" t="s">
        <v>1</v>
      </c>
      <c r="F541" s="149" t="s">
        <v>1014</v>
      </c>
      <c r="H541" s="150">
        <v>8</v>
      </c>
      <c r="I541" s="151"/>
      <c r="L541" s="146"/>
      <c r="M541" s="152"/>
      <c r="T541" s="153"/>
      <c r="AT541" s="148" t="s">
        <v>139</v>
      </c>
      <c r="AU541" s="148" t="s">
        <v>84</v>
      </c>
      <c r="AV541" s="12" t="s">
        <v>84</v>
      </c>
      <c r="AW541" s="12" t="s">
        <v>31</v>
      </c>
      <c r="AX541" s="12" t="s">
        <v>74</v>
      </c>
      <c r="AY541" s="148" t="s">
        <v>132</v>
      </c>
    </row>
    <row r="542" spans="2:51" s="12" customFormat="1">
      <c r="B542" s="146"/>
      <c r="D542" s="147" t="s">
        <v>139</v>
      </c>
      <c r="E542" s="148" t="s">
        <v>1</v>
      </c>
      <c r="F542" s="149" t="s">
        <v>1015</v>
      </c>
      <c r="H542" s="150">
        <v>32</v>
      </c>
      <c r="I542" s="151"/>
      <c r="L542" s="146"/>
      <c r="M542" s="152"/>
      <c r="T542" s="153"/>
      <c r="AT542" s="148" t="s">
        <v>139</v>
      </c>
      <c r="AU542" s="148" t="s">
        <v>84</v>
      </c>
      <c r="AV542" s="12" t="s">
        <v>84</v>
      </c>
      <c r="AW542" s="12" t="s">
        <v>31</v>
      </c>
      <c r="AX542" s="12" t="s">
        <v>74</v>
      </c>
      <c r="AY542" s="148" t="s">
        <v>132</v>
      </c>
    </row>
    <row r="543" spans="2:51" s="12" customFormat="1">
      <c r="B543" s="146"/>
      <c r="D543" s="147" t="s">
        <v>139</v>
      </c>
      <c r="E543" s="148" t="s">
        <v>1</v>
      </c>
      <c r="F543" s="149" t="s">
        <v>1016</v>
      </c>
      <c r="H543" s="150">
        <v>40</v>
      </c>
      <c r="I543" s="151"/>
      <c r="L543" s="146"/>
      <c r="M543" s="152"/>
      <c r="T543" s="153"/>
      <c r="AT543" s="148" t="s">
        <v>139</v>
      </c>
      <c r="AU543" s="148" t="s">
        <v>84</v>
      </c>
      <c r="AV543" s="12" t="s">
        <v>84</v>
      </c>
      <c r="AW543" s="12" t="s">
        <v>31</v>
      </c>
      <c r="AX543" s="12" t="s">
        <v>74</v>
      </c>
      <c r="AY543" s="148" t="s">
        <v>132</v>
      </c>
    </row>
    <row r="544" spans="2:51" s="12" customFormat="1">
      <c r="B544" s="146"/>
      <c r="D544" s="147" t="s">
        <v>139</v>
      </c>
      <c r="E544" s="148" t="s">
        <v>1</v>
      </c>
      <c r="F544" s="149" t="s">
        <v>1017</v>
      </c>
      <c r="H544" s="150">
        <v>424</v>
      </c>
      <c r="I544" s="151"/>
      <c r="L544" s="146"/>
      <c r="M544" s="152"/>
      <c r="T544" s="153"/>
      <c r="AT544" s="148" t="s">
        <v>139</v>
      </c>
      <c r="AU544" s="148" t="s">
        <v>84</v>
      </c>
      <c r="AV544" s="12" t="s">
        <v>84</v>
      </c>
      <c r="AW544" s="12" t="s">
        <v>31</v>
      </c>
      <c r="AX544" s="12" t="s">
        <v>74</v>
      </c>
      <c r="AY544" s="148" t="s">
        <v>132</v>
      </c>
    </row>
    <row r="545" spans="2:65" s="13" customFormat="1">
      <c r="B545" s="154"/>
      <c r="D545" s="147" t="s">
        <v>139</v>
      </c>
      <c r="E545" s="155" t="s">
        <v>1</v>
      </c>
      <c r="F545" s="156" t="s">
        <v>156</v>
      </c>
      <c r="H545" s="157">
        <v>2491.31</v>
      </c>
      <c r="I545" s="158"/>
      <c r="L545" s="154"/>
      <c r="M545" s="159"/>
      <c r="T545" s="160"/>
      <c r="AT545" s="155" t="s">
        <v>139</v>
      </c>
      <c r="AU545" s="155" t="s">
        <v>84</v>
      </c>
      <c r="AV545" s="13" t="s">
        <v>137</v>
      </c>
      <c r="AW545" s="13" t="s">
        <v>31</v>
      </c>
      <c r="AX545" s="13" t="s">
        <v>82</v>
      </c>
      <c r="AY545" s="155" t="s">
        <v>132</v>
      </c>
    </row>
    <row r="546" spans="2:65" s="11" customFormat="1" ht="22.9" customHeight="1">
      <c r="B546" s="120"/>
      <c r="D546" s="121" t="s">
        <v>73</v>
      </c>
      <c r="E546" s="130" t="s">
        <v>137</v>
      </c>
      <c r="F546" s="130" t="s">
        <v>426</v>
      </c>
      <c r="I546" s="123"/>
      <c r="J546" s="131">
        <f>BK546</f>
        <v>0</v>
      </c>
      <c r="L546" s="120"/>
      <c r="M546" s="125"/>
      <c r="P546" s="126">
        <f>SUM(P547:P584)</f>
        <v>0</v>
      </c>
      <c r="R546" s="126">
        <f>SUM(R547:R584)</f>
        <v>9.8592899999999997</v>
      </c>
      <c r="T546" s="127">
        <f>SUM(T547:T584)</f>
        <v>0</v>
      </c>
      <c r="AR546" s="121" t="s">
        <v>82</v>
      </c>
      <c r="AT546" s="128" t="s">
        <v>73</v>
      </c>
      <c r="AU546" s="128" t="s">
        <v>82</v>
      </c>
      <c r="AY546" s="121" t="s">
        <v>132</v>
      </c>
      <c r="BK546" s="129">
        <f>SUM(BK547:BK584)</f>
        <v>0</v>
      </c>
    </row>
    <row r="547" spans="2:65" s="1" customFormat="1" ht="16.5" customHeight="1">
      <c r="B547" s="132"/>
      <c r="C547" s="133" t="s">
        <v>410</v>
      </c>
      <c r="D547" s="133" t="s">
        <v>134</v>
      </c>
      <c r="E547" s="134" t="s">
        <v>1636</v>
      </c>
      <c r="F547" s="135" t="s">
        <v>1815</v>
      </c>
      <c r="G547" s="136" t="s">
        <v>228</v>
      </c>
      <c r="H547" s="137">
        <v>298.95699999999999</v>
      </c>
      <c r="I547" s="138"/>
      <c r="J547" s="139">
        <f>ROUND(I547*H547,2)</f>
        <v>0</v>
      </c>
      <c r="K547" s="135" t="s">
        <v>136</v>
      </c>
      <c r="L547" s="32"/>
      <c r="M547" s="140" t="s">
        <v>1</v>
      </c>
      <c r="N547" s="141" t="s">
        <v>39</v>
      </c>
      <c r="P547" s="142">
        <f>O547*H547</f>
        <v>0</v>
      </c>
      <c r="Q547" s="142">
        <v>0</v>
      </c>
      <c r="R547" s="142">
        <f>Q547*H547</f>
        <v>0</v>
      </c>
      <c r="S547" s="142">
        <v>0</v>
      </c>
      <c r="T547" s="143">
        <f>S547*H547</f>
        <v>0</v>
      </c>
      <c r="AR547" s="144" t="s">
        <v>137</v>
      </c>
      <c r="AT547" s="144" t="s">
        <v>134</v>
      </c>
      <c r="AU547" s="144" t="s">
        <v>84</v>
      </c>
      <c r="AY547" s="17" t="s">
        <v>132</v>
      </c>
      <c r="BE547" s="145">
        <f>IF(N547="základní",J547,0)</f>
        <v>0</v>
      </c>
      <c r="BF547" s="145">
        <f>IF(N547="snížená",J547,0)</f>
        <v>0</v>
      </c>
      <c r="BG547" s="145">
        <f>IF(N547="zákl. přenesená",J547,0)</f>
        <v>0</v>
      </c>
      <c r="BH547" s="145">
        <f>IF(N547="sníž. přenesená",J547,0)</f>
        <v>0</v>
      </c>
      <c r="BI547" s="145">
        <f>IF(N547="nulová",J547,0)</f>
        <v>0</v>
      </c>
      <c r="BJ547" s="17" t="s">
        <v>82</v>
      </c>
      <c r="BK547" s="145">
        <f>ROUND(I547*H547,2)</f>
        <v>0</v>
      </c>
      <c r="BL547" s="17" t="s">
        <v>137</v>
      </c>
      <c r="BM547" s="144" t="s">
        <v>1018</v>
      </c>
    </row>
    <row r="548" spans="2:65" s="15" customFormat="1">
      <c r="B548" s="168"/>
      <c r="D548" s="147" t="s">
        <v>139</v>
      </c>
      <c r="E548" s="169" t="s">
        <v>1</v>
      </c>
      <c r="F548" s="170" t="s">
        <v>744</v>
      </c>
      <c r="H548" s="169" t="s">
        <v>1</v>
      </c>
      <c r="I548" s="171"/>
      <c r="L548" s="168"/>
      <c r="M548" s="172"/>
      <c r="T548" s="173"/>
      <c r="AT548" s="169" t="s">
        <v>139</v>
      </c>
      <c r="AU548" s="169" t="s">
        <v>84</v>
      </c>
      <c r="AV548" s="15" t="s">
        <v>82</v>
      </c>
      <c r="AW548" s="15" t="s">
        <v>31</v>
      </c>
      <c r="AX548" s="15" t="s">
        <v>74</v>
      </c>
      <c r="AY548" s="169" t="s">
        <v>132</v>
      </c>
    </row>
    <row r="549" spans="2:65" s="12" customFormat="1">
      <c r="B549" s="146"/>
      <c r="D549" s="147" t="s">
        <v>139</v>
      </c>
      <c r="E549" s="148" t="s">
        <v>1</v>
      </c>
      <c r="F549" s="149" t="s">
        <v>1019</v>
      </c>
      <c r="H549" s="150">
        <v>11.749000000000001</v>
      </c>
      <c r="I549" s="151"/>
      <c r="L549" s="146"/>
      <c r="M549" s="152"/>
      <c r="T549" s="153"/>
      <c r="AT549" s="148" t="s">
        <v>139</v>
      </c>
      <c r="AU549" s="148" t="s">
        <v>84</v>
      </c>
      <c r="AV549" s="12" t="s">
        <v>84</v>
      </c>
      <c r="AW549" s="12" t="s">
        <v>31</v>
      </c>
      <c r="AX549" s="12" t="s">
        <v>74</v>
      </c>
      <c r="AY549" s="148" t="s">
        <v>132</v>
      </c>
    </row>
    <row r="550" spans="2:65" s="15" customFormat="1">
      <c r="B550" s="168"/>
      <c r="D550" s="147" t="s">
        <v>139</v>
      </c>
      <c r="E550" s="169" t="s">
        <v>1</v>
      </c>
      <c r="F550" s="170" t="s">
        <v>746</v>
      </c>
      <c r="H550" s="169" t="s">
        <v>1</v>
      </c>
      <c r="I550" s="171"/>
      <c r="L550" s="168"/>
      <c r="M550" s="172"/>
      <c r="T550" s="173"/>
      <c r="AT550" s="169" t="s">
        <v>139</v>
      </c>
      <c r="AU550" s="169" t="s">
        <v>84</v>
      </c>
      <c r="AV550" s="15" t="s">
        <v>82</v>
      </c>
      <c r="AW550" s="15" t="s">
        <v>31</v>
      </c>
      <c r="AX550" s="15" t="s">
        <v>74</v>
      </c>
      <c r="AY550" s="169" t="s">
        <v>132</v>
      </c>
    </row>
    <row r="551" spans="2:65" s="12" customFormat="1">
      <c r="B551" s="146"/>
      <c r="D551" s="147" t="s">
        <v>139</v>
      </c>
      <c r="E551" s="148" t="s">
        <v>1</v>
      </c>
      <c r="F551" s="149" t="s">
        <v>1020</v>
      </c>
      <c r="H551" s="150">
        <v>17.280999999999999</v>
      </c>
      <c r="I551" s="151"/>
      <c r="L551" s="146"/>
      <c r="M551" s="152"/>
      <c r="T551" s="153"/>
      <c r="AT551" s="148" t="s">
        <v>139</v>
      </c>
      <c r="AU551" s="148" t="s">
        <v>84</v>
      </c>
      <c r="AV551" s="12" t="s">
        <v>84</v>
      </c>
      <c r="AW551" s="12" t="s">
        <v>31</v>
      </c>
      <c r="AX551" s="12" t="s">
        <v>74</v>
      </c>
      <c r="AY551" s="148" t="s">
        <v>132</v>
      </c>
    </row>
    <row r="552" spans="2:65" s="15" customFormat="1">
      <c r="B552" s="168"/>
      <c r="D552" s="147" t="s">
        <v>139</v>
      </c>
      <c r="E552" s="169" t="s">
        <v>1</v>
      </c>
      <c r="F552" s="170" t="s">
        <v>748</v>
      </c>
      <c r="H552" s="169" t="s">
        <v>1</v>
      </c>
      <c r="I552" s="171"/>
      <c r="L552" s="168"/>
      <c r="M552" s="172"/>
      <c r="T552" s="173"/>
      <c r="AT552" s="169" t="s">
        <v>139</v>
      </c>
      <c r="AU552" s="169" t="s">
        <v>84</v>
      </c>
      <c r="AV552" s="15" t="s">
        <v>82</v>
      </c>
      <c r="AW552" s="15" t="s">
        <v>31</v>
      </c>
      <c r="AX552" s="15" t="s">
        <v>74</v>
      </c>
      <c r="AY552" s="169" t="s">
        <v>132</v>
      </c>
    </row>
    <row r="553" spans="2:65" s="12" customFormat="1">
      <c r="B553" s="146"/>
      <c r="D553" s="147" t="s">
        <v>139</v>
      </c>
      <c r="E553" s="148" t="s">
        <v>1</v>
      </c>
      <c r="F553" s="149" t="s">
        <v>1021</v>
      </c>
      <c r="H553" s="150">
        <v>16.457999999999998</v>
      </c>
      <c r="I553" s="151"/>
      <c r="L553" s="146"/>
      <c r="M553" s="152"/>
      <c r="T553" s="153"/>
      <c r="AT553" s="148" t="s">
        <v>139</v>
      </c>
      <c r="AU553" s="148" t="s">
        <v>84</v>
      </c>
      <c r="AV553" s="12" t="s">
        <v>84</v>
      </c>
      <c r="AW553" s="12" t="s">
        <v>31</v>
      </c>
      <c r="AX553" s="12" t="s">
        <v>74</v>
      </c>
      <c r="AY553" s="148" t="s">
        <v>132</v>
      </c>
    </row>
    <row r="554" spans="2:65" s="15" customFormat="1">
      <c r="B554" s="168"/>
      <c r="D554" s="147" t="s">
        <v>139</v>
      </c>
      <c r="E554" s="169" t="s">
        <v>1</v>
      </c>
      <c r="F554" s="170" t="s">
        <v>660</v>
      </c>
      <c r="H554" s="169" t="s">
        <v>1</v>
      </c>
      <c r="I554" s="171"/>
      <c r="L554" s="168"/>
      <c r="M554" s="172"/>
      <c r="T554" s="173"/>
      <c r="AT554" s="169" t="s">
        <v>139</v>
      </c>
      <c r="AU554" s="169" t="s">
        <v>84</v>
      </c>
      <c r="AV554" s="15" t="s">
        <v>82</v>
      </c>
      <c r="AW554" s="15" t="s">
        <v>31</v>
      </c>
      <c r="AX554" s="15" t="s">
        <v>74</v>
      </c>
      <c r="AY554" s="169" t="s">
        <v>132</v>
      </c>
    </row>
    <row r="555" spans="2:65" s="12" customFormat="1">
      <c r="B555" s="146"/>
      <c r="D555" s="147" t="s">
        <v>139</v>
      </c>
      <c r="E555" s="148" t="s">
        <v>1</v>
      </c>
      <c r="F555" s="149" t="s">
        <v>1022</v>
      </c>
      <c r="H555" s="150">
        <v>23.239000000000001</v>
      </c>
      <c r="I555" s="151"/>
      <c r="L555" s="146"/>
      <c r="M555" s="152"/>
      <c r="T555" s="153"/>
      <c r="AT555" s="148" t="s">
        <v>139</v>
      </c>
      <c r="AU555" s="148" t="s">
        <v>84</v>
      </c>
      <c r="AV555" s="12" t="s">
        <v>84</v>
      </c>
      <c r="AW555" s="12" t="s">
        <v>31</v>
      </c>
      <c r="AX555" s="12" t="s">
        <v>74</v>
      </c>
      <c r="AY555" s="148" t="s">
        <v>132</v>
      </c>
    </row>
    <row r="556" spans="2:65" s="12" customFormat="1">
      <c r="B556" s="146"/>
      <c r="D556" s="147" t="s">
        <v>139</v>
      </c>
      <c r="E556" s="148" t="s">
        <v>1</v>
      </c>
      <c r="F556" s="149" t="s">
        <v>1023</v>
      </c>
      <c r="H556" s="150">
        <v>13.744999999999999</v>
      </c>
      <c r="I556" s="151"/>
      <c r="L556" s="146"/>
      <c r="M556" s="152"/>
      <c r="T556" s="153"/>
      <c r="AT556" s="148" t="s">
        <v>139</v>
      </c>
      <c r="AU556" s="148" t="s">
        <v>84</v>
      </c>
      <c r="AV556" s="12" t="s">
        <v>84</v>
      </c>
      <c r="AW556" s="12" t="s">
        <v>31</v>
      </c>
      <c r="AX556" s="12" t="s">
        <v>74</v>
      </c>
      <c r="AY556" s="148" t="s">
        <v>132</v>
      </c>
    </row>
    <row r="557" spans="2:65" s="12" customFormat="1">
      <c r="B557" s="146"/>
      <c r="D557" s="147" t="s">
        <v>139</v>
      </c>
      <c r="E557" s="148" t="s">
        <v>1</v>
      </c>
      <c r="F557" s="149" t="s">
        <v>1024</v>
      </c>
      <c r="H557" s="150">
        <v>14.928000000000001</v>
      </c>
      <c r="I557" s="151"/>
      <c r="L557" s="146"/>
      <c r="M557" s="152"/>
      <c r="T557" s="153"/>
      <c r="AT557" s="148" t="s">
        <v>139</v>
      </c>
      <c r="AU557" s="148" t="s">
        <v>84</v>
      </c>
      <c r="AV557" s="12" t="s">
        <v>84</v>
      </c>
      <c r="AW557" s="12" t="s">
        <v>31</v>
      </c>
      <c r="AX557" s="12" t="s">
        <v>74</v>
      </c>
      <c r="AY557" s="148" t="s">
        <v>132</v>
      </c>
    </row>
    <row r="558" spans="2:65" s="12" customFormat="1">
      <c r="B558" s="146"/>
      <c r="D558" s="147" t="s">
        <v>139</v>
      </c>
      <c r="E558" s="148" t="s">
        <v>1</v>
      </c>
      <c r="F558" s="149" t="s">
        <v>1025</v>
      </c>
      <c r="H558" s="150">
        <v>5.0279999999999996</v>
      </c>
      <c r="I558" s="151"/>
      <c r="L558" s="146"/>
      <c r="M558" s="152"/>
      <c r="T558" s="153"/>
      <c r="AT558" s="148" t="s">
        <v>139</v>
      </c>
      <c r="AU558" s="148" t="s">
        <v>84</v>
      </c>
      <c r="AV558" s="12" t="s">
        <v>84</v>
      </c>
      <c r="AW558" s="12" t="s">
        <v>31</v>
      </c>
      <c r="AX558" s="12" t="s">
        <v>74</v>
      </c>
      <c r="AY558" s="148" t="s">
        <v>132</v>
      </c>
    </row>
    <row r="559" spans="2:65" s="12" customFormat="1">
      <c r="B559" s="146"/>
      <c r="D559" s="147" t="s">
        <v>139</v>
      </c>
      <c r="E559" s="148" t="s">
        <v>1</v>
      </c>
      <c r="F559" s="149" t="s">
        <v>1026</v>
      </c>
      <c r="H559" s="150">
        <v>9.2750000000000004</v>
      </c>
      <c r="I559" s="151"/>
      <c r="L559" s="146"/>
      <c r="M559" s="152"/>
      <c r="T559" s="153"/>
      <c r="AT559" s="148" t="s">
        <v>139</v>
      </c>
      <c r="AU559" s="148" t="s">
        <v>84</v>
      </c>
      <c r="AV559" s="12" t="s">
        <v>84</v>
      </c>
      <c r="AW559" s="12" t="s">
        <v>31</v>
      </c>
      <c r="AX559" s="12" t="s">
        <v>74</v>
      </c>
      <c r="AY559" s="148" t="s">
        <v>132</v>
      </c>
    </row>
    <row r="560" spans="2:65" s="12" customFormat="1">
      <c r="B560" s="146"/>
      <c r="D560" s="147" t="s">
        <v>139</v>
      </c>
      <c r="E560" s="148" t="s">
        <v>1</v>
      </c>
      <c r="F560" s="149" t="s">
        <v>1027</v>
      </c>
      <c r="H560" s="150">
        <v>6.6130000000000004</v>
      </c>
      <c r="I560" s="151"/>
      <c r="L560" s="146"/>
      <c r="M560" s="152"/>
      <c r="T560" s="153"/>
      <c r="AT560" s="148" t="s">
        <v>139</v>
      </c>
      <c r="AU560" s="148" t="s">
        <v>84</v>
      </c>
      <c r="AV560" s="12" t="s">
        <v>84</v>
      </c>
      <c r="AW560" s="12" t="s">
        <v>31</v>
      </c>
      <c r="AX560" s="12" t="s">
        <v>74</v>
      </c>
      <c r="AY560" s="148" t="s">
        <v>132</v>
      </c>
    </row>
    <row r="561" spans="2:51" s="12" customFormat="1">
      <c r="B561" s="146"/>
      <c r="D561" s="147" t="s">
        <v>139</v>
      </c>
      <c r="E561" s="148" t="s">
        <v>1</v>
      </c>
      <c r="F561" s="149" t="s">
        <v>1028</v>
      </c>
      <c r="H561" s="150">
        <v>5.89</v>
      </c>
      <c r="I561" s="151"/>
      <c r="L561" s="146"/>
      <c r="M561" s="152"/>
      <c r="T561" s="153"/>
      <c r="AT561" s="148" t="s">
        <v>139</v>
      </c>
      <c r="AU561" s="148" t="s">
        <v>84</v>
      </c>
      <c r="AV561" s="12" t="s">
        <v>84</v>
      </c>
      <c r="AW561" s="12" t="s">
        <v>31</v>
      </c>
      <c r="AX561" s="12" t="s">
        <v>74</v>
      </c>
      <c r="AY561" s="148" t="s">
        <v>132</v>
      </c>
    </row>
    <row r="562" spans="2:51" s="12" customFormat="1">
      <c r="B562" s="146"/>
      <c r="D562" s="147" t="s">
        <v>139</v>
      </c>
      <c r="E562" s="148" t="s">
        <v>1</v>
      </c>
      <c r="F562" s="149" t="s">
        <v>1029</v>
      </c>
      <c r="H562" s="150">
        <v>9.0180000000000007</v>
      </c>
      <c r="I562" s="151"/>
      <c r="L562" s="146"/>
      <c r="M562" s="152"/>
      <c r="T562" s="153"/>
      <c r="AT562" s="148" t="s">
        <v>139</v>
      </c>
      <c r="AU562" s="148" t="s">
        <v>84</v>
      </c>
      <c r="AV562" s="12" t="s">
        <v>84</v>
      </c>
      <c r="AW562" s="12" t="s">
        <v>31</v>
      </c>
      <c r="AX562" s="12" t="s">
        <v>74</v>
      </c>
      <c r="AY562" s="148" t="s">
        <v>132</v>
      </c>
    </row>
    <row r="563" spans="2:51" s="12" customFormat="1">
      <c r="B563" s="146"/>
      <c r="D563" s="147" t="s">
        <v>139</v>
      </c>
      <c r="E563" s="148" t="s">
        <v>1</v>
      </c>
      <c r="F563" s="149" t="s">
        <v>1030</v>
      </c>
      <c r="H563" s="150">
        <v>14.502000000000001</v>
      </c>
      <c r="I563" s="151"/>
      <c r="L563" s="146"/>
      <c r="M563" s="152"/>
      <c r="T563" s="153"/>
      <c r="AT563" s="148" t="s">
        <v>139</v>
      </c>
      <c r="AU563" s="148" t="s">
        <v>84</v>
      </c>
      <c r="AV563" s="12" t="s">
        <v>84</v>
      </c>
      <c r="AW563" s="12" t="s">
        <v>31</v>
      </c>
      <c r="AX563" s="12" t="s">
        <v>74</v>
      </c>
      <c r="AY563" s="148" t="s">
        <v>132</v>
      </c>
    </row>
    <row r="564" spans="2:51" s="12" customFormat="1">
      <c r="B564" s="146"/>
      <c r="D564" s="147" t="s">
        <v>139</v>
      </c>
      <c r="E564" s="148" t="s">
        <v>1</v>
      </c>
      <c r="F564" s="149" t="s">
        <v>1031</v>
      </c>
      <c r="H564" s="150">
        <v>3.1219999999999999</v>
      </c>
      <c r="I564" s="151"/>
      <c r="L564" s="146"/>
      <c r="M564" s="152"/>
      <c r="T564" s="153"/>
      <c r="AT564" s="148" t="s">
        <v>139</v>
      </c>
      <c r="AU564" s="148" t="s">
        <v>84</v>
      </c>
      <c r="AV564" s="12" t="s">
        <v>84</v>
      </c>
      <c r="AW564" s="12" t="s">
        <v>31</v>
      </c>
      <c r="AX564" s="12" t="s">
        <v>74</v>
      </c>
      <c r="AY564" s="148" t="s">
        <v>132</v>
      </c>
    </row>
    <row r="565" spans="2:51" s="12" customFormat="1">
      <c r="B565" s="146"/>
      <c r="D565" s="147" t="s">
        <v>139</v>
      </c>
      <c r="E565" s="148" t="s">
        <v>1</v>
      </c>
      <c r="F565" s="149" t="s">
        <v>1032</v>
      </c>
      <c r="H565" s="150">
        <v>25.032</v>
      </c>
      <c r="I565" s="151"/>
      <c r="L565" s="146"/>
      <c r="M565" s="152"/>
      <c r="T565" s="153"/>
      <c r="AT565" s="148" t="s">
        <v>139</v>
      </c>
      <c r="AU565" s="148" t="s">
        <v>84</v>
      </c>
      <c r="AV565" s="12" t="s">
        <v>84</v>
      </c>
      <c r="AW565" s="12" t="s">
        <v>31</v>
      </c>
      <c r="AX565" s="12" t="s">
        <v>74</v>
      </c>
      <c r="AY565" s="148" t="s">
        <v>132</v>
      </c>
    </row>
    <row r="566" spans="2:51" s="12" customFormat="1">
      <c r="B566" s="146"/>
      <c r="D566" s="147" t="s">
        <v>139</v>
      </c>
      <c r="E566" s="148" t="s">
        <v>1</v>
      </c>
      <c r="F566" s="149" t="s">
        <v>1033</v>
      </c>
      <c r="H566" s="150">
        <v>8.8369999999999997</v>
      </c>
      <c r="I566" s="151"/>
      <c r="L566" s="146"/>
      <c r="M566" s="152"/>
      <c r="T566" s="153"/>
      <c r="AT566" s="148" t="s">
        <v>139</v>
      </c>
      <c r="AU566" s="148" t="s">
        <v>84</v>
      </c>
      <c r="AV566" s="12" t="s">
        <v>84</v>
      </c>
      <c r="AW566" s="12" t="s">
        <v>31</v>
      </c>
      <c r="AX566" s="12" t="s">
        <v>74</v>
      </c>
      <c r="AY566" s="148" t="s">
        <v>132</v>
      </c>
    </row>
    <row r="567" spans="2:51" s="15" customFormat="1">
      <c r="B567" s="168"/>
      <c r="D567" s="147" t="s">
        <v>139</v>
      </c>
      <c r="E567" s="169" t="s">
        <v>1</v>
      </c>
      <c r="F567" s="170" t="s">
        <v>663</v>
      </c>
      <c r="H567" s="169" t="s">
        <v>1</v>
      </c>
      <c r="I567" s="171"/>
      <c r="L567" s="168"/>
      <c r="M567" s="172"/>
      <c r="T567" s="173"/>
      <c r="AT567" s="169" t="s">
        <v>139</v>
      </c>
      <c r="AU567" s="169" t="s">
        <v>84</v>
      </c>
      <c r="AV567" s="15" t="s">
        <v>82</v>
      </c>
      <c r="AW567" s="15" t="s">
        <v>31</v>
      </c>
      <c r="AX567" s="15" t="s">
        <v>74</v>
      </c>
      <c r="AY567" s="169" t="s">
        <v>132</v>
      </c>
    </row>
    <row r="568" spans="2:51" s="12" customFormat="1">
      <c r="B568" s="146"/>
      <c r="D568" s="147" t="s">
        <v>139</v>
      </c>
      <c r="E568" s="148" t="s">
        <v>1</v>
      </c>
      <c r="F568" s="149" t="s">
        <v>1034</v>
      </c>
      <c r="H568" s="150">
        <v>4.8</v>
      </c>
      <c r="I568" s="151"/>
      <c r="L568" s="146"/>
      <c r="M568" s="152"/>
      <c r="T568" s="153"/>
      <c r="AT568" s="148" t="s">
        <v>139</v>
      </c>
      <c r="AU568" s="148" t="s">
        <v>84</v>
      </c>
      <c r="AV568" s="12" t="s">
        <v>84</v>
      </c>
      <c r="AW568" s="12" t="s">
        <v>31</v>
      </c>
      <c r="AX568" s="12" t="s">
        <v>74</v>
      </c>
      <c r="AY568" s="148" t="s">
        <v>132</v>
      </c>
    </row>
    <row r="569" spans="2:51" s="12" customFormat="1">
      <c r="B569" s="146"/>
      <c r="D569" s="147" t="s">
        <v>139</v>
      </c>
      <c r="E569" s="148" t="s">
        <v>1</v>
      </c>
      <c r="F569" s="149" t="s">
        <v>1035</v>
      </c>
      <c r="H569" s="150">
        <v>23.04</v>
      </c>
      <c r="I569" s="151"/>
      <c r="L569" s="146"/>
      <c r="M569" s="152"/>
      <c r="T569" s="153"/>
      <c r="AT569" s="148" t="s">
        <v>139</v>
      </c>
      <c r="AU569" s="148" t="s">
        <v>84</v>
      </c>
      <c r="AV569" s="12" t="s">
        <v>84</v>
      </c>
      <c r="AW569" s="12" t="s">
        <v>31</v>
      </c>
      <c r="AX569" s="12" t="s">
        <v>74</v>
      </c>
      <c r="AY569" s="148" t="s">
        <v>132</v>
      </c>
    </row>
    <row r="570" spans="2:51" s="12" customFormat="1">
      <c r="B570" s="146"/>
      <c r="D570" s="147" t="s">
        <v>139</v>
      </c>
      <c r="E570" s="148" t="s">
        <v>1</v>
      </c>
      <c r="F570" s="149" t="s">
        <v>1036</v>
      </c>
      <c r="H570" s="150">
        <v>2.88</v>
      </c>
      <c r="I570" s="151"/>
      <c r="L570" s="146"/>
      <c r="M570" s="152"/>
      <c r="T570" s="153"/>
      <c r="AT570" s="148" t="s">
        <v>139</v>
      </c>
      <c r="AU570" s="148" t="s">
        <v>84</v>
      </c>
      <c r="AV570" s="12" t="s">
        <v>84</v>
      </c>
      <c r="AW570" s="12" t="s">
        <v>31</v>
      </c>
      <c r="AX570" s="12" t="s">
        <v>74</v>
      </c>
      <c r="AY570" s="148" t="s">
        <v>132</v>
      </c>
    </row>
    <row r="571" spans="2:51" s="12" customFormat="1">
      <c r="B571" s="146"/>
      <c r="D571" s="147" t="s">
        <v>139</v>
      </c>
      <c r="E571" s="148" t="s">
        <v>1</v>
      </c>
      <c r="F571" s="149" t="s">
        <v>1037</v>
      </c>
      <c r="H571" s="150">
        <v>6.72</v>
      </c>
      <c r="I571" s="151"/>
      <c r="L571" s="146"/>
      <c r="M571" s="152"/>
      <c r="T571" s="153"/>
      <c r="AT571" s="148" t="s">
        <v>139</v>
      </c>
      <c r="AU571" s="148" t="s">
        <v>84</v>
      </c>
      <c r="AV571" s="12" t="s">
        <v>84</v>
      </c>
      <c r="AW571" s="12" t="s">
        <v>31</v>
      </c>
      <c r="AX571" s="12" t="s">
        <v>74</v>
      </c>
      <c r="AY571" s="148" t="s">
        <v>132</v>
      </c>
    </row>
    <row r="572" spans="2:51" s="12" customFormat="1">
      <c r="B572" s="146"/>
      <c r="D572" s="147" t="s">
        <v>139</v>
      </c>
      <c r="E572" s="148" t="s">
        <v>1</v>
      </c>
      <c r="F572" s="149" t="s">
        <v>1038</v>
      </c>
      <c r="H572" s="150">
        <v>0.96</v>
      </c>
      <c r="I572" s="151"/>
      <c r="L572" s="146"/>
      <c r="M572" s="152"/>
      <c r="T572" s="153"/>
      <c r="AT572" s="148" t="s">
        <v>139</v>
      </c>
      <c r="AU572" s="148" t="s">
        <v>84</v>
      </c>
      <c r="AV572" s="12" t="s">
        <v>84</v>
      </c>
      <c r="AW572" s="12" t="s">
        <v>31</v>
      </c>
      <c r="AX572" s="12" t="s">
        <v>74</v>
      </c>
      <c r="AY572" s="148" t="s">
        <v>132</v>
      </c>
    </row>
    <row r="573" spans="2:51" s="12" customFormat="1">
      <c r="B573" s="146"/>
      <c r="D573" s="147" t="s">
        <v>139</v>
      </c>
      <c r="E573" s="148" t="s">
        <v>1</v>
      </c>
      <c r="F573" s="149" t="s">
        <v>1039</v>
      </c>
      <c r="H573" s="150">
        <v>1.92</v>
      </c>
      <c r="I573" s="151"/>
      <c r="L573" s="146"/>
      <c r="M573" s="152"/>
      <c r="T573" s="153"/>
      <c r="AT573" s="148" t="s">
        <v>139</v>
      </c>
      <c r="AU573" s="148" t="s">
        <v>84</v>
      </c>
      <c r="AV573" s="12" t="s">
        <v>84</v>
      </c>
      <c r="AW573" s="12" t="s">
        <v>31</v>
      </c>
      <c r="AX573" s="12" t="s">
        <v>74</v>
      </c>
      <c r="AY573" s="148" t="s">
        <v>132</v>
      </c>
    </row>
    <row r="574" spans="2:51" s="12" customFormat="1">
      <c r="B574" s="146"/>
      <c r="D574" s="147" t="s">
        <v>139</v>
      </c>
      <c r="E574" s="148" t="s">
        <v>1</v>
      </c>
      <c r="F574" s="149" t="s">
        <v>1040</v>
      </c>
      <c r="H574" s="150">
        <v>1.92</v>
      </c>
      <c r="I574" s="151"/>
      <c r="L574" s="146"/>
      <c r="M574" s="152"/>
      <c r="T574" s="153"/>
      <c r="AT574" s="148" t="s">
        <v>139</v>
      </c>
      <c r="AU574" s="148" t="s">
        <v>84</v>
      </c>
      <c r="AV574" s="12" t="s">
        <v>84</v>
      </c>
      <c r="AW574" s="12" t="s">
        <v>31</v>
      </c>
      <c r="AX574" s="12" t="s">
        <v>74</v>
      </c>
      <c r="AY574" s="148" t="s">
        <v>132</v>
      </c>
    </row>
    <row r="575" spans="2:51" s="12" customFormat="1">
      <c r="B575" s="146"/>
      <c r="D575" s="147" t="s">
        <v>139</v>
      </c>
      <c r="E575" s="148" t="s">
        <v>1</v>
      </c>
      <c r="F575" s="149" t="s">
        <v>1041</v>
      </c>
      <c r="H575" s="150">
        <v>1.92</v>
      </c>
      <c r="I575" s="151"/>
      <c r="L575" s="146"/>
      <c r="M575" s="152"/>
      <c r="T575" s="153"/>
      <c r="AT575" s="148" t="s">
        <v>139</v>
      </c>
      <c r="AU575" s="148" t="s">
        <v>84</v>
      </c>
      <c r="AV575" s="12" t="s">
        <v>84</v>
      </c>
      <c r="AW575" s="12" t="s">
        <v>31</v>
      </c>
      <c r="AX575" s="12" t="s">
        <v>74</v>
      </c>
      <c r="AY575" s="148" t="s">
        <v>132</v>
      </c>
    </row>
    <row r="576" spans="2:51" s="12" customFormat="1">
      <c r="B576" s="146"/>
      <c r="D576" s="147" t="s">
        <v>139</v>
      </c>
      <c r="E576" s="148" t="s">
        <v>1</v>
      </c>
      <c r="F576" s="149" t="s">
        <v>1042</v>
      </c>
      <c r="H576" s="150">
        <v>3.84</v>
      </c>
      <c r="I576" s="151"/>
      <c r="L576" s="146"/>
      <c r="M576" s="152"/>
      <c r="T576" s="153"/>
      <c r="AT576" s="148" t="s">
        <v>139</v>
      </c>
      <c r="AU576" s="148" t="s">
        <v>84</v>
      </c>
      <c r="AV576" s="12" t="s">
        <v>84</v>
      </c>
      <c r="AW576" s="12" t="s">
        <v>31</v>
      </c>
      <c r="AX576" s="12" t="s">
        <v>74</v>
      </c>
      <c r="AY576" s="148" t="s">
        <v>132</v>
      </c>
    </row>
    <row r="577" spans="2:65" s="12" customFormat="1">
      <c r="B577" s="146"/>
      <c r="D577" s="147" t="s">
        <v>139</v>
      </c>
      <c r="E577" s="148" t="s">
        <v>1</v>
      </c>
      <c r="F577" s="149" t="s">
        <v>1043</v>
      </c>
      <c r="H577" s="150">
        <v>5.76</v>
      </c>
      <c r="I577" s="151"/>
      <c r="L577" s="146"/>
      <c r="M577" s="152"/>
      <c r="T577" s="153"/>
      <c r="AT577" s="148" t="s">
        <v>139</v>
      </c>
      <c r="AU577" s="148" t="s">
        <v>84</v>
      </c>
      <c r="AV577" s="12" t="s">
        <v>84</v>
      </c>
      <c r="AW577" s="12" t="s">
        <v>31</v>
      </c>
      <c r="AX577" s="12" t="s">
        <v>74</v>
      </c>
      <c r="AY577" s="148" t="s">
        <v>132</v>
      </c>
    </row>
    <row r="578" spans="2:65" s="12" customFormat="1">
      <c r="B578" s="146"/>
      <c r="D578" s="147" t="s">
        <v>139</v>
      </c>
      <c r="E578" s="148" t="s">
        <v>1</v>
      </c>
      <c r="F578" s="149" t="s">
        <v>1044</v>
      </c>
      <c r="H578" s="150">
        <v>0.96</v>
      </c>
      <c r="I578" s="151"/>
      <c r="L578" s="146"/>
      <c r="M578" s="152"/>
      <c r="T578" s="153"/>
      <c r="AT578" s="148" t="s">
        <v>139</v>
      </c>
      <c r="AU578" s="148" t="s">
        <v>84</v>
      </c>
      <c r="AV578" s="12" t="s">
        <v>84</v>
      </c>
      <c r="AW578" s="12" t="s">
        <v>31</v>
      </c>
      <c r="AX578" s="12" t="s">
        <v>74</v>
      </c>
      <c r="AY578" s="148" t="s">
        <v>132</v>
      </c>
    </row>
    <row r="579" spans="2:65" s="12" customFormat="1">
      <c r="B579" s="146"/>
      <c r="D579" s="147" t="s">
        <v>139</v>
      </c>
      <c r="E579" s="148" t="s">
        <v>1</v>
      </c>
      <c r="F579" s="149" t="s">
        <v>1045</v>
      </c>
      <c r="H579" s="150">
        <v>3.84</v>
      </c>
      <c r="I579" s="151"/>
      <c r="L579" s="146"/>
      <c r="M579" s="152"/>
      <c r="T579" s="153"/>
      <c r="AT579" s="148" t="s">
        <v>139</v>
      </c>
      <c r="AU579" s="148" t="s">
        <v>84</v>
      </c>
      <c r="AV579" s="12" t="s">
        <v>84</v>
      </c>
      <c r="AW579" s="12" t="s">
        <v>31</v>
      </c>
      <c r="AX579" s="12" t="s">
        <v>74</v>
      </c>
      <c r="AY579" s="148" t="s">
        <v>132</v>
      </c>
    </row>
    <row r="580" spans="2:65" s="12" customFormat="1">
      <c r="B580" s="146"/>
      <c r="D580" s="147" t="s">
        <v>139</v>
      </c>
      <c r="E580" s="148" t="s">
        <v>1</v>
      </c>
      <c r="F580" s="149" t="s">
        <v>1046</v>
      </c>
      <c r="H580" s="150">
        <v>4.8</v>
      </c>
      <c r="I580" s="151"/>
      <c r="L580" s="146"/>
      <c r="M580" s="152"/>
      <c r="T580" s="153"/>
      <c r="AT580" s="148" t="s">
        <v>139</v>
      </c>
      <c r="AU580" s="148" t="s">
        <v>84</v>
      </c>
      <c r="AV580" s="12" t="s">
        <v>84</v>
      </c>
      <c r="AW580" s="12" t="s">
        <v>31</v>
      </c>
      <c r="AX580" s="12" t="s">
        <v>74</v>
      </c>
      <c r="AY580" s="148" t="s">
        <v>132</v>
      </c>
    </row>
    <row r="581" spans="2:65" s="12" customFormat="1">
      <c r="B581" s="146"/>
      <c r="D581" s="147" t="s">
        <v>139</v>
      </c>
      <c r="E581" s="148" t="s">
        <v>1</v>
      </c>
      <c r="F581" s="149" t="s">
        <v>1047</v>
      </c>
      <c r="H581" s="150">
        <v>50.88</v>
      </c>
      <c r="I581" s="151"/>
      <c r="L581" s="146"/>
      <c r="M581" s="152"/>
      <c r="T581" s="153"/>
      <c r="AT581" s="148" t="s">
        <v>139</v>
      </c>
      <c r="AU581" s="148" t="s">
        <v>84</v>
      </c>
      <c r="AV581" s="12" t="s">
        <v>84</v>
      </c>
      <c r="AW581" s="12" t="s">
        <v>31</v>
      </c>
      <c r="AX581" s="12" t="s">
        <v>74</v>
      </c>
      <c r="AY581" s="148" t="s">
        <v>132</v>
      </c>
    </row>
    <row r="582" spans="2:65" s="13" customFormat="1">
      <c r="B582" s="154"/>
      <c r="D582" s="147" t="s">
        <v>139</v>
      </c>
      <c r="E582" s="155" t="s">
        <v>1</v>
      </c>
      <c r="F582" s="156" t="s">
        <v>156</v>
      </c>
      <c r="H582" s="157">
        <v>298.95699999999999</v>
      </c>
      <c r="I582" s="158"/>
      <c r="L582" s="154"/>
      <c r="M582" s="159"/>
      <c r="T582" s="160"/>
      <c r="AT582" s="155" t="s">
        <v>139</v>
      </c>
      <c r="AU582" s="155" t="s">
        <v>84</v>
      </c>
      <c r="AV582" s="13" t="s">
        <v>137</v>
      </c>
      <c r="AW582" s="13" t="s">
        <v>31</v>
      </c>
      <c r="AX582" s="13" t="s">
        <v>82</v>
      </c>
      <c r="AY582" s="155" t="s">
        <v>132</v>
      </c>
    </row>
    <row r="583" spans="2:65" s="1" customFormat="1" ht="33" customHeight="1">
      <c r="B583" s="132"/>
      <c r="C583" s="133" t="s">
        <v>427</v>
      </c>
      <c r="D583" s="133" t="s">
        <v>134</v>
      </c>
      <c r="E583" s="134" t="s">
        <v>1637</v>
      </c>
      <c r="F583" s="135" t="s">
        <v>1816</v>
      </c>
      <c r="G583" s="136" t="s">
        <v>135</v>
      </c>
      <c r="H583" s="137">
        <v>24.5</v>
      </c>
      <c r="I583" s="138"/>
      <c r="J583" s="139">
        <f>ROUND(I583*H583,2)</f>
        <v>0</v>
      </c>
      <c r="K583" s="135" t="s">
        <v>136</v>
      </c>
      <c r="L583" s="32"/>
      <c r="M583" s="140" t="s">
        <v>1</v>
      </c>
      <c r="N583" s="141" t="s">
        <v>39</v>
      </c>
      <c r="P583" s="142">
        <f>O583*H583</f>
        <v>0</v>
      </c>
      <c r="Q583" s="142">
        <v>0.40242</v>
      </c>
      <c r="R583" s="142">
        <f>Q583*H583</f>
        <v>9.8592899999999997</v>
      </c>
      <c r="S583" s="142">
        <v>0</v>
      </c>
      <c r="T583" s="143">
        <f>S583*H583</f>
        <v>0</v>
      </c>
      <c r="AR583" s="144" t="s">
        <v>137</v>
      </c>
      <c r="AT583" s="144" t="s">
        <v>134</v>
      </c>
      <c r="AU583" s="144" t="s">
        <v>84</v>
      </c>
      <c r="AY583" s="17" t="s">
        <v>132</v>
      </c>
      <c r="BE583" s="145">
        <f>IF(N583="základní",J583,0)</f>
        <v>0</v>
      </c>
      <c r="BF583" s="145">
        <f>IF(N583="snížená",J583,0)</f>
        <v>0</v>
      </c>
      <c r="BG583" s="145">
        <f>IF(N583="zákl. přenesená",J583,0)</f>
        <v>0</v>
      </c>
      <c r="BH583" s="145">
        <f>IF(N583="sníž. přenesená",J583,0)</f>
        <v>0</v>
      </c>
      <c r="BI583" s="145">
        <f>IF(N583="nulová",J583,0)</f>
        <v>0</v>
      </c>
      <c r="BJ583" s="17" t="s">
        <v>82</v>
      </c>
      <c r="BK583" s="145">
        <f>ROUND(I583*H583,2)</f>
        <v>0</v>
      </c>
      <c r="BL583" s="17" t="s">
        <v>137</v>
      </c>
      <c r="BM583" s="144" t="s">
        <v>1048</v>
      </c>
    </row>
    <row r="584" spans="2:65" s="12" customFormat="1">
      <c r="B584" s="146"/>
      <c r="D584" s="147" t="s">
        <v>139</v>
      </c>
      <c r="E584" s="148" t="s">
        <v>1</v>
      </c>
      <c r="F584" s="149" t="s">
        <v>1049</v>
      </c>
      <c r="H584" s="150">
        <v>24.5</v>
      </c>
      <c r="I584" s="151"/>
      <c r="L584" s="146"/>
      <c r="M584" s="152"/>
      <c r="T584" s="153"/>
      <c r="AT584" s="148" t="s">
        <v>139</v>
      </c>
      <c r="AU584" s="148" t="s">
        <v>84</v>
      </c>
      <c r="AV584" s="12" t="s">
        <v>84</v>
      </c>
      <c r="AW584" s="12" t="s">
        <v>31</v>
      </c>
      <c r="AX584" s="12" t="s">
        <v>82</v>
      </c>
      <c r="AY584" s="148" t="s">
        <v>132</v>
      </c>
    </row>
    <row r="585" spans="2:65" s="11" customFormat="1" ht="22.9" customHeight="1">
      <c r="B585" s="120"/>
      <c r="D585" s="121" t="s">
        <v>73</v>
      </c>
      <c r="E585" s="130" t="s">
        <v>170</v>
      </c>
      <c r="F585" s="130" t="s">
        <v>446</v>
      </c>
      <c r="I585" s="123"/>
      <c r="J585" s="131">
        <f>BK585</f>
        <v>0</v>
      </c>
      <c r="L585" s="120"/>
      <c r="M585" s="125"/>
      <c r="P585" s="126">
        <f>SUM(P586:P656)</f>
        <v>0</v>
      </c>
      <c r="R585" s="126">
        <f>SUM(R586:R656)</f>
        <v>33.196911999999998</v>
      </c>
      <c r="T585" s="127">
        <f>SUM(T586:T656)</f>
        <v>0</v>
      </c>
      <c r="AR585" s="121" t="s">
        <v>82</v>
      </c>
      <c r="AT585" s="128" t="s">
        <v>73</v>
      </c>
      <c r="AU585" s="128" t="s">
        <v>82</v>
      </c>
      <c r="AY585" s="121" t="s">
        <v>132</v>
      </c>
      <c r="BK585" s="129">
        <f>SUM(BK586:BK656)</f>
        <v>0</v>
      </c>
    </row>
    <row r="586" spans="2:65" s="1" customFormat="1" ht="24.2" customHeight="1">
      <c r="B586" s="132"/>
      <c r="C586" s="133" t="s">
        <v>443</v>
      </c>
      <c r="D586" s="133" t="s">
        <v>134</v>
      </c>
      <c r="E586" s="134" t="s">
        <v>1641</v>
      </c>
      <c r="F586" s="135" t="s">
        <v>1862</v>
      </c>
      <c r="G586" s="136" t="s">
        <v>135</v>
      </c>
      <c r="H586" s="137">
        <v>2862.53</v>
      </c>
      <c r="I586" s="138"/>
      <c r="J586" s="139">
        <f>ROUND(I586*H586,2)</f>
        <v>0</v>
      </c>
      <c r="K586" s="135" t="s">
        <v>136</v>
      </c>
      <c r="L586" s="32"/>
      <c r="M586" s="140" t="s">
        <v>1</v>
      </c>
      <c r="N586" s="141" t="s">
        <v>39</v>
      </c>
      <c r="P586" s="142">
        <f>O586*H586</f>
        <v>0</v>
      </c>
      <c r="Q586" s="142">
        <v>0</v>
      </c>
      <c r="R586" s="142">
        <f>Q586*H586</f>
        <v>0</v>
      </c>
      <c r="S586" s="142">
        <v>0</v>
      </c>
      <c r="T586" s="143">
        <f>S586*H586</f>
        <v>0</v>
      </c>
      <c r="AR586" s="144" t="s">
        <v>137</v>
      </c>
      <c r="AT586" s="144" t="s">
        <v>134</v>
      </c>
      <c r="AU586" s="144" t="s">
        <v>84</v>
      </c>
      <c r="AY586" s="17" t="s">
        <v>132</v>
      </c>
      <c r="BE586" s="145">
        <f>IF(N586="základní",J586,0)</f>
        <v>0</v>
      </c>
      <c r="BF586" s="145">
        <f>IF(N586="snížená",J586,0)</f>
        <v>0</v>
      </c>
      <c r="BG586" s="145">
        <f>IF(N586="zákl. přenesená",J586,0)</f>
        <v>0</v>
      </c>
      <c r="BH586" s="145">
        <f>IF(N586="sníž. přenesená",J586,0)</f>
        <v>0</v>
      </c>
      <c r="BI586" s="145">
        <f>IF(N586="nulová",J586,0)</f>
        <v>0</v>
      </c>
      <c r="BJ586" s="17" t="s">
        <v>82</v>
      </c>
      <c r="BK586" s="145">
        <f>ROUND(I586*H586,2)</f>
        <v>0</v>
      </c>
      <c r="BL586" s="17" t="s">
        <v>137</v>
      </c>
      <c r="BM586" s="144" t="s">
        <v>1050</v>
      </c>
    </row>
    <row r="587" spans="2:65" s="12" customFormat="1">
      <c r="B587" s="146"/>
      <c r="D587" s="147" t="s">
        <v>139</v>
      </c>
      <c r="E587" s="148" t="s">
        <v>1</v>
      </c>
      <c r="F587" s="149" t="s">
        <v>722</v>
      </c>
      <c r="H587" s="150">
        <v>252.88</v>
      </c>
      <c r="I587" s="151"/>
      <c r="L587" s="146"/>
      <c r="M587" s="152"/>
      <c r="T587" s="153"/>
      <c r="AT587" s="148" t="s">
        <v>139</v>
      </c>
      <c r="AU587" s="148" t="s">
        <v>84</v>
      </c>
      <c r="AV587" s="12" t="s">
        <v>84</v>
      </c>
      <c r="AW587" s="12" t="s">
        <v>31</v>
      </c>
      <c r="AX587" s="12" t="s">
        <v>74</v>
      </c>
      <c r="AY587" s="148" t="s">
        <v>132</v>
      </c>
    </row>
    <row r="588" spans="2:65" s="12" customFormat="1">
      <c r="B588" s="146"/>
      <c r="D588" s="147" t="s">
        <v>139</v>
      </c>
      <c r="E588" s="148" t="s">
        <v>1</v>
      </c>
      <c r="F588" s="149" t="s">
        <v>723</v>
      </c>
      <c r="H588" s="150">
        <v>702.06</v>
      </c>
      <c r="I588" s="151"/>
      <c r="L588" s="146"/>
      <c r="M588" s="152"/>
      <c r="T588" s="153"/>
      <c r="AT588" s="148" t="s">
        <v>139</v>
      </c>
      <c r="AU588" s="148" t="s">
        <v>84</v>
      </c>
      <c r="AV588" s="12" t="s">
        <v>84</v>
      </c>
      <c r="AW588" s="12" t="s">
        <v>31</v>
      </c>
      <c r="AX588" s="12" t="s">
        <v>74</v>
      </c>
      <c r="AY588" s="148" t="s">
        <v>132</v>
      </c>
    </row>
    <row r="589" spans="2:65" s="12" customFormat="1">
      <c r="B589" s="146"/>
      <c r="D589" s="147" t="s">
        <v>139</v>
      </c>
      <c r="E589" s="148" t="s">
        <v>1</v>
      </c>
      <c r="F589" s="149" t="s">
        <v>724</v>
      </c>
      <c r="H589" s="150">
        <v>190.52</v>
      </c>
      <c r="I589" s="151"/>
      <c r="L589" s="146"/>
      <c r="M589" s="152"/>
      <c r="T589" s="153"/>
      <c r="AT589" s="148" t="s">
        <v>139</v>
      </c>
      <c r="AU589" s="148" t="s">
        <v>84</v>
      </c>
      <c r="AV589" s="12" t="s">
        <v>84</v>
      </c>
      <c r="AW589" s="12" t="s">
        <v>31</v>
      </c>
      <c r="AX589" s="12" t="s">
        <v>74</v>
      </c>
      <c r="AY589" s="148" t="s">
        <v>132</v>
      </c>
    </row>
    <row r="590" spans="2:65" s="12" customFormat="1">
      <c r="B590" s="146"/>
      <c r="D590" s="147" t="s">
        <v>139</v>
      </c>
      <c r="E590" s="148" t="s">
        <v>1</v>
      </c>
      <c r="F590" s="149" t="s">
        <v>725</v>
      </c>
      <c r="H590" s="150">
        <v>229.08</v>
      </c>
      <c r="I590" s="151"/>
      <c r="L590" s="146"/>
      <c r="M590" s="152"/>
      <c r="T590" s="153"/>
      <c r="AT590" s="148" t="s">
        <v>139</v>
      </c>
      <c r="AU590" s="148" t="s">
        <v>84</v>
      </c>
      <c r="AV590" s="12" t="s">
        <v>84</v>
      </c>
      <c r="AW590" s="12" t="s">
        <v>31</v>
      </c>
      <c r="AX590" s="12" t="s">
        <v>74</v>
      </c>
      <c r="AY590" s="148" t="s">
        <v>132</v>
      </c>
    </row>
    <row r="591" spans="2:65" s="12" customFormat="1">
      <c r="B591" s="146"/>
      <c r="D591" s="147" t="s">
        <v>139</v>
      </c>
      <c r="E591" s="148" t="s">
        <v>1</v>
      </c>
      <c r="F591" s="149" t="s">
        <v>726</v>
      </c>
      <c r="H591" s="150">
        <v>248.8</v>
      </c>
      <c r="I591" s="151"/>
      <c r="L591" s="146"/>
      <c r="M591" s="152"/>
      <c r="T591" s="153"/>
      <c r="AT591" s="148" t="s">
        <v>139</v>
      </c>
      <c r="AU591" s="148" t="s">
        <v>84</v>
      </c>
      <c r="AV591" s="12" t="s">
        <v>84</v>
      </c>
      <c r="AW591" s="12" t="s">
        <v>31</v>
      </c>
      <c r="AX591" s="12" t="s">
        <v>74</v>
      </c>
      <c r="AY591" s="148" t="s">
        <v>132</v>
      </c>
    </row>
    <row r="592" spans="2:65" s="12" customFormat="1">
      <c r="B592" s="146"/>
      <c r="D592" s="147" t="s">
        <v>139</v>
      </c>
      <c r="E592" s="148" t="s">
        <v>1</v>
      </c>
      <c r="F592" s="149" t="s">
        <v>727</v>
      </c>
      <c r="H592" s="150">
        <v>83.8</v>
      </c>
      <c r="I592" s="151"/>
      <c r="L592" s="146"/>
      <c r="M592" s="152"/>
      <c r="T592" s="153"/>
      <c r="AT592" s="148" t="s">
        <v>139</v>
      </c>
      <c r="AU592" s="148" t="s">
        <v>84</v>
      </c>
      <c r="AV592" s="12" t="s">
        <v>84</v>
      </c>
      <c r="AW592" s="12" t="s">
        <v>31</v>
      </c>
      <c r="AX592" s="12" t="s">
        <v>74</v>
      </c>
      <c r="AY592" s="148" t="s">
        <v>132</v>
      </c>
    </row>
    <row r="593" spans="2:65" s="12" customFormat="1">
      <c r="B593" s="146"/>
      <c r="D593" s="147" t="s">
        <v>139</v>
      </c>
      <c r="E593" s="148" t="s">
        <v>1</v>
      </c>
      <c r="F593" s="149" t="s">
        <v>728</v>
      </c>
      <c r="H593" s="150">
        <v>0</v>
      </c>
      <c r="I593" s="151"/>
      <c r="L593" s="146"/>
      <c r="M593" s="152"/>
      <c r="T593" s="153"/>
      <c r="AT593" s="148" t="s">
        <v>139</v>
      </c>
      <c r="AU593" s="148" t="s">
        <v>84</v>
      </c>
      <c r="AV593" s="12" t="s">
        <v>84</v>
      </c>
      <c r="AW593" s="12" t="s">
        <v>31</v>
      </c>
      <c r="AX593" s="12" t="s">
        <v>74</v>
      </c>
      <c r="AY593" s="148" t="s">
        <v>132</v>
      </c>
    </row>
    <row r="594" spans="2:65" s="12" customFormat="1">
      <c r="B594" s="146"/>
      <c r="D594" s="147" t="s">
        <v>139</v>
      </c>
      <c r="E594" s="148" t="s">
        <v>1</v>
      </c>
      <c r="F594" s="149" t="s">
        <v>729</v>
      </c>
      <c r="H594" s="150">
        <v>77.290000000000006</v>
      </c>
      <c r="I594" s="151"/>
      <c r="L594" s="146"/>
      <c r="M594" s="152"/>
      <c r="T594" s="153"/>
      <c r="AT594" s="148" t="s">
        <v>139</v>
      </c>
      <c r="AU594" s="148" t="s">
        <v>84</v>
      </c>
      <c r="AV594" s="12" t="s">
        <v>84</v>
      </c>
      <c r="AW594" s="12" t="s">
        <v>31</v>
      </c>
      <c r="AX594" s="12" t="s">
        <v>74</v>
      </c>
      <c r="AY594" s="148" t="s">
        <v>132</v>
      </c>
    </row>
    <row r="595" spans="2:65" s="12" customFormat="1">
      <c r="B595" s="146"/>
      <c r="D595" s="147" t="s">
        <v>139</v>
      </c>
      <c r="E595" s="148" t="s">
        <v>1</v>
      </c>
      <c r="F595" s="149" t="s">
        <v>730</v>
      </c>
      <c r="H595" s="150">
        <v>55.11</v>
      </c>
      <c r="I595" s="151"/>
      <c r="L595" s="146"/>
      <c r="M595" s="152"/>
      <c r="T595" s="153"/>
      <c r="AT595" s="148" t="s">
        <v>139</v>
      </c>
      <c r="AU595" s="148" t="s">
        <v>84</v>
      </c>
      <c r="AV595" s="12" t="s">
        <v>84</v>
      </c>
      <c r="AW595" s="12" t="s">
        <v>31</v>
      </c>
      <c r="AX595" s="12" t="s">
        <v>74</v>
      </c>
      <c r="AY595" s="148" t="s">
        <v>132</v>
      </c>
    </row>
    <row r="596" spans="2:65" s="12" customFormat="1">
      <c r="B596" s="146"/>
      <c r="D596" s="147" t="s">
        <v>139</v>
      </c>
      <c r="E596" s="148" t="s">
        <v>1</v>
      </c>
      <c r="F596" s="149" t="s">
        <v>731</v>
      </c>
      <c r="H596" s="150">
        <v>49.08</v>
      </c>
      <c r="I596" s="151"/>
      <c r="L596" s="146"/>
      <c r="M596" s="152"/>
      <c r="T596" s="153"/>
      <c r="AT596" s="148" t="s">
        <v>139</v>
      </c>
      <c r="AU596" s="148" t="s">
        <v>84</v>
      </c>
      <c r="AV596" s="12" t="s">
        <v>84</v>
      </c>
      <c r="AW596" s="12" t="s">
        <v>31</v>
      </c>
      <c r="AX596" s="12" t="s">
        <v>74</v>
      </c>
      <c r="AY596" s="148" t="s">
        <v>132</v>
      </c>
    </row>
    <row r="597" spans="2:65" s="12" customFormat="1">
      <c r="B597" s="146"/>
      <c r="D597" s="147" t="s">
        <v>139</v>
      </c>
      <c r="E597" s="148" t="s">
        <v>1</v>
      </c>
      <c r="F597" s="149" t="s">
        <v>732</v>
      </c>
      <c r="H597" s="150">
        <v>0</v>
      </c>
      <c r="I597" s="151"/>
      <c r="L597" s="146"/>
      <c r="M597" s="152"/>
      <c r="T597" s="153"/>
      <c r="AT597" s="148" t="s">
        <v>139</v>
      </c>
      <c r="AU597" s="148" t="s">
        <v>84</v>
      </c>
      <c r="AV597" s="12" t="s">
        <v>84</v>
      </c>
      <c r="AW597" s="12" t="s">
        <v>31</v>
      </c>
      <c r="AX597" s="12" t="s">
        <v>74</v>
      </c>
      <c r="AY597" s="148" t="s">
        <v>132</v>
      </c>
    </row>
    <row r="598" spans="2:65" s="12" customFormat="1">
      <c r="B598" s="146"/>
      <c r="D598" s="147" t="s">
        <v>139</v>
      </c>
      <c r="E598" s="148" t="s">
        <v>1</v>
      </c>
      <c r="F598" s="149" t="s">
        <v>733</v>
      </c>
      <c r="H598" s="150">
        <v>120.85</v>
      </c>
      <c r="I598" s="151"/>
      <c r="L598" s="146"/>
      <c r="M598" s="152"/>
      <c r="T598" s="153"/>
      <c r="AT598" s="148" t="s">
        <v>139</v>
      </c>
      <c r="AU598" s="148" t="s">
        <v>84</v>
      </c>
      <c r="AV598" s="12" t="s">
        <v>84</v>
      </c>
      <c r="AW598" s="12" t="s">
        <v>31</v>
      </c>
      <c r="AX598" s="12" t="s">
        <v>74</v>
      </c>
      <c r="AY598" s="148" t="s">
        <v>132</v>
      </c>
    </row>
    <row r="599" spans="2:65" s="12" customFormat="1">
      <c r="B599" s="146"/>
      <c r="D599" s="147" t="s">
        <v>139</v>
      </c>
      <c r="E599" s="148" t="s">
        <v>1</v>
      </c>
      <c r="F599" s="149" t="s">
        <v>734</v>
      </c>
      <c r="H599" s="150">
        <v>26.02</v>
      </c>
      <c r="I599" s="151"/>
      <c r="L599" s="146"/>
      <c r="M599" s="152"/>
      <c r="T599" s="153"/>
      <c r="AT599" s="148" t="s">
        <v>139</v>
      </c>
      <c r="AU599" s="148" t="s">
        <v>84</v>
      </c>
      <c r="AV599" s="12" t="s">
        <v>84</v>
      </c>
      <c r="AW599" s="12" t="s">
        <v>31</v>
      </c>
      <c r="AX599" s="12" t="s">
        <v>74</v>
      </c>
      <c r="AY599" s="148" t="s">
        <v>132</v>
      </c>
    </row>
    <row r="600" spans="2:65" s="12" customFormat="1">
      <c r="B600" s="146"/>
      <c r="D600" s="147" t="s">
        <v>139</v>
      </c>
      <c r="E600" s="148" t="s">
        <v>1</v>
      </c>
      <c r="F600" s="149" t="s">
        <v>735</v>
      </c>
      <c r="H600" s="150">
        <v>208.6</v>
      </c>
      <c r="I600" s="151"/>
      <c r="L600" s="146"/>
      <c r="M600" s="152"/>
      <c r="T600" s="153"/>
      <c r="AT600" s="148" t="s">
        <v>139</v>
      </c>
      <c r="AU600" s="148" t="s">
        <v>84</v>
      </c>
      <c r="AV600" s="12" t="s">
        <v>84</v>
      </c>
      <c r="AW600" s="12" t="s">
        <v>31</v>
      </c>
      <c r="AX600" s="12" t="s">
        <v>74</v>
      </c>
      <c r="AY600" s="148" t="s">
        <v>132</v>
      </c>
    </row>
    <row r="601" spans="2:65" s="12" customFormat="1">
      <c r="B601" s="146"/>
      <c r="D601" s="147" t="s">
        <v>139</v>
      </c>
      <c r="E601" s="148" t="s">
        <v>1</v>
      </c>
      <c r="F601" s="149" t="s">
        <v>736</v>
      </c>
      <c r="H601" s="150">
        <v>73.64</v>
      </c>
      <c r="I601" s="151"/>
      <c r="L601" s="146"/>
      <c r="M601" s="152"/>
      <c r="T601" s="153"/>
      <c r="AT601" s="148" t="s">
        <v>139</v>
      </c>
      <c r="AU601" s="148" t="s">
        <v>84</v>
      </c>
      <c r="AV601" s="12" t="s">
        <v>84</v>
      </c>
      <c r="AW601" s="12" t="s">
        <v>31</v>
      </c>
      <c r="AX601" s="12" t="s">
        <v>74</v>
      </c>
      <c r="AY601" s="148" t="s">
        <v>132</v>
      </c>
    </row>
    <row r="602" spans="2:65" s="12" customFormat="1">
      <c r="B602" s="146"/>
      <c r="D602" s="147" t="s">
        <v>139</v>
      </c>
      <c r="E602" s="148" t="s">
        <v>1</v>
      </c>
      <c r="F602" s="149" t="s">
        <v>737</v>
      </c>
      <c r="H602" s="150">
        <v>354</v>
      </c>
      <c r="I602" s="151"/>
      <c r="L602" s="146"/>
      <c r="M602" s="152"/>
      <c r="T602" s="153"/>
      <c r="AT602" s="148" t="s">
        <v>139</v>
      </c>
      <c r="AU602" s="148" t="s">
        <v>84</v>
      </c>
      <c r="AV602" s="12" t="s">
        <v>84</v>
      </c>
      <c r="AW602" s="12" t="s">
        <v>31</v>
      </c>
      <c r="AX602" s="12" t="s">
        <v>74</v>
      </c>
      <c r="AY602" s="148" t="s">
        <v>132</v>
      </c>
    </row>
    <row r="603" spans="2:65" s="12" customFormat="1">
      <c r="B603" s="146"/>
      <c r="D603" s="147" t="s">
        <v>139</v>
      </c>
      <c r="E603" s="148" t="s">
        <v>1</v>
      </c>
      <c r="F603" s="149" t="s">
        <v>738</v>
      </c>
      <c r="H603" s="150">
        <v>190.8</v>
      </c>
      <c r="I603" s="151"/>
      <c r="L603" s="146"/>
      <c r="M603" s="152"/>
      <c r="T603" s="153"/>
      <c r="AT603" s="148" t="s">
        <v>139</v>
      </c>
      <c r="AU603" s="148" t="s">
        <v>84</v>
      </c>
      <c r="AV603" s="12" t="s">
        <v>84</v>
      </c>
      <c r="AW603" s="12" t="s">
        <v>31</v>
      </c>
      <c r="AX603" s="12" t="s">
        <v>74</v>
      </c>
      <c r="AY603" s="148" t="s">
        <v>132</v>
      </c>
    </row>
    <row r="604" spans="2:65" s="13" customFormat="1">
      <c r="B604" s="154"/>
      <c r="D604" s="147" t="s">
        <v>139</v>
      </c>
      <c r="E604" s="155" t="s">
        <v>1</v>
      </c>
      <c r="F604" s="156" t="s">
        <v>156</v>
      </c>
      <c r="H604" s="157">
        <v>2862.53</v>
      </c>
      <c r="I604" s="158"/>
      <c r="L604" s="154"/>
      <c r="M604" s="159"/>
      <c r="T604" s="160"/>
      <c r="AT604" s="155" t="s">
        <v>139</v>
      </c>
      <c r="AU604" s="155" t="s">
        <v>84</v>
      </c>
      <c r="AV604" s="13" t="s">
        <v>137</v>
      </c>
      <c r="AW604" s="13" t="s">
        <v>31</v>
      </c>
      <c r="AX604" s="13" t="s">
        <v>82</v>
      </c>
      <c r="AY604" s="155" t="s">
        <v>132</v>
      </c>
    </row>
    <row r="605" spans="2:65" s="1" customFormat="1" ht="24.2" customHeight="1">
      <c r="B605" s="132"/>
      <c r="C605" s="133" t="s">
        <v>447</v>
      </c>
      <c r="D605" s="133" t="s">
        <v>134</v>
      </c>
      <c r="E605" s="134" t="s">
        <v>1642</v>
      </c>
      <c r="F605" s="135" t="s">
        <v>1863</v>
      </c>
      <c r="G605" s="136" t="s">
        <v>135</v>
      </c>
      <c r="H605" s="137">
        <v>2862.53</v>
      </c>
      <c r="I605" s="138"/>
      <c r="J605" s="139">
        <f>ROUND(I605*H605,2)</f>
        <v>0</v>
      </c>
      <c r="K605" s="135" t="s">
        <v>136</v>
      </c>
      <c r="L605" s="32"/>
      <c r="M605" s="140" t="s">
        <v>1</v>
      </c>
      <c r="N605" s="141" t="s">
        <v>39</v>
      </c>
      <c r="P605" s="142">
        <f>O605*H605</f>
        <v>0</v>
      </c>
      <c r="Q605" s="142">
        <v>0</v>
      </c>
      <c r="R605" s="142">
        <f>Q605*H605</f>
        <v>0</v>
      </c>
      <c r="S605" s="142">
        <v>0</v>
      </c>
      <c r="T605" s="143">
        <f>S605*H605</f>
        <v>0</v>
      </c>
      <c r="AR605" s="144" t="s">
        <v>137</v>
      </c>
      <c r="AT605" s="144" t="s">
        <v>134</v>
      </c>
      <c r="AU605" s="144" t="s">
        <v>84</v>
      </c>
      <c r="AY605" s="17" t="s">
        <v>132</v>
      </c>
      <c r="BE605" s="145">
        <f>IF(N605="základní",J605,0)</f>
        <v>0</v>
      </c>
      <c r="BF605" s="145">
        <f>IF(N605="snížená",J605,0)</f>
        <v>0</v>
      </c>
      <c r="BG605" s="145">
        <f>IF(N605="zákl. přenesená",J605,0)</f>
        <v>0</v>
      </c>
      <c r="BH605" s="145">
        <f>IF(N605="sníž. přenesená",J605,0)</f>
        <v>0</v>
      </c>
      <c r="BI605" s="145">
        <f>IF(N605="nulová",J605,0)</f>
        <v>0</v>
      </c>
      <c r="BJ605" s="17" t="s">
        <v>82</v>
      </c>
      <c r="BK605" s="145">
        <f>ROUND(I605*H605,2)</f>
        <v>0</v>
      </c>
      <c r="BL605" s="17" t="s">
        <v>137</v>
      </c>
      <c r="BM605" s="144" t="s">
        <v>1051</v>
      </c>
    </row>
    <row r="606" spans="2:65" s="12" customFormat="1">
      <c r="B606" s="146"/>
      <c r="D606" s="147" t="s">
        <v>139</v>
      </c>
      <c r="E606" s="148" t="s">
        <v>1</v>
      </c>
      <c r="F606" s="149" t="s">
        <v>722</v>
      </c>
      <c r="H606" s="150">
        <v>252.88</v>
      </c>
      <c r="I606" s="151"/>
      <c r="L606" s="146"/>
      <c r="M606" s="152"/>
      <c r="T606" s="153"/>
      <c r="AT606" s="148" t="s">
        <v>139</v>
      </c>
      <c r="AU606" s="148" t="s">
        <v>84</v>
      </c>
      <c r="AV606" s="12" t="s">
        <v>84</v>
      </c>
      <c r="AW606" s="12" t="s">
        <v>31</v>
      </c>
      <c r="AX606" s="12" t="s">
        <v>74</v>
      </c>
      <c r="AY606" s="148" t="s">
        <v>132</v>
      </c>
    </row>
    <row r="607" spans="2:65" s="12" customFormat="1">
      <c r="B607" s="146"/>
      <c r="D607" s="147" t="s">
        <v>139</v>
      </c>
      <c r="E607" s="148" t="s">
        <v>1</v>
      </c>
      <c r="F607" s="149" t="s">
        <v>723</v>
      </c>
      <c r="H607" s="150">
        <v>702.06</v>
      </c>
      <c r="I607" s="151"/>
      <c r="L607" s="146"/>
      <c r="M607" s="152"/>
      <c r="T607" s="153"/>
      <c r="AT607" s="148" t="s">
        <v>139</v>
      </c>
      <c r="AU607" s="148" t="s">
        <v>84</v>
      </c>
      <c r="AV607" s="12" t="s">
        <v>84</v>
      </c>
      <c r="AW607" s="12" t="s">
        <v>31</v>
      </c>
      <c r="AX607" s="12" t="s">
        <v>74</v>
      </c>
      <c r="AY607" s="148" t="s">
        <v>132</v>
      </c>
    </row>
    <row r="608" spans="2:65" s="12" customFormat="1">
      <c r="B608" s="146"/>
      <c r="D608" s="147" t="s">
        <v>139</v>
      </c>
      <c r="E608" s="148" t="s">
        <v>1</v>
      </c>
      <c r="F608" s="149" t="s">
        <v>724</v>
      </c>
      <c r="H608" s="150">
        <v>190.52</v>
      </c>
      <c r="I608" s="151"/>
      <c r="L608" s="146"/>
      <c r="M608" s="152"/>
      <c r="T608" s="153"/>
      <c r="AT608" s="148" t="s">
        <v>139</v>
      </c>
      <c r="AU608" s="148" t="s">
        <v>84</v>
      </c>
      <c r="AV608" s="12" t="s">
        <v>84</v>
      </c>
      <c r="AW608" s="12" t="s">
        <v>31</v>
      </c>
      <c r="AX608" s="12" t="s">
        <v>74</v>
      </c>
      <c r="AY608" s="148" t="s">
        <v>132</v>
      </c>
    </row>
    <row r="609" spans="2:65" s="12" customFormat="1">
      <c r="B609" s="146"/>
      <c r="D609" s="147" t="s">
        <v>139</v>
      </c>
      <c r="E609" s="148" t="s">
        <v>1</v>
      </c>
      <c r="F609" s="149" t="s">
        <v>725</v>
      </c>
      <c r="H609" s="150">
        <v>229.08</v>
      </c>
      <c r="I609" s="151"/>
      <c r="L609" s="146"/>
      <c r="M609" s="152"/>
      <c r="T609" s="153"/>
      <c r="AT609" s="148" t="s">
        <v>139</v>
      </c>
      <c r="AU609" s="148" t="s">
        <v>84</v>
      </c>
      <c r="AV609" s="12" t="s">
        <v>84</v>
      </c>
      <c r="AW609" s="12" t="s">
        <v>31</v>
      </c>
      <c r="AX609" s="12" t="s">
        <v>74</v>
      </c>
      <c r="AY609" s="148" t="s">
        <v>132</v>
      </c>
    </row>
    <row r="610" spans="2:65" s="12" customFormat="1">
      <c r="B610" s="146"/>
      <c r="D610" s="147" t="s">
        <v>139</v>
      </c>
      <c r="E610" s="148" t="s">
        <v>1</v>
      </c>
      <c r="F610" s="149" t="s">
        <v>726</v>
      </c>
      <c r="H610" s="150">
        <v>248.8</v>
      </c>
      <c r="I610" s="151"/>
      <c r="L610" s="146"/>
      <c r="M610" s="152"/>
      <c r="T610" s="153"/>
      <c r="AT610" s="148" t="s">
        <v>139</v>
      </c>
      <c r="AU610" s="148" t="s">
        <v>84</v>
      </c>
      <c r="AV610" s="12" t="s">
        <v>84</v>
      </c>
      <c r="AW610" s="12" t="s">
        <v>31</v>
      </c>
      <c r="AX610" s="12" t="s">
        <v>74</v>
      </c>
      <c r="AY610" s="148" t="s">
        <v>132</v>
      </c>
    </row>
    <row r="611" spans="2:65" s="12" customFormat="1">
      <c r="B611" s="146"/>
      <c r="D611" s="147" t="s">
        <v>139</v>
      </c>
      <c r="E611" s="148" t="s">
        <v>1</v>
      </c>
      <c r="F611" s="149" t="s">
        <v>727</v>
      </c>
      <c r="H611" s="150">
        <v>83.8</v>
      </c>
      <c r="I611" s="151"/>
      <c r="L611" s="146"/>
      <c r="M611" s="152"/>
      <c r="T611" s="153"/>
      <c r="AT611" s="148" t="s">
        <v>139</v>
      </c>
      <c r="AU611" s="148" t="s">
        <v>84</v>
      </c>
      <c r="AV611" s="12" t="s">
        <v>84</v>
      </c>
      <c r="AW611" s="12" t="s">
        <v>31</v>
      </c>
      <c r="AX611" s="12" t="s">
        <v>74</v>
      </c>
      <c r="AY611" s="148" t="s">
        <v>132</v>
      </c>
    </row>
    <row r="612" spans="2:65" s="12" customFormat="1">
      <c r="B612" s="146"/>
      <c r="D612" s="147" t="s">
        <v>139</v>
      </c>
      <c r="E612" s="148" t="s">
        <v>1</v>
      </c>
      <c r="F612" s="149" t="s">
        <v>728</v>
      </c>
      <c r="H612" s="150">
        <v>0</v>
      </c>
      <c r="I612" s="151"/>
      <c r="L612" s="146"/>
      <c r="M612" s="152"/>
      <c r="T612" s="153"/>
      <c r="AT612" s="148" t="s">
        <v>139</v>
      </c>
      <c r="AU612" s="148" t="s">
        <v>84</v>
      </c>
      <c r="AV612" s="12" t="s">
        <v>84</v>
      </c>
      <c r="AW612" s="12" t="s">
        <v>31</v>
      </c>
      <c r="AX612" s="12" t="s">
        <v>74</v>
      </c>
      <c r="AY612" s="148" t="s">
        <v>132</v>
      </c>
    </row>
    <row r="613" spans="2:65" s="12" customFormat="1">
      <c r="B613" s="146"/>
      <c r="D613" s="147" t="s">
        <v>139</v>
      </c>
      <c r="E613" s="148" t="s">
        <v>1</v>
      </c>
      <c r="F613" s="149" t="s">
        <v>729</v>
      </c>
      <c r="H613" s="150">
        <v>77.290000000000006</v>
      </c>
      <c r="I613" s="151"/>
      <c r="L613" s="146"/>
      <c r="M613" s="152"/>
      <c r="T613" s="153"/>
      <c r="AT613" s="148" t="s">
        <v>139</v>
      </c>
      <c r="AU613" s="148" t="s">
        <v>84</v>
      </c>
      <c r="AV613" s="12" t="s">
        <v>84</v>
      </c>
      <c r="AW613" s="12" t="s">
        <v>31</v>
      </c>
      <c r="AX613" s="12" t="s">
        <v>74</v>
      </c>
      <c r="AY613" s="148" t="s">
        <v>132</v>
      </c>
    </row>
    <row r="614" spans="2:65" s="12" customFormat="1">
      <c r="B614" s="146"/>
      <c r="D614" s="147" t="s">
        <v>139</v>
      </c>
      <c r="E614" s="148" t="s">
        <v>1</v>
      </c>
      <c r="F614" s="149" t="s">
        <v>730</v>
      </c>
      <c r="H614" s="150">
        <v>55.11</v>
      </c>
      <c r="I614" s="151"/>
      <c r="L614" s="146"/>
      <c r="M614" s="152"/>
      <c r="T614" s="153"/>
      <c r="AT614" s="148" t="s">
        <v>139</v>
      </c>
      <c r="AU614" s="148" t="s">
        <v>84</v>
      </c>
      <c r="AV614" s="12" t="s">
        <v>84</v>
      </c>
      <c r="AW614" s="12" t="s">
        <v>31</v>
      </c>
      <c r="AX614" s="12" t="s">
        <v>74</v>
      </c>
      <c r="AY614" s="148" t="s">
        <v>132</v>
      </c>
    </row>
    <row r="615" spans="2:65" s="12" customFormat="1">
      <c r="B615" s="146"/>
      <c r="D615" s="147" t="s">
        <v>139</v>
      </c>
      <c r="E615" s="148" t="s">
        <v>1</v>
      </c>
      <c r="F615" s="149" t="s">
        <v>731</v>
      </c>
      <c r="H615" s="150">
        <v>49.08</v>
      </c>
      <c r="I615" s="151"/>
      <c r="L615" s="146"/>
      <c r="M615" s="152"/>
      <c r="T615" s="153"/>
      <c r="AT615" s="148" t="s">
        <v>139</v>
      </c>
      <c r="AU615" s="148" t="s">
        <v>84</v>
      </c>
      <c r="AV615" s="12" t="s">
        <v>84</v>
      </c>
      <c r="AW615" s="12" t="s">
        <v>31</v>
      </c>
      <c r="AX615" s="12" t="s">
        <v>74</v>
      </c>
      <c r="AY615" s="148" t="s">
        <v>132</v>
      </c>
    </row>
    <row r="616" spans="2:65" s="12" customFormat="1">
      <c r="B616" s="146"/>
      <c r="D616" s="147" t="s">
        <v>139</v>
      </c>
      <c r="E616" s="148" t="s">
        <v>1</v>
      </c>
      <c r="F616" s="149" t="s">
        <v>732</v>
      </c>
      <c r="H616" s="150">
        <v>0</v>
      </c>
      <c r="I616" s="151"/>
      <c r="L616" s="146"/>
      <c r="M616" s="152"/>
      <c r="T616" s="153"/>
      <c r="AT616" s="148" t="s">
        <v>139</v>
      </c>
      <c r="AU616" s="148" t="s">
        <v>84</v>
      </c>
      <c r="AV616" s="12" t="s">
        <v>84</v>
      </c>
      <c r="AW616" s="12" t="s">
        <v>31</v>
      </c>
      <c r="AX616" s="12" t="s">
        <v>74</v>
      </c>
      <c r="AY616" s="148" t="s">
        <v>132</v>
      </c>
    </row>
    <row r="617" spans="2:65" s="12" customFormat="1">
      <c r="B617" s="146"/>
      <c r="D617" s="147" t="s">
        <v>139</v>
      </c>
      <c r="E617" s="148" t="s">
        <v>1</v>
      </c>
      <c r="F617" s="149" t="s">
        <v>733</v>
      </c>
      <c r="H617" s="150">
        <v>120.85</v>
      </c>
      <c r="I617" s="151"/>
      <c r="L617" s="146"/>
      <c r="M617" s="152"/>
      <c r="T617" s="153"/>
      <c r="AT617" s="148" t="s">
        <v>139</v>
      </c>
      <c r="AU617" s="148" t="s">
        <v>84</v>
      </c>
      <c r="AV617" s="12" t="s">
        <v>84</v>
      </c>
      <c r="AW617" s="12" t="s">
        <v>31</v>
      </c>
      <c r="AX617" s="12" t="s">
        <v>74</v>
      </c>
      <c r="AY617" s="148" t="s">
        <v>132</v>
      </c>
    </row>
    <row r="618" spans="2:65" s="12" customFormat="1">
      <c r="B618" s="146"/>
      <c r="D618" s="147" t="s">
        <v>139</v>
      </c>
      <c r="E618" s="148" t="s">
        <v>1</v>
      </c>
      <c r="F618" s="149" t="s">
        <v>734</v>
      </c>
      <c r="H618" s="150">
        <v>26.02</v>
      </c>
      <c r="I618" s="151"/>
      <c r="L618" s="146"/>
      <c r="M618" s="152"/>
      <c r="T618" s="153"/>
      <c r="AT618" s="148" t="s">
        <v>139</v>
      </c>
      <c r="AU618" s="148" t="s">
        <v>84</v>
      </c>
      <c r="AV618" s="12" t="s">
        <v>84</v>
      </c>
      <c r="AW618" s="12" t="s">
        <v>31</v>
      </c>
      <c r="AX618" s="12" t="s">
        <v>74</v>
      </c>
      <c r="AY618" s="148" t="s">
        <v>132</v>
      </c>
    </row>
    <row r="619" spans="2:65" s="12" customFormat="1">
      <c r="B619" s="146"/>
      <c r="D619" s="147" t="s">
        <v>139</v>
      </c>
      <c r="E619" s="148" t="s">
        <v>1</v>
      </c>
      <c r="F619" s="149" t="s">
        <v>735</v>
      </c>
      <c r="H619" s="150">
        <v>208.6</v>
      </c>
      <c r="I619" s="151"/>
      <c r="L619" s="146"/>
      <c r="M619" s="152"/>
      <c r="T619" s="153"/>
      <c r="AT619" s="148" t="s">
        <v>139</v>
      </c>
      <c r="AU619" s="148" t="s">
        <v>84</v>
      </c>
      <c r="AV619" s="12" t="s">
        <v>84</v>
      </c>
      <c r="AW619" s="12" t="s">
        <v>31</v>
      </c>
      <c r="AX619" s="12" t="s">
        <v>74</v>
      </c>
      <c r="AY619" s="148" t="s">
        <v>132</v>
      </c>
    </row>
    <row r="620" spans="2:65" s="12" customFormat="1">
      <c r="B620" s="146"/>
      <c r="D620" s="147" t="s">
        <v>139</v>
      </c>
      <c r="E620" s="148" t="s">
        <v>1</v>
      </c>
      <c r="F620" s="149" t="s">
        <v>736</v>
      </c>
      <c r="H620" s="150">
        <v>73.64</v>
      </c>
      <c r="I620" s="151"/>
      <c r="L620" s="146"/>
      <c r="M620" s="152"/>
      <c r="T620" s="153"/>
      <c r="AT620" s="148" t="s">
        <v>139</v>
      </c>
      <c r="AU620" s="148" t="s">
        <v>84</v>
      </c>
      <c r="AV620" s="12" t="s">
        <v>84</v>
      </c>
      <c r="AW620" s="12" t="s">
        <v>31</v>
      </c>
      <c r="AX620" s="12" t="s">
        <v>74</v>
      </c>
      <c r="AY620" s="148" t="s">
        <v>132</v>
      </c>
    </row>
    <row r="621" spans="2:65" s="12" customFormat="1">
      <c r="B621" s="146"/>
      <c r="D621" s="147" t="s">
        <v>139</v>
      </c>
      <c r="E621" s="148" t="s">
        <v>1</v>
      </c>
      <c r="F621" s="149" t="s">
        <v>737</v>
      </c>
      <c r="H621" s="150">
        <v>354</v>
      </c>
      <c r="I621" s="151"/>
      <c r="L621" s="146"/>
      <c r="M621" s="152"/>
      <c r="T621" s="153"/>
      <c r="AT621" s="148" t="s">
        <v>139</v>
      </c>
      <c r="AU621" s="148" t="s">
        <v>84</v>
      </c>
      <c r="AV621" s="12" t="s">
        <v>84</v>
      </c>
      <c r="AW621" s="12" t="s">
        <v>31</v>
      </c>
      <c r="AX621" s="12" t="s">
        <v>74</v>
      </c>
      <c r="AY621" s="148" t="s">
        <v>132</v>
      </c>
    </row>
    <row r="622" spans="2:65" s="12" customFormat="1">
      <c r="B622" s="146"/>
      <c r="D622" s="147" t="s">
        <v>139</v>
      </c>
      <c r="E622" s="148" t="s">
        <v>1</v>
      </c>
      <c r="F622" s="149" t="s">
        <v>738</v>
      </c>
      <c r="H622" s="150">
        <v>190.8</v>
      </c>
      <c r="I622" s="151"/>
      <c r="L622" s="146"/>
      <c r="M622" s="152"/>
      <c r="T622" s="153"/>
      <c r="AT622" s="148" t="s">
        <v>139</v>
      </c>
      <c r="AU622" s="148" t="s">
        <v>84</v>
      </c>
      <c r="AV622" s="12" t="s">
        <v>84</v>
      </c>
      <c r="AW622" s="12" t="s">
        <v>31</v>
      </c>
      <c r="AX622" s="12" t="s">
        <v>74</v>
      </c>
      <c r="AY622" s="148" t="s">
        <v>132</v>
      </c>
    </row>
    <row r="623" spans="2:65" s="13" customFormat="1">
      <c r="B623" s="154"/>
      <c r="D623" s="147" t="s">
        <v>139</v>
      </c>
      <c r="E623" s="155" t="s">
        <v>1</v>
      </c>
      <c r="F623" s="156" t="s">
        <v>156</v>
      </c>
      <c r="H623" s="157">
        <v>2862.53</v>
      </c>
      <c r="I623" s="158"/>
      <c r="L623" s="154"/>
      <c r="M623" s="159"/>
      <c r="T623" s="160"/>
      <c r="AT623" s="155" t="s">
        <v>139</v>
      </c>
      <c r="AU623" s="155" t="s">
        <v>84</v>
      </c>
      <c r="AV623" s="13" t="s">
        <v>137</v>
      </c>
      <c r="AW623" s="13" t="s">
        <v>31</v>
      </c>
      <c r="AX623" s="13" t="s">
        <v>82</v>
      </c>
      <c r="AY623" s="155" t="s">
        <v>132</v>
      </c>
    </row>
    <row r="624" spans="2:65" s="1" customFormat="1" ht="24.2" customHeight="1">
      <c r="B624" s="132"/>
      <c r="C624" s="133" t="s">
        <v>449</v>
      </c>
      <c r="D624" s="133" t="s">
        <v>134</v>
      </c>
      <c r="E624" s="134" t="s">
        <v>1643</v>
      </c>
      <c r="F624" s="135" t="s">
        <v>1822</v>
      </c>
      <c r="G624" s="136" t="s">
        <v>135</v>
      </c>
      <c r="H624" s="137">
        <v>2358.5300000000002</v>
      </c>
      <c r="I624" s="138"/>
      <c r="J624" s="139">
        <f>ROUND(I624*H624,2)</f>
        <v>0</v>
      </c>
      <c r="K624" s="135" t="s">
        <v>136</v>
      </c>
      <c r="L624" s="32"/>
      <c r="M624" s="140" t="s">
        <v>1</v>
      </c>
      <c r="N624" s="141" t="s">
        <v>39</v>
      </c>
      <c r="P624" s="142">
        <f>O624*H624</f>
        <v>0</v>
      </c>
      <c r="Q624" s="142">
        <v>0</v>
      </c>
      <c r="R624" s="142">
        <f>Q624*H624</f>
        <v>0</v>
      </c>
      <c r="S624" s="142">
        <v>0</v>
      </c>
      <c r="T624" s="143">
        <f>S624*H624</f>
        <v>0</v>
      </c>
      <c r="AR624" s="144" t="s">
        <v>137</v>
      </c>
      <c r="AT624" s="144" t="s">
        <v>134</v>
      </c>
      <c r="AU624" s="144" t="s">
        <v>84</v>
      </c>
      <c r="AY624" s="17" t="s">
        <v>132</v>
      </c>
      <c r="BE624" s="145">
        <f>IF(N624="základní",J624,0)</f>
        <v>0</v>
      </c>
      <c r="BF624" s="145">
        <f>IF(N624="snížená",J624,0)</f>
        <v>0</v>
      </c>
      <c r="BG624" s="145">
        <f>IF(N624="zákl. přenesená",J624,0)</f>
        <v>0</v>
      </c>
      <c r="BH624" s="145">
        <f>IF(N624="sníž. přenesená",J624,0)</f>
        <v>0</v>
      </c>
      <c r="BI624" s="145">
        <f>IF(N624="nulová",J624,0)</f>
        <v>0</v>
      </c>
      <c r="BJ624" s="17" t="s">
        <v>82</v>
      </c>
      <c r="BK624" s="145">
        <f>ROUND(I624*H624,2)</f>
        <v>0</v>
      </c>
      <c r="BL624" s="17" t="s">
        <v>137</v>
      </c>
      <c r="BM624" s="144" t="s">
        <v>1052</v>
      </c>
    </row>
    <row r="625" spans="2:65" s="12" customFormat="1">
      <c r="B625" s="146"/>
      <c r="D625" s="147" t="s">
        <v>139</v>
      </c>
      <c r="E625" s="148" t="s">
        <v>1</v>
      </c>
      <c r="F625" s="149" t="s">
        <v>722</v>
      </c>
      <c r="H625" s="150">
        <v>252.88</v>
      </c>
      <c r="I625" s="151"/>
      <c r="L625" s="146"/>
      <c r="M625" s="152"/>
      <c r="T625" s="153"/>
      <c r="AT625" s="148" t="s">
        <v>139</v>
      </c>
      <c r="AU625" s="148" t="s">
        <v>84</v>
      </c>
      <c r="AV625" s="12" t="s">
        <v>84</v>
      </c>
      <c r="AW625" s="12" t="s">
        <v>31</v>
      </c>
      <c r="AX625" s="12" t="s">
        <v>74</v>
      </c>
      <c r="AY625" s="148" t="s">
        <v>132</v>
      </c>
    </row>
    <row r="626" spans="2:65" s="12" customFormat="1">
      <c r="B626" s="146"/>
      <c r="D626" s="147" t="s">
        <v>139</v>
      </c>
      <c r="E626" s="148" t="s">
        <v>1</v>
      </c>
      <c r="F626" s="149" t="s">
        <v>723</v>
      </c>
      <c r="H626" s="150">
        <v>702.06</v>
      </c>
      <c r="I626" s="151"/>
      <c r="L626" s="146"/>
      <c r="M626" s="152"/>
      <c r="T626" s="153"/>
      <c r="AT626" s="148" t="s">
        <v>139</v>
      </c>
      <c r="AU626" s="148" t="s">
        <v>84</v>
      </c>
      <c r="AV626" s="12" t="s">
        <v>84</v>
      </c>
      <c r="AW626" s="12" t="s">
        <v>31</v>
      </c>
      <c r="AX626" s="12" t="s">
        <v>74</v>
      </c>
      <c r="AY626" s="148" t="s">
        <v>132</v>
      </c>
    </row>
    <row r="627" spans="2:65" s="12" customFormat="1">
      <c r="B627" s="146"/>
      <c r="D627" s="147" t="s">
        <v>139</v>
      </c>
      <c r="E627" s="148" t="s">
        <v>1</v>
      </c>
      <c r="F627" s="149" t="s">
        <v>724</v>
      </c>
      <c r="H627" s="150">
        <v>190.52</v>
      </c>
      <c r="I627" s="151"/>
      <c r="L627" s="146"/>
      <c r="M627" s="152"/>
      <c r="T627" s="153"/>
      <c r="AT627" s="148" t="s">
        <v>139</v>
      </c>
      <c r="AU627" s="148" t="s">
        <v>84</v>
      </c>
      <c r="AV627" s="12" t="s">
        <v>84</v>
      </c>
      <c r="AW627" s="12" t="s">
        <v>31</v>
      </c>
      <c r="AX627" s="12" t="s">
        <v>74</v>
      </c>
      <c r="AY627" s="148" t="s">
        <v>132</v>
      </c>
    </row>
    <row r="628" spans="2:65" s="12" customFormat="1">
      <c r="B628" s="146"/>
      <c r="D628" s="147" t="s">
        <v>139</v>
      </c>
      <c r="E628" s="148" t="s">
        <v>1</v>
      </c>
      <c r="F628" s="149" t="s">
        <v>725</v>
      </c>
      <c r="H628" s="150">
        <v>229.08</v>
      </c>
      <c r="I628" s="151"/>
      <c r="L628" s="146"/>
      <c r="M628" s="152"/>
      <c r="T628" s="153"/>
      <c r="AT628" s="148" t="s">
        <v>139</v>
      </c>
      <c r="AU628" s="148" t="s">
        <v>84</v>
      </c>
      <c r="AV628" s="12" t="s">
        <v>84</v>
      </c>
      <c r="AW628" s="12" t="s">
        <v>31</v>
      </c>
      <c r="AX628" s="12" t="s">
        <v>74</v>
      </c>
      <c r="AY628" s="148" t="s">
        <v>132</v>
      </c>
    </row>
    <row r="629" spans="2:65" s="12" customFormat="1">
      <c r="B629" s="146"/>
      <c r="D629" s="147" t="s">
        <v>139</v>
      </c>
      <c r="E629" s="148" t="s">
        <v>1</v>
      </c>
      <c r="F629" s="149" t="s">
        <v>727</v>
      </c>
      <c r="H629" s="150">
        <v>83.8</v>
      </c>
      <c r="I629" s="151"/>
      <c r="L629" s="146"/>
      <c r="M629" s="152"/>
      <c r="T629" s="153"/>
      <c r="AT629" s="148" t="s">
        <v>139</v>
      </c>
      <c r="AU629" s="148" t="s">
        <v>84</v>
      </c>
      <c r="AV629" s="12" t="s">
        <v>84</v>
      </c>
      <c r="AW629" s="12" t="s">
        <v>31</v>
      </c>
      <c r="AX629" s="12" t="s">
        <v>74</v>
      </c>
      <c r="AY629" s="148" t="s">
        <v>132</v>
      </c>
    </row>
    <row r="630" spans="2:65" s="12" customFormat="1">
      <c r="B630" s="146"/>
      <c r="D630" s="147" t="s">
        <v>139</v>
      </c>
      <c r="E630" s="148" t="s">
        <v>1</v>
      </c>
      <c r="F630" s="149" t="s">
        <v>729</v>
      </c>
      <c r="H630" s="150">
        <v>77.290000000000006</v>
      </c>
      <c r="I630" s="151"/>
      <c r="L630" s="146"/>
      <c r="M630" s="152"/>
      <c r="T630" s="153"/>
      <c r="AT630" s="148" t="s">
        <v>139</v>
      </c>
      <c r="AU630" s="148" t="s">
        <v>84</v>
      </c>
      <c r="AV630" s="12" t="s">
        <v>84</v>
      </c>
      <c r="AW630" s="12" t="s">
        <v>31</v>
      </c>
      <c r="AX630" s="12" t="s">
        <v>74</v>
      </c>
      <c r="AY630" s="148" t="s">
        <v>132</v>
      </c>
    </row>
    <row r="631" spans="2:65" s="12" customFormat="1">
      <c r="B631" s="146"/>
      <c r="D631" s="147" t="s">
        <v>139</v>
      </c>
      <c r="E631" s="148" t="s">
        <v>1</v>
      </c>
      <c r="F631" s="149" t="s">
        <v>732</v>
      </c>
      <c r="H631" s="150">
        <v>0</v>
      </c>
      <c r="I631" s="151"/>
      <c r="L631" s="146"/>
      <c r="M631" s="152"/>
      <c r="T631" s="153"/>
      <c r="AT631" s="148" t="s">
        <v>139</v>
      </c>
      <c r="AU631" s="148" t="s">
        <v>84</v>
      </c>
      <c r="AV631" s="12" t="s">
        <v>84</v>
      </c>
      <c r="AW631" s="12" t="s">
        <v>31</v>
      </c>
      <c r="AX631" s="12" t="s">
        <v>74</v>
      </c>
      <c r="AY631" s="148" t="s">
        <v>132</v>
      </c>
    </row>
    <row r="632" spans="2:65" s="12" customFormat="1">
      <c r="B632" s="146"/>
      <c r="D632" s="147" t="s">
        <v>139</v>
      </c>
      <c r="E632" s="148" t="s">
        <v>1</v>
      </c>
      <c r="F632" s="149" t="s">
        <v>733</v>
      </c>
      <c r="H632" s="150">
        <v>120.85</v>
      </c>
      <c r="I632" s="151"/>
      <c r="L632" s="146"/>
      <c r="M632" s="152"/>
      <c r="T632" s="153"/>
      <c r="AT632" s="148" t="s">
        <v>139</v>
      </c>
      <c r="AU632" s="148" t="s">
        <v>84</v>
      </c>
      <c r="AV632" s="12" t="s">
        <v>84</v>
      </c>
      <c r="AW632" s="12" t="s">
        <v>31</v>
      </c>
      <c r="AX632" s="12" t="s">
        <v>74</v>
      </c>
      <c r="AY632" s="148" t="s">
        <v>132</v>
      </c>
    </row>
    <row r="633" spans="2:65" s="12" customFormat="1">
      <c r="B633" s="146"/>
      <c r="D633" s="147" t="s">
        <v>139</v>
      </c>
      <c r="E633" s="148" t="s">
        <v>1</v>
      </c>
      <c r="F633" s="149" t="s">
        <v>734</v>
      </c>
      <c r="H633" s="150">
        <v>26.02</v>
      </c>
      <c r="I633" s="151"/>
      <c r="L633" s="146"/>
      <c r="M633" s="152"/>
      <c r="T633" s="153"/>
      <c r="AT633" s="148" t="s">
        <v>139</v>
      </c>
      <c r="AU633" s="148" t="s">
        <v>84</v>
      </c>
      <c r="AV633" s="12" t="s">
        <v>84</v>
      </c>
      <c r="AW633" s="12" t="s">
        <v>31</v>
      </c>
      <c r="AX633" s="12" t="s">
        <v>74</v>
      </c>
      <c r="AY633" s="148" t="s">
        <v>132</v>
      </c>
    </row>
    <row r="634" spans="2:65" s="12" customFormat="1">
      <c r="B634" s="146"/>
      <c r="D634" s="147" t="s">
        <v>139</v>
      </c>
      <c r="E634" s="148" t="s">
        <v>1</v>
      </c>
      <c r="F634" s="149" t="s">
        <v>740</v>
      </c>
      <c r="H634" s="150">
        <v>131.22999999999999</v>
      </c>
      <c r="I634" s="151"/>
      <c r="L634" s="146"/>
      <c r="M634" s="152"/>
      <c r="T634" s="153"/>
      <c r="AT634" s="148" t="s">
        <v>139</v>
      </c>
      <c r="AU634" s="148" t="s">
        <v>84</v>
      </c>
      <c r="AV634" s="12" t="s">
        <v>84</v>
      </c>
      <c r="AW634" s="12" t="s">
        <v>31</v>
      </c>
      <c r="AX634" s="12" t="s">
        <v>74</v>
      </c>
      <c r="AY634" s="148" t="s">
        <v>132</v>
      </c>
    </row>
    <row r="635" spans="2:65" s="12" customFormat="1">
      <c r="B635" s="146"/>
      <c r="D635" s="147" t="s">
        <v>139</v>
      </c>
      <c r="E635" s="148" t="s">
        <v>1</v>
      </c>
      <c r="F635" s="149" t="s">
        <v>737</v>
      </c>
      <c r="H635" s="150">
        <v>354</v>
      </c>
      <c r="I635" s="151"/>
      <c r="L635" s="146"/>
      <c r="M635" s="152"/>
      <c r="T635" s="153"/>
      <c r="AT635" s="148" t="s">
        <v>139</v>
      </c>
      <c r="AU635" s="148" t="s">
        <v>84</v>
      </c>
      <c r="AV635" s="12" t="s">
        <v>84</v>
      </c>
      <c r="AW635" s="12" t="s">
        <v>31</v>
      </c>
      <c r="AX635" s="12" t="s">
        <v>74</v>
      </c>
      <c r="AY635" s="148" t="s">
        <v>132</v>
      </c>
    </row>
    <row r="636" spans="2:65" s="12" customFormat="1">
      <c r="B636" s="146"/>
      <c r="D636" s="147" t="s">
        <v>139</v>
      </c>
      <c r="E636" s="148" t="s">
        <v>1</v>
      </c>
      <c r="F636" s="149" t="s">
        <v>738</v>
      </c>
      <c r="H636" s="150">
        <v>190.8</v>
      </c>
      <c r="I636" s="151"/>
      <c r="L636" s="146"/>
      <c r="M636" s="152"/>
      <c r="T636" s="153"/>
      <c r="AT636" s="148" t="s">
        <v>139</v>
      </c>
      <c r="AU636" s="148" t="s">
        <v>84</v>
      </c>
      <c r="AV636" s="12" t="s">
        <v>84</v>
      </c>
      <c r="AW636" s="12" t="s">
        <v>31</v>
      </c>
      <c r="AX636" s="12" t="s">
        <v>74</v>
      </c>
      <c r="AY636" s="148" t="s">
        <v>132</v>
      </c>
    </row>
    <row r="637" spans="2:65" s="13" customFormat="1">
      <c r="B637" s="154"/>
      <c r="D637" s="147" t="s">
        <v>139</v>
      </c>
      <c r="E637" s="155" t="s">
        <v>1</v>
      </c>
      <c r="F637" s="156" t="s">
        <v>156</v>
      </c>
      <c r="H637" s="157">
        <v>2358.5300000000002</v>
      </c>
      <c r="I637" s="158"/>
      <c r="L637" s="154"/>
      <c r="M637" s="159"/>
      <c r="T637" s="160"/>
      <c r="AT637" s="155" t="s">
        <v>139</v>
      </c>
      <c r="AU637" s="155" t="s">
        <v>84</v>
      </c>
      <c r="AV637" s="13" t="s">
        <v>137</v>
      </c>
      <c r="AW637" s="13" t="s">
        <v>31</v>
      </c>
      <c r="AX637" s="13" t="s">
        <v>82</v>
      </c>
      <c r="AY637" s="155" t="s">
        <v>132</v>
      </c>
    </row>
    <row r="638" spans="2:65" s="1" customFormat="1" ht="33" customHeight="1">
      <c r="B638" s="132"/>
      <c r="C638" s="133" t="s">
        <v>451</v>
      </c>
      <c r="D638" s="133" t="s">
        <v>134</v>
      </c>
      <c r="E638" s="134" t="s">
        <v>1679</v>
      </c>
      <c r="F638" s="135" t="s">
        <v>1864</v>
      </c>
      <c r="G638" s="136" t="s">
        <v>135</v>
      </c>
      <c r="H638" s="137">
        <v>2358.5300000000002</v>
      </c>
      <c r="I638" s="138"/>
      <c r="J638" s="139">
        <f>ROUND(I638*H638,2)</f>
        <v>0</v>
      </c>
      <c r="K638" s="135" t="s">
        <v>136</v>
      </c>
      <c r="L638" s="32"/>
      <c r="M638" s="140" t="s">
        <v>1</v>
      </c>
      <c r="N638" s="141" t="s">
        <v>39</v>
      </c>
      <c r="P638" s="142">
        <f>O638*H638</f>
        <v>0</v>
      </c>
      <c r="Q638" s="142">
        <v>0</v>
      </c>
      <c r="R638" s="142">
        <f>Q638*H638</f>
        <v>0</v>
      </c>
      <c r="S638" s="142">
        <v>0</v>
      </c>
      <c r="T638" s="143">
        <f>S638*H638</f>
        <v>0</v>
      </c>
      <c r="AR638" s="144" t="s">
        <v>137</v>
      </c>
      <c r="AT638" s="144" t="s">
        <v>134</v>
      </c>
      <c r="AU638" s="144" t="s">
        <v>84</v>
      </c>
      <c r="AY638" s="17" t="s">
        <v>132</v>
      </c>
      <c r="BE638" s="145">
        <f>IF(N638="základní",J638,0)</f>
        <v>0</v>
      </c>
      <c r="BF638" s="145">
        <f>IF(N638="snížená",J638,0)</f>
        <v>0</v>
      </c>
      <c r="BG638" s="145">
        <f>IF(N638="zákl. přenesená",J638,0)</f>
        <v>0</v>
      </c>
      <c r="BH638" s="145">
        <f>IF(N638="sníž. přenesená",J638,0)</f>
        <v>0</v>
      </c>
      <c r="BI638" s="145">
        <f>IF(N638="nulová",J638,0)</f>
        <v>0</v>
      </c>
      <c r="BJ638" s="17" t="s">
        <v>82</v>
      </c>
      <c r="BK638" s="145">
        <f>ROUND(I638*H638,2)</f>
        <v>0</v>
      </c>
      <c r="BL638" s="17" t="s">
        <v>137</v>
      </c>
      <c r="BM638" s="144" t="s">
        <v>1053</v>
      </c>
    </row>
    <row r="639" spans="2:65" s="12" customFormat="1">
      <c r="B639" s="146"/>
      <c r="D639" s="147" t="s">
        <v>139</v>
      </c>
      <c r="E639" s="148" t="s">
        <v>1</v>
      </c>
      <c r="F639" s="149" t="s">
        <v>722</v>
      </c>
      <c r="H639" s="150">
        <v>252.88</v>
      </c>
      <c r="I639" s="151"/>
      <c r="L639" s="146"/>
      <c r="M639" s="152"/>
      <c r="T639" s="153"/>
      <c r="AT639" s="148" t="s">
        <v>139</v>
      </c>
      <c r="AU639" s="148" t="s">
        <v>84</v>
      </c>
      <c r="AV639" s="12" t="s">
        <v>84</v>
      </c>
      <c r="AW639" s="12" t="s">
        <v>31</v>
      </c>
      <c r="AX639" s="12" t="s">
        <v>74</v>
      </c>
      <c r="AY639" s="148" t="s">
        <v>132</v>
      </c>
    </row>
    <row r="640" spans="2:65" s="12" customFormat="1">
      <c r="B640" s="146"/>
      <c r="D640" s="147" t="s">
        <v>139</v>
      </c>
      <c r="E640" s="148" t="s">
        <v>1</v>
      </c>
      <c r="F640" s="149" t="s">
        <v>723</v>
      </c>
      <c r="H640" s="150">
        <v>702.06</v>
      </c>
      <c r="I640" s="151"/>
      <c r="L640" s="146"/>
      <c r="M640" s="152"/>
      <c r="T640" s="153"/>
      <c r="AT640" s="148" t="s">
        <v>139</v>
      </c>
      <c r="AU640" s="148" t="s">
        <v>84</v>
      </c>
      <c r="AV640" s="12" t="s">
        <v>84</v>
      </c>
      <c r="AW640" s="12" t="s">
        <v>31</v>
      </c>
      <c r="AX640" s="12" t="s">
        <v>74</v>
      </c>
      <c r="AY640" s="148" t="s">
        <v>132</v>
      </c>
    </row>
    <row r="641" spans="2:65" s="12" customFormat="1">
      <c r="B641" s="146"/>
      <c r="D641" s="147" t="s">
        <v>139</v>
      </c>
      <c r="E641" s="148" t="s">
        <v>1</v>
      </c>
      <c r="F641" s="149" t="s">
        <v>724</v>
      </c>
      <c r="H641" s="150">
        <v>190.52</v>
      </c>
      <c r="I641" s="151"/>
      <c r="L641" s="146"/>
      <c r="M641" s="152"/>
      <c r="T641" s="153"/>
      <c r="AT641" s="148" t="s">
        <v>139</v>
      </c>
      <c r="AU641" s="148" t="s">
        <v>84</v>
      </c>
      <c r="AV641" s="12" t="s">
        <v>84</v>
      </c>
      <c r="AW641" s="12" t="s">
        <v>31</v>
      </c>
      <c r="AX641" s="12" t="s">
        <v>74</v>
      </c>
      <c r="AY641" s="148" t="s">
        <v>132</v>
      </c>
    </row>
    <row r="642" spans="2:65" s="12" customFormat="1">
      <c r="B642" s="146"/>
      <c r="D642" s="147" t="s">
        <v>139</v>
      </c>
      <c r="E642" s="148" t="s">
        <v>1</v>
      </c>
      <c r="F642" s="149" t="s">
        <v>725</v>
      </c>
      <c r="H642" s="150">
        <v>229.08</v>
      </c>
      <c r="I642" s="151"/>
      <c r="L642" s="146"/>
      <c r="M642" s="152"/>
      <c r="T642" s="153"/>
      <c r="AT642" s="148" t="s">
        <v>139</v>
      </c>
      <c r="AU642" s="148" t="s">
        <v>84</v>
      </c>
      <c r="AV642" s="12" t="s">
        <v>84</v>
      </c>
      <c r="AW642" s="12" t="s">
        <v>31</v>
      </c>
      <c r="AX642" s="12" t="s">
        <v>74</v>
      </c>
      <c r="AY642" s="148" t="s">
        <v>132</v>
      </c>
    </row>
    <row r="643" spans="2:65" s="12" customFormat="1">
      <c r="B643" s="146"/>
      <c r="D643" s="147" t="s">
        <v>139</v>
      </c>
      <c r="E643" s="148" t="s">
        <v>1</v>
      </c>
      <c r="F643" s="149" t="s">
        <v>727</v>
      </c>
      <c r="H643" s="150">
        <v>83.8</v>
      </c>
      <c r="I643" s="151"/>
      <c r="L643" s="146"/>
      <c r="M643" s="152"/>
      <c r="T643" s="153"/>
      <c r="AT643" s="148" t="s">
        <v>139</v>
      </c>
      <c r="AU643" s="148" t="s">
        <v>84</v>
      </c>
      <c r="AV643" s="12" t="s">
        <v>84</v>
      </c>
      <c r="AW643" s="12" t="s">
        <v>31</v>
      </c>
      <c r="AX643" s="12" t="s">
        <v>74</v>
      </c>
      <c r="AY643" s="148" t="s">
        <v>132</v>
      </c>
    </row>
    <row r="644" spans="2:65" s="12" customFormat="1">
      <c r="B644" s="146"/>
      <c r="D644" s="147" t="s">
        <v>139</v>
      </c>
      <c r="E644" s="148" t="s">
        <v>1</v>
      </c>
      <c r="F644" s="149" t="s">
        <v>729</v>
      </c>
      <c r="H644" s="150">
        <v>77.290000000000006</v>
      </c>
      <c r="I644" s="151"/>
      <c r="L644" s="146"/>
      <c r="M644" s="152"/>
      <c r="T644" s="153"/>
      <c r="AT644" s="148" t="s">
        <v>139</v>
      </c>
      <c r="AU644" s="148" t="s">
        <v>84</v>
      </c>
      <c r="AV644" s="12" t="s">
        <v>84</v>
      </c>
      <c r="AW644" s="12" t="s">
        <v>31</v>
      </c>
      <c r="AX644" s="12" t="s">
        <v>74</v>
      </c>
      <c r="AY644" s="148" t="s">
        <v>132</v>
      </c>
    </row>
    <row r="645" spans="2:65" s="12" customFormat="1">
      <c r="B645" s="146"/>
      <c r="D645" s="147" t="s">
        <v>139</v>
      </c>
      <c r="E645" s="148" t="s">
        <v>1</v>
      </c>
      <c r="F645" s="149" t="s">
        <v>732</v>
      </c>
      <c r="H645" s="150">
        <v>0</v>
      </c>
      <c r="I645" s="151"/>
      <c r="L645" s="146"/>
      <c r="M645" s="152"/>
      <c r="T645" s="153"/>
      <c r="AT645" s="148" t="s">
        <v>139</v>
      </c>
      <c r="AU645" s="148" t="s">
        <v>84</v>
      </c>
      <c r="AV645" s="12" t="s">
        <v>84</v>
      </c>
      <c r="AW645" s="12" t="s">
        <v>31</v>
      </c>
      <c r="AX645" s="12" t="s">
        <v>74</v>
      </c>
      <c r="AY645" s="148" t="s">
        <v>132</v>
      </c>
    </row>
    <row r="646" spans="2:65" s="12" customFormat="1">
      <c r="B646" s="146"/>
      <c r="D646" s="147" t="s">
        <v>139</v>
      </c>
      <c r="E646" s="148" t="s">
        <v>1</v>
      </c>
      <c r="F646" s="149" t="s">
        <v>733</v>
      </c>
      <c r="H646" s="150">
        <v>120.85</v>
      </c>
      <c r="I646" s="151"/>
      <c r="L646" s="146"/>
      <c r="M646" s="152"/>
      <c r="T646" s="153"/>
      <c r="AT646" s="148" t="s">
        <v>139</v>
      </c>
      <c r="AU646" s="148" t="s">
        <v>84</v>
      </c>
      <c r="AV646" s="12" t="s">
        <v>84</v>
      </c>
      <c r="AW646" s="12" t="s">
        <v>31</v>
      </c>
      <c r="AX646" s="12" t="s">
        <v>74</v>
      </c>
      <c r="AY646" s="148" t="s">
        <v>132</v>
      </c>
    </row>
    <row r="647" spans="2:65" s="12" customFormat="1">
      <c r="B647" s="146"/>
      <c r="D647" s="147" t="s">
        <v>139</v>
      </c>
      <c r="E647" s="148" t="s">
        <v>1</v>
      </c>
      <c r="F647" s="149" t="s">
        <v>734</v>
      </c>
      <c r="H647" s="150">
        <v>26.02</v>
      </c>
      <c r="I647" s="151"/>
      <c r="L647" s="146"/>
      <c r="M647" s="152"/>
      <c r="T647" s="153"/>
      <c r="AT647" s="148" t="s">
        <v>139</v>
      </c>
      <c r="AU647" s="148" t="s">
        <v>84</v>
      </c>
      <c r="AV647" s="12" t="s">
        <v>84</v>
      </c>
      <c r="AW647" s="12" t="s">
        <v>31</v>
      </c>
      <c r="AX647" s="12" t="s">
        <v>74</v>
      </c>
      <c r="AY647" s="148" t="s">
        <v>132</v>
      </c>
    </row>
    <row r="648" spans="2:65" s="12" customFormat="1">
      <c r="B648" s="146"/>
      <c r="D648" s="147" t="s">
        <v>139</v>
      </c>
      <c r="E648" s="148" t="s">
        <v>1</v>
      </c>
      <c r="F648" s="149" t="s">
        <v>740</v>
      </c>
      <c r="H648" s="150">
        <v>131.22999999999999</v>
      </c>
      <c r="I648" s="151"/>
      <c r="L648" s="146"/>
      <c r="M648" s="152"/>
      <c r="T648" s="153"/>
      <c r="AT648" s="148" t="s">
        <v>139</v>
      </c>
      <c r="AU648" s="148" t="s">
        <v>84</v>
      </c>
      <c r="AV648" s="12" t="s">
        <v>84</v>
      </c>
      <c r="AW648" s="12" t="s">
        <v>31</v>
      </c>
      <c r="AX648" s="12" t="s">
        <v>74</v>
      </c>
      <c r="AY648" s="148" t="s">
        <v>132</v>
      </c>
    </row>
    <row r="649" spans="2:65" s="12" customFormat="1">
      <c r="B649" s="146"/>
      <c r="D649" s="147" t="s">
        <v>139</v>
      </c>
      <c r="E649" s="148" t="s">
        <v>1</v>
      </c>
      <c r="F649" s="149" t="s">
        <v>737</v>
      </c>
      <c r="H649" s="150">
        <v>354</v>
      </c>
      <c r="I649" s="151"/>
      <c r="L649" s="146"/>
      <c r="M649" s="152"/>
      <c r="T649" s="153"/>
      <c r="AT649" s="148" t="s">
        <v>139</v>
      </c>
      <c r="AU649" s="148" t="s">
        <v>84</v>
      </c>
      <c r="AV649" s="12" t="s">
        <v>84</v>
      </c>
      <c r="AW649" s="12" t="s">
        <v>31</v>
      </c>
      <c r="AX649" s="12" t="s">
        <v>74</v>
      </c>
      <c r="AY649" s="148" t="s">
        <v>132</v>
      </c>
    </row>
    <row r="650" spans="2:65" s="12" customFormat="1">
      <c r="B650" s="146"/>
      <c r="D650" s="147" t="s">
        <v>139</v>
      </c>
      <c r="E650" s="148" t="s">
        <v>1</v>
      </c>
      <c r="F650" s="149" t="s">
        <v>738</v>
      </c>
      <c r="H650" s="150">
        <v>190.8</v>
      </c>
      <c r="I650" s="151"/>
      <c r="L650" s="146"/>
      <c r="M650" s="152"/>
      <c r="T650" s="153"/>
      <c r="AT650" s="148" t="s">
        <v>139</v>
      </c>
      <c r="AU650" s="148" t="s">
        <v>84</v>
      </c>
      <c r="AV650" s="12" t="s">
        <v>84</v>
      </c>
      <c r="AW650" s="12" t="s">
        <v>31</v>
      </c>
      <c r="AX650" s="12" t="s">
        <v>74</v>
      </c>
      <c r="AY650" s="148" t="s">
        <v>132</v>
      </c>
    </row>
    <row r="651" spans="2:65" s="13" customFormat="1">
      <c r="B651" s="154"/>
      <c r="D651" s="147" t="s">
        <v>139</v>
      </c>
      <c r="E651" s="155" t="s">
        <v>1</v>
      </c>
      <c r="F651" s="156" t="s">
        <v>156</v>
      </c>
      <c r="H651" s="157">
        <v>2358.5300000000002</v>
      </c>
      <c r="I651" s="158"/>
      <c r="L651" s="154"/>
      <c r="M651" s="159"/>
      <c r="T651" s="160"/>
      <c r="AT651" s="155" t="s">
        <v>139</v>
      </c>
      <c r="AU651" s="155" t="s">
        <v>84</v>
      </c>
      <c r="AV651" s="13" t="s">
        <v>137</v>
      </c>
      <c r="AW651" s="13" t="s">
        <v>31</v>
      </c>
      <c r="AX651" s="13" t="s">
        <v>82</v>
      </c>
      <c r="AY651" s="155" t="s">
        <v>132</v>
      </c>
    </row>
    <row r="652" spans="2:65" s="1" customFormat="1" ht="37.9" customHeight="1">
      <c r="B652" s="132"/>
      <c r="C652" s="133" t="s">
        <v>453</v>
      </c>
      <c r="D652" s="133" t="s">
        <v>134</v>
      </c>
      <c r="E652" s="134" t="s">
        <v>464</v>
      </c>
      <c r="F652" s="135" t="s">
        <v>465</v>
      </c>
      <c r="G652" s="136" t="s">
        <v>403</v>
      </c>
      <c r="H652" s="137">
        <v>1</v>
      </c>
      <c r="I652" s="138"/>
      <c r="J652" s="139">
        <f>ROUND(I652*H652,2)</f>
        <v>0</v>
      </c>
      <c r="K652" s="135" t="s">
        <v>1</v>
      </c>
      <c r="L652" s="32"/>
      <c r="M652" s="140" t="s">
        <v>1</v>
      </c>
      <c r="N652" s="141" t="s">
        <v>39</v>
      </c>
      <c r="P652" s="142">
        <f>O652*H652</f>
        <v>0</v>
      </c>
      <c r="Q652" s="142">
        <v>0</v>
      </c>
      <c r="R652" s="142">
        <f>Q652*H652</f>
        <v>0</v>
      </c>
      <c r="S652" s="142">
        <v>0</v>
      </c>
      <c r="T652" s="143">
        <f>S652*H652</f>
        <v>0</v>
      </c>
      <c r="AR652" s="144" t="s">
        <v>137</v>
      </c>
      <c r="AT652" s="144" t="s">
        <v>134</v>
      </c>
      <c r="AU652" s="144" t="s">
        <v>84</v>
      </c>
      <c r="AY652" s="17" t="s">
        <v>132</v>
      </c>
      <c r="BE652" s="145">
        <f>IF(N652="základní",J652,0)</f>
        <v>0</v>
      </c>
      <c r="BF652" s="145">
        <f>IF(N652="snížená",J652,0)</f>
        <v>0</v>
      </c>
      <c r="BG652" s="145">
        <f>IF(N652="zákl. přenesená",J652,0)</f>
        <v>0</v>
      </c>
      <c r="BH652" s="145">
        <f>IF(N652="sníž. přenesená",J652,0)</f>
        <v>0</v>
      </c>
      <c r="BI652" s="145">
        <f>IF(N652="nulová",J652,0)</f>
        <v>0</v>
      </c>
      <c r="BJ652" s="17" t="s">
        <v>82</v>
      </c>
      <c r="BK652" s="145">
        <f>ROUND(I652*H652,2)</f>
        <v>0</v>
      </c>
      <c r="BL652" s="17" t="s">
        <v>137</v>
      </c>
      <c r="BM652" s="144" t="s">
        <v>1054</v>
      </c>
    </row>
    <row r="653" spans="2:65" s="1" customFormat="1" ht="24.2" customHeight="1">
      <c r="B653" s="132"/>
      <c r="C653" s="133" t="s">
        <v>455</v>
      </c>
      <c r="D653" s="133" t="s">
        <v>134</v>
      </c>
      <c r="E653" s="134" t="s">
        <v>1646</v>
      </c>
      <c r="F653" s="135" t="s">
        <v>1825</v>
      </c>
      <c r="G653" s="136" t="s">
        <v>135</v>
      </c>
      <c r="H653" s="137">
        <v>147.28</v>
      </c>
      <c r="I653" s="138"/>
      <c r="J653" s="139">
        <f>ROUND(I653*H653,2)</f>
        <v>0</v>
      </c>
      <c r="K653" s="135" t="s">
        <v>136</v>
      </c>
      <c r="L653" s="32"/>
      <c r="M653" s="140" t="s">
        <v>1</v>
      </c>
      <c r="N653" s="141" t="s">
        <v>39</v>
      </c>
      <c r="P653" s="142">
        <f>O653*H653</f>
        <v>0</v>
      </c>
      <c r="Q653" s="142">
        <v>0.1837</v>
      </c>
      <c r="R653" s="142">
        <f>Q653*H653</f>
        <v>27.055336</v>
      </c>
      <c r="S653" s="142">
        <v>0</v>
      </c>
      <c r="T653" s="143">
        <f>S653*H653</f>
        <v>0</v>
      </c>
      <c r="AR653" s="144" t="s">
        <v>137</v>
      </c>
      <c r="AT653" s="144" t="s">
        <v>134</v>
      </c>
      <c r="AU653" s="144" t="s">
        <v>84</v>
      </c>
      <c r="AY653" s="17" t="s">
        <v>132</v>
      </c>
      <c r="BE653" s="145">
        <f>IF(N653="základní",J653,0)</f>
        <v>0</v>
      </c>
      <c r="BF653" s="145">
        <f>IF(N653="snížená",J653,0)</f>
        <v>0</v>
      </c>
      <c r="BG653" s="145">
        <f>IF(N653="zákl. přenesená",J653,0)</f>
        <v>0</v>
      </c>
      <c r="BH653" s="145">
        <f>IF(N653="sníž. přenesená",J653,0)</f>
        <v>0</v>
      </c>
      <c r="BI653" s="145">
        <f>IF(N653="nulová",J653,0)</f>
        <v>0</v>
      </c>
      <c r="BJ653" s="17" t="s">
        <v>82</v>
      </c>
      <c r="BK653" s="145">
        <f>ROUND(I653*H653,2)</f>
        <v>0</v>
      </c>
      <c r="BL653" s="17" t="s">
        <v>137</v>
      </c>
      <c r="BM653" s="144" t="s">
        <v>1055</v>
      </c>
    </row>
    <row r="654" spans="2:65" s="12" customFormat="1">
      <c r="B654" s="146"/>
      <c r="D654" s="147" t="s">
        <v>139</v>
      </c>
      <c r="E654" s="148" t="s">
        <v>1</v>
      </c>
      <c r="F654" s="149" t="s">
        <v>720</v>
      </c>
      <c r="H654" s="150">
        <v>147.28</v>
      </c>
      <c r="I654" s="151"/>
      <c r="L654" s="146"/>
      <c r="M654" s="152"/>
      <c r="T654" s="153"/>
      <c r="AT654" s="148" t="s">
        <v>139</v>
      </c>
      <c r="AU654" s="148" t="s">
        <v>84</v>
      </c>
      <c r="AV654" s="12" t="s">
        <v>84</v>
      </c>
      <c r="AW654" s="12" t="s">
        <v>31</v>
      </c>
      <c r="AX654" s="12" t="s">
        <v>82</v>
      </c>
      <c r="AY654" s="148" t="s">
        <v>132</v>
      </c>
    </row>
    <row r="655" spans="2:65" s="1" customFormat="1" ht="16.5" customHeight="1">
      <c r="B655" s="132"/>
      <c r="C655" s="174" t="s">
        <v>457</v>
      </c>
      <c r="D655" s="174" t="s">
        <v>357</v>
      </c>
      <c r="E655" s="175" t="s">
        <v>1647</v>
      </c>
      <c r="F655" s="176" t="s">
        <v>1826</v>
      </c>
      <c r="G655" s="177" t="s">
        <v>135</v>
      </c>
      <c r="H655" s="178">
        <v>14.728</v>
      </c>
      <c r="I655" s="179"/>
      <c r="J655" s="180">
        <f>ROUND(I655*H655,2)</f>
        <v>0</v>
      </c>
      <c r="K655" s="176" t="s">
        <v>136</v>
      </c>
      <c r="L655" s="181"/>
      <c r="M655" s="182" t="s">
        <v>1</v>
      </c>
      <c r="N655" s="183" t="s">
        <v>39</v>
      </c>
      <c r="P655" s="142">
        <f>O655*H655</f>
        <v>0</v>
      </c>
      <c r="Q655" s="142">
        <v>0.41699999999999998</v>
      </c>
      <c r="R655" s="142">
        <f>Q655*H655</f>
        <v>6.1415759999999997</v>
      </c>
      <c r="S655" s="142">
        <v>0</v>
      </c>
      <c r="T655" s="143">
        <f>S655*H655</f>
        <v>0</v>
      </c>
      <c r="AR655" s="144" t="s">
        <v>208</v>
      </c>
      <c r="AT655" s="144" t="s">
        <v>357</v>
      </c>
      <c r="AU655" s="144" t="s">
        <v>84</v>
      </c>
      <c r="AY655" s="17" t="s">
        <v>132</v>
      </c>
      <c r="BE655" s="145">
        <f>IF(N655="základní",J655,0)</f>
        <v>0</v>
      </c>
      <c r="BF655" s="145">
        <f>IF(N655="snížená",J655,0)</f>
        <v>0</v>
      </c>
      <c r="BG655" s="145">
        <f>IF(N655="zákl. přenesená",J655,0)</f>
        <v>0</v>
      </c>
      <c r="BH655" s="145">
        <f>IF(N655="sníž. přenesená",J655,0)</f>
        <v>0</v>
      </c>
      <c r="BI655" s="145">
        <f>IF(N655="nulová",J655,0)</f>
        <v>0</v>
      </c>
      <c r="BJ655" s="17" t="s">
        <v>82</v>
      </c>
      <c r="BK655" s="145">
        <f>ROUND(I655*H655,2)</f>
        <v>0</v>
      </c>
      <c r="BL655" s="17" t="s">
        <v>137</v>
      </c>
      <c r="BM655" s="144" t="s">
        <v>1056</v>
      </c>
    </row>
    <row r="656" spans="2:65" s="12" customFormat="1">
      <c r="B656" s="146"/>
      <c r="D656" s="147" t="s">
        <v>139</v>
      </c>
      <c r="E656" s="148" t="s">
        <v>1</v>
      </c>
      <c r="F656" s="149" t="s">
        <v>1057</v>
      </c>
      <c r="H656" s="150">
        <v>14.728</v>
      </c>
      <c r="I656" s="151"/>
      <c r="L656" s="146"/>
      <c r="M656" s="152"/>
      <c r="T656" s="153"/>
      <c r="AT656" s="148" t="s">
        <v>139</v>
      </c>
      <c r="AU656" s="148" t="s">
        <v>84</v>
      </c>
      <c r="AV656" s="12" t="s">
        <v>84</v>
      </c>
      <c r="AW656" s="12" t="s">
        <v>31</v>
      </c>
      <c r="AX656" s="12" t="s">
        <v>82</v>
      </c>
      <c r="AY656" s="148" t="s">
        <v>132</v>
      </c>
    </row>
    <row r="657" spans="2:65" s="11" customFormat="1" ht="22.9" customHeight="1">
      <c r="B657" s="120"/>
      <c r="D657" s="121" t="s">
        <v>73</v>
      </c>
      <c r="E657" s="130" t="s">
        <v>208</v>
      </c>
      <c r="F657" s="130" t="s">
        <v>472</v>
      </c>
      <c r="I657" s="123"/>
      <c r="J657" s="131">
        <f>BK657</f>
        <v>0</v>
      </c>
      <c r="L657" s="120"/>
      <c r="M657" s="125"/>
      <c r="P657" s="126">
        <f>SUM(P658:P839)</f>
        <v>0</v>
      </c>
      <c r="R657" s="126">
        <f>SUM(R658:R839)</f>
        <v>258.28953005</v>
      </c>
      <c r="T657" s="127">
        <f>SUM(T658:T839)</f>
        <v>0</v>
      </c>
      <c r="AR657" s="121" t="s">
        <v>82</v>
      </c>
      <c r="AT657" s="128" t="s">
        <v>73</v>
      </c>
      <c r="AU657" s="128" t="s">
        <v>82</v>
      </c>
      <c r="AY657" s="121" t="s">
        <v>132</v>
      </c>
      <c r="BK657" s="129">
        <f>SUM(BK658:BK839)</f>
        <v>0</v>
      </c>
    </row>
    <row r="658" spans="2:65" s="1" customFormat="1" ht="24.2" customHeight="1">
      <c r="B658" s="132"/>
      <c r="C658" s="133" t="s">
        <v>459</v>
      </c>
      <c r="D658" s="133" t="s">
        <v>134</v>
      </c>
      <c r="E658" s="134" t="s">
        <v>1682</v>
      </c>
      <c r="F658" s="135" t="s">
        <v>1867</v>
      </c>
      <c r="G658" s="136" t="s">
        <v>175</v>
      </c>
      <c r="H658" s="137">
        <v>687</v>
      </c>
      <c r="I658" s="138"/>
      <c r="J658" s="139">
        <f>ROUND(I658*H658,2)</f>
        <v>0</v>
      </c>
      <c r="K658" s="135" t="s">
        <v>136</v>
      </c>
      <c r="L658" s="32"/>
      <c r="M658" s="140" t="s">
        <v>1</v>
      </c>
      <c r="N658" s="141" t="s">
        <v>39</v>
      </c>
      <c r="P658" s="142">
        <f>O658*H658</f>
        <v>0</v>
      </c>
      <c r="Q658" s="142">
        <v>1.0000000000000001E-5</v>
      </c>
      <c r="R658" s="142">
        <f>Q658*H658</f>
        <v>6.8700000000000002E-3</v>
      </c>
      <c r="S658" s="142">
        <v>0</v>
      </c>
      <c r="T658" s="143">
        <f>S658*H658</f>
        <v>0</v>
      </c>
      <c r="AR658" s="144" t="s">
        <v>137</v>
      </c>
      <c r="AT658" s="144" t="s">
        <v>134</v>
      </c>
      <c r="AU658" s="144" t="s">
        <v>84</v>
      </c>
      <c r="AY658" s="17" t="s">
        <v>132</v>
      </c>
      <c r="BE658" s="145">
        <f>IF(N658="základní",J658,0)</f>
        <v>0</v>
      </c>
      <c r="BF658" s="145">
        <f>IF(N658="snížená",J658,0)</f>
        <v>0</v>
      </c>
      <c r="BG658" s="145">
        <f>IF(N658="zákl. přenesená",J658,0)</f>
        <v>0</v>
      </c>
      <c r="BH658" s="145">
        <f>IF(N658="sníž. přenesená",J658,0)</f>
        <v>0</v>
      </c>
      <c r="BI658" s="145">
        <f>IF(N658="nulová",J658,0)</f>
        <v>0</v>
      </c>
      <c r="BJ658" s="17" t="s">
        <v>82</v>
      </c>
      <c r="BK658" s="145">
        <f>ROUND(I658*H658,2)</f>
        <v>0</v>
      </c>
      <c r="BL658" s="17" t="s">
        <v>137</v>
      </c>
      <c r="BM658" s="144" t="s">
        <v>1058</v>
      </c>
    </row>
    <row r="659" spans="2:65" s="12" customFormat="1">
      <c r="B659" s="146"/>
      <c r="D659" s="147" t="s">
        <v>139</v>
      </c>
      <c r="E659" s="148" t="s">
        <v>1</v>
      </c>
      <c r="F659" s="149" t="s">
        <v>1004</v>
      </c>
      <c r="H659" s="150">
        <v>40</v>
      </c>
      <c r="I659" s="151"/>
      <c r="L659" s="146"/>
      <c r="M659" s="152"/>
      <c r="T659" s="153"/>
      <c r="AT659" s="148" t="s">
        <v>139</v>
      </c>
      <c r="AU659" s="148" t="s">
        <v>84</v>
      </c>
      <c r="AV659" s="12" t="s">
        <v>84</v>
      </c>
      <c r="AW659" s="12" t="s">
        <v>31</v>
      </c>
      <c r="AX659" s="12" t="s">
        <v>74</v>
      </c>
      <c r="AY659" s="148" t="s">
        <v>132</v>
      </c>
    </row>
    <row r="660" spans="2:65" s="12" customFormat="1">
      <c r="B660" s="146"/>
      <c r="D660" s="147" t="s">
        <v>139</v>
      </c>
      <c r="E660" s="148" t="s">
        <v>1</v>
      </c>
      <c r="F660" s="149" t="s">
        <v>1005</v>
      </c>
      <c r="H660" s="150">
        <v>192</v>
      </c>
      <c r="I660" s="151"/>
      <c r="L660" s="146"/>
      <c r="M660" s="152"/>
      <c r="T660" s="153"/>
      <c r="AT660" s="148" t="s">
        <v>139</v>
      </c>
      <c r="AU660" s="148" t="s">
        <v>84</v>
      </c>
      <c r="AV660" s="12" t="s">
        <v>84</v>
      </c>
      <c r="AW660" s="12" t="s">
        <v>31</v>
      </c>
      <c r="AX660" s="12" t="s">
        <v>74</v>
      </c>
      <c r="AY660" s="148" t="s">
        <v>132</v>
      </c>
    </row>
    <row r="661" spans="2:65" s="12" customFormat="1">
      <c r="B661" s="146"/>
      <c r="D661" s="147" t="s">
        <v>139</v>
      </c>
      <c r="E661" s="148" t="s">
        <v>1</v>
      </c>
      <c r="F661" s="149" t="s">
        <v>1006</v>
      </c>
      <c r="H661" s="150">
        <v>24</v>
      </c>
      <c r="I661" s="151"/>
      <c r="L661" s="146"/>
      <c r="M661" s="152"/>
      <c r="T661" s="153"/>
      <c r="AT661" s="148" t="s">
        <v>139</v>
      </c>
      <c r="AU661" s="148" t="s">
        <v>84</v>
      </c>
      <c r="AV661" s="12" t="s">
        <v>84</v>
      </c>
      <c r="AW661" s="12" t="s">
        <v>31</v>
      </c>
      <c r="AX661" s="12" t="s">
        <v>74</v>
      </c>
      <c r="AY661" s="148" t="s">
        <v>132</v>
      </c>
    </row>
    <row r="662" spans="2:65" s="12" customFormat="1">
      <c r="B662" s="146"/>
      <c r="D662" s="147" t="s">
        <v>139</v>
      </c>
      <c r="E662" s="148" t="s">
        <v>1</v>
      </c>
      <c r="F662" s="149" t="s">
        <v>1007</v>
      </c>
      <c r="H662" s="150">
        <v>56</v>
      </c>
      <c r="I662" s="151"/>
      <c r="L662" s="146"/>
      <c r="M662" s="152"/>
      <c r="T662" s="153"/>
      <c r="AT662" s="148" t="s">
        <v>139</v>
      </c>
      <c r="AU662" s="148" t="s">
        <v>84</v>
      </c>
      <c r="AV662" s="12" t="s">
        <v>84</v>
      </c>
      <c r="AW662" s="12" t="s">
        <v>31</v>
      </c>
      <c r="AX662" s="12" t="s">
        <v>74</v>
      </c>
      <c r="AY662" s="148" t="s">
        <v>132</v>
      </c>
    </row>
    <row r="663" spans="2:65" s="12" customFormat="1">
      <c r="B663" s="146"/>
      <c r="D663" s="147" t="s">
        <v>139</v>
      </c>
      <c r="E663" s="148" t="s">
        <v>1</v>
      </c>
      <c r="F663" s="149" t="s">
        <v>1008</v>
      </c>
      <c r="H663" s="150">
        <v>8</v>
      </c>
      <c r="I663" s="151"/>
      <c r="L663" s="146"/>
      <c r="M663" s="152"/>
      <c r="T663" s="153"/>
      <c r="AT663" s="148" t="s">
        <v>139</v>
      </c>
      <c r="AU663" s="148" t="s">
        <v>84</v>
      </c>
      <c r="AV663" s="12" t="s">
        <v>84</v>
      </c>
      <c r="AW663" s="12" t="s">
        <v>31</v>
      </c>
      <c r="AX663" s="12" t="s">
        <v>74</v>
      </c>
      <c r="AY663" s="148" t="s">
        <v>132</v>
      </c>
    </row>
    <row r="664" spans="2:65" s="12" customFormat="1">
      <c r="B664" s="146"/>
      <c r="D664" s="147" t="s">
        <v>139</v>
      </c>
      <c r="E664" s="148" t="s">
        <v>1</v>
      </c>
      <c r="F664" s="149" t="s">
        <v>1009</v>
      </c>
      <c r="H664" s="150">
        <v>16</v>
      </c>
      <c r="I664" s="151"/>
      <c r="L664" s="146"/>
      <c r="M664" s="152"/>
      <c r="T664" s="153"/>
      <c r="AT664" s="148" t="s">
        <v>139</v>
      </c>
      <c r="AU664" s="148" t="s">
        <v>84</v>
      </c>
      <c r="AV664" s="12" t="s">
        <v>84</v>
      </c>
      <c r="AW664" s="12" t="s">
        <v>31</v>
      </c>
      <c r="AX664" s="12" t="s">
        <v>74</v>
      </c>
      <c r="AY664" s="148" t="s">
        <v>132</v>
      </c>
    </row>
    <row r="665" spans="2:65" s="12" customFormat="1">
      <c r="B665" s="146"/>
      <c r="D665" s="147" t="s">
        <v>139</v>
      </c>
      <c r="E665" s="148" t="s">
        <v>1</v>
      </c>
      <c r="F665" s="149" t="s">
        <v>1010</v>
      </c>
      <c r="H665" s="150">
        <v>16</v>
      </c>
      <c r="I665" s="151"/>
      <c r="L665" s="146"/>
      <c r="M665" s="152"/>
      <c r="T665" s="153"/>
      <c r="AT665" s="148" t="s">
        <v>139</v>
      </c>
      <c r="AU665" s="148" t="s">
        <v>84</v>
      </c>
      <c r="AV665" s="12" t="s">
        <v>84</v>
      </c>
      <c r="AW665" s="12" t="s">
        <v>31</v>
      </c>
      <c r="AX665" s="12" t="s">
        <v>74</v>
      </c>
      <c r="AY665" s="148" t="s">
        <v>132</v>
      </c>
    </row>
    <row r="666" spans="2:65" s="12" customFormat="1">
      <c r="B666" s="146"/>
      <c r="D666" s="147" t="s">
        <v>139</v>
      </c>
      <c r="E666" s="148" t="s">
        <v>1</v>
      </c>
      <c r="F666" s="149" t="s">
        <v>1011</v>
      </c>
      <c r="H666" s="150">
        <v>16</v>
      </c>
      <c r="I666" s="151"/>
      <c r="L666" s="146"/>
      <c r="M666" s="152"/>
      <c r="T666" s="153"/>
      <c r="AT666" s="148" t="s">
        <v>139</v>
      </c>
      <c r="AU666" s="148" t="s">
        <v>84</v>
      </c>
      <c r="AV666" s="12" t="s">
        <v>84</v>
      </c>
      <c r="AW666" s="12" t="s">
        <v>31</v>
      </c>
      <c r="AX666" s="12" t="s">
        <v>74</v>
      </c>
      <c r="AY666" s="148" t="s">
        <v>132</v>
      </c>
    </row>
    <row r="667" spans="2:65" s="12" customFormat="1">
      <c r="B667" s="146"/>
      <c r="D667" s="147" t="s">
        <v>139</v>
      </c>
      <c r="E667" s="148" t="s">
        <v>1</v>
      </c>
      <c r="F667" s="149" t="s">
        <v>1012</v>
      </c>
      <c r="H667" s="150">
        <v>32</v>
      </c>
      <c r="I667" s="151"/>
      <c r="L667" s="146"/>
      <c r="M667" s="152"/>
      <c r="T667" s="153"/>
      <c r="AT667" s="148" t="s">
        <v>139</v>
      </c>
      <c r="AU667" s="148" t="s">
        <v>84</v>
      </c>
      <c r="AV667" s="12" t="s">
        <v>84</v>
      </c>
      <c r="AW667" s="12" t="s">
        <v>31</v>
      </c>
      <c r="AX667" s="12" t="s">
        <v>74</v>
      </c>
      <c r="AY667" s="148" t="s">
        <v>132</v>
      </c>
    </row>
    <row r="668" spans="2:65" s="12" customFormat="1">
      <c r="B668" s="146"/>
      <c r="D668" s="147" t="s">
        <v>139</v>
      </c>
      <c r="E668" s="148" t="s">
        <v>1</v>
      </c>
      <c r="F668" s="149" t="s">
        <v>1013</v>
      </c>
      <c r="H668" s="150">
        <v>48</v>
      </c>
      <c r="I668" s="151"/>
      <c r="L668" s="146"/>
      <c r="M668" s="152"/>
      <c r="T668" s="153"/>
      <c r="AT668" s="148" t="s">
        <v>139</v>
      </c>
      <c r="AU668" s="148" t="s">
        <v>84</v>
      </c>
      <c r="AV668" s="12" t="s">
        <v>84</v>
      </c>
      <c r="AW668" s="12" t="s">
        <v>31</v>
      </c>
      <c r="AX668" s="12" t="s">
        <v>74</v>
      </c>
      <c r="AY668" s="148" t="s">
        <v>132</v>
      </c>
    </row>
    <row r="669" spans="2:65" s="12" customFormat="1">
      <c r="B669" s="146"/>
      <c r="D669" s="147" t="s">
        <v>139</v>
      </c>
      <c r="E669" s="148" t="s">
        <v>1</v>
      </c>
      <c r="F669" s="149" t="s">
        <v>1014</v>
      </c>
      <c r="H669" s="150">
        <v>8</v>
      </c>
      <c r="I669" s="151"/>
      <c r="L669" s="146"/>
      <c r="M669" s="152"/>
      <c r="T669" s="153"/>
      <c r="AT669" s="148" t="s">
        <v>139</v>
      </c>
      <c r="AU669" s="148" t="s">
        <v>84</v>
      </c>
      <c r="AV669" s="12" t="s">
        <v>84</v>
      </c>
      <c r="AW669" s="12" t="s">
        <v>31</v>
      </c>
      <c r="AX669" s="12" t="s">
        <v>74</v>
      </c>
      <c r="AY669" s="148" t="s">
        <v>132</v>
      </c>
    </row>
    <row r="670" spans="2:65" s="12" customFormat="1">
      <c r="B670" s="146"/>
      <c r="D670" s="147" t="s">
        <v>139</v>
      </c>
      <c r="E670" s="148" t="s">
        <v>1</v>
      </c>
      <c r="F670" s="149" t="s">
        <v>1015</v>
      </c>
      <c r="H670" s="150">
        <v>32</v>
      </c>
      <c r="I670" s="151"/>
      <c r="L670" s="146"/>
      <c r="M670" s="152"/>
      <c r="T670" s="153"/>
      <c r="AT670" s="148" t="s">
        <v>139</v>
      </c>
      <c r="AU670" s="148" t="s">
        <v>84</v>
      </c>
      <c r="AV670" s="12" t="s">
        <v>84</v>
      </c>
      <c r="AW670" s="12" t="s">
        <v>31</v>
      </c>
      <c r="AX670" s="12" t="s">
        <v>74</v>
      </c>
      <c r="AY670" s="148" t="s">
        <v>132</v>
      </c>
    </row>
    <row r="671" spans="2:65" s="12" customFormat="1">
      <c r="B671" s="146"/>
      <c r="D671" s="147" t="s">
        <v>139</v>
      </c>
      <c r="E671" s="148" t="s">
        <v>1</v>
      </c>
      <c r="F671" s="149" t="s">
        <v>1016</v>
      </c>
      <c r="H671" s="150">
        <v>40</v>
      </c>
      <c r="I671" s="151"/>
      <c r="L671" s="146"/>
      <c r="M671" s="152"/>
      <c r="T671" s="153"/>
      <c r="AT671" s="148" t="s">
        <v>139</v>
      </c>
      <c r="AU671" s="148" t="s">
        <v>84</v>
      </c>
      <c r="AV671" s="12" t="s">
        <v>84</v>
      </c>
      <c r="AW671" s="12" t="s">
        <v>31</v>
      </c>
      <c r="AX671" s="12" t="s">
        <v>74</v>
      </c>
      <c r="AY671" s="148" t="s">
        <v>132</v>
      </c>
    </row>
    <row r="672" spans="2:65" s="12" customFormat="1">
      <c r="B672" s="146"/>
      <c r="D672" s="147" t="s">
        <v>139</v>
      </c>
      <c r="E672" s="148" t="s">
        <v>1</v>
      </c>
      <c r="F672" s="149" t="s">
        <v>1059</v>
      </c>
      <c r="H672" s="150">
        <v>159</v>
      </c>
      <c r="I672" s="151"/>
      <c r="L672" s="146"/>
      <c r="M672" s="152"/>
      <c r="T672" s="153"/>
      <c r="AT672" s="148" t="s">
        <v>139</v>
      </c>
      <c r="AU672" s="148" t="s">
        <v>84</v>
      </c>
      <c r="AV672" s="12" t="s">
        <v>84</v>
      </c>
      <c r="AW672" s="12" t="s">
        <v>31</v>
      </c>
      <c r="AX672" s="12" t="s">
        <v>74</v>
      </c>
      <c r="AY672" s="148" t="s">
        <v>132</v>
      </c>
    </row>
    <row r="673" spans="2:65" s="13" customFormat="1">
      <c r="B673" s="154"/>
      <c r="D673" s="147" t="s">
        <v>139</v>
      </c>
      <c r="E673" s="155" t="s">
        <v>1</v>
      </c>
      <c r="F673" s="156" t="s">
        <v>156</v>
      </c>
      <c r="H673" s="157">
        <v>687</v>
      </c>
      <c r="I673" s="158"/>
      <c r="L673" s="154"/>
      <c r="M673" s="159"/>
      <c r="T673" s="160"/>
      <c r="AT673" s="155" t="s">
        <v>139</v>
      </c>
      <c r="AU673" s="155" t="s">
        <v>84</v>
      </c>
      <c r="AV673" s="13" t="s">
        <v>137</v>
      </c>
      <c r="AW673" s="13" t="s">
        <v>31</v>
      </c>
      <c r="AX673" s="13" t="s">
        <v>82</v>
      </c>
      <c r="AY673" s="155" t="s">
        <v>132</v>
      </c>
    </row>
    <row r="674" spans="2:65" s="1" customFormat="1" ht="24.2" customHeight="1">
      <c r="B674" s="132"/>
      <c r="C674" s="174" t="s">
        <v>461</v>
      </c>
      <c r="D674" s="174" t="s">
        <v>357</v>
      </c>
      <c r="E674" s="175" t="s">
        <v>1683</v>
      </c>
      <c r="F674" s="176" t="s">
        <v>1868</v>
      </c>
      <c r="G674" s="177" t="s">
        <v>175</v>
      </c>
      <c r="H674" s="178">
        <v>707.61</v>
      </c>
      <c r="I674" s="179"/>
      <c r="J674" s="180">
        <f>ROUND(I674*H674,2)</f>
        <v>0</v>
      </c>
      <c r="K674" s="176" t="s">
        <v>136</v>
      </c>
      <c r="L674" s="181"/>
      <c r="M674" s="182" t="s">
        <v>1</v>
      </c>
      <c r="N674" s="183" t="s">
        <v>39</v>
      </c>
      <c r="P674" s="142">
        <f>O674*H674</f>
        <v>0</v>
      </c>
      <c r="Q674" s="142">
        <v>2.4099999999999998E-3</v>
      </c>
      <c r="R674" s="142">
        <f>Q674*H674</f>
        <v>1.7053400999999999</v>
      </c>
      <c r="S674" s="142">
        <v>0</v>
      </c>
      <c r="T674" s="143">
        <f>S674*H674</f>
        <v>0</v>
      </c>
      <c r="AR674" s="144" t="s">
        <v>208</v>
      </c>
      <c r="AT674" s="144" t="s">
        <v>357</v>
      </c>
      <c r="AU674" s="144" t="s">
        <v>84</v>
      </c>
      <c r="AY674" s="17" t="s">
        <v>132</v>
      </c>
      <c r="BE674" s="145">
        <f>IF(N674="základní",J674,0)</f>
        <v>0</v>
      </c>
      <c r="BF674" s="145">
        <f>IF(N674="snížená",J674,0)</f>
        <v>0</v>
      </c>
      <c r="BG674" s="145">
        <f>IF(N674="zákl. přenesená",J674,0)</f>
        <v>0</v>
      </c>
      <c r="BH674" s="145">
        <f>IF(N674="sníž. přenesená",J674,0)</f>
        <v>0</v>
      </c>
      <c r="BI674" s="145">
        <f>IF(N674="nulová",J674,0)</f>
        <v>0</v>
      </c>
      <c r="BJ674" s="17" t="s">
        <v>82</v>
      </c>
      <c r="BK674" s="145">
        <f>ROUND(I674*H674,2)</f>
        <v>0</v>
      </c>
      <c r="BL674" s="17" t="s">
        <v>137</v>
      </c>
      <c r="BM674" s="144" t="s">
        <v>1060</v>
      </c>
    </row>
    <row r="675" spans="2:65" s="12" customFormat="1">
      <c r="B675" s="146"/>
      <c r="D675" s="147" t="s">
        <v>139</v>
      </c>
      <c r="F675" s="149" t="s">
        <v>1061</v>
      </c>
      <c r="H675" s="150">
        <v>707.61</v>
      </c>
      <c r="I675" s="151"/>
      <c r="L675" s="146"/>
      <c r="M675" s="152"/>
      <c r="T675" s="153"/>
      <c r="AT675" s="148" t="s">
        <v>139</v>
      </c>
      <c r="AU675" s="148" t="s">
        <v>84</v>
      </c>
      <c r="AV675" s="12" t="s">
        <v>84</v>
      </c>
      <c r="AW675" s="12" t="s">
        <v>3</v>
      </c>
      <c r="AX675" s="12" t="s">
        <v>82</v>
      </c>
      <c r="AY675" s="148" t="s">
        <v>132</v>
      </c>
    </row>
    <row r="676" spans="2:65" s="1" customFormat="1" ht="24.2" customHeight="1">
      <c r="B676" s="132"/>
      <c r="C676" s="133" t="s">
        <v>463</v>
      </c>
      <c r="D676" s="133" t="s">
        <v>134</v>
      </c>
      <c r="E676" s="134" t="s">
        <v>1648</v>
      </c>
      <c r="F676" s="135" t="s">
        <v>1827</v>
      </c>
      <c r="G676" s="136" t="s">
        <v>175</v>
      </c>
      <c r="H676" s="137">
        <v>1160.24</v>
      </c>
      <c r="I676" s="138"/>
      <c r="J676" s="139">
        <f>ROUND(I676*H676,2)</f>
        <v>0</v>
      </c>
      <c r="K676" s="135" t="s">
        <v>136</v>
      </c>
      <c r="L676" s="32"/>
      <c r="M676" s="140" t="s">
        <v>1</v>
      </c>
      <c r="N676" s="141" t="s">
        <v>39</v>
      </c>
      <c r="P676" s="142">
        <f>O676*H676</f>
        <v>0</v>
      </c>
      <c r="Q676" s="142">
        <v>2.0000000000000002E-5</v>
      </c>
      <c r="R676" s="142">
        <f>Q676*H676</f>
        <v>2.3204800000000001E-2</v>
      </c>
      <c r="S676" s="142">
        <v>0</v>
      </c>
      <c r="T676" s="143">
        <f>S676*H676</f>
        <v>0</v>
      </c>
      <c r="AR676" s="144" t="s">
        <v>137</v>
      </c>
      <c r="AT676" s="144" t="s">
        <v>134</v>
      </c>
      <c r="AU676" s="144" t="s">
        <v>84</v>
      </c>
      <c r="AY676" s="17" t="s">
        <v>132</v>
      </c>
      <c r="BE676" s="145">
        <f>IF(N676="základní",J676,0)</f>
        <v>0</v>
      </c>
      <c r="BF676" s="145">
        <f>IF(N676="snížená",J676,0)</f>
        <v>0</v>
      </c>
      <c r="BG676" s="145">
        <f>IF(N676="zákl. přenesená",J676,0)</f>
        <v>0</v>
      </c>
      <c r="BH676" s="145">
        <f>IF(N676="sníž. přenesená",J676,0)</f>
        <v>0</v>
      </c>
      <c r="BI676" s="145">
        <f>IF(N676="nulová",J676,0)</f>
        <v>0</v>
      </c>
      <c r="BJ676" s="17" t="s">
        <v>82</v>
      </c>
      <c r="BK676" s="145">
        <f>ROUND(I676*H676,2)</f>
        <v>0</v>
      </c>
      <c r="BL676" s="17" t="s">
        <v>137</v>
      </c>
      <c r="BM676" s="144" t="s">
        <v>1062</v>
      </c>
    </row>
    <row r="677" spans="2:65" s="12" customFormat="1">
      <c r="B677" s="146"/>
      <c r="D677" s="147" t="s">
        <v>139</v>
      </c>
      <c r="E677" s="148" t="s">
        <v>1</v>
      </c>
      <c r="F677" s="149" t="s">
        <v>992</v>
      </c>
      <c r="H677" s="150">
        <v>193.66</v>
      </c>
      <c r="I677" s="151"/>
      <c r="L677" s="146"/>
      <c r="M677" s="152"/>
      <c r="T677" s="153"/>
      <c r="AT677" s="148" t="s">
        <v>139</v>
      </c>
      <c r="AU677" s="148" t="s">
        <v>84</v>
      </c>
      <c r="AV677" s="12" t="s">
        <v>84</v>
      </c>
      <c r="AW677" s="12" t="s">
        <v>31</v>
      </c>
      <c r="AX677" s="12" t="s">
        <v>74</v>
      </c>
      <c r="AY677" s="148" t="s">
        <v>132</v>
      </c>
    </row>
    <row r="678" spans="2:65" s="12" customFormat="1">
      <c r="B678" s="146"/>
      <c r="D678" s="147" t="s">
        <v>139</v>
      </c>
      <c r="E678" s="148" t="s">
        <v>1</v>
      </c>
      <c r="F678" s="149" t="s">
        <v>993</v>
      </c>
      <c r="H678" s="150">
        <v>114.54</v>
      </c>
      <c r="I678" s="151"/>
      <c r="L678" s="146"/>
      <c r="M678" s="152"/>
      <c r="T678" s="153"/>
      <c r="AT678" s="148" t="s">
        <v>139</v>
      </c>
      <c r="AU678" s="148" t="s">
        <v>84</v>
      </c>
      <c r="AV678" s="12" t="s">
        <v>84</v>
      </c>
      <c r="AW678" s="12" t="s">
        <v>31</v>
      </c>
      <c r="AX678" s="12" t="s">
        <v>74</v>
      </c>
      <c r="AY678" s="148" t="s">
        <v>132</v>
      </c>
    </row>
    <row r="679" spans="2:65" s="12" customFormat="1">
      <c r="B679" s="146"/>
      <c r="D679" s="147" t="s">
        <v>139</v>
      </c>
      <c r="E679" s="148" t="s">
        <v>1</v>
      </c>
      <c r="F679" s="149" t="s">
        <v>994</v>
      </c>
      <c r="H679" s="150">
        <v>124.4</v>
      </c>
      <c r="I679" s="151"/>
      <c r="L679" s="146"/>
      <c r="M679" s="152"/>
      <c r="T679" s="153"/>
      <c r="AT679" s="148" t="s">
        <v>139</v>
      </c>
      <c r="AU679" s="148" t="s">
        <v>84</v>
      </c>
      <c r="AV679" s="12" t="s">
        <v>84</v>
      </c>
      <c r="AW679" s="12" t="s">
        <v>31</v>
      </c>
      <c r="AX679" s="12" t="s">
        <v>74</v>
      </c>
      <c r="AY679" s="148" t="s">
        <v>132</v>
      </c>
    </row>
    <row r="680" spans="2:65" s="12" customFormat="1">
      <c r="B680" s="146"/>
      <c r="D680" s="147" t="s">
        <v>139</v>
      </c>
      <c r="E680" s="148" t="s">
        <v>1</v>
      </c>
      <c r="F680" s="149" t="s">
        <v>995</v>
      </c>
      <c r="H680" s="150">
        <v>41.9</v>
      </c>
      <c r="I680" s="151"/>
      <c r="L680" s="146"/>
      <c r="M680" s="152"/>
      <c r="T680" s="153"/>
      <c r="AT680" s="148" t="s">
        <v>139</v>
      </c>
      <c r="AU680" s="148" t="s">
        <v>84</v>
      </c>
      <c r="AV680" s="12" t="s">
        <v>84</v>
      </c>
      <c r="AW680" s="12" t="s">
        <v>31</v>
      </c>
      <c r="AX680" s="12" t="s">
        <v>74</v>
      </c>
      <c r="AY680" s="148" t="s">
        <v>132</v>
      </c>
    </row>
    <row r="681" spans="2:65" s="12" customFormat="1">
      <c r="B681" s="146"/>
      <c r="D681" s="147" t="s">
        <v>139</v>
      </c>
      <c r="E681" s="148" t="s">
        <v>1</v>
      </c>
      <c r="F681" s="149" t="s">
        <v>996</v>
      </c>
      <c r="H681" s="150">
        <v>77.290000000000006</v>
      </c>
      <c r="I681" s="151"/>
      <c r="L681" s="146"/>
      <c r="M681" s="152"/>
      <c r="T681" s="153"/>
      <c r="AT681" s="148" t="s">
        <v>139</v>
      </c>
      <c r="AU681" s="148" t="s">
        <v>84</v>
      </c>
      <c r="AV681" s="12" t="s">
        <v>84</v>
      </c>
      <c r="AW681" s="12" t="s">
        <v>31</v>
      </c>
      <c r="AX681" s="12" t="s">
        <v>74</v>
      </c>
      <c r="AY681" s="148" t="s">
        <v>132</v>
      </c>
    </row>
    <row r="682" spans="2:65" s="12" customFormat="1">
      <c r="B682" s="146"/>
      <c r="D682" s="147" t="s">
        <v>139</v>
      </c>
      <c r="E682" s="148" t="s">
        <v>1</v>
      </c>
      <c r="F682" s="149" t="s">
        <v>997</v>
      </c>
      <c r="H682" s="150">
        <v>55.11</v>
      </c>
      <c r="I682" s="151"/>
      <c r="L682" s="146"/>
      <c r="M682" s="152"/>
      <c r="T682" s="153"/>
      <c r="AT682" s="148" t="s">
        <v>139</v>
      </c>
      <c r="AU682" s="148" t="s">
        <v>84</v>
      </c>
      <c r="AV682" s="12" t="s">
        <v>84</v>
      </c>
      <c r="AW682" s="12" t="s">
        <v>31</v>
      </c>
      <c r="AX682" s="12" t="s">
        <v>74</v>
      </c>
      <c r="AY682" s="148" t="s">
        <v>132</v>
      </c>
    </row>
    <row r="683" spans="2:65" s="12" customFormat="1">
      <c r="B683" s="146"/>
      <c r="D683" s="147" t="s">
        <v>139</v>
      </c>
      <c r="E683" s="148" t="s">
        <v>1</v>
      </c>
      <c r="F683" s="149" t="s">
        <v>998</v>
      </c>
      <c r="H683" s="150">
        <v>49.08</v>
      </c>
      <c r="I683" s="151"/>
      <c r="L683" s="146"/>
      <c r="M683" s="152"/>
      <c r="T683" s="153"/>
      <c r="AT683" s="148" t="s">
        <v>139</v>
      </c>
      <c r="AU683" s="148" t="s">
        <v>84</v>
      </c>
      <c r="AV683" s="12" t="s">
        <v>84</v>
      </c>
      <c r="AW683" s="12" t="s">
        <v>31</v>
      </c>
      <c r="AX683" s="12" t="s">
        <v>74</v>
      </c>
      <c r="AY683" s="148" t="s">
        <v>132</v>
      </c>
    </row>
    <row r="684" spans="2:65" s="12" customFormat="1">
      <c r="B684" s="146"/>
      <c r="D684" s="147" t="s">
        <v>139</v>
      </c>
      <c r="E684" s="148" t="s">
        <v>1</v>
      </c>
      <c r="F684" s="149" t="s">
        <v>999</v>
      </c>
      <c r="H684" s="150">
        <v>75.150000000000006</v>
      </c>
      <c r="I684" s="151"/>
      <c r="L684" s="146"/>
      <c r="M684" s="152"/>
      <c r="T684" s="153"/>
      <c r="AT684" s="148" t="s">
        <v>139</v>
      </c>
      <c r="AU684" s="148" t="s">
        <v>84</v>
      </c>
      <c r="AV684" s="12" t="s">
        <v>84</v>
      </c>
      <c r="AW684" s="12" t="s">
        <v>31</v>
      </c>
      <c r="AX684" s="12" t="s">
        <v>74</v>
      </c>
      <c r="AY684" s="148" t="s">
        <v>132</v>
      </c>
    </row>
    <row r="685" spans="2:65" s="12" customFormat="1">
      <c r="B685" s="146"/>
      <c r="D685" s="147" t="s">
        <v>139</v>
      </c>
      <c r="E685" s="148" t="s">
        <v>1</v>
      </c>
      <c r="F685" s="149" t="s">
        <v>1000</v>
      </c>
      <c r="H685" s="150">
        <v>120.85</v>
      </c>
      <c r="I685" s="151"/>
      <c r="L685" s="146"/>
      <c r="M685" s="152"/>
      <c r="T685" s="153"/>
      <c r="AT685" s="148" t="s">
        <v>139</v>
      </c>
      <c r="AU685" s="148" t="s">
        <v>84</v>
      </c>
      <c r="AV685" s="12" t="s">
        <v>84</v>
      </c>
      <c r="AW685" s="12" t="s">
        <v>31</v>
      </c>
      <c r="AX685" s="12" t="s">
        <v>74</v>
      </c>
      <c r="AY685" s="148" t="s">
        <v>132</v>
      </c>
    </row>
    <row r="686" spans="2:65" s="12" customFormat="1">
      <c r="B686" s="146"/>
      <c r="D686" s="147" t="s">
        <v>139</v>
      </c>
      <c r="E686" s="148" t="s">
        <v>1</v>
      </c>
      <c r="F686" s="149" t="s">
        <v>1001</v>
      </c>
      <c r="H686" s="150">
        <v>26.02</v>
      </c>
      <c r="I686" s="151"/>
      <c r="L686" s="146"/>
      <c r="M686" s="152"/>
      <c r="T686" s="153"/>
      <c r="AT686" s="148" t="s">
        <v>139</v>
      </c>
      <c r="AU686" s="148" t="s">
        <v>84</v>
      </c>
      <c r="AV686" s="12" t="s">
        <v>84</v>
      </c>
      <c r="AW686" s="12" t="s">
        <v>31</v>
      </c>
      <c r="AX686" s="12" t="s">
        <v>74</v>
      </c>
      <c r="AY686" s="148" t="s">
        <v>132</v>
      </c>
    </row>
    <row r="687" spans="2:65" s="12" customFormat="1">
      <c r="B687" s="146"/>
      <c r="D687" s="147" t="s">
        <v>139</v>
      </c>
      <c r="E687" s="148" t="s">
        <v>1</v>
      </c>
      <c r="F687" s="149" t="s">
        <v>1002</v>
      </c>
      <c r="H687" s="150">
        <v>208.6</v>
      </c>
      <c r="I687" s="151"/>
      <c r="L687" s="146"/>
      <c r="M687" s="152"/>
      <c r="T687" s="153"/>
      <c r="AT687" s="148" t="s">
        <v>139</v>
      </c>
      <c r="AU687" s="148" t="s">
        <v>84</v>
      </c>
      <c r="AV687" s="12" t="s">
        <v>84</v>
      </c>
      <c r="AW687" s="12" t="s">
        <v>31</v>
      </c>
      <c r="AX687" s="12" t="s">
        <v>74</v>
      </c>
      <c r="AY687" s="148" t="s">
        <v>132</v>
      </c>
    </row>
    <row r="688" spans="2:65" s="12" customFormat="1">
      <c r="B688" s="146"/>
      <c r="D688" s="147" t="s">
        <v>139</v>
      </c>
      <c r="E688" s="148" t="s">
        <v>1</v>
      </c>
      <c r="F688" s="149" t="s">
        <v>1003</v>
      </c>
      <c r="H688" s="150">
        <v>73.64</v>
      </c>
      <c r="I688" s="151"/>
      <c r="L688" s="146"/>
      <c r="M688" s="152"/>
      <c r="T688" s="153"/>
      <c r="AT688" s="148" t="s">
        <v>139</v>
      </c>
      <c r="AU688" s="148" t="s">
        <v>84</v>
      </c>
      <c r="AV688" s="12" t="s">
        <v>84</v>
      </c>
      <c r="AW688" s="12" t="s">
        <v>31</v>
      </c>
      <c r="AX688" s="12" t="s">
        <v>74</v>
      </c>
      <c r="AY688" s="148" t="s">
        <v>132</v>
      </c>
    </row>
    <row r="689" spans="2:65" s="13" customFormat="1">
      <c r="B689" s="154"/>
      <c r="D689" s="147" t="s">
        <v>139</v>
      </c>
      <c r="E689" s="155" t="s">
        <v>1</v>
      </c>
      <c r="F689" s="156" t="s">
        <v>156</v>
      </c>
      <c r="H689" s="157">
        <v>1160.24</v>
      </c>
      <c r="I689" s="158"/>
      <c r="L689" s="154"/>
      <c r="M689" s="159"/>
      <c r="T689" s="160"/>
      <c r="AT689" s="155" t="s">
        <v>139</v>
      </c>
      <c r="AU689" s="155" t="s">
        <v>84</v>
      </c>
      <c r="AV689" s="13" t="s">
        <v>137</v>
      </c>
      <c r="AW689" s="13" t="s">
        <v>31</v>
      </c>
      <c r="AX689" s="13" t="s">
        <v>82</v>
      </c>
      <c r="AY689" s="155" t="s">
        <v>132</v>
      </c>
    </row>
    <row r="690" spans="2:65" s="1" customFormat="1" ht="24.2" customHeight="1">
      <c r="B690" s="132"/>
      <c r="C690" s="174" t="s">
        <v>467</v>
      </c>
      <c r="D690" s="174" t="s">
        <v>357</v>
      </c>
      <c r="E690" s="175" t="s">
        <v>1649</v>
      </c>
      <c r="F690" s="176" t="s">
        <v>1828</v>
      </c>
      <c r="G690" s="177" t="s">
        <v>175</v>
      </c>
      <c r="H690" s="178">
        <v>1195.047</v>
      </c>
      <c r="I690" s="179"/>
      <c r="J690" s="180">
        <f>ROUND(I690*H690,2)</f>
        <v>0</v>
      </c>
      <c r="K690" s="176" t="s">
        <v>136</v>
      </c>
      <c r="L690" s="181"/>
      <c r="M690" s="182" t="s">
        <v>1</v>
      </c>
      <c r="N690" s="183" t="s">
        <v>39</v>
      </c>
      <c r="P690" s="142">
        <f>O690*H690</f>
        <v>0</v>
      </c>
      <c r="Q690" s="142">
        <v>9.92E-3</v>
      </c>
      <c r="R690" s="142">
        <f>Q690*H690</f>
        <v>11.85486624</v>
      </c>
      <c r="S690" s="142">
        <v>0</v>
      </c>
      <c r="T690" s="143">
        <f>S690*H690</f>
        <v>0</v>
      </c>
      <c r="AR690" s="144" t="s">
        <v>208</v>
      </c>
      <c r="AT690" s="144" t="s">
        <v>357</v>
      </c>
      <c r="AU690" s="144" t="s">
        <v>84</v>
      </c>
      <c r="AY690" s="17" t="s">
        <v>132</v>
      </c>
      <c r="BE690" s="145">
        <f>IF(N690="základní",J690,0)</f>
        <v>0</v>
      </c>
      <c r="BF690" s="145">
        <f>IF(N690="snížená",J690,0)</f>
        <v>0</v>
      </c>
      <c r="BG690" s="145">
        <f>IF(N690="zákl. přenesená",J690,0)</f>
        <v>0</v>
      </c>
      <c r="BH690" s="145">
        <f>IF(N690="sníž. přenesená",J690,0)</f>
        <v>0</v>
      </c>
      <c r="BI690" s="145">
        <f>IF(N690="nulová",J690,0)</f>
        <v>0</v>
      </c>
      <c r="BJ690" s="17" t="s">
        <v>82</v>
      </c>
      <c r="BK690" s="145">
        <f>ROUND(I690*H690,2)</f>
        <v>0</v>
      </c>
      <c r="BL690" s="17" t="s">
        <v>137</v>
      </c>
      <c r="BM690" s="144" t="s">
        <v>1063</v>
      </c>
    </row>
    <row r="691" spans="2:65" s="12" customFormat="1">
      <c r="B691" s="146"/>
      <c r="D691" s="147" t="s">
        <v>139</v>
      </c>
      <c r="F691" s="149" t="s">
        <v>1064</v>
      </c>
      <c r="H691" s="150">
        <v>1195.047</v>
      </c>
      <c r="I691" s="151"/>
      <c r="L691" s="146"/>
      <c r="M691" s="152"/>
      <c r="T691" s="153"/>
      <c r="AT691" s="148" t="s">
        <v>139</v>
      </c>
      <c r="AU691" s="148" t="s">
        <v>84</v>
      </c>
      <c r="AV691" s="12" t="s">
        <v>84</v>
      </c>
      <c r="AW691" s="12" t="s">
        <v>3</v>
      </c>
      <c r="AX691" s="12" t="s">
        <v>82</v>
      </c>
      <c r="AY691" s="148" t="s">
        <v>132</v>
      </c>
    </row>
    <row r="692" spans="2:65" s="1" customFormat="1" ht="24.2" customHeight="1">
      <c r="B692" s="132"/>
      <c r="C692" s="133" t="s">
        <v>469</v>
      </c>
      <c r="D692" s="133" t="s">
        <v>134</v>
      </c>
      <c r="E692" s="134" t="s">
        <v>1686</v>
      </c>
      <c r="F692" s="135" t="s">
        <v>1873</v>
      </c>
      <c r="G692" s="136" t="s">
        <v>175</v>
      </c>
      <c r="H692" s="137">
        <v>137.15</v>
      </c>
      <c r="I692" s="138"/>
      <c r="J692" s="139">
        <f>ROUND(I692*H692,2)</f>
        <v>0</v>
      </c>
      <c r="K692" s="135" t="s">
        <v>136</v>
      </c>
      <c r="L692" s="32"/>
      <c r="M692" s="140" t="s">
        <v>1</v>
      </c>
      <c r="N692" s="141" t="s">
        <v>39</v>
      </c>
      <c r="P692" s="142">
        <f>O692*H692</f>
        <v>0</v>
      </c>
      <c r="Q692" s="142">
        <v>2.0000000000000002E-5</v>
      </c>
      <c r="R692" s="142">
        <f>Q692*H692</f>
        <v>2.7430000000000002E-3</v>
      </c>
      <c r="S692" s="142">
        <v>0</v>
      </c>
      <c r="T692" s="143">
        <f>S692*H692</f>
        <v>0</v>
      </c>
      <c r="AR692" s="144" t="s">
        <v>137</v>
      </c>
      <c r="AT692" s="144" t="s">
        <v>134</v>
      </c>
      <c r="AU692" s="144" t="s">
        <v>84</v>
      </c>
      <c r="AY692" s="17" t="s">
        <v>132</v>
      </c>
      <c r="BE692" s="145">
        <f>IF(N692="základní",J692,0)</f>
        <v>0</v>
      </c>
      <c r="BF692" s="145">
        <f>IF(N692="snížená",J692,0)</f>
        <v>0</v>
      </c>
      <c r="BG692" s="145">
        <f>IF(N692="zákl. přenesená",J692,0)</f>
        <v>0</v>
      </c>
      <c r="BH692" s="145">
        <f>IF(N692="sníž. přenesená",J692,0)</f>
        <v>0</v>
      </c>
      <c r="BI692" s="145">
        <f>IF(N692="nulová",J692,0)</f>
        <v>0</v>
      </c>
      <c r="BJ692" s="17" t="s">
        <v>82</v>
      </c>
      <c r="BK692" s="145">
        <f>ROUND(I692*H692,2)</f>
        <v>0</v>
      </c>
      <c r="BL692" s="17" t="s">
        <v>137</v>
      </c>
      <c r="BM692" s="144" t="s">
        <v>1065</v>
      </c>
    </row>
    <row r="693" spans="2:65" s="12" customFormat="1">
      <c r="B693" s="146"/>
      <c r="D693" s="147" t="s">
        <v>139</v>
      </c>
      <c r="E693" s="148" t="s">
        <v>1</v>
      </c>
      <c r="F693" s="149" t="s">
        <v>991</v>
      </c>
      <c r="H693" s="150">
        <v>137.15</v>
      </c>
      <c r="I693" s="151"/>
      <c r="L693" s="146"/>
      <c r="M693" s="152"/>
      <c r="T693" s="153"/>
      <c r="AT693" s="148" t="s">
        <v>139</v>
      </c>
      <c r="AU693" s="148" t="s">
        <v>84</v>
      </c>
      <c r="AV693" s="12" t="s">
        <v>84</v>
      </c>
      <c r="AW693" s="12" t="s">
        <v>31</v>
      </c>
      <c r="AX693" s="12" t="s">
        <v>82</v>
      </c>
      <c r="AY693" s="148" t="s">
        <v>132</v>
      </c>
    </row>
    <row r="694" spans="2:65" s="1" customFormat="1" ht="24.2" customHeight="1">
      <c r="B694" s="132"/>
      <c r="C694" s="174" t="s">
        <v>473</v>
      </c>
      <c r="D694" s="174" t="s">
        <v>357</v>
      </c>
      <c r="E694" s="175" t="s">
        <v>1687</v>
      </c>
      <c r="F694" s="176" t="s">
        <v>1874</v>
      </c>
      <c r="G694" s="177" t="s">
        <v>175</v>
      </c>
      <c r="H694" s="178">
        <v>141.26499999999999</v>
      </c>
      <c r="I694" s="179"/>
      <c r="J694" s="180">
        <f>ROUND(I694*H694,2)</f>
        <v>0</v>
      </c>
      <c r="K694" s="176" t="s">
        <v>136</v>
      </c>
      <c r="L694" s="181"/>
      <c r="M694" s="182" t="s">
        <v>1</v>
      </c>
      <c r="N694" s="183" t="s">
        <v>39</v>
      </c>
      <c r="P694" s="142">
        <f>O694*H694</f>
        <v>0</v>
      </c>
      <c r="Q694" s="142">
        <v>1.5959999999999998E-2</v>
      </c>
      <c r="R694" s="142">
        <f>Q694*H694</f>
        <v>2.2545893999999995</v>
      </c>
      <c r="S694" s="142">
        <v>0</v>
      </c>
      <c r="T694" s="143">
        <f>S694*H694</f>
        <v>0</v>
      </c>
      <c r="AR694" s="144" t="s">
        <v>208</v>
      </c>
      <c r="AT694" s="144" t="s">
        <v>357</v>
      </c>
      <c r="AU694" s="144" t="s">
        <v>84</v>
      </c>
      <c r="AY694" s="17" t="s">
        <v>132</v>
      </c>
      <c r="BE694" s="145">
        <f>IF(N694="základní",J694,0)</f>
        <v>0</v>
      </c>
      <c r="BF694" s="145">
        <f>IF(N694="snížená",J694,0)</f>
        <v>0</v>
      </c>
      <c r="BG694" s="145">
        <f>IF(N694="zákl. přenesená",J694,0)</f>
        <v>0</v>
      </c>
      <c r="BH694" s="145">
        <f>IF(N694="sníž. přenesená",J694,0)</f>
        <v>0</v>
      </c>
      <c r="BI694" s="145">
        <f>IF(N694="nulová",J694,0)</f>
        <v>0</v>
      </c>
      <c r="BJ694" s="17" t="s">
        <v>82</v>
      </c>
      <c r="BK694" s="145">
        <f>ROUND(I694*H694,2)</f>
        <v>0</v>
      </c>
      <c r="BL694" s="17" t="s">
        <v>137</v>
      </c>
      <c r="BM694" s="144" t="s">
        <v>1066</v>
      </c>
    </row>
    <row r="695" spans="2:65" s="12" customFormat="1">
      <c r="B695" s="146"/>
      <c r="D695" s="147" t="s">
        <v>139</v>
      </c>
      <c r="F695" s="149" t="s">
        <v>1067</v>
      </c>
      <c r="H695" s="150">
        <v>141.26499999999999</v>
      </c>
      <c r="I695" s="151"/>
      <c r="L695" s="146"/>
      <c r="M695" s="152"/>
      <c r="T695" s="153"/>
      <c r="AT695" s="148" t="s">
        <v>139</v>
      </c>
      <c r="AU695" s="148" t="s">
        <v>84</v>
      </c>
      <c r="AV695" s="12" t="s">
        <v>84</v>
      </c>
      <c r="AW695" s="12" t="s">
        <v>3</v>
      </c>
      <c r="AX695" s="12" t="s">
        <v>82</v>
      </c>
      <c r="AY695" s="148" t="s">
        <v>132</v>
      </c>
    </row>
    <row r="696" spans="2:65" s="1" customFormat="1" ht="24.2" customHeight="1">
      <c r="B696" s="132"/>
      <c r="C696" s="133" t="s">
        <v>475</v>
      </c>
      <c r="D696" s="133" t="s">
        <v>134</v>
      </c>
      <c r="E696" s="134" t="s">
        <v>1688</v>
      </c>
      <c r="F696" s="135" t="s">
        <v>1875</v>
      </c>
      <c r="G696" s="136" t="s">
        <v>175</v>
      </c>
      <c r="H696" s="137">
        <v>144.01</v>
      </c>
      <c r="I696" s="138"/>
      <c r="J696" s="139">
        <f>ROUND(I696*H696,2)</f>
        <v>0</v>
      </c>
      <c r="K696" s="135" t="s">
        <v>136</v>
      </c>
      <c r="L696" s="32"/>
      <c r="M696" s="140" t="s">
        <v>1</v>
      </c>
      <c r="N696" s="141" t="s">
        <v>39</v>
      </c>
      <c r="P696" s="142">
        <f>O696*H696</f>
        <v>0</v>
      </c>
      <c r="Q696" s="142">
        <v>3.0000000000000001E-5</v>
      </c>
      <c r="R696" s="142">
        <f>Q696*H696</f>
        <v>4.3203E-3</v>
      </c>
      <c r="S696" s="142">
        <v>0</v>
      </c>
      <c r="T696" s="143">
        <f>S696*H696</f>
        <v>0</v>
      </c>
      <c r="AR696" s="144" t="s">
        <v>137</v>
      </c>
      <c r="AT696" s="144" t="s">
        <v>134</v>
      </c>
      <c r="AU696" s="144" t="s">
        <v>84</v>
      </c>
      <c r="AY696" s="17" t="s">
        <v>132</v>
      </c>
      <c r="BE696" s="145">
        <f>IF(N696="základní",J696,0)</f>
        <v>0</v>
      </c>
      <c r="BF696" s="145">
        <f>IF(N696="snížená",J696,0)</f>
        <v>0</v>
      </c>
      <c r="BG696" s="145">
        <f>IF(N696="zákl. přenesená",J696,0)</f>
        <v>0</v>
      </c>
      <c r="BH696" s="145">
        <f>IF(N696="sníž. přenesená",J696,0)</f>
        <v>0</v>
      </c>
      <c r="BI696" s="145">
        <f>IF(N696="nulová",J696,0)</f>
        <v>0</v>
      </c>
      <c r="BJ696" s="17" t="s">
        <v>82</v>
      </c>
      <c r="BK696" s="145">
        <f>ROUND(I696*H696,2)</f>
        <v>0</v>
      </c>
      <c r="BL696" s="17" t="s">
        <v>137</v>
      </c>
      <c r="BM696" s="144" t="s">
        <v>1068</v>
      </c>
    </row>
    <row r="697" spans="2:65" s="12" customFormat="1">
      <c r="B697" s="146"/>
      <c r="D697" s="147" t="s">
        <v>139</v>
      </c>
      <c r="E697" s="148" t="s">
        <v>1</v>
      </c>
      <c r="F697" s="149" t="s">
        <v>990</v>
      </c>
      <c r="H697" s="150">
        <v>144.01</v>
      </c>
      <c r="I697" s="151"/>
      <c r="L697" s="146"/>
      <c r="M697" s="152"/>
      <c r="T697" s="153"/>
      <c r="AT697" s="148" t="s">
        <v>139</v>
      </c>
      <c r="AU697" s="148" t="s">
        <v>84</v>
      </c>
      <c r="AV697" s="12" t="s">
        <v>84</v>
      </c>
      <c r="AW697" s="12" t="s">
        <v>31</v>
      </c>
      <c r="AX697" s="12" t="s">
        <v>82</v>
      </c>
      <c r="AY697" s="148" t="s">
        <v>132</v>
      </c>
    </row>
    <row r="698" spans="2:65" s="1" customFormat="1" ht="24.2" customHeight="1">
      <c r="B698" s="132"/>
      <c r="C698" s="174" t="s">
        <v>478</v>
      </c>
      <c r="D698" s="174" t="s">
        <v>357</v>
      </c>
      <c r="E698" s="175" t="s">
        <v>1689</v>
      </c>
      <c r="F698" s="176" t="s">
        <v>1876</v>
      </c>
      <c r="G698" s="177" t="s">
        <v>175</v>
      </c>
      <c r="H698" s="178">
        <v>148.33000000000001</v>
      </c>
      <c r="I698" s="179"/>
      <c r="J698" s="180">
        <f>ROUND(I698*H698,2)</f>
        <v>0</v>
      </c>
      <c r="K698" s="176" t="s">
        <v>136</v>
      </c>
      <c r="L698" s="181"/>
      <c r="M698" s="182" t="s">
        <v>1</v>
      </c>
      <c r="N698" s="183" t="s">
        <v>39</v>
      </c>
      <c r="P698" s="142">
        <f>O698*H698</f>
        <v>0</v>
      </c>
      <c r="Q698" s="142">
        <v>2.6100000000000002E-2</v>
      </c>
      <c r="R698" s="142">
        <f>Q698*H698</f>
        <v>3.8714130000000004</v>
      </c>
      <c r="S698" s="142">
        <v>0</v>
      </c>
      <c r="T698" s="143">
        <f>S698*H698</f>
        <v>0</v>
      </c>
      <c r="AR698" s="144" t="s">
        <v>208</v>
      </c>
      <c r="AT698" s="144" t="s">
        <v>357</v>
      </c>
      <c r="AU698" s="144" t="s">
        <v>84</v>
      </c>
      <c r="AY698" s="17" t="s">
        <v>132</v>
      </c>
      <c r="BE698" s="145">
        <f>IF(N698="základní",J698,0)</f>
        <v>0</v>
      </c>
      <c r="BF698" s="145">
        <f>IF(N698="snížená",J698,0)</f>
        <v>0</v>
      </c>
      <c r="BG698" s="145">
        <f>IF(N698="zákl. přenesená",J698,0)</f>
        <v>0</v>
      </c>
      <c r="BH698" s="145">
        <f>IF(N698="sníž. přenesená",J698,0)</f>
        <v>0</v>
      </c>
      <c r="BI698" s="145">
        <f>IF(N698="nulová",J698,0)</f>
        <v>0</v>
      </c>
      <c r="BJ698" s="17" t="s">
        <v>82</v>
      </c>
      <c r="BK698" s="145">
        <f>ROUND(I698*H698,2)</f>
        <v>0</v>
      </c>
      <c r="BL698" s="17" t="s">
        <v>137</v>
      </c>
      <c r="BM698" s="144" t="s">
        <v>1069</v>
      </c>
    </row>
    <row r="699" spans="2:65" s="12" customFormat="1">
      <c r="B699" s="146"/>
      <c r="D699" s="147" t="s">
        <v>139</v>
      </c>
      <c r="F699" s="149" t="s">
        <v>1070</v>
      </c>
      <c r="H699" s="150">
        <v>148.33000000000001</v>
      </c>
      <c r="I699" s="151"/>
      <c r="L699" s="146"/>
      <c r="M699" s="152"/>
      <c r="T699" s="153"/>
      <c r="AT699" s="148" t="s">
        <v>139</v>
      </c>
      <c r="AU699" s="148" t="s">
        <v>84</v>
      </c>
      <c r="AV699" s="12" t="s">
        <v>84</v>
      </c>
      <c r="AW699" s="12" t="s">
        <v>3</v>
      </c>
      <c r="AX699" s="12" t="s">
        <v>82</v>
      </c>
      <c r="AY699" s="148" t="s">
        <v>132</v>
      </c>
    </row>
    <row r="700" spans="2:65" s="1" customFormat="1" ht="24.2" customHeight="1">
      <c r="B700" s="132"/>
      <c r="C700" s="133" t="s">
        <v>495</v>
      </c>
      <c r="D700" s="133" t="s">
        <v>134</v>
      </c>
      <c r="E700" s="134" t="s">
        <v>1690</v>
      </c>
      <c r="F700" s="135" t="s">
        <v>1877</v>
      </c>
      <c r="G700" s="136" t="s">
        <v>175</v>
      </c>
      <c r="H700" s="137">
        <v>97.91</v>
      </c>
      <c r="I700" s="138"/>
      <c r="J700" s="139">
        <f>ROUND(I700*H700,2)</f>
        <v>0</v>
      </c>
      <c r="K700" s="135" t="s">
        <v>136</v>
      </c>
      <c r="L700" s="32"/>
      <c r="M700" s="140" t="s">
        <v>1</v>
      </c>
      <c r="N700" s="141" t="s">
        <v>39</v>
      </c>
      <c r="P700" s="142">
        <f>O700*H700</f>
        <v>0</v>
      </c>
      <c r="Q700" s="142">
        <v>3.0000000000000001E-5</v>
      </c>
      <c r="R700" s="142">
        <f>Q700*H700</f>
        <v>2.9372999999999999E-3</v>
      </c>
      <c r="S700" s="142">
        <v>0</v>
      </c>
      <c r="T700" s="143">
        <f>S700*H700</f>
        <v>0</v>
      </c>
      <c r="AR700" s="144" t="s">
        <v>137</v>
      </c>
      <c r="AT700" s="144" t="s">
        <v>134</v>
      </c>
      <c r="AU700" s="144" t="s">
        <v>84</v>
      </c>
      <c r="AY700" s="17" t="s">
        <v>132</v>
      </c>
      <c r="BE700" s="145">
        <f>IF(N700="základní",J700,0)</f>
        <v>0</v>
      </c>
      <c r="BF700" s="145">
        <f>IF(N700="snížená",J700,0)</f>
        <v>0</v>
      </c>
      <c r="BG700" s="145">
        <f>IF(N700="zákl. přenesená",J700,0)</f>
        <v>0</v>
      </c>
      <c r="BH700" s="145">
        <f>IF(N700="sníž. přenesená",J700,0)</f>
        <v>0</v>
      </c>
      <c r="BI700" s="145">
        <f>IF(N700="nulová",J700,0)</f>
        <v>0</v>
      </c>
      <c r="BJ700" s="17" t="s">
        <v>82</v>
      </c>
      <c r="BK700" s="145">
        <f>ROUND(I700*H700,2)</f>
        <v>0</v>
      </c>
      <c r="BL700" s="17" t="s">
        <v>137</v>
      </c>
      <c r="BM700" s="144" t="s">
        <v>1071</v>
      </c>
    </row>
    <row r="701" spans="2:65" s="12" customFormat="1">
      <c r="B701" s="146"/>
      <c r="D701" s="147" t="s">
        <v>139</v>
      </c>
      <c r="E701" s="148" t="s">
        <v>1</v>
      </c>
      <c r="F701" s="149" t="s">
        <v>989</v>
      </c>
      <c r="H701" s="150">
        <v>97.91</v>
      </c>
      <c r="I701" s="151"/>
      <c r="L701" s="146"/>
      <c r="M701" s="152"/>
      <c r="T701" s="153"/>
      <c r="AT701" s="148" t="s">
        <v>139</v>
      </c>
      <c r="AU701" s="148" t="s">
        <v>84</v>
      </c>
      <c r="AV701" s="12" t="s">
        <v>84</v>
      </c>
      <c r="AW701" s="12" t="s">
        <v>31</v>
      </c>
      <c r="AX701" s="12" t="s">
        <v>82</v>
      </c>
      <c r="AY701" s="148" t="s">
        <v>132</v>
      </c>
    </row>
    <row r="702" spans="2:65" s="1" customFormat="1" ht="24.2" customHeight="1">
      <c r="B702" s="132"/>
      <c r="C702" s="174" t="s">
        <v>497</v>
      </c>
      <c r="D702" s="174" t="s">
        <v>357</v>
      </c>
      <c r="E702" s="175" t="s">
        <v>1691</v>
      </c>
      <c r="F702" s="176" t="s">
        <v>1878</v>
      </c>
      <c r="G702" s="177" t="s">
        <v>175</v>
      </c>
      <c r="H702" s="178">
        <v>100.84699999999999</v>
      </c>
      <c r="I702" s="179"/>
      <c r="J702" s="180">
        <f>ROUND(I702*H702,2)</f>
        <v>0</v>
      </c>
      <c r="K702" s="176" t="s">
        <v>136</v>
      </c>
      <c r="L702" s="181"/>
      <c r="M702" s="182" t="s">
        <v>1</v>
      </c>
      <c r="N702" s="183" t="s">
        <v>39</v>
      </c>
      <c r="P702" s="142">
        <f>O702*H702</f>
        <v>0</v>
      </c>
      <c r="Q702" s="142">
        <v>4.9829999999999999E-2</v>
      </c>
      <c r="R702" s="142">
        <f>Q702*H702</f>
        <v>5.0252060099999998</v>
      </c>
      <c r="S702" s="142">
        <v>0</v>
      </c>
      <c r="T702" s="143">
        <f>S702*H702</f>
        <v>0</v>
      </c>
      <c r="AR702" s="144" t="s">
        <v>208</v>
      </c>
      <c r="AT702" s="144" t="s">
        <v>357</v>
      </c>
      <c r="AU702" s="144" t="s">
        <v>84</v>
      </c>
      <c r="AY702" s="17" t="s">
        <v>132</v>
      </c>
      <c r="BE702" s="145">
        <f>IF(N702="základní",J702,0)</f>
        <v>0</v>
      </c>
      <c r="BF702" s="145">
        <f>IF(N702="snížená",J702,0)</f>
        <v>0</v>
      </c>
      <c r="BG702" s="145">
        <f>IF(N702="zákl. přenesená",J702,0)</f>
        <v>0</v>
      </c>
      <c r="BH702" s="145">
        <f>IF(N702="sníž. přenesená",J702,0)</f>
        <v>0</v>
      </c>
      <c r="BI702" s="145">
        <f>IF(N702="nulová",J702,0)</f>
        <v>0</v>
      </c>
      <c r="BJ702" s="17" t="s">
        <v>82</v>
      </c>
      <c r="BK702" s="145">
        <f>ROUND(I702*H702,2)</f>
        <v>0</v>
      </c>
      <c r="BL702" s="17" t="s">
        <v>137</v>
      </c>
      <c r="BM702" s="144" t="s">
        <v>1072</v>
      </c>
    </row>
    <row r="703" spans="2:65" s="12" customFormat="1">
      <c r="B703" s="146"/>
      <c r="D703" s="147" t="s">
        <v>139</v>
      </c>
      <c r="F703" s="149" t="s">
        <v>1073</v>
      </c>
      <c r="H703" s="150">
        <v>100.84699999999999</v>
      </c>
      <c r="I703" s="151"/>
      <c r="L703" s="146"/>
      <c r="M703" s="152"/>
      <c r="T703" s="153"/>
      <c r="AT703" s="148" t="s">
        <v>139</v>
      </c>
      <c r="AU703" s="148" t="s">
        <v>84</v>
      </c>
      <c r="AV703" s="12" t="s">
        <v>84</v>
      </c>
      <c r="AW703" s="12" t="s">
        <v>3</v>
      </c>
      <c r="AX703" s="12" t="s">
        <v>82</v>
      </c>
      <c r="AY703" s="148" t="s">
        <v>132</v>
      </c>
    </row>
    <row r="704" spans="2:65" s="1" customFormat="1" ht="33" customHeight="1">
      <c r="B704" s="132"/>
      <c r="C704" s="133" t="s">
        <v>500</v>
      </c>
      <c r="D704" s="133" t="s">
        <v>134</v>
      </c>
      <c r="E704" s="134" t="s">
        <v>1650</v>
      </c>
      <c r="F704" s="135" t="s">
        <v>1829</v>
      </c>
      <c r="G704" s="136" t="s">
        <v>479</v>
      </c>
      <c r="H704" s="137">
        <v>82</v>
      </c>
      <c r="I704" s="138"/>
      <c r="J704" s="139">
        <f>ROUND(I704*H704,2)</f>
        <v>0</v>
      </c>
      <c r="K704" s="135" t="s">
        <v>136</v>
      </c>
      <c r="L704" s="32"/>
      <c r="M704" s="140" t="s">
        <v>1</v>
      </c>
      <c r="N704" s="141" t="s">
        <v>39</v>
      </c>
      <c r="P704" s="142">
        <f>O704*H704</f>
        <v>0</v>
      </c>
      <c r="Q704" s="142">
        <v>0</v>
      </c>
      <c r="R704" s="142">
        <f>Q704*H704</f>
        <v>0</v>
      </c>
      <c r="S704" s="142">
        <v>0</v>
      </c>
      <c r="T704" s="143">
        <f>S704*H704</f>
        <v>0</v>
      </c>
      <c r="AR704" s="144" t="s">
        <v>137</v>
      </c>
      <c r="AT704" s="144" t="s">
        <v>134</v>
      </c>
      <c r="AU704" s="144" t="s">
        <v>84</v>
      </c>
      <c r="AY704" s="17" t="s">
        <v>132</v>
      </c>
      <c r="BE704" s="145">
        <f>IF(N704="základní",J704,0)</f>
        <v>0</v>
      </c>
      <c r="BF704" s="145">
        <f>IF(N704="snížená",J704,0)</f>
        <v>0</v>
      </c>
      <c r="BG704" s="145">
        <f>IF(N704="zákl. přenesená",J704,0)</f>
        <v>0</v>
      </c>
      <c r="BH704" s="145">
        <f>IF(N704="sníž. přenesená",J704,0)</f>
        <v>0</v>
      </c>
      <c r="BI704" s="145">
        <f>IF(N704="nulová",J704,0)</f>
        <v>0</v>
      </c>
      <c r="BJ704" s="17" t="s">
        <v>82</v>
      </c>
      <c r="BK704" s="145">
        <f>ROUND(I704*H704,2)</f>
        <v>0</v>
      </c>
      <c r="BL704" s="17" t="s">
        <v>137</v>
      </c>
      <c r="BM704" s="144" t="s">
        <v>1074</v>
      </c>
    </row>
    <row r="705" spans="2:65" s="12" customFormat="1">
      <c r="B705" s="146"/>
      <c r="D705" s="147" t="s">
        <v>139</v>
      </c>
      <c r="E705" s="148" t="s">
        <v>1</v>
      </c>
      <c r="F705" s="149" t="s">
        <v>1075</v>
      </c>
      <c r="H705" s="150">
        <v>11</v>
      </c>
      <c r="I705" s="151"/>
      <c r="L705" s="146"/>
      <c r="M705" s="152"/>
      <c r="T705" s="153"/>
      <c r="AT705" s="148" t="s">
        <v>139</v>
      </c>
      <c r="AU705" s="148" t="s">
        <v>84</v>
      </c>
      <c r="AV705" s="12" t="s">
        <v>84</v>
      </c>
      <c r="AW705" s="12" t="s">
        <v>31</v>
      </c>
      <c r="AX705" s="12" t="s">
        <v>74</v>
      </c>
      <c r="AY705" s="148" t="s">
        <v>132</v>
      </c>
    </row>
    <row r="706" spans="2:65" s="12" customFormat="1">
      <c r="B706" s="146"/>
      <c r="D706" s="147" t="s">
        <v>139</v>
      </c>
      <c r="E706" s="148" t="s">
        <v>1</v>
      </c>
      <c r="F706" s="149" t="s">
        <v>1076</v>
      </c>
      <c r="H706" s="150">
        <v>7</v>
      </c>
      <c r="I706" s="151"/>
      <c r="L706" s="146"/>
      <c r="M706" s="152"/>
      <c r="T706" s="153"/>
      <c r="AT706" s="148" t="s">
        <v>139</v>
      </c>
      <c r="AU706" s="148" t="s">
        <v>84</v>
      </c>
      <c r="AV706" s="12" t="s">
        <v>84</v>
      </c>
      <c r="AW706" s="12" t="s">
        <v>31</v>
      </c>
      <c r="AX706" s="12" t="s">
        <v>74</v>
      </c>
      <c r="AY706" s="148" t="s">
        <v>132</v>
      </c>
    </row>
    <row r="707" spans="2:65" s="12" customFormat="1">
      <c r="B707" s="146"/>
      <c r="D707" s="147" t="s">
        <v>139</v>
      </c>
      <c r="E707" s="148" t="s">
        <v>1</v>
      </c>
      <c r="F707" s="149" t="s">
        <v>1077</v>
      </c>
      <c r="H707" s="150">
        <v>1</v>
      </c>
      <c r="I707" s="151"/>
      <c r="L707" s="146"/>
      <c r="M707" s="152"/>
      <c r="T707" s="153"/>
      <c r="AT707" s="148" t="s">
        <v>139</v>
      </c>
      <c r="AU707" s="148" t="s">
        <v>84</v>
      </c>
      <c r="AV707" s="12" t="s">
        <v>84</v>
      </c>
      <c r="AW707" s="12" t="s">
        <v>31</v>
      </c>
      <c r="AX707" s="12" t="s">
        <v>74</v>
      </c>
      <c r="AY707" s="148" t="s">
        <v>132</v>
      </c>
    </row>
    <row r="708" spans="2:65" s="12" customFormat="1">
      <c r="B708" s="146"/>
      <c r="D708" s="147" t="s">
        <v>139</v>
      </c>
      <c r="E708" s="148" t="s">
        <v>1</v>
      </c>
      <c r="F708" s="149" t="s">
        <v>1078</v>
      </c>
      <c r="H708" s="150">
        <v>2</v>
      </c>
      <c r="I708" s="151"/>
      <c r="L708" s="146"/>
      <c r="M708" s="152"/>
      <c r="T708" s="153"/>
      <c r="AT708" s="148" t="s">
        <v>139</v>
      </c>
      <c r="AU708" s="148" t="s">
        <v>84</v>
      </c>
      <c r="AV708" s="12" t="s">
        <v>84</v>
      </c>
      <c r="AW708" s="12" t="s">
        <v>31</v>
      </c>
      <c r="AX708" s="12" t="s">
        <v>74</v>
      </c>
      <c r="AY708" s="148" t="s">
        <v>132</v>
      </c>
    </row>
    <row r="709" spans="2:65" s="12" customFormat="1">
      <c r="B709" s="146"/>
      <c r="D709" s="147" t="s">
        <v>139</v>
      </c>
      <c r="E709" s="148" t="s">
        <v>1</v>
      </c>
      <c r="F709" s="149" t="s">
        <v>1079</v>
      </c>
      <c r="H709" s="150">
        <v>2</v>
      </c>
      <c r="I709" s="151"/>
      <c r="L709" s="146"/>
      <c r="M709" s="152"/>
      <c r="T709" s="153"/>
      <c r="AT709" s="148" t="s">
        <v>139</v>
      </c>
      <c r="AU709" s="148" t="s">
        <v>84</v>
      </c>
      <c r="AV709" s="12" t="s">
        <v>84</v>
      </c>
      <c r="AW709" s="12" t="s">
        <v>31</v>
      </c>
      <c r="AX709" s="12" t="s">
        <v>74</v>
      </c>
      <c r="AY709" s="148" t="s">
        <v>132</v>
      </c>
    </row>
    <row r="710" spans="2:65" s="12" customFormat="1">
      <c r="B710" s="146"/>
      <c r="D710" s="147" t="s">
        <v>139</v>
      </c>
      <c r="E710" s="148" t="s">
        <v>1</v>
      </c>
      <c r="F710" s="149" t="s">
        <v>1080</v>
      </c>
      <c r="H710" s="150">
        <v>2</v>
      </c>
      <c r="I710" s="151"/>
      <c r="L710" s="146"/>
      <c r="M710" s="152"/>
      <c r="T710" s="153"/>
      <c r="AT710" s="148" t="s">
        <v>139</v>
      </c>
      <c r="AU710" s="148" t="s">
        <v>84</v>
      </c>
      <c r="AV710" s="12" t="s">
        <v>84</v>
      </c>
      <c r="AW710" s="12" t="s">
        <v>31</v>
      </c>
      <c r="AX710" s="12" t="s">
        <v>74</v>
      </c>
      <c r="AY710" s="148" t="s">
        <v>132</v>
      </c>
    </row>
    <row r="711" spans="2:65" s="12" customFormat="1">
      <c r="B711" s="146"/>
      <c r="D711" s="147" t="s">
        <v>139</v>
      </c>
      <c r="E711" s="148" t="s">
        <v>1</v>
      </c>
      <c r="F711" s="149" t="s">
        <v>1081</v>
      </c>
      <c r="H711" s="150">
        <v>4</v>
      </c>
      <c r="I711" s="151"/>
      <c r="L711" s="146"/>
      <c r="M711" s="152"/>
      <c r="T711" s="153"/>
      <c r="AT711" s="148" t="s">
        <v>139</v>
      </c>
      <c r="AU711" s="148" t="s">
        <v>84</v>
      </c>
      <c r="AV711" s="12" t="s">
        <v>84</v>
      </c>
      <c r="AW711" s="12" t="s">
        <v>31</v>
      </c>
      <c r="AX711" s="12" t="s">
        <v>74</v>
      </c>
      <c r="AY711" s="148" t="s">
        <v>132</v>
      </c>
    </row>
    <row r="712" spans="2:65" s="12" customFormat="1">
      <c r="B712" s="146"/>
      <c r="D712" s="147" t="s">
        <v>139</v>
      </c>
      <c r="E712" s="148" t="s">
        <v>1</v>
      </c>
      <c r="F712" s="149" t="s">
        <v>1082</v>
      </c>
      <c r="H712" s="150">
        <v>6</v>
      </c>
      <c r="I712" s="151"/>
      <c r="L712" s="146"/>
      <c r="M712" s="152"/>
      <c r="T712" s="153"/>
      <c r="AT712" s="148" t="s">
        <v>139</v>
      </c>
      <c r="AU712" s="148" t="s">
        <v>84</v>
      </c>
      <c r="AV712" s="12" t="s">
        <v>84</v>
      </c>
      <c r="AW712" s="12" t="s">
        <v>31</v>
      </c>
      <c r="AX712" s="12" t="s">
        <v>74</v>
      </c>
      <c r="AY712" s="148" t="s">
        <v>132</v>
      </c>
    </row>
    <row r="713" spans="2:65" s="12" customFormat="1">
      <c r="B713" s="146"/>
      <c r="D713" s="147" t="s">
        <v>139</v>
      </c>
      <c r="E713" s="148" t="s">
        <v>1</v>
      </c>
      <c r="F713" s="149" t="s">
        <v>1083</v>
      </c>
      <c r="H713" s="150">
        <v>1</v>
      </c>
      <c r="I713" s="151"/>
      <c r="L713" s="146"/>
      <c r="M713" s="152"/>
      <c r="T713" s="153"/>
      <c r="AT713" s="148" t="s">
        <v>139</v>
      </c>
      <c r="AU713" s="148" t="s">
        <v>84</v>
      </c>
      <c r="AV713" s="12" t="s">
        <v>84</v>
      </c>
      <c r="AW713" s="12" t="s">
        <v>31</v>
      </c>
      <c r="AX713" s="12" t="s">
        <v>74</v>
      </c>
      <c r="AY713" s="148" t="s">
        <v>132</v>
      </c>
    </row>
    <row r="714" spans="2:65" s="12" customFormat="1">
      <c r="B714" s="146"/>
      <c r="D714" s="147" t="s">
        <v>139</v>
      </c>
      <c r="E714" s="148" t="s">
        <v>1</v>
      </c>
      <c r="F714" s="149" t="s">
        <v>1084</v>
      </c>
      <c r="H714" s="150">
        <v>4</v>
      </c>
      <c r="I714" s="151"/>
      <c r="L714" s="146"/>
      <c r="M714" s="152"/>
      <c r="T714" s="153"/>
      <c r="AT714" s="148" t="s">
        <v>139</v>
      </c>
      <c r="AU714" s="148" t="s">
        <v>84</v>
      </c>
      <c r="AV714" s="12" t="s">
        <v>84</v>
      </c>
      <c r="AW714" s="12" t="s">
        <v>31</v>
      </c>
      <c r="AX714" s="12" t="s">
        <v>74</v>
      </c>
      <c r="AY714" s="148" t="s">
        <v>132</v>
      </c>
    </row>
    <row r="715" spans="2:65" s="12" customFormat="1">
      <c r="B715" s="146"/>
      <c r="D715" s="147" t="s">
        <v>139</v>
      </c>
      <c r="E715" s="148" t="s">
        <v>1</v>
      </c>
      <c r="F715" s="149" t="s">
        <v>1085</v>
      </c>
      <c r="H715" s="150">
        <v>5</v>
      </c>
      <c r="I715" s="151"/>
      <c r="L715" s="146"/>
      <c r="M715" s="152"/>
      <c r="T715" s="153"/>
      <c r="AT715" s="148" t="s">
        <v>139</v>
      </c>
      <c r="AU715" s="148" t="s">
        <v>84</v>
      </c>
      <c r="AV715" s="12" t="s">
        <v>84</v>
      </c>
      <c r="AW715" s="12" t="s">
        <v>31</v>
      </c>
      <c r="AX715" s="12" t="s">
        <v>74</v>
      </c>
      <c r="AY715" s="148" t="s">
        <v>132</v>
      </c>
    </row>
    <row r="716" spans="2:65" s="12" customFormat="1">
      <c r="B716" s="146"/>
      <c r="D716" s="147" t="s">
        <v>139</v>
      </c>
      <c r="E716" s="148" t="s">
        <v>1</v>
      </c>
      <c r="F716" s="149" t="s">
        <v>1086</v>
      </c>
      <c r="H716" s="150">
        <v>37</v>
      </c>
      <c r="I716" s="151"/>
      <c r="L716" s="146"/>
      <c r="M716" s="152"/>
      <c r="T716" s="153"/>
      <c r="AT716" s="148" t="s">
        <v>139</v>
      </c>
      <c r="AU716" s="148" t="s">
        <v>84</v>
      </c>
      <c r="AV716" s="12" t="s">
        <v>84</v>
      </c>
      <c r="AW716" s="12" t="s">
        <v>31</v>
      </c>
      <c r="AX716" s="12" t="s">
        <v>74</v>
      </c>
      <c r="AY716" s="148" t="s">
        <v>132</v>
      </c>
    </row>
    <row r="717" spans="2:65" s="13" customFormat="1">
      <c r="B717" s="154"/>
      <c r="D717" s="147" t="s">
        <v>139</v>
      </c>
      <c r="E717" s="155" t="s">
        <v>1</v>
      </c>
      <c r="F717" s="156" t="s">
        <v>156</v>
      </c>
      <c r="H717" s="157">
        <v>82</v>
      </c>
      <c r="I717" s="158"/>
      <c r="L717" s="154"/>
      <c r="M717" s="159"/>
      <c r="T717" s="160"/>
      <c r="AT717" s="155" t="s">
        <v>139</v>
      </c>
      <c r="AU717" s="155" t="s">
        <v>84</v>
      </c>
      <c r="AV717" s="13" t="s">
        <v>137</v>
      </c>
      <c r="AW717" s="13" t="s">
        <v>31</v>
      </c>
      <c r="AX717" s="13" t="s">
        <v>82</v>
      </c>
      <c r="AY717" s="155" t="s">
        <v>132</v>
      </c>
    </row>
    <row r="718" spans="2:65" s="1" customFormat="1" ht="21.75" customHeight="1">
      <c r="B718" s="132"/>
      <c r="C718" s="174" t="s">
        <v>515</v>
      </c>
      <c r="D718" s="174" t="s">
        <v>357</v>
      </c>
      <c r="E718" s="175" t="s">
        <v>1651</v>
      </c>
      <c r="F718" s="176" t="s">
        <v>1830</v>
      </c>
      <c r="G718" s="177" t="s">
        <v>479</v>
      </c>
      <c r="H718" s="178">
        <v>82</v>
      </c>
      <c r="I718" s="179"/>
      <c r="J718" s="180">
        <f>ROUND(I718*H718,2)</f>
        <v>0</v>
      </c>
      <c r="K718" s="176" t="s">
        <v>136</v>
      </c>
      <c r="L718" s="181"/>
      <c r="M718" s="182" t="s">
        <v>1</v>
      </c>
      <c r="N718" s="183" t="s">
        <v>39</v>
      </c>
      <c r="P718" s="142">
        <f>O718*H718</f>
        <v>0</v>
      </c>
      <c r="Q718" s="142">
        <v>5.0000000000000001E-3</v>
      </c>
      <c r="R718" s="142">
        <f>Q718*H718</f>
        <v>0.41000000000000003</v>
      </c>
      <c r="S718" s="142">
        <v>0</v>
      </c>
      <c r="T718" s="143">
        <f>S718*H718</f>
        <v>0</v>
      </c>
      <c r="AR718" s="144" t="s">
        <v>208</v>
      </c>
      <c r="AT718" s="144" t="s">
        <v>357</v>
      </c>
      <c r="AU718" s="144" t="s">
        <v>84</v>
      </c>
      <c r="AY718" s="17" t="s">
        <v>132</v>
      </c>
      <c r="BE718" s="145">
        <f>IF(N718="základní",J718,0)</f>
        <v>0</v>
      </c>
      <c r="BF718" s="145">
        <f>IF(N718="snížená",J718,0)</f>
        <v>0</v>
      </c>
      <c r="BG718" s="145">
        <f>IF(N718="zákl. přenesená",J718,0)</f>
        <v>0</v>
      </c>
      <c r="BH718" s="145">
        <f>IF(N718="sníž. přenesená",J718,0)</f>
        <v>0</v>
      </c>
      <c r="BI718" s="145">
        <f>IF(N718="nulová",J718,0)</f>
        <v>0</v>
      </c>
      <c r="BJ718" s="17" t="s">
        <v>82</v>
      </c>
      <c r="BK718" s="145">
        <f>ROUND(I718*H718,2)</f>
        <v>0</v>
      </c>
      <c r="BL718" s="17" t="s">
        <v>137</v>
      </c>
      <c r="BM718" s="144" t="s">
        <v>1087</v>
      </c>
    </row>
    <row r="719" spans="2:65" s="1" customFormat="1" ht="33" customHeight="1">
      <c r="B719" s="132"/>
      <c r="C719" s="133" t="s">
        <v>519</v>
      </c>
      <c r="D719" s="133" t="s">
        <v>134</v>
      </c>
      <c r="E719" s="134" t="s">
        <v>1692</v>
      </c>
      <c r="F719" s="135" t="s">
        <v>1879</v>
      </c>
      <c r="G719" s="136" t="s">
        <v>479</v>
      </c>
      <c r="H719" s="137">
        <v>20</v>
      </c>
      <c r="I719" s="138"/>
      <c r="J719" s="139">
        <f>ROUND(I719*H719,2)</f>
        <v>0</v>
      </c>
      <c r="K719" s="135" t="s">
        <v>136</v>
      </c>
      <c r="L719" s="32"/>
      <c r="M719" s="140" t="s">
        <v>1</v>
      </c>
      <c r="N719" s="141" t="s">
        <v>39</v>
      </c>
      <c r="P719" s="142">
        <f>O719*H719</f>
        <v>0</v>
      </c>
      <c r="Q719" s="142">
        <v>0</v>
      </c>
      <c r="R719" s="142">
        <f>Q719*H719</f>
        <v>0</v>
      </c>
      <c r="S719" s="142">
        <v>0</v>
      </c>
      <c r="T719" s="143">
        <f>S719*H719</f>
        <v>0</v>
      </c>
      <c r="AR719" s="144" t="s">
        <v>137</v>
      </c>
      <c r="AT719" s="144" t="s">
        <v>134</v>
      </c>
      <c r="AU719" s="144" t="s">
        <v>84</v>
      </c>
      <c r="AY719" s="17" t="s">
        <v>132</v>
      </c>
      <c r="BE719" s="145">
        <f>IF(N719="základní",J719,0)</f>
        <v>0</v>
      </c>
      <c r="BF719" s="145">
        <f>IF(N719="snížená",J719,0)</f>
        <v>0</v>
      </c>
      <c r="BG719" s="145">
        <f>IF(N719="zákl. přenesená",J719,0)</f>
        <v>0</v>
      </c>
      <c r="BH719" s="145">
        <f>IF(N719="sníž. přenesená",J719,0)</f>
        <v>0</v>
      </c>
      <c r="BI719" s="145">
        <f>IF(N719="nulová",J719,0)</f>
        <v>0</v>
      </c>
      <c r="BJ719" s="17" t="s">
        <v>82</v>
      </c>
      <c r="BK719" s="145">
        <f>ROUND(I719*H719,2)</f>
        <v>0</v>
      </c>
      <c r="BL719" s="17" t="s">
        <v>137</v>
      </c>
      <c r="BM719" s="144" t="s">
        <v>1088</v>
      </c>
    </row>
    <row r="720" spans="2:65" s="12" customFormat="1">
      <c r="B720" s="146"/>
      <c r="D720" s="147" t="s">
        <v>139</v>
      </c>
      <c r="E720" s="148" t="s">
        <v>1</v>
      </c>
      <c r="F720" s="149" t="s">
        <v>1089</v>
      </c>
      <c r="H720" s="150">
        <v>10</v>
      </c>
      <c r="I720" s="151"/>
      <c r="L720" s="146"/>
      <c r="M720" s="152"/>
      <c r="T720" s="153"/>
      <c r="AT720" s="148" t="s">
        <v>139</v>
      </c>
      <c r="AU720" s="148" t="s">
        <v>84</v>
      </c>
      <c r="AV720" s="12" t="s">
        <v>84</v>
      </c>
      <c r="AW720" s="12" t="s">
        <v>31</v>
      </c>
      <c r="AX720" s="12" t="s">
        <v>74</v>
      </c>
      <c r="AY720" s="148" t="s">
        <v>132</v>
      </c>
    </row>
    <row r="721" spans="2:65" s="12" customFormat="1">
      <c r="B721" s="146"/>
      <c r="D721" s="147" t="s">
        <v>139</v>
      </c>
      <c r="E721" s="148" t="s">
        <v>1</v>
      </c>
      <c r="F721" s="149" t="s">
        <v>1090</v>
      </c>
      <c r="H721" s="150">
        <v>10</v>
      </c>
      <c r="I721" s="151"/>
      <c r="L721" s="146"/>
      <c r="M721" s="152"/>
      <c r="T721" s="153"/>
      <c r="AT721" s="148" t="s">
        <v>139</v>
      </c>
      <c r="AU721" s="148" t="s">
        <v>84</v>
      </c>
      <c r="AV721" s="12" t="s">
        <v>84</v>
      </c>
      <c r="AW721" s="12" t="s">
        <v>31</v>
      </c>
      <c r="AX721" s="12" t="s">
        <v>74</v>
      </c>
      <c r="AY721" s="148" t="s">
        <v>132</v>
      </c>
    </row>
    <row r="722" spans="2:65" s="13" customFormat="1">
      <c r="B722" s="154"/>
      <c r="D722" s="147" t="s">
        <v>139</v>
      </c>
      <c r="E722" s="155" t="s">
        <v>1</v>
      </c>
      <c r="F722" s="156" t="s">
        <v>156</v>
      </c>
      <c r="H722" s="157">
        <v>20</v>
      </c>
      <c r="I722" s="158"/>
      <c r="L722" s="154"/>
      <c r="M722" s="159"/>
      <c r="T722" s="160"/>
      <c r="AT722" s="155" t="s">
        <v>139</v>
      </c>
      <c r="AU722" s="155" t="s">
        <v>84</v>
      </c>
      <c r="AV722" s="13" t="s">
        <v>137</v>
      </c>
      <c r="AW722" s="13" t="s">
        <v>31</v>
      </c>
      <c r="AX722" s="13" t="s">
        <v>82</v>
      </c>
      <c r="AY722" s="155" t="s">
        <v>132</v>
      </c>
    </row>
    <row r="723" spans="2:65" s="1" customFormat="1" ht="21.75" customHeight="1">
      <c r="B723" s="132"/>
      <c r="C723" s="174" t="s">
        <v>526</v>
      </c>
      <c r="D723" s="174" t="s">
        <v>357</v>
      </c>
      <c r="E723" s="175" t="s">
        <v>1693</v>
      </c>
      <c r="F723" s="176" t="s">
        <v>1880</v>
      </c>
      <c r="G723" s="177" t="s">
        <v>479</v>
      </c>
      <c r="H723" s="178">
        <v>20</v>
      </c>
      <c r="I723" s="179"/>
      <c r="J723" s="180">
        <f>ROUND(I723*H723,2)</f>
        <v>0</v>
      </c>
      <c r="K723" s="176" t="s">
        <v>136</v>
      </c>
      <c r="L723" s="181"/>
      <c r="M723" s="182" t="s">
        <v>1</v>
      </c>
      <c r="N723" s="183" t="s">
        <v>39</v>
      </c>
      <c r="P723" s="142">
        <f>O723*H723</f>
        <v>0</v>
      </c>
      <c r="Q723" s="142">
        <v>8.8000000000000005E-3</v>
      </c>
      <c r="R723" s="142">
        <f>Q723*H723</f>
        <v>0.17600000000000002</v>
      </c>
      <c r="S723" s="142">
        <v>0</v>
      </c>
      <c r="T723" s="143">
        <f>S723*H723</f>
        <v>0</v>
      </c>
      <c r="AR723" s="144" t="s">
        <v>208</v>
      </c>
      <c r="AT723" s="144" t="s">
        <v>357</v>
      </c>
      <c r="AU723" s="144" t="s">
        <v>84</v>
      </c>
      <c r="AY723" s="17" t="s">
        <v>132</v>
      </c>
      <c r="BE723" s="145">
        <f>IF(N723="základní",J723,0)</f>
        <v>0</v>
      </c>
      <c r="BF723" s="145">
        <f>IF(N723="snížená",J723,0)</f>
        <v>0</v>
      </c>
      <c r="BG723" s="145">
        <f>IF(N723="zákl. přenesená",J723,0)</f>
        <v>0</v>
      </c>
      <c r="BH723" s="145">
        <f>IF(N723="sníž. přenesená",J723,0)</f>
        <v>0</v>
      </c>
      <c r="BI723" s="145">
        <f>IF(N723="nulová",J723,0)</f>
        <v>0</v>
      </c>
      <c r="BJ723" s="17" t="s">
        <v>82</v>
      </c>
      <c r="BK723" s="145">
        <f>ROUND(I723*H723,2)</f>
        <v>0</v>
      </c>
      <c r="BL723" s="17" t="s">
        <v>137</v>
      </c>
      <c r="BM723" s="144" t="s">
        <v>1091</v>
      </c>
    </row>
    <row r="724" spans="2:65" s="1" customFormat="1" ht="33" customHeight="1">
      <c r="B724" s="132"/>
      <c r="C724" s="133" t="s">
        <v>532</v>
      </c>
      <c r="D724" s="133" t="s">
        <v>134</v>
      </c>
      <c r="E724" s="134" t="s">
        <v>1694</v>
      </c>
      <c r="F724" s="135" t="s">
        <v>1881</v>
      </c>
      <c r="G724" s="136" t="s">
        <v>479</v>
      </c>
      <c r="H724" s="137">
        <v>6</v>
      </c>
      <c r="I724" s="138"/>
      <c r="J724" s="139">
        <f>ROUND(I724*H724,2)</f>
        <v>0</v>
      </c>
      <c r="K724" s="135" t="s">
        <v>136</v>
      </c>
      <c r="L724" s="32"/>
      <c r="M724" s="140" t="s">
        <v>1</v>
      </c>
      <c r="N724" s="141" t="s">
        <v>39</v>
      </c>
      <c r="P724" s="142">
        <f>O724*H724</f>
        <v>0</v>
      </c>
      <c r="Q724" s="142">
        <v>0</v>
      </c>
      <c r="R724" s="142">
        <f>Q724*H724</f>
        <v>0</v>
      </c>
      <c r="S724" s="142">
        <v>0</v>
      </c>
      <c r="T724" s="143">
        <f>S724*H724</f>
        <v>0</v>
      </c>
      <c r="AR724" s="144" t="s">
        <v>137</v>
      </c>
      <c r="AT724" s="144" t="s">
        <v>134</v>
      </c>
      <c r="AU724" s="144" t="s">
        <v>84</v>
      </c>
      <c r="AY724" s="17" t="s">
        <v>132</v>
      </c>
      <c r="BE724" s="145">
        <f>IF(N724="základní",J724,0)</f>
        <v>0</v>
      </c>
      <c r="BF724" s="145">
        <f>IF(N724="snížená",J724,0)</f>
        <v>0</v>
      </c>
      <c r="BG724" s="145">
        <f>IF(N724="zákl. přenesená",J724,0)</f>
        <v>0</v>
      </c>
      <c r="BH724" s="145">
        <f>IF(N724="sníž. přenesená",J724,0)</f>
        <v>0</v>
      </c>
      <c r="BI724" s="145">
        <f>IF(N724="nulová",J724,0)</f>
        <v>0</v>
      </c>
      <c r="BJ724" s="17" t="s">
        <v>82</v>
      </c>
      <c r="BK724" s="145">
        <f>ROUND(I724*H724,2)</f>
        <v>0</v>
      </c>
      <c r="BL724" s="17" t="s">
        <v>137</v>
      </c>
      <c r="BM724" s="144" t="s">
        <v>1092</v>
      </c>
    </row>
    <row r="725" spans="2:65" s="12" customFormat="1">
      <c r="B725" s="146"/>
      <c r="D725" s="147" t="s">
        <v>139</v>
      </c>
      <c r="E725" s="148" t="s">
        <v>1</v>
      </c>
      <c r="F725" s="149" t="s">
        <v>1093</v>
      </c>
      <c r="H725" s="150">
        <v>3</v>
      </c>
      <c r="I725" s="151"/>
      <c r="L725" s="146"/>
      <c r="M725" s="152"/>
      <c r="T725" s="153"/>
      <c r="AT725" s="148" t="s">
        <v>139</v>
      </c>
      <c r="AU725" s="148" t="s">
        <v>84</v>
      </c>
      <c r="AV725" s="12" t="s">
        <v>84</v>
      </c>
      <c r="AW725" s="12" t="s">
        <v>31</v>
      </c>
      <c r="AX725" s="12" t="s">
        <v>74</v>
      </c>
      <c r="AY725" s="148" t="s">
        <v>132</v>
      </c>
    </row>
    <row r="726" spans="2:65" s="12" customFormat="1">
      <c r="B726" s="146"/>
      <c r="D726" s="147" t="s">
        <v>139</v>
      </c>
      <c r="E726" s="148" t="s">
        <v>1</v>
      </c>
      <c r="F726" s="149" t="s">
        <v>1094</v>
      </c>
      <c r="H726" s="150">
        <v>3</v>
      </c>
      <c r="I726" s="151"/>
      <c r="L726" s="146"/>
      <c r="M726" s="152"/>
      <c r="T726" s="153"/>
      <c r="AT726" s="148" t="s">
        <v>139</v>
      </c>
      <c r="AU726" s="148" t="s">
        <v>84</v>
      </c>
      <c r="AV726" s="12" t="s">
        <v>84</v>
      </c>
      <c r="AW726" s="12" t="s">
        <v>31</v>
      </c>
      <c r="AX726" s="12" t="s">
        <v>74</v>
      </c>
      <c r="AY726" s="148" t="s">
        <v>132</v>
      </c>
    </row>
    <row r="727" spans="2:65" s="13" customFormat="1">
      <c r="B727" s="154"/>
      <c r="D727" s="147" t="s">
        <v>139</v>
      </c>
      <c r="E727" s="155" t="s">
        <v>1</v>
      </c>
      <c r="F727" s="156" t="s">
        <v>156</v>
      </c>
      <c r="H727" s="157">
        <v>6</v>
      </c>
      <c r="I727" s="158"/>
      <c r="L727" s="154"/>
      <c r="M727" s="159"/>
      <c r="T727" s="160"/>
      <c r="AT727" s="155" t="s">
        <v>139</v>
      </c>
      <c r="AU727" s="155" t="s">
        <v>84</v>
      </c>
      <c r="AV727" s="13" t="s">
        <v>137</v>
      </c>
      <c r="AW727" s="13" t="s">
        <v>31</v>
      </c>
      <c r="AX727" s="13" t="s">
        <v>82</v>
      </c>
      <c r="AY727" s="155" t="s">
        <v>132</v>
      </c>
    </row>
    <row r="728" spans="2:65" s="1" customFormat="1" ht="21.75" customHeight="1">
      <c r="B728" s="132"/>
      <c r="C728" s="174" t="s">
        <v>534</v>
      </c>
      <c r="D728" s="174" t="s">
        <v>357</v>
      </c>
      <c r="E728" s="175" t="s">
        <v>1695</v>
      </c>
      <c r="F728" s="176" t="s">
        <v>1882</v>
      </c>
      <c r="G728" s="177" t="s">
        <v>479</v>
      </c>
      <c r="H728" s="178">
        <v>6</v>
      </c>
      <c r="I728" s="179"/>
      <c r="J728" s="180">
        <f>ROUND(I728*H728,2)</f>
        <v>0</v>
      </c>
      <c r="K728" s="176" t="s">
        <v>136</v>
      </c>
      <c r="L728" s="181"/>
      <c r="M728" s="182" t="s">
        <v>1</v>
      </c>
      <c r="N728" s="183" t="s">
        <v>39</v>
      </c>
      <c r="P728" s="142">
        <f>O728*H728</f>
        <v>0</v>
      </c>
      <c r="Q728" s="142">
        <v>1.67E-2</v>
      </c>
      <c r="R728" s="142">
        <f>Q728*H728</f>
        <v>0.1002</v>
      </c>
      <c r="S728" s="142">
        <v>0</v>
      </c>
      <c r="T728" s="143">
        <f>S728*H728</f>
        <v>0</v>
      </c>
      <c r="AR728" s="144" t="s">
        <v>208</v>
      </c>
      <c r="AT728" s="144" t="s">
        <v>357</v>
      </c>
      <c r="AU728" s="144" t="s">
        <v>84</v>
      </c>
      <c r="AY728" s="17" t="s">
        <v>132</v>
      </c>
      <c r="BE728" s="145">
        <f>IF(N728="základní",J728,0)</f>
        <v>0</v>
      </c>
      <c r="BF728" s="145">
        <f>IF(N728="snížená",J728,0)</f>
        <v>0</v>
      </c>
      <c r="BG728" s="145">
        <f>IF(N728="zákl. přenesená",J728,0)</f>
        <v>0</v>
      </c>
      <c r="BH728" s="145">
        <f>IF(N728="sníž. přenesená",J728,0)</f>
        <v>0</v>
      </c>
      <c r="BI728" s="145">
        <f>IF(N728="nulová",J728,0)</f>
        <v>0</v>
      </c>
      <c r="BJ728" s="17" t="s">
        <v>82</v>
      </c>
      <c r="BK728" s="145">
        <f>ROUND(I728*H728,2)</f>
        <v>0</v>
      </c>
      <c r="BL728" s="17" t="s">
        <v>137</v>
      </c>
      <c r="BM728" s="144" t="s">
        <v>1095</v>
      </c>
    </row>
    <row r="729" spans="2:65" s="1" customFormat="1" ht="33" customHeight="1">
      <c r="B729" s="132"/>
      <c r="C729" s="133" t="s">
        <v>536</v>
      </c>
      <c r="D729" s="133" t="s">
        <v>134</v>
      </c>
      <c r="E729" s="134" t="s">
        <v>1696</v>
      </c>
      <c r="F729" s="135" t="s">
        <v>1883</v>
      </c>
      <c r="G729" s="136" t="s">
        <v>479</v>
      </c>
      <c r="H729" s="137">
        <v>4</v>
      </c>
      <c r="I729" s="138"/>
      <c r="J729" s="139">
        <f>ROUND(I729*H729,2)</f>
        <v>0</v>
      </c>
      <c r="K729" s="135" t="s">
        <v>136</v>
      </c>
      <c r="L729" s="32"/>
      <c r="M729" s="140" t="s">
        <v>1</v>
      </c>
      <c r="N729" s="141" t="s">
        <v>39</v>
      </c>
      <c r="P729" s="142">
        <f>O729*H729</f>
        <v>0</v>
      </c>
      <c r="Q729" s="142">
        <v>1.0000000000000001E-5</v>
      </c>
      <c r="R729" s="142">
        <f>Q729*H729</f>
        <v>4.0000000000000003E-5</v>
      </c>
      <c r="S729" s="142">
        <v>0</v>
      </c>
      <c r="T729" s="143">
        <f>S729*H729</f>
        <v>0</v>
      </c>
      <c r="AR729" s="144" t="s">
        <v>137</v>
      </c>
      <c r="AT729" s="144" t="s">
        <v>134</v>
      </c>
      <c r="AU729" s="144" t="s">
        <v>84</v>
      </c>
      <c r="AY729" s="17" t="s">
        <v>132</v>
      </c>
      <c r="BE729" s="145">
        <f>IF(N729="základní",J729,0)</f>
        <v>0</v>
      </c>
      <c r="BF729" s="145">
        <f>IF(N729="snížená",J729,0)</f>
        <v>0</v>
      </c>
      <c r="BG729" s="145">
        <f>IF(N729="zákl. přenesená",J729,0)</f>
        <v>0</v>
      </c>
      <c r="BH729" s="145">
        <f>IF(N729="sníž. přenesená",J729,0)</f>
        <v>0</v>
      </c>
      <c r="BI729" s="145">
        <f>IF(N729="nulová",J729,0)</f>
        <v>0</v>
      </c>
      <c r="BJ729" s="17" t="s">
        <v>82</v>
      </c>
      <c r="BK729" s="145">
        <f>ROUND(I729*H729,2)</f>
        <v>0</v>
      </c>
      <c r="BL729" s="17" t="s">
        <v>137</v>
      </c>
      <c r="BM729" s="144" t="s">
        <v>1096</v>
      </c>
    </row>
    <row r="730" spans="2:65" s="12" customFormat="1">
      <c r="B730" s="146"/>
      <c r="D730" s="147" t="s">
        <v>139</v>
      </c>
      <c r="E730" s="148" t="s">
        <v>1</v>
      </c>
      <c r="F730" s="149" t="s">
        <v>1097</v>
      </c>
      <c r="H730" s="150">
        <v>3</v>
      </c>
      <c r="I730" s="151"/>
      <c r="L730" s="146"/>
      <c r="M730" s="152"/>
      <c r="T730" s="153"/>
      <c r="AT730" s="148" t="s">
        <v>139</v>
      </c>
      <c r="AU730" s="148" t="s">
        <v>84</v>
      </c>
      <c r="AV730" s="12" t="s">
        <v>84</v>
      </c>
      <c r="AW730" s="12" t="s">
        <v>31</v>
      </c>
      <c r="AX730" s="12" t="s">
        <v>74</v>
      </c>
      <c r="AY730" s="148" t="s">
        <v>132</v>
      </c>
    </row>
    <row r="731" spans="2:65" s="12" customFormat="1">
      <c r="B731" s="146"/>
      <c r="D731" s="147" t="s">
        <v>139</v>
      </c>
      <c r="E731" s="148" t="s">
        <v>1</v>
      </c>
      <c r="F731" s="149" t="s">
        <v>1098</v>
      </c>
      <c r="H731" s="150">
        <v>1</v>
      </c>
      <c r="I731" s="151"/>
      <c r="L731" s="146"/>
      <c r="M731" s="152"/>
      <c r="T731" s="153"/>
      <c r="AT731" s="148" t="s">
        <v>139</v>
      </c>
      <c r="AU731" s="148" t="s">
        <v>84</v>
      </c>
      <c r="AV731" s="12" t="s">
        <v>84</v>
      </c>
      <c r="AW731" s="12" t="s">
        <v>31</v>
      </c>
      <c r="AX731" s="12" t="s">
        <v>74</v>
      </c>
      <c r="AY731" s="148" t="s">
        <v>132</v>
      </c>
    </row>
    <row r="732" spans="2:65" s="13" customFormat="1">
      <c r="B732" s="154"/>
      <c r="D732" s="147" t="s">
        <v>139</v>
      </c>
      <c r="E732" s="155" t="s">
        <v>1</v>
      </c>
      <c r="F732" s="156" t="s">
        <v>156</v>
      </c>
      <c r="H732" s="157">
        <v>4</v>
      </c>
      <c r="I732" s="158"/>
      <c r="L732" s="154"/>
      <c r="M732" s="159"/>
      <c r="T732" s="160"/>
      <c r="AT732" s="155" t="s">
        <v>139</v>
      </c>
      <c r="AU732" s="155" t="s">
        <v>84</v>
      </c>
      <c r="AV732" s="13" t="s">
        <v>137</v>
      </c>
      <c r="AW732" s="13" t="s">
        <v>31</v>
      </c>
      <c r="AX732" s="13" t="s">
        <v>82</v>
      </c>
      <c r="AY732" s="155" t="s">
        <v>132</v>
      </c>
    </row>
    <row r="733" spans="2:65" s="1" customFormat="1" ht="21.75" customHeight="1">
      <c r="B733" s="132"/>
      <c r="C733" s="174" t="s">
        <v>538</v>
      </c>
      <c r="D733" s="174" t="s">
        <v>357</v>
      </c>
      <c r="E733" s="175" t="s">
        <v>1697</v>
      </c>
      <c r="F733" s="176" t="s">
        <v>1884</v>
      </c>
      <c r="G733" s="177" t="s">
        <v>479</v>
      </c>
      <c r="H733" s="178">
        <v>4</v>
      </c>
      <c r="I733" s="179"/>
      <c r="J733" s="180">
        <f>ROUND(I733*H733,2)</f>
        <v>0</v>
      </c>
      <c r="K733" s="176" t="s">
        <v>136</v>
      </c>
      <c r="L733" s="181"/>
      <c r="M733" s="182" t="s">
        <v>1</v>
      </c>
      <c r="N733" s="183" t="s">
        <v>39</v>
      </c>
      <c r="P733" s="142">
        <f>O733*H733</f>
        <v>0</v>
      </c>
      <c r="Q733" s="142">
        <v>2.0899999999999998E-2</v>
      </c>
      <c r="R733" s="142">
        <f>Q733*H733</f>
        <v>8.3599999999999994E-2</v>
      </c>
      <c r="S733" s="142">
        <v>0</v>
      </c>
      <c r="T733" s="143">
        <f>S733*H733</f>
        <v>0</v>
      </c>
      <c r="AR733" s="144" t="s">
        <v>208</v>
      </c>
      <c r="AT733" s="144" t="s">
        <v>357</v>
      </c>
      <c r="AU733" s="144" t="s">
        <v>84</v>
      </c>
      <c r="AY733" s="17" t="s">
        <v>132</v>
      </c>
      <c r="BE733" s="145">
        <f>IF(N733="základní",J733,0)</f>
        <v>0</v>
      </c>
      <c r="BF733" s="145">
        <f>IF(N733="snížená",J733,0)</f>
        <v>0</v>
      </c>
      <c r="BG733" s="145">
        <f>IF(N733="zákl. přenesená",J733,0)</f>
        <v>0</v>
      </c>
      <c r="BH733" s="145">
        <f>IF(N733="sníž. přenesená",J733,0)</f>
        <v>0</v>
      </c>
      <c r="BI733" s="145">
        <f>IF(N733="nulová",J733,0)</f>
        <v>0</v>
      </c>
      <c r="BJ733" s="17" t="s">
        <v>82</v>
      </c>
      <c r="BK733" s="145">
        <f>ROUND(I733*H733,2)</f>
        <v>0</v>
      </c>
      <c r="BL733" s="17" t="s">
        <v>137</v>
      </c>
      <c r="BM733" s="144" t="s">
        <v>1099</v>
      </c>
    </row>
    <row r="734" spans="2:65" s="1" customFormat="1" ht="24.2" customHeight="1">
      <c r="B734" s="132"/>
      <c r="C734" s="133" t="s">
        <v>540</v>
      </c>
      <c r="D734" s="133" t="s">
        <v>134</v>
      </c>
      <c r="E734" s="134" t="s">
        <v>1652</v>
      </c>
      <c r="F734" s="135" t="s">
        <v>1831</v>
      </c>
      <c r="G734" s="136" t="s">
        <v>479</v>
      </c>
      <c r="H734" s="137">
        <v>66</v>
      </c>
      <c r="I734" s="138"/>
      <c r="J734" s="139">
        <f>ROUND(I734*H734,2)</f>
        <v>0</v>
      </c>
      <c r="K734" s="135" t="s">
        <v>136</v>
      </c>
      <c r="L734" s="32"/>
      <c r="M734" s="140" t="s">
        <v>1</v>
      </c>
      <c r="N734" s="141" t="s">
        <v>39</v>
      </c>
      <c r="P734" s="142">
        <f>O734*H734</f>
        <v>0</v>
      </c>
      <c r="Q734" s="142">
        <v>1.0189999999999999E-2</v>
      </c>
      <c r="R734" s="142">
        <f>Q734*H734</f>
        <v>0.67253999999999992</v>
      </c>
      <c r="S734" s="142">
        <v>0</v>
      </c>
      <c r="T734" s="143">
        <f>S734*H734</f>
        <v>0</v>
      </c>
      <c r="AR734" s="144" t="s">
        <v>137</v>
      </c>
      <c r="AT734" s="144" t="s">
        <v>134</v>
      </c>
      <c r="AU734" s="144" t="s">
        <v>84</v>
      </c>
      <c r="AY734" s="17" t="s">
        <v>132</v>
      </c>
      <c r="BE734" s="145">
        <f>IF(N734="základní",J734,0)</f>
        <v>0</v>
      </c>
      <c r="BF734" s="145">
        <f>IF(N734="snížená",J734,0)</f>
        <v>0</v>
      </c>
      <c r="BG734" s="145">
        <f>IF(N734="zákl. přenesená",J734,0)</f>
        <v>0</v>
      </c>
      <c r="BH734" s="145">
        <f>IF(N734="sníž. přenesená",J734,0)</f>
        <v>0</v>
      </c>
      <c r="BI734" s="145">
        <f>IF(N734="nulová",J734,0)</f>
        <v>0</v>
      </c>
      <c r="BJ734" s="17" t="s">
        <v>82</v>
      </c>
      <c r="BK734" s="145">
        <f>ROUND(I734*H734,2)</f>
        <v>0</v>
      </c>
      <c r="BL734" s="17" t="s">
        <v>137</v>
      </c>
      <c r="BM734" s="144" t="s">
        <v>1100</v>
      </c>
    </row>
    <row r="735" spans="2:65" s="12" customFormat="1">
      <c r="B735" s="146"/>
      <c r="D735" s="147" t="s">
        <v>139</v>
      </c>
      <c r="E735" s="148" t="s">
        <v>1</v>
      </c>
      <c r="F735" s="149" t="s">
        <v>1101</v>
      </c>
      <c r="H735" s="150">
        <v>66</v>
      </c>
      <c r="I735" s="151"/>
      <c r="L735" s="146"/>
      <c r="M735" s="152"/>
      <c r="T735" s="153"/>
      <c r="AT735" s="148" t="s">
        <v>139</v>
      </c>
      <c r="AU735" s="148" t="s">
        <v>84</v>
      </c>
      <c r="AV735" s="12" t="s">
        <v>84</v>
      </c>
      <c r="AW735" s="12" t="s">
        <v>31</v>
      </c>
      <c r="AX735" s="12" t="s">
        <v>82</v>
      </c>
      <c r="AY735" s="148" t="s">
        <v>132</v>
      </c>
    </row>
    <row r="736" spans="2:65" s="1" customFormat="1" ht="16.5" customHeight="1">
      <c r="B736" s="132"/>
      <c r="C736" s="174" t="s">
        <v>542</v>
      </c>
      <c r="D736" s="174" t="s">
        <v>357</v>
      </c>
      <c r="E736" s="175" t="s">
        <v>1698</v>
      </c>
      <c r="F736" s="176" t="s">
        <v>1885</v>
      </c>
      <c r="G736" s="177" t="s">
        <v>479</v>
      </c>
      <c r="H736" s="178">
        <v>1</v>
      </c>
      <c r="I736" s="179"/>
      <c r="J736" s="180">
        <f>ROUND(I736*H736,2)</f>
        <v>0</v>
      </c>
      <c r="K736" s="176" t="s">
        <v>136</v>
      </c>
      <c r="L736" s="181"/>
      <c r="M736" s="182" t="s">
        <v>1</v>
      </c>
      <c r="N736" s="183" t="s">
        <v>39</v>
      </c>
      <c r="P736" s="142">
        <f>O736*H736</f>
        <v>0</v>
      </c>
      <c r="Q736" s="142">
        <v>0.185</v>
      </c>
      <c r="R736" s="142">
        <f>Q736*H736</f>
        <v>0.185</v>
      </c>
      <c r="S736" s="142">
        <v>0</v>
      </c>
      <c r="T736" s="143">
        <f>S736*H736</f>
        <v>0</v>
      </c>
      <c r="AR736" s="144" t="s">
        <v>208</v>
      </c>
      <c r="AT736" s="144" t="s">
        <v>357</v>
      </c>
      <c r="AU736" s="144" t="s">
        <v>84</v>
      </c>
      <c r="AY736" s="17" t="s">
        <v>132</v>
      </c>
      <c r="BE736" s="145">
        <f>IF(N736="základní",J736,0)</f>
        <v>0</v>
      </c>
      <c r="BF736" s="145">
        <f>IF(N736="snížená",J736,0)</f>
        <v>0</v>
      </c>
      <c r="BG736" s="145">
        <f>IF(N736="zákl. přenesená",J736,0)</f>
        <v>0</v>
      </c>
      <c r="BH736" s="145">
        <f>IF(N736="sníž. přenesená",J736,0)</f>
        <v>0</v>
      </c>
      <c r="BI736" s="145">
        <f>IF(N736="nulová",J736,0)</f>
        <v>0</v>
      </c>
      <c r="BJ736" s="17" t="s">
        <v>82</v>
      </c>
      <c r="BK736" s="145">
        <f>ROUND(I736*H736,2)</f>
        <v>0</v>
      </c>
      <c r="BL736" s="17" t="s">
        <v>137</v>
      </c>
      <c r="BM736" s="144" t="s">
        <v>1102</v>
      </c>
    </row>
    <row r="737" spans="2:65" s="12" customFormat="1">
      <c r="B737" s="146"/>
      <c r="D737" s="147" t="s">
        <v>139</v>
      </c>
      <c r="E737" s="148" t="s">
        <v>1</v>
      </c>
      <c r="F737" s="149" t="s">
        <v>1103</v>
      </c>
      <c r="H737" s="150">
        <v>1</v>
      </c>
      <c r="I737" s="151"/>
      <c r="L737" s="146"/>
      <c r="M737" s="152"/>
      <c r="T737" s="153"/>
      <c r="AT737" s="148" t="s">
        <v>139</v>
      </c>
      <c r="AU737" s="148" t="s">
        <v>84</v>
      </c>
      <c r="AV737" s="12" t="s">
        <v>84</v>
      </c>
      <c r="AW737" s="12" t="s">
        <v>31</v>
      </c>
      <c r="AX737" s="12" t="s">
        <v>82</v>
      </c>
      <c r="AY737" s="148" t="s">
        <v>132</v>
      </c>
    </row>
    <row r="738" spans="2:65" s="1" customFormat="1" ht="16.5" customHeight="1">
      <c r="B738" s="132"/>
      <c r="C738" s="174" t="s">
        <v>545</v>
      </c>
      <c r="D738" s="174" t="s">
        <v>357</v>
      </c>
      <c r="E738" s="175" t="s">
        <v>1699</v>
      </c>
      <c r="F738" s="176" t="s">
        <v>1886</v>
      </c>
      <c r="G738" s="177" t="s">
        <v>479</v>
      </c>
      <c r="H738" s="178">
        <v>62</v>
      </c>
      <c r="I738" s="179"/>
      <c r="J738" s="180">
        <f>ROUND(I738*H738,2)</f>
        <v>0</v>
      </c>
      <c r="K738" s="176" t="s">
        <v>136</v>
      </c>
      <c r="L738" s="181"/>
      <c r="M738" s="182" t="s">
        <v>1</v>
      </c>
      <c r="N738" s="183" t="s">
        <v>39</v>
      </c>
      <c r="P738" s="142">
        <f>O738*H738</f>
        <v>0</v>
      </c>
      <c r="Q738" s="142">
        <v>0.37</v>
      </c>
      <c r="R738" s="142">
        <f>Q738*H738</f>
        <v>22.94</v>
      </c>
      <c r="S738" s="142">
        <v>0</v>
      </c>
      <c r="T738" s="143">
        <f>S738*H738</f>
        <v>0</v>
      </c>
      <c r="AR738" s="144" t="s">
        <v>208</v>
      </c>
      <c r="AT738" s="144" t="s">
        <v>357</v>
      </c>
      <c r="AU738" s="144" t="s">
        <v>84</v>
      </c>
      <c r="AY738" s="17" t="s">
        <v>132</v>
      </c>
      <c r="BE738" s="145">
        <f>IF(N738="základní",J738,0)</f>
        <v>0</v>
      </c>
      <c r="BF738" s="145">
        <f>IF(N738="snížená",J738,0)</f>
        <v>0</v>
      </c>
      <c r="BG738" s="145">
        <f>IF(N738="zákl. přenesená",J738,0)</f>
        <v>0</v>
      </c>
      <c r="BH738" s="145">
        <f>IF(N738="sníž. přenesená",J738,0)</f>
        <v>0</v>
      </c>
      <c r="BI738" s="145">
        <f>IF(N738="nulová",J738,0)</f>
        <v>0</v>
      </c>
      <c r="BJ738" s="17" t="s">
        <v>82</v>
      </c>
      <c r="BK738" s="145">
        <f>ROUND(I738*H738,2)</f>
        <v>0</v>
      </c>
      <c r="BL738" s="17" t="s">
        <v>137</v>
      </c>
      <c r="BM738" s="144" t="s">
        <v>1104</v>
      </c>
    </row>
    <row r="739" spans="2:65" s="12" customFormat="1">
      <c r="B739" s="146"/>
      <c r="D739" s="147" t="s">
        <v>139</v>
      </c>
      <c r="E739" s="148" t="s">
        <v>1</v>
      </c>
      <c r="F739" s="149" t="s">
        <v>1105</v>
      </c>
      <c r="H739" s="150">
        <v>61</v>
      </c>
      <c r="I739" s="151"/>
      <c r="L739" s="146"/>
      <c r="M739" s="152"/>
      <c r="T739" s="153"/>
      <c r="AT739" s="148" t="s">
        <v>139</v>
      </c>
      <c r="AU739" s="148" t="s">
        <v>84</v>
      </c>
      <c r="AV739" s="12" t="s">
        <v>84</v>
      </c>
      <c r="AW739" s="12" t="s">
        <v>31</v>
      </c>
      <c r="AX739" s="12" t="s">
        <v>74</v>
      </c>
      <c r="AY739" s="148" t="s">
        <v>132</v>
      </c>
    </row>
    <row r="740" spans="2:65" s="12" customFormat="1">
      <c r="B740" s="146"/>
      <c r="D740" s="147" t="s">
        <v>139</v>
      </c>
      <c r="E740" s="148" t="s">
        <v>1</v>
      </c>
      <c r="F740" s="149" t="s">
        <v>1103</v>
      </c>
      <c r="H740" s="150">
        <v>1</v>
      </c>
      <c r="I740" s="151"/>
      <c r="L740" s="146"/>
      <c r="M740" s="152"/>
      <c r="T740" s="153"/>
      <c r="AT740" s="148" t="s">
        <v>139</v>
      </c>
      <c r="AU740" s="148" t="s">
        <v>84</v>
      </c>
      <c r="AV740" s="12" t="s">
        <v>84</v>
      </c>
      <c r="AW740" s="12" t="s">
        <v>31</v>
      </c>
      <c r="AX740" s="12" t="s">
        <v>74</v>
      </c>
      <c r="AY740" s="148" t="s">
        <v>132</v>
      </c>
    </row>
    <row r="741" spans="2:65" s="13" customFormat="1">
      <c r="B741" s="154"/>
      <c r="D741" s="147" t="s">
        <v>139</v>
      </c>
      <c r="E741" s="155" t="s">
        <v>1</v>
      </c>
      <c r="F741" s="156" t="s">
        <v>156</v>
      </c>
      <c r="H741" s="157">
        <v>62</v>
      </c>
      <c r="I741" s="158"/>
      <c r="L741" s="154"/>
      <c r="M741" s="159"/>
      <c r="T741" s="160"/>
      <c r="AT741" s="155" t="s">
        <v>139</v>
      </c>
      <c r="AU741" s="155" t="s">
        <v>84</v>
      </c>
      <c r="AV741" s="13" t="s">
        <v>137</v>
      </c>
      <c r="AW741" s="13" t="s">
        <v>31</v>
      </c>
      <c r="AX741" s="13" t="s">
        <v>82</v>
      </c>
      <c r="AY741" s="155" t="s">
        <v>132</v>
      </c>
    </row>
    <row r="742" spans="2:65" s="1" customFormat="1" ht="16.5" customHeight="1">
      <c r="B742" s="132"/>
      <c r="C742" s="174" t="s">
        <v>547</v>
      </c>
      <c r="D742" s="174" t="s">
        <v>357</v>
      </c>
      <c r="E742" s="175" t="s">
        <v>1700</v>
      </c>
      <c r="F742" s="176" t="s">
        <v>1887</v>
      </c>
      <c r="G742" s="177" t="s">
        <v>479</v>
      </c>
      <c r="H742" s="178">
        <v>3</v>
      </c>
      <c r="I742" s="179"/>
      <c r="J742" s="180">
        <f>ROUND(I742*H742,2)</f>
        <v>0</v>
      </c>
      <c r="K742" s="176" t="s">
        <v>136</v>
      </c>
      <c r="L742" s="181"/>
      <c r="M742" s="182" t="s">
        <v>1</v>
      </c>
      <c r="N742" s="183" t="s">
        <v>39</v>
      </c>
      <c r="P742" s="142">
        <f>O742*H742</f>
        <v>0</v>
      </c>
      <c r="Q742" s="142">
        <v>0.74</v>
      </c>
      <c r="R742" s="142">
        <f>Q742*H742</f>
        <v>2.2199999999999998</v>
      </c>
      <c r="S742" s="142">
        <v>0</v>
      </c>
      <c r="T742" s="143">
        <f>S742*H742</f>
        <v>0</v>
      </c>
      <c r="AR742" s="144" t="s">
        <v>208</v>
      </c>
      <c r="AT742" s="144" t="s">
        <v>357</v>
      </c>
      <c r="AU742" s="144" t="s">
        <v>84</v>
      </c>
      <c r="AY742" s="17" t="s">
        <v>132</v>
      </c>
      <c r="BE742" s="145">
        <f>IF(N742="základní",J742,0)</f>
        <v>0</v>
      </c>
      <c r="BF742" s="145">
        <f>IF(N742="snížená",J742,0)</f>
        <v>0</v>
      </c>
      <c r="BG742" s="145">
        <f>IF(N742="zákl. přenesená",J742,0)</f>
        <v>0</v>
      </c>
      <c r="BH742" s="145">
        <f>IF(N742="sníž. přenesená",J742,0)</f>
        <v>0</v>
      </c>
      <c r="BI742" s="145">
        <f>IF(N742="nulová",J742,0)</f>
        <v>0</v>
      </c>
      <c r="BJ742" s="17" t="s">
        <v>82</v>
      </c>
      <c r="BK742" s="145">
        <f>ROUND(I742*H742,2)</f>
        <v>0</v>
      </c>
      <c r="BL742" s="17" t="s">
        <v>137</v>
      </c>
      <c r="BM742" s="144" t="s">
        <v>1106</v>
      </c>
    </row>
    <row r="743" spans="2:65" s="12" customFormat="1">
      <c r="B743" s="146"/>
      <c r="D743" s="147" t="s">
        <v>139</v>
      </c>
      <c r="E743" s="148" t="s">
        <v>1</v>
      </c>
      <c r="F743" s="149" t="s">
        <v>1107</v>
      </c>
      <c r="H743" s="150">
        <v>1</v>
      </c>
      <c r="I743" s="151"/>
      <c r="L743" s="146"/>
      <c r="M743" s="152"/>
      <c r="T743" s="153"/>
      <c r="AT743" s="148" t="s">
        <v>139</v>
      </c>
      <c r="AU743" s="148" t="s">
        <v>84</v>
      </c>
      <c r="AV743" s="12" t="s">
        <v>84</v>
      </c>
      <c r="AW743" s="12" t="s">
        <v>31</v>
      </c>
      <c r="AX743" s="12" t="s">
        <v>74</v>
      </c>
      <c r="AY743" s="148" t="s">
        <v>132</v>
      </c>
    </row>
    <row r="744" spans="2:65" s="12" customFormat="1">
      <c r="B744" s="146"/>
      <c r="D744" s="147" t="s">
        <v>139</v>
      </c>
      <c r="E744" s="148" t="s">
        <v>1</v>
      </c>
      <c r="F744" s="149" t="s">
        <v>1108</v>
      </c>
      <c r="H744" s="150">
        <v>2</v>
      </c>
      <c r="I744" s="151"/>
      <c r="L744" s="146"/>
      <c r="M744" s="152"/>
      <c r="T744" s="153"/>
      <c r="AT744" s="148" t="s">
        <v>139</v>
      </c>
      <c r="AU744" s="148" t="s">
        <v>84</v>
      </c>
      <c r="AV744" s="12" t="s">
        <v>84</v>
      </c>
      <c r="AW744" s="12" t="s">
        <v>31</v>
      </c>
      <c r="AX744" s="12" t="s">
        <v>74</v>
      </c>
      <c r="AY744" s="148" t="s">
        <v>132</v>
      </c>
    </row>
    <row r="745" spans="2:65" s="13" customFormat="1">
      <c r="B745" s="154"/>
      <c r="D745" s="147" t="s">
        <v>139</v>
      </c>
      <c r="E745" s="155" t="s">
        <v>1</v>
      </c>
      <c r="F745" s="156" t="s">
        <v>156</v>
      </c>
      <c r="H745" s="157">
        <v>3</v>
      </c>
      <c r="I745" s="158"/>
      <c r="L745" s="154"/>
      <c r="M745" s="159"/>
      <c r="T745" s="160"/>
      <c r="AT745" s="155" t="s">
        <v>139</v>
      </c>
      <c r="AU745" s="155" t="s">
        <v>84</v>
      </c>
      <c r="AV745" s="13" t="s">
        <v>137</v>
      </c>
      <c r="AW745" s="13" t="s">
        <v>31</v>
      </c>
      <c r="AX745" s="13" t="s">
        <v>82</v>
      </c>
      <c r="AY745" s="155" t="s">
        <v>132</v>
      </c>
    </row>
    <row r="746" spans="2:65" s="1" customFormat="1" ht="24.2" customHeight="1">
      <c r="B746" s="132"/>
      <c r="C746" s="133" t="s">
        <v>550</v>
      </c>
      <c r="D746" s="133" t="s">
        <v>134</v>
      </c>
      <c r="E746" s="134" t="s">
        <v>1656</v>
      </c>
      <c r="F746" s="135" t="s">
        <v>1835</v>
      </c>
      <c r="G746" s="136" t="s">
        <v>479</v>
      </c>
      <c r="H746" s="137">
        <v>61</v>
      </c>
      <c r="I746" s="138"/>
      <c r="J746" s="139">
        <f>ROUND(I746*H746,2)</f>
        <v>0</v>
      </c>
      <c r="K746" s="135" t="s">
        <v>136</v>
      </c>
      <c r="L746" s="32"/>
      <c r="M746" s="140" t="s">
        <v>1</v>
      </c>
      <c r="N746" s="141" t="s">
        <v>39</v>
      </c>
      <c r="P746" s="142">
        <f>O746*H746</f>
        <v>0</v>
      </c>
      <c r="Q746" s="142">
        <v>1.248E-2</v>
      </c>
      <c r="R746" s="142">
        <f>Q746*H746</f>
        <v>0.76127999999999996</v>
      </c>
      <c r="S746" s="142">
        <v>0</v>
      </c>
      <c r="T746" s="143">
        <f>S746*H746</f>
        <v>0</v>
      </c>
      <c r="AR746" s="144" t="s">
        <v>137</v>
      </c>
      <c r="AT746" s="144" t="s">
        <v>134</v>
      </c>
      <c r="AU746" s="144" t="s">
        <v>84</v>
      </c>
      <c r="AY746" s="17" t="s">
        <v>132</v>
      </c>
      <c r="BE746" s="145">
        <f>IF(N746="základní",J746,0)</f>
        <v>0</v>
      </c>
      <c r="BF746" s="145">
        <f>IF(N746="snížená",J746,0)</f>
        <v>0</v>
      </c>
      <c r="BG746" s="145">
        <f>IF(N746="zákl. přenesená",J746,0)</f>
        <v>0</v>
      </c>
      <c r="BH746" s="145">
        <f>IF(N746="sníž. přenesená",J746,0)</f>
        <v>0</v>
      </c>
      <c r="BI746" s="145">
        <f>IF(N746="nulová",J746,0)</f>
        <v>0</v>
      </c>
      <c r="BJ746" s="17" t="s">
        <v>82</v>
      </c>
      <c r="BK746" s="145">
        <f>ROUND(I746*H746,2)</f>
        <v>0</v>
      </c>
      <c r="BL746" s="17" t="s">
        <v>137</v>
      </c>
      <c r="BM746" s="144" t="s">
        <v>1109</v>
      </c>
    </row>
    <row r="747" spans="2:65" s="12" customFormat="1">
      <c r="B747" s="146"/>
      <c r="D747" s="147" t="s">
        <v>139</v>
      </c>
      <c r="E747" s="148" t="s">
        <v>1</v>
      </c>
      <c r="F747" s="149" t="s">
        <v>1105</v>
      </c>
      <c r="H747" s="150">
        <v>61</v>
      </c>
      <c r="I747" s="151"/>
      <c r="L747" s="146"/>
      <c r="M747" s="152"/>
      <c r="T747" s="153"/>
      <c r="AT747" s="148" t="s">
        <v>139</v>
      </c>
      <c r="AU747" s="148" t="s">
        <v>84</v>
      </c>
      <c r="AV747" s="12" t="s">
        <v>84</v>
      </c>
      <c r="AW747" s="12" t="s">
        <v>31</v>
      </c>
      <c r="AX747" s="12" t="s">
        <v>82</v>
      </c>
      <c r="AY747" s="148" t="s">
        <v>132</v>
      </c>
    </row>
    <row r="748" spans="2:65" s="1" customFormat="1" ht="24.2" customHeight="1">
      <c r="B748" s="132"/>
      <c r="C748" s="174" t="s">
        <v>553</v>
      </c>
      <c r="D748" s="174" t="s">
        <v>357</v>
      </c>
      <c r="E748" s="175" t="s">
        <v>1657</v>
      </c>
      <c r="F748" s="176" t="s">
        <v>1836</v>
      </c>
      <c r="G748" s="177" t="s">
        <v>479</v>
      </c>
      <c r="H748" s="178">
        <v>61</v>
      </c>
      <c r="I748" s="179"/>
      <c r="J748" s="180">
        <f>ROUND(I748*H748,2)</f>
        <v>0</v>
      </c>
      <c r="K748" s="176" t="s">
        <v>136</v>
      </c>
      <c r="L748" s="181"/>
      <c r="M748" s="182" t="s">
        <v>1</v>
      </c>
      <c r="N748" s="183" t="s">
        <v>39</v>
      </c>
      <c r="P748" s="142">
        <f>O748*H748</f>
        <v>0</v>
      </c>
      <c r="Q748" s="142">
        <v>0.39600000000000002</v>
      </c>
      <c r="R748" s="142">
        <f>Q748*H748</f>
        <v>24.156000000000002</v>
      </c>
      <c r="S748" s="142">
        <v>0</v>
      </c>
      <c r="T748" s="143">
        <f>S748*H748</f>
        <v>0</v>
      </c>
      <c r="AR748" s="144" t="s">
        <v>208</v>
      </c>
      <c r="AT748" s="144" t="s">
        <v>357</v>
      </c>
      <c r="AU748" s="144" t="s">
        <v>84</v>
      </c>
      <c r="AY748" s="17" t="s">
        <v>132</v>
      </c>
      <c r="BE748" s="145">
        <f>IF(N748="základní",J748,0)</f>
        <v>0</v>
      </c>
      <c r="BF748" s="145">
        <f>IF(N748="snížená",J748,0)</f>
        <v>0</v>
      </c>
      <c r="BG748" s="145">
        <f>IF(N748="zákl. přenesená",J748,0)</f>
        <v>0</v>
      </c>
      <c r="BH748" s="145">
        <f>IF(N748="sníž. přenesená",J748,0)</f>
        <v>0</v>
      </c>
      <c r="BI748" s="145">
        <f>IF(N748="nulová",J748,0)</f>
        <v>0</v>
      </c>
      <c r="BJ748" s="17" t="s">
        <v>82</v>
      </c>
      <c r="BK748" s="145">
        <f>ROUND(I748*H748,2)</f>
        <v>0</v>
      </c>
      <c r="BL748" s="17" t="s">
        <v>137</v>
      </c>
      <c r="BM748" s="144" t="s">
        <v>1110</v>
      </c>
    </row>
    <row r="749" spans="2:65" s="1" customFormat="1" ht="24.2" customHeight="1">
      <c r="B749" s="132"/>
      <c r="C749" s="133" t="s">
        <v>555</v>
      </c>
      <c r="D749" s="133" t="s">
        <v>134</v>
      </c>
      <c r="E749" s="134" t="s">
        <v>1658</v>
      </c>
      <c r="F749" s="135" t="s">
        <v>1837</v>
      </c>
      <c r="G749" s="136" t="s">
        <v>479</v>
      </c>
      <c r="H749" s="137">
        <v>61</v>
      </c>
      <c r="I749" s="138"/>
      <c r="J749" s="139">
        <f>ROUND(I749*H749,2)</f>
        <v>0</v>
      </c>
      <c r="K749" s="135" t="s">
        <v>136</v>
      </c>
      <c r="L749" s="32"/>
      <c r="M749" s="140" t="s">
        <v>1</v>
      </c>
      <c r="N749" s="141" t="s">
        <v>39</v>
      </c>
      <c r="P749" s="142">
        <f>O749*H749</f>
        <v>0</v>
      </c>
      <c r="Q749" s="142">
        <v>2.8539999999999999E-2</v>
      </c>
      <c r="R749" s="142">
        <f>Q749*H749</f>
        <v>1.7409399999999999</v>
      </c>
      <c r="S749" s="142">
        <v>0</v>
      </c>
      <c r="T749" s="143">
        <f>S749*H749</f>
        <v>0</v>
      </c>
      <c r="AR749" s="144" t="s">
        <v>137</v>
      </c>
      <c r="AT749" s="144" t="s">
        <v>134</v>
      </c>
      <c r="AU749" s="144" t="s">
        <v>84</v>
      </c>
      <c r="AY749" s="17" t="s">
        <v>132</v>
      </c>
      <c r="BE749" s="145">
        <f>IF(N749="základní",J749,0)</f>
        <v>0</v>
      </c>
      <c r="BF749" s="145">
        <f>IF(N749="snížená",J749,0)</f>
        <v>0</v>
      </c>
      <c r="BG749" s="145">
        <f>IF(N749="zákl. přenesená",J749,0)</f>
        <v>0</v>
      </c>
      <c r="BH749" s="145">
        <f>IF(N749="sníž. přenesená",J749,0)</f>
        <v>0</v>
      </c>
      <c r="BI749" s="145">
        <f>IF(N749="nulová",J749,0)</f>
        <v>0</v>
      </c>
      <c r="BJ749" s="17" t="s">
        <v>82</v>
      </c>
      <c r="BK749" s="145">
        <f>ROUND(I749*H749,2)</f>
        <v>0</v>
      </c>
      <c r="BL749" s="17" t="s">
        <v>137</v>
      </c>
      <c r="BM749" s="144" t="s">
        <v>1111</v>
      </c>
    </row>
    <row r="750" spans="2:65" s="12" customFormat="1">
      <c r="B750" s="146"/>
      <c r="D750" s="147" t="s">
        <v>139</v>
      </c>
      <c r="E750" s="148" t="s">
        <v>1</v>
      </c>
      <c r="F750" s="149" t="s">
        <v>1105</v>
      </c>
      <c r="H750" s="150">
        <v>61</v>
      </c>
      <c r="I750" s="151"/>
      <c r="L750" s="146"/>
      <c r="M750" s="152"/>
      <c r="T750" s="153"/>
      <c r="AT750" s="148" t="s">
        <v>139</v>
      </c>
      <c r="AU750" s="148" t="s">
        <v>84</v>
      </c>
      <c r="AV750" s="12" t="s">
        <v>84</v>
      </c>
      <c r="AW750" s="12" t="s">
        <v>31</v>
      </c>
      <c r="AX750" s="12" t="s">
        <v>82</v>
      </c>
      <c r="AY750" s="148" t="s">
        <v>132</v>
      </c>
    </row>
    <row r="751" spans="2:65" s="1" customFormat="1" ht="21.75" customHeight="1">
      <c r="B751" s="132"/>
      <c r="C751" s="174" t="s">
        <v>557</v>
      </c>
      <c r="D751" s="174" t="s">
        <v>357</v>
      </c>
      <c r="E751" s="175" t="s">
        <v>1659</v>
      </c>
      <c r="F751" s="176" t="s">
        <v>1888</v>
      </c>
      <c r="G751" s="177" t="s">
        <v>479</v>
      </c>
      <c r="H751" s="178">
        <v>61</v>
      </c>
      <c r="I751" s="179"/>
      <c r="J751" s="180">
        <f t="shared" ref="J751:J756" si="0">ROUND(I751*H751,2)</f>
        <v>0</v>
      </c>
      <c r="K751" s="176" t="s">
        <v>136</v>
      </c>
      <c r="L751" s="181"/>
      <c r="M751" s="182" t="s">
        <v>1</v>
      </c>
      <c r="N751" s="183" t="s">
        <v>39</v>
      </c>
      <c r="P751" s="142">
        <f t="shared" ref="P751:P756" si="1">O751*H751</f>
        <v>0</v>
      </c>
      <c r="Q751" s="142">
        <v>2.1</v>
      </c>
      <c r="R751" s="142">
        <f t="shared" ref="R751:R756" si="2">Q751*H751</f>
        <v>128.1</v>
      </c>
      <c r="S751" s="142">
        <v>0</v>
      </c>
      <c r="T751" s="143">
        <f t="shared" ref="T751:T756" si="3">S751*H751</f>
        <v>0</v>
      </c>
      <c r="AR751" s="144" t="s">
        <v>208</v>
      </c>
      <c r="AT751" s="144" t="s">
        <v>357</v>
      </c>
      <c r="AU751" s="144" t="s">
        <v>84</v>
      </c>
      <c r="AY751" s="17" t="s">
        <v>132</v>
      </c>
      <c r="BE751" s="145">
        <f t="shared" ref="BE751:BE756" si="4">IF(N751="základní",J751,0)</f>
        <v>0</v>
      </c>
      <c r="BF751" s="145">
        <f t="shared" ref="BF751:BF756" si="5">IF(N751="snížená",J751,0)</f>
        <v>0</v>
      </c>
      <c r="BG751" s="145">
        <f t="shared" ref="BG751:BG756" si="6">IF(N751="zákl. přenesená",J751,0)</f>
        <v>0</v>
      </c>
      <c r="BH751" s="145">
        <f t="shared" ref="BH751:BH756" si="7">IF(N751="sníž. přenesená",J751,0)</f>
        <v>0</v>
      </c>
      <c r="BI751" s="145">
        <f t="shared" ref="BI751:BI756" si="8">IF(N751="nulová",J751,0)</f>
        <v>0</v>
      </c>
      <c r="BJ751" s="17" t="s">
        <v>82</v>
      </c>
      <c r="BK751" s="145">
        <f t="shared" ref="BK751:BK756" si="9">ROUND(I751*H751,2)</f>
        <v>0</v>
      </c>
      <c r="BL751" s="17" t="s">
        <v>137</v>
      </c>
      <c r="BM751" s="144" t="s">
        <v>1112</v>
      </c>
    </row>
    <row r="752" spans="2:65" s="1" customFormat="1" ht="24.2" customHeight="1">
      <c r="B752" s="132"/>
      <c r="C752" s="133" t="s">
        <v>561</v>
      </c>
      <c r="D752" s="133" t="s">
        <v>134</v>
      </c>
      <c r="E752" s="134" t="s">
        <v>1701</v>
      </c>
      <c r="F752" s="135" t="s">
        <v>1113</v>
      </c>
      <c r="G752" s="136" t="s">
        <v>479</v>
      </c>
      <c r="H752" s="137">
        <v>53</v>
      </c>
      <c r="I752" s="138"/>
      <c r="J752" s="139">
        <f t="shared" si="0"/>
        <v>0</v>
      </c>
      <c r="K752" s="135" t="s">
        <v>136</v>
      </c>
      <c r="L752" s="32"/>
      <c r="M752" s="140" t="s">
        <v>1</v>
      </c>
      <c r="N752" s="141" t="s">
        <v>39</v>
      </c>
      <c r="P752" s="142">
        <f t="shared" si="1"/>
        <v>0</v>
      </c>
      <c r="Q752" s="142">
        <v>0.12422</v>
      </c>
      <c r="R752" s="142">
        <f t="shared" si="2"/>
        <v>6.5836600000000001</v>
      </c>
      <c r="S752" s="142">
        <v>0</v>
      </c>
      <c r="T752" s="143">
        <f t="shared" si="3"/>
        <v>0</v>
      </c>
      <c r="AR752" s="144" t="s">
        <v>137</v>
      </c>
      <c r="AT752" s="144" t="s">
        <v>134</v>
      </c>
      <c r="AU752" s="144" t="s">
        <v>84</v>
      </c>
      <c r="AY752" s="17" t="s">
        <v>132</v>
      </c>
      <c r="BE752" s="145">
        <f t="shared" si="4"/>
        <v>0</v>
      </c>
      <c r="BF752" s="145">
        <f t="shared" si="5"/>
        <v>0</v>
      </c>
      <c r="BG752" s="145">
        <f t="shared" si="6"/>
        <v>0</v>
      </c>
      <c r="BH752" s="145">
        <f t="shared" si="7"/>
        <v>0</v>
      </c>
      <c r="BI752" s="145">
        <f t="shared" si="8"/>
        <v>0</v>
      </c>
      <c r="BJ752" s="17" t="s">
        <v>82</v>
      </c>
      <c r="BK752" s="145">
        <f t="shared" si="9"/>
        <v>0</v>
      </c>
      <c r="BL752" s="17" t="s">
        <v>137</v>
      </c>
      <c r="BM752" s="144" t="s">
        <v>1114</v>
      </c>
    </row>
    <row r="753" spans="2:65" s="1" customFormat="1" ht="24.2" customHeight="1">
      <c r="B753" s="132"/>
      <c r="C753" s="174" t="s">
        <v>565</v>
      </c>
      <c r="D753" s="174" t="s">
        <v>357</v>
      </c>
      <c r="E753" s="175" t="s">
        <v>1702</v>
      </c>
      <c r="F753" s="176" t="s">
        <v>1890</v>
      </c>
      <c r="G753" s="177" t="s">
        <v>479</v>
      </c>
      <c r="H753" s="178">
        <v>53</v>
      </c>
      <c r="I753" s="179"/>
      <c r="J753" s="180">
        <f t="shared" si="0"/>
        <v>0</v>
      </c>
      <c r="K753" s="176" t="s">
        <v>136</v>
      </c>
      <c r="L753" s="181"/>
      <c r="M753" s="182" t="s">
        <v>1</v>
      </c>
      <c r="N753" s="183" t="s">
        <v>39</v>
      </c>
      <c r="P753" s="142">
        <f t="shared" si="1"/>
        <v>0</v>
      </c>
      <c r="Q753" s="142">
        <v>0.108</v>
      </c>
      <c r="R753" s="142">
        <f t="shared" si="2"/>
        <v>5.7240000000000002</v>
      </c>
      <c r="S753" s="142">
        <v>0</v>
      </c>
      <c r="T753" s="143">
        <f t="shared" si="3"/>
        <v>0</v>
      </c>
      <c r="AR753" s="144" t="s">
        <v>208</v>
      </c>
      <c r="AT753" s="144" t="s">
        <v>357</v>
      </c>
      <c r="AU753" s="144" t="s">
        <v>84</v>
      </c>
      <c r="AY753" s="17" t="s">
        <v>132</v>
      </c>
      <c r="BE753" s="145">
        <f t="shared" si="4"/>
        <v>0</v>
      </c>
      <c r="BF753" s="145">
        <f t="shared" si="5"/>
        <v>0</v>
      </c>
      <c r="BG753" s="145">
        <f t="shared" si="6"/>
        <v>0</v>
      </c>
      <c r="BH753" s="145">
        <f t="shared" si="7"/>
        <v>0</v>
      </c>
      <c r="BI753" s="145">
        <f t="shared" si="8"/>
        <v>0</v>
      </c>
      <c r="BJ753" s="17" t="s">
        <v>82</v>
      </c>
      <c r="BK753" s="145">
        <f t="shared" si="9"/>
        <v>0</v>
      </c>
      <c r="BL753" s="17" t="s">
        <v>137</v>
      </c>
      <c r="BM753" s="144" t="s">
        <v>1115</v>
      </c>
    </row>
    <row r="754" spans="2:65" s="1" customFormat="1" ht="24.2" customHeight="1">
      <c r="B754" s="132"/>
      <c r="C754" s="133" t="s">
        <v>568</v>
      </c>
      <c r="D754" s="133" t="s">
        <v>134</v>
      </c>
      <c r="E754" s="134" t="s">
        <v>1703</v>
      </c>
      <c r="F754" s="135" t="s">
        <v>1889</v>
      </c>
      <c r="G754" s="136" t="s">
        <v>479</v>
      </c>
      <c r="H754" s="137">
        <v>53</v>
      </c>
      <c r="I754" s="138"/>
      <c r="J754" s="139">
        <f t="shared" si="0"/>
        <v>0</v>
      </c>
      <c r="K754" s="135" t="s">
        <v>136</v>
      </c>
      <c r="L754" s="32"/>
      <c r="M754" s="140" t="s">
        <v>1</v>
      </c>
      <c r="N754" s="141" t="s">
        <v>39</v>
      </c>
      <c r="P754" s="142">
        <f t="shared" si="1"/>
        <v>0</v>
      </c>
      <c r="Q754" s="142">
        <v>3.0759999999999999E-2</v>
      </c>
      <c r="R754" s="142">
        <f t="shared" si="2"/>
        <v>1.63028</v>
      </c>
      <c r="S754" s="142">
        <v>0</v>
      </c>
      <c r="T754" s="143">
        <f t="shared" si="3"/>
        <v>0</v>
      </c>
      <c r="AR754" s="144" t="s">
        <v>137</v>
      </c>
      <c r="AT754" s="144" t="s">
        <v>134</v>
      </c>
      <c r="AU754" s="144" t="s">
        <v>84</v>
      </c>
      <c r="AY754" s="17" t="s">
        <v>132</v>
      </c>
      <c r="BE754" s="145">
        <f t="shared" si="4"/>
        <v>0</v>
      </c>
      <c r="BF754" s="145">
        <f t="shared" si="5"/>
        <v>0</v>
      </c>
      <c r="BG754" s="145">
        <f t="shared" si="6"/>
        <v>0</v>
      </c>
      <c r="BH754" s="145">
        <f t="shared" si="7"/>
        <v>0</v>
      </c>
      <c r="BI754" s="145">
        <f t="shared" si="8"/>
        <v>0</v>
      </c>
      <c r="BJ754" s="17" t="s">
        <v>82</v>
      </c>
      <c r="BK754" s="145">
        <f t="shared" si="9"/>
        <v>0</v>
      </c>
      <c r="BL754" s="17" t="s">
        <v>137</v>
      </c>
      <c r="BM754" s="144" t="s">
        <v>1116</v>
      </c>
    </row>
    <row r="755" spans="2:65" s="1" customFormat="1" ht="24.2" customHeight="1">
      <c r="B755" s="132"/>
      <c r="C755" s="174" t="s">
        <v>572</v>
      </c>
      <c r="D755" s="174" t="s">
        <v>357</v>
      </c>
      <c r="E755" s="175" t="s">
        <v>1704</v>
      </c>
      <c r="F755" s="176" t="s">
        <v>1117</v>
      </c>
      <c r="G755" s="177" t="s">
        <v>479</v>
      </c>
      <c r="H755" s="178">
        <v>53</v>
      </c>
      <c r="I755" s="179"/>
      <c r="J755" s="180">
        <f t="shared" si="0"/>
        <v>0</v>
      </c>
      <c r="K755" s="176" t="s">
        <v>136</v>
      </c>
      <c r="L755" s="181"/>
      <c r="M755" s="182" t="s">
        <v>1</v>
      </c>
      <c r="N755" s="183" t="s">
        <v>39</v>
      </c>
      <c r="P755" s="142">
        <f t="shared" si="1"/>
        <v>0</v>
      </c>
      <c r="Q755" s="142">
        <v>7.0000000000000007E-2</v>
      </c>
      <c r="R755" s="142">
        <f t="shared" si="2"/>
        <v>3.7100000000000004</v>
      </c>
      <c r="S755" s="142">
        <v>0</v>
      </c>
      <c r="T755" s="143">
        <f t="shared" si="3"/>
        <v>0</v>
      </c>
      <c r="AR755" s="144" t="s">
        <v>208</v>
      </c>
      <c r="AT755" s="144" t="s">
        <v>357</v>
      </c>
      <c r="AU755" s="144" t="s">
        <v>84</v>
      </c>
      <c r="AY755" s="17" t="s">
        <v>132</v>
      </c>
      <c r="BE755" s="145">
        <f t="shared" si="4"/>
        <v>0</v>
      </c>
      <c r="BF755" s="145">
        <f t="shared" si="5"/>
        <v>0</v>
      </c>
      <c r="BG755" s="145">
        <f t="shared" si="6"/>
        <v>0</v>
      </c>
      <c r="BH755" s="145">
        <f t="shared" si="7"/>
        <v>0</v>
      </c>
      <c r="BI755" s="145">
        <f t="shared" si="8"/>
        <v>0</v>
      </c>
      <c r="BJ755" s="17" t="s">
        <v>82</v>
      </c>
      <c r="BK755" s="145">
        <f t="shared" si="9"/>
        <v>0</v>
      </c>
      <c r="BL755" s="17" t="s">
        <v>137</v>
      </c>
      <c r="BM755" s="144" t="s">
        <v>1118</v>
      </c>
    </row>
    <row r="756" spans="2:65" s="1" customFormat="1" ht="37.9" customHeight="1">
      <c r="B756" s="132"/>
      <c r="C756" s="133" t="s">
        <v>577</v>
      </c>
      <c r="D756" s="133" t="s">
        <v>134</v>
      </c>
      <c r="E756" s="134" t="s">
        <v>1660</v>
      </c>
      <c r="F756" s="135" t="s">
        <v>1839</v>
      </c>
      <c r="G756" s="136" t="s">
        <v>479</v>
      </c>
      <c r="H756" s="137">
        <v>2</v>
      </c>
      <c r="I756" s="138"/>
      <c r="J756" s="139">
        <f t="shared" si="0"/>
        <v>0</v>
      </c>
      <c r="K756" s="135" t="s">
        <v>136</v>
      </c>
      <c r="L756" s="32"/>
      <c r="M756" s="140" t="s">
        <v>1</v>
      </c>
      <c r="N756" s="141" t="s">
        <v>39</v>
      </c>
      <c r="P756" s="142">
        <f t="shared" si="1"/>
        <v>0</v>
      </c>
      <c r="Q756" s="142">
        <v>0.09</v>
      </c>
      <c r="R756" s="142">
        <f t="shared" si="2"/>
        <v>0.18</v>
      </c>
      <c r="S756" s="142">
        <v>0</v>
      </c>
      <c r="T756" s="143">
        <f t="shared" si="3"/>
        <v>0</v>
      </c>
      <c r="AR756" s="144" t="s">
        <v>137</v>
      </c>
      <c r="AT756" s="144" t="s">
        <v>134</v>
      </c>
      <c r="AU756" s="144" t="s">
        <v>84</v>
      </c>
      <c r="AY756" s="17" t="s">
        <v>132</v>
      </c>
      <c r="BE756" s="145">
        <f t="shared" si="4"/>
        <v>0</v>
      </c>
      <c r="BF756" s="145">
        <f t="shared" si="5"/>
        <v>0</v>
      </c>
      <c r="BG756" s="145">
        <f t="shared" si="6"/>
        <v>0</v>
      </c>
      <c r="BH756" s="145">
        <f t="shared" si="7"/>
        <v>0</v>
      </c>
      <c r="BI756" s="145">
        <f t="shared" si="8"/>
        <v>0</v>
      </c>
      <c r="BJ756" s="17" t="s">
        <v>82</v>
      </c>
      <c r="BK756" s="145">
        <f t="shared" si="9"/>
        <v>0</v>
      </c>
      <c r="BL756" s="17" t="s">
        <v>137</v>
      </c>
      <c r="BM756" s="144" t="s">
        <v>1119</v>
      </c>
    </row>
    <row r="757" spans="2:65" s="12" customFormat="1">
      <c r="B757" s="146"/>
      <c r="D757" s="147" t="s">
        <v>139</v>
      </c>
      <c r="E757" s="148" t="s">
        <v>1</v>
      </c>
      <c r="F757" s="149" t="s">
        <v>1120</v>
      </c>
      <c r="H757" s="150">
        <v>2</v>
      </c>
      <c r="I757" s="151"/>
      <c r="L757" s="146"/>
      <c r="M757" s="152"/>
      <c r="T757" s="153"/>
      <c r="AT757" s="148" t="s">
        <v>139</v>
      </c>
      <c r="AU757" s="148" t="s">
        <v>84</v>
      </c>
      <c r="AV757" s="12" t="s">
        <v>84</v>
      </c>
      <c r="AW757" s="12" t="s">
        <v>31</v>
      </c>
      <c r="AX757" s="12" t="s">
        <v>82</v>
      </c>
      <c r="AY757" s="148" t="s">
        <v>132</v>
      </c>
    </row>
    <row r="758" spans="2:65" s="1" customFormat="1" ht="24.2" customHeight="1">
      <c r="B758" s="132"/>
      <c r="C758" s="174" t="s">
        <v>1121</v>
      </c>
      <c r="D758" s="174" t="s">
        <v>357</v>
      </c>
      <c r="E758" s="175" t="s">
        <v>1661</v>
      </c>
      <c r="F758" s="176" t="s">
        <v>1891</v>
      </c>
      <c r="G758" s="177" t="s">
        <v>479</v>
      </c>
      <c r="H758" s="178">
        <v>2</v>
      </c>
      <c r="I758" s="179"/>
      <c r="J758" s="180">
        <f>ROUND(I758*H758,2)</f>
        <v>0</v>
      </c>
      <c r="K758" s="176" t="s">
        <v>136</v>
      </c>
      <c r="L758" s="181"/>
      <c r="M758" s="182" t="s">
        <v>1</v>
      </c>
      <c r="N758" s="183" t="s">
        <v>39</v>
      </c>
      <c r="P758" s="142">
        <f>O758*H758</f>
        <v>0</v>
      </c>
      <c r="Q758" s="142">
        <v>0.06</v>
      </c>
      <c r="R758" s="142">
        <f>Q758*H758</f>
        <v>0.12</v>
      </c>
      <c r="S758" s="142">
        <v>0</v>
      </c>
      <c r="T758" s="143">
        <f>S758*H758</f>
        <v>0</v>
      </c>
      <c r="AR758" s="144" t="s">
        <v>208</v>
      </c>
      <c r="AT758" s="144" t="s">
        <v>357</v>
      </c>
      <c r="AU758" s="144" t="s">
        <v>84</v>
      </c>
      <c r="AY758" s="17" t="s">
        <v>132</v>
      </c>
      <c r="BE758" s="145">
        <f>IF(N758="základní",J758,0)</f>
        <v>0</v>
      </c>
      <c r="BF758" s="145">
        <f>IF(N758="snížená",J758,0)</f>
        <v>0</v>
      </c>
      <c r="BG758" s="145">
        <f>IF(N758="zákl. přenesená",J758,0)</f>
        <v>0</v>
      </c>
      <c r="BH758" s="145">
        <f>IF(N758="sníž. přenesená",J758,0)</f>
        <v>0</v>
      </c>
      <c r="BI758" s="145">
        <f>IF(N758="nulová",J758,0)</f>
        <v>0</v>
      </c>
      <c r="BJ758" s="17" t="s">
        <v>82</v>
      </c>
      <c r="BK758" s="145">
        <f>ROUND(I758*H758,2)</f>
        <v>0</v>
      </c>
      <c r="BL758" s="17" t="s">
        <v>137</v>
      </c>
      <c r="BM758" s="144" t="s">
        <v>1122</v>
      </c>
    </row>
    <row r="759" spans="2:65" s="1" customFormat="1" ht="37.9" customHeight="1">
      <c r="B759" s="132"/>
      <c r="C759" s="133" t="s">
        <v>1123</v>
      </c>
      <c r="D759" s="133" t="s">
        <v>134</v>
      </c>
      <c r="E759" s="134" t="s">
        <v>1660</v>
      </c>
      <c r="F759" s="135" t="s">
        <v>1841</v>
      </c>
      <c r="G759" s="136" t="s">
        <v>479</v>
      </c>
      <c r="H759" s="137">
        <v>59</v>
      </c>
      <c r="I759" s="138"/>
      <c r="J759" s="139">
        <f>ROUND(I759*H759,2)</f>
        <v>0</v>
      </c>
      <c r="K759" s="135" t="s">
        <v>136</v>
      </c>
      <c r="L759" s="32"/>
      <c r="M759" s="140" t="s">
        <v>1</v>
      </c>
      <c r="N759" s="141" t="s">
        <v>39</v>
      </c>
      <c r="P759" s="142">
        <f>O759*H759</f>
        <v>0</v>
      </c>
      <c r="Q759" s="142">
        <v>0.09</v>
      </c>
      <c r="R759" s="142">
        <f>Q759*H759</f>
        <v>5.31</v>
      </c>
      <c r="S759" s="142">
        <v>0</v>
      </c>
      <c r="T759" s="143">
        <f>S759*H759</f>
        <v>0</v>
      </c>
      <c r="AR759" s="144" t="s">
        <v>137</v>
      </c>
      <c r="AT759" s="144" t="s">
        <v>134</v>
      </c>
      <c r="AU759" s="144" t="s">
        <v>84</v>
      </c>
      <c r="AY759" s="17" t="s">
        <v>132</v>
      </c>
      <c r="BE759" s="145">
        <f>IF(N759="základní",J759,0)</f>
        <v>0</v>
      </c>
      <c r="BF759" s="145">
        <f>IF(N759="snížená",J759,0)</f>
        <v>0</v>
      </c>
      <c r="BG759" s="145">
        <f>IF(N759="zákl. přenesená",J759,0)</f>
        <v>0</v>
      </c>
      <c r="BH759" s="145">
        <f>IF(N759="sníž. přenesená",J759,0)</f>
        <v>0</v>
      </c>
      <c r="BI759" s="145">
        <f>IF(N759="nulová",J759,0)</f>
        <v>0</v>
      </c>
      <c r="BJ759" s="17" t="s">
        <v>82</v>
      </c>
      <c r="BK759" s="145">
        <f>ROUND(I759*H759,2)</f>
        <v>0</v>
      </c>
      <c r="BL759" s="17" t="s">
        <v>137</v>
      </c>
      <c r="BM759" s="144" t="s">
        <v>1124</v>
      </c>
    </row>
    <row r="760" spans="2:65" s="12" customFormat="1">
      <c r="B760" s="146"/>
      <c r="D760" s="147" t="s">
        <v>139</v>
      </c>
      <c r="E760" s="148" t="s">
        <v>1</v>
      </c>
      <c r="F760" s="149" t="s">
        <v>1105</v>
      </c>
      <c r="H760" s="150">
        <v>61</v>
      </c>
      <c r="I760" s="151"/>
      <c r="L760" s="146"/>
      <c r="M760" s="152"/>
      <c r="T760" s="153"/>
      <c r="AT760" s="148" t="s">
        <v>139</v>
      </c>
      <c r="AU760" s="148" t="s">
        <v>84</v>
      </c>
      <c r="AV760" s="12" t="s">
        <v>84</v>
      </c>
      <c r="AW760" s="12" t="s">
        <v>31</v>
      </c>
      <c r="AX760" s="12" t="s">
        <v>74</v>
      </c>
      <c r="AY760" s="148" t="s">
        <v>132</v>
      </c>
    </row>
    <row r="761" spans="2:65" s="12" customFormat="1">
      <c r="B761" s="146"/>
      <c r="D761" s="147" t="s">
        <v>139</v>
      </c>
      <c r="E761" s="148" t="s">
        <v>1</v>
      </c>
      <c r="F761" s="149" t="s">
        <v>1125</v>
      </c>
      <c r="H761" s="150">
        <v>-2</v>
      </c>
      <c r="I761" s="151"/>
      <c r="L761" s="146"/>
      <c r="M761" s="152"/>
      <c r="T761" s="153"/>
      <c r="AT761" s="148" t="s">
        <v>139</v>
      </c>
      <c r="AU761" s="148" t="s">
        <v>84</v>
      </c>
      <c r="AV761" s="12" t="s">
        <v>84</v>
      </c>
      <c r="AW761" s="12" t="s">
        <v>31</v>
      </c>
      <c r="AX761" s="12" t="s">
        <v>74</v>
      </c>
      <c r="AY761" s="148" t="s">
        <v>132</v>
      </c>
    </row>
    <row r="762" spans="2:65" s="13" customFormat="1">
      <c r="B762" s="154"/>
      <c r="D762" s="147" t="s">
        <v>139</v>
      </c>
      <c r="E762" s="155" t="s">
        <v>1</v>
      </c>
      <c r="F762" s="156" t="s">
        <v>156</v>
      </c>
      <c r="H762" s="157">
        <v>59</v>
      </c>
      <c r="I762" s="158"/>
      <c r="L762" s="154"/>
      <c r="M762" s="159"/>
      <c r="T762" s="160"/>
      <c r="AT762" s="155" t="s">
        <v>139</v>
      </c>
      <c r="AU762" s="155" t="s">
        <v>84</v>
      </c>
      <c r="AV762" s="13" t="s">
        <v>137</v>
      </c>
      <c r="AW762" s="13" t="s">
        <v>31</v>
      </c>
      <c r="AX762" s="13" t="s">
        <v>82</v>
      </c>
      <c r="AY762" s="155" t="s">
        <v>132</v>
      </c>
    </row>
    <row r="763" spans="2:65" s="1" customFormat="1" ht="21.75" customHeight="1">
      <c r="B763" s="132"/>
      <c r="C763" s="174" t="s">
        <v>1126</v>
      </c>
      <c r="D763" s="174" t="s">
        <v>357</v>
      </c>
      <c r="E763" s="175" t="s">
        <v>1662</v>
      </c>
      <c r="F763" s="176" t="s">
        <v>1869</v>
      </c>
      <c r="G763" s="177" t="s">
        <v>479</v>
      </c>
      <c r="H763" s="178">
        <v>59</v>
      </c>
      <c r="I763" s="179"/>
      <c r="J763" s="180">
        <f>ROUND(I763*H763,2)</f>
        <v>0</v>
      </c>
      <c r="K763" s="176" t="s">
        <v>136</v>
      </c>
      <c r="L763" s="181"/>
      <c r="M763" s="182" t="s">
        <v>1</v>
      </c>
      <c r="N763" s="183" t="s">
        <v>39</v>
      </c>
      <c r="P763" s="142">
        <f>O763*H763</f>
        <v>0</v>
      </c>
      <c r="Q763" s="142">
        <v>0.19600000000000001</v>
      </c>
      <c r="R763" s="142">
        <f>Q763*H763</f>
        <v>11.564</v>
      </c>
      <c r="S763" s="142">
        <v>0</v>
      </c>
      <c r="T763" s="143">
        <f>S763*H763</f>
        <v>0</v>
      </c>
      <c r="AR763" s="144" t="s">
        <v>208</v>
      </c>
      <c r="AT763" s="144" t="s">
        <v>357</v>
      </c>
      <c r="AU763" s="144" t="s">
        <v>84</v>
      </c>
      <c r="AY763" s="17" t="s">
        <v>132</v>
      </c>
      <c r="BE763" s="145">
        <f>IF(N763="základní",J763,0)</f>
        <v>0</v>
      </c>
      <c r="BF763" s="145">
        <f>IF(N763="snížená",J763,0)</f>
        <v>0</v>
      </c>
      <c r="BG763" s="145">
        <f>IF(N763="zákl. přenesená",J763,0)</f>
        <v>0</v>
      </c>
      <c r="BH763" s="145">
        <f>IF(N763="sníž. přenesená",J763,0)</f>
        <v>0</v>
      </c>
      <c r="BI763" s="145">
        <f>IF(N763="nulová",J763,0)</f>
        <v>0</v>
      </c>
      <c r="BJ763" s="17" t="s">
        <v>82</v>
      </c>
      <c r="BK763" s="145">
        <f>ROUND(I763*H763,2)</f>
        <v>0</v>
      </c>
      <c r="BL763" s="17" t="s">
        <v>137</v>
      </c>
      <c r="BM763" s="144" t="s">
        <v>1127</v>
      </c>
    </row>
    <row r="764" spans="2:65" s="1" customFormat="1" ht="24.2" customHeight="1">
      <c r="B764" s="132"/>
      <c r="C764" s="133" t="s">
        <v>1128</v>
      </c>
      <c r="D764" s="133" t="s">
        <v>134</v>
      </c>
      <c r="E764" s="134" t="s">
        <v>1705</v>
      </c>
      <c r="F764" s="135" t="s">
        <v>1892</v>
      </c>
      <c r="G764" s="136" t="s">
        <v>479</v>
      </c>
      <c r="H764" s="137">
        <v>53</v>
      </c>
      <c r="I764" s="138"/>
      <c r="J764" s="139">
        <f>ROUND(I764*H764,2)</f>
        <v>0</v>
      </c>
      <c r="K764" s="135" t="s">
        <v>136</v>
      </c>
      <c r="L764" s="32"/>
      <c r="M764" s="140" t="s">
        <v>1</v>
      </c>
      <c r="N764" s="141" t="s">
        <v>39</v>
      </c>
      <c r="P764" s="142">
        <f>O764*H764</f>
        <v>0</v>
      </c>
      <c r="Q764" s="142">
        <v>0.21734000000000001</v>
      </c>
      <c r="R764" s="142">
        <f>Q764*H764</f>
        <v>11.519020000000001</v>
      </c>
      <c r="S764" s="142">
        <v>0</v>
      </c>
      <c r="T764" s="143">
        <f>S764*H764</f>
        <v>0</v>
      </c>
      <c r="AR764" s="144" t="s">
        <v>137</v>
      </c>
      <c r="AT764" s="144" t="s">
        <v>134</v>
      </c>
      <c r="AU764" s="144" t="s">
        <v>84</v>
      </c>
      <c r="AY764" s="17" t="s">
        <v>132</v>
      </c>
      <c r="BE764" s="145">
        <f>IF(N764="základní",J764,0)</f>
        <v>0</v>
      </c>
      <c r="BF764" s="145">
        <f>IF(N764="snížená",J764,0)</f>
        <v>0</v>
      </c>
      <c r="BG764" s="145">
        <f>IF(N764="zákl. přenesená",J764,0)</f>
        <v>0</v>
      </c>
      <c r="BH764" s="145">
        <f>IF(N764="sníž. přenesená",J764,0)</f>
        <v>0</v>
      </c>
      <c r="BI764" s="145">
        <f>IF(N764="nulová",J764,0)</f>
        <v>0</v>
      </c>
      <c r="BJ764" s="17" t="s">
        <v>82</v>
      </c>
      <c r="BK764" s="145">
        <f>ROUND(I764*H764,2)</f>
        <v>0</v>
      </c>
      <c r="BL764" s="17" t="s">
        <v>137</v>
      </c>
      <c r="BM764" s="144" t="s">
        <v>1129</v>
      </c>
    </row>
    <row r="765" spans="2:65" s="12" customFormat="1">
      <c r="B765" s="146"/>
      <c r="D765" s="147" t="s">
        <v>139</v>
      </c>
      <c r="E765" s="148" t="s">
        <v>1</v>
      </c>
      <c r="F765" s="149" t="s">
        <v>1130</v>
      </c>
      <c r="H765" s="150">
        <v>53</v>
      </c>
      <c r="I765" s="151"/>
      <c r="L765" s="146"/>
      <c r="M765" s="152"/>
      <c r="T765" s="153"/>
      <c r="AT765" s="148" t="s">
        <v>139</v>
      </c>
      <c r="AU765" s="148" t="s">
        <v>84</v>
      </c>
      <c r="AV765" s="12" t="s">
        <v>84</v>
      </c>
      <c r="AW765" s="12" t="s">
        <v>31</v>
      </c>
      <c r="AX765" s="12" t="s">
        <v>82</v>
      </c>
      <c r="AY765" s="148" t="s">
        <v>132</v>
      </c>
    </row>
    <row r="766" spans="2:65" s="1" customFormat="1" ht="24.2" customHeight="1">
      <c r="B766" s="132"/>
      <c r="C766" s="174" t="s">
        <v>1131</v>
      </c>
      <c r="D766" s="174" t="s">
        <v>357</v>
      </c>
      <c r="E766" s="175" t="s">
        <v>1706</v>
      </c>
      <c r="F766" s="176" t="s">
        <v>1893</v>
      </c>
      <c r="G766" s="177" t="s">
        <v>479</v>
      </c>
      <c r="H766" s="178">
        <v>53</v>
      </c>
      <c r="I766" s="179"/>
      <c r="J766" s="180">
        <f>ROUND(I766*H766,2)</f>
        <v>0</v>
      </c>
      <c r="K766" s="176" t="s">
        <v>136</v>
      </c>
      <c r="L766" s="181"/>
      <c r="M766" s="182" t="s">
        <v>1</v>
      </c>
      <c r="N766" s="183" t="s">
        <v>39</v>
      </c>
      <c r="P766" s="142">
        <f>O766*H766</f>
        <v>0</v>
      </c>
      <c r="Q766" s="142">
        <v>9.2999999999999999E-2</v>
      </c>
      <c r="R766" s="142">
        <f>Q766*H766</f>
        <v>4.9290000000000003</v>
      </c>
      <c r="S766" s="142">
        <v>0</v>
      </c>
      <c r="T766" s="143">
        <f>S766*H766</f>
        <v>0</v>
      </c>
      <c r="AR766" s="144" t="s">
        <v>208</v>
      </c>
      <c r="AT766" s="144" t="s">
        <v>357</v>
      </c>
      <c r="AU766" s="144" t="s">
        <v>84</v>
      </c>
      <c r="AY766" s="17" t="s">
        <v>132</v>
      </c>
      <c r="BE766" s="145">
        <f>IF(N766="základní",J766,0)</f>
        <v>0</v>
      </c>
      <c r="BF766" s="145">
        <f>IF(N766="snížená",J766,0)</f>
        <v>0</v>
      </c>
      <c r="BG766" s="145">
        <f>IF(N766="zákl. přenesená",J766,0)</f>
        <v>0</v>
      </c>
      <c r="BH766" s="145">
        <f>IF(N766="sníž. přenesená",J766,0)</f>
        <v>0</v>
      </c>
      <c r="BI766" s="145">
        <f>IF(N766="nulová",J766,0)</f>
        <v>0</v>
      </c>
      <c r="BJ766" s="17" t="s">
        <v>82</v>
      </c>
      <c r="BK766" s="145">
        <f>ROUND(I766*H766,2)</f>
        <v>0</v>
      </c>
      <c r="BL766" s="17" t="s">
        <v>137</v>
      </c>
      <c r="BM766" s="144" t="s">
        <v>1132</v>
      </c>
    </row>
    <row r="767" spans="2:65" s="12" customFormat="1">
      <c r="B767" s="146"/>
      <c r="D767" s="147" t="s">
        <v>139</v>
      </c>
      <c r="E767" s="148" t="s">
        <v>1</v>
      </c>
      <c r="F767" s="149" t="s">
        <v>1130</v>
      </c>
      <c r="H767" s="150">
        <v>53</v>
      </c>
      <c r="I767" s="151"/>
      <c r="L767" s="146"/>
      <c r="M767" s="152"/>
      <c r="T767" s="153"/>
      <c r="AT767" s="148" t="s">
        <v>139</v>
      </c>
      <c r="AU767" s="148" t="s">
        <v>84</v>
      </c>
      <c r="AV767" s="12" t="s">
        <v>84</v>
      </c>
      <c r="AW767" s="12" t="s">
        <v>31</v>
      </c>
      <c r="AX767" s="12" t="s">
        <v>82</v>
      </c>
      <c r="AY767" s="148" t="s">
        <v>132</v>
      </c>
    </row>
    <row r="768" spans="2:65" s="1" customFormat="1" ht="16.5" customHeight="1">
      <c r="B768" s="132"/>
      <c r="C768" s="133" t="s">
        <v>1133</v>
      </c>
      <c r="D768" s="133" t="s">
        <v>134</v>
      </c>
      <c r="E768" s="134" t="s">
        <v>1663</v>
      </c>
      <c r="F768" s="135" t="s">
        <v>1843</v>
      </c>
      <c r="G768" s="136" t="s">
        <v>175</v>
      </c>
      <c r="H768" s="137">
        <v>2491.31</v>
      </c>
      <c r="I768" s="138"/>
      <c r="J768" s="139">
        <f>ROUND(I768*H768,2)</f>
        <v>0</v>
      </c>
      <c r="K768" s="135" t="s">
        <v>136</v>
      </c>
      <c r="L768" s="32"/>
      <c r="M768" s="140" t="s">
        <v>1</v>
      </c>
      <c r="N768" s="141" t="s">
        <v>39</v>
      </c>
      <c r="P768" s="142">
        <f>O768*H768</f>
        <v>0</v>
      </c>
      <c r="Q768" s="142">
        <v>2.0000000000000001E-4</v>
      </c>
      <c r="R768" s="142">
        <f>Q768*H768</f>
        <v>0.49826200000000004</v>
      </c>
      <c r="S768" s="142">
        <v>0</v>
      </c>
      <c r="T768" s="143">
        <f>S768*H768</f>
        <v>0</v>
      </c>
      <c r="AR768" s="144" t="s">
        <v>137</v>
      </c>
      <c r="AT768" s="144" t="s">
        <v>134</v>
      </c>
      <c r="AU768" s="144" t="s">
        <v>84</v>
      </c>
      <c r="AY768" s="17" t="s">
        <v>132</v>
      </c>
      <c r="BE768" s="145">
        <f>IF(N768="základní",J768,0)</f>
        <v>0</v>
      </c>
      <c r="BF768" s="145">
        <f>IF(N768="snížená",J768,0)</f>
        <v>0</v>
      </c>
      <c r="BG768" s="145">
        <f>IF(N768="zákl. přenesená",J768,0)</f>
        <v>0</v>
      </c>
      <c r="BH768" s="145">
        <f>IF(N768="sníž. přenesená",J768,0)</f>
        <v>0</v>
      </c>
      <c r="BI768" s="145">
        <f>IF(N768="nulová",J768,0)</f>
        <v>0</v>
      </c>
      <c r="BJ768" s="17" t="s">
        <v>82</v>
      </c>
      <c r="BK768" s="145">
        <f>ROUND(I768*H768,2)</f>
        <v>0</v>
      </c>
      <c r="BL768" s="17" t="s">
        <v>137</v>
      </c>
      <c r="BM768" s="144" t="s">
        <v>1134</v>
      </c>
    </row>
    <row r="769" spans="2:51" s="15" customFormat="1">
      <c r="B769" s="168"/>
      <c r="D769" s="147" t="s">
        <v>139</v>
      </c>
      <c r="E769" s="169" t="s">
        <v>1</v>
      </c>
      <c r="F769" s="170" t="s">
        <v>744</v>
      </c>
      <c r="H769" s="169" t="s">
        <v>1</v>
      </c>
      <c r="I769" s="171"/>
      <c r="L769" s="168"/>
      <c r="M769" s="172"/>
      <c r="T769" s="173"/>
      <c r="AT769" s="169" t="s">
        <v>139</v>
      </c>
      <c r="AU769" s="169" t="s">
        <v>84</v>
      </c>
      <c r="AV769" s="15" t="s">
        <v>82</v>
      </c>
      <c r="AW769" s="15" t="s">
        <v>31</v>
      </c>
      <c r="AX769" s="15" t="s">
        <v>74</v>
      </c>
      <c r="AY769" s="169" t="s">
        <v>132</v>
      </c>
    </row>
    <row r="770" spans="2:51" s="12" customFormat="1">
      <c r="B770" s="146"/>
      <c r="D770" s="147" t="s">
        <v>139</v>
      </c>
      <c r="E770" s="148" t="s">
        <v>1</v>
      </c>
      <c r="F770" s="149" t="s">
        <v>989</v>
      </c>
      <c r="H770" s="150">
        <v>97.91</v>
      </c>
      <c r="I770" s="151"/>
      <c r="L770" s="146"/>
      <c r="M770" s="152"/>
      <c r="T770" s="153"/>
      <c r="AT770" s="148" t="s">
        <v>139</v>
      </c>
      <c r="AU770" s="148" t="s">
        <v>84</v>
      </c>
      <c r="AV770" s="12" t="s">
        <v>84</v>
      </c>
      <c r="AW770" s="12" t="s">
        <v>31</v>
      </c>
      <c r="AX770" s="12" t="s">
        <v>74</v>
      </c>
      <c r="AY770" s="148" t="s">
        <v>132</v>
      </c>
    </row>
    <row r="771" spans="2:51" s="15" customFormat="1">
      <c r="B771" s="168"/>
      <c r="D771" s="147" t="s">
        <v>139</v>
      </c>
      <c r="E771" s="169" t="s">
        <v>1</v>
      </c>
      <c r="F771" s="170" t="s">
        <v>746</v>
      </c>
      <c r="H771" s="169" t="s">
        <v>1</v>
      </c>
      <c r="I771" s="171"/>
      <c r="L771" s="168"/>
      <c r="M771" s="172"/>
      <c r="T771" s="173"/>
      <c r="AT771" s="169" t="s">
        <v>139</v>
      </c>
      <c r="AU771" s="169" t="s">
        <v>84</v>
      </c>
      <c r="AV771" s="15" t="s">
        <v>82</v>
      </c>
      <c r="AW771" s="15" t="s">
        <v>31</v>
      </c>
      <c r="AX771" s="15" t="s">
        <v>74</v>
      </c>
      <c r="AY771" s="169" t="s">
        <v>132</v>
      </c>
    </row>
    <row r="772" spans="2:51" s="12" customFormat="1">
      <c r="B772" s="146"/>
      <c r="D772" s="147" t="s">
        <v>139</v>
      </c>
      <c r="E772" s="148" t="s">
        <v>1</v>
      </c>
      <c r="F772" s="149" t="s">
        <v>990</v>
      </c>
      <c r="H772" s="150">
        <v>144.01</v>
      </c>
      <c r="I772" s="151"/>
      <c r="L772" s="146"/>
      <c r="M772" s="152"/>
      <c r="T772" s="153"/>
      <c r="AT772" s="148" t="s">
        <v>139</v>
      </c>
      <c r="AU772" s="148" t="s">
        <v>84</v>
      </c>
      <c r="AV772" s="12" t="s">
        <v>84</v>
      </c>
      <c r="AW772" s="12" t="s">
        <v>31</v>
      </c>
      <c r="AX772" s="12" t="s">
        <v>74</v>
      </c>
      <c r="AY772" s="148" t="s">
        <v>132</v>
      </c>
    </row>
    <row r="773" spans="2:51" s="15" customFormat="1">
      <c r="B773" s="168"/>
      <c r="D773" s="147" t="s">
        <v>139</v>
      </c>
      <c r="E773" s="169" t="s">
        <v>1</v>
      </c>
      <c r="F773" s="170" t="s">
        <v>748</v>
      </c>
      <c r="H773" s="169" t="s">
        <v>1</v>
      </c>
      <c r="I773" s="171"/>
      <c r="L773" s="168"/>
      <c r="M773" s="172"/>
      <c r="T773" s="173"/>
      <c r="AT773" s="169" t="s">
        <v>139</v>
      </c>
      <c r="AU773" s="169" t="s">
        <v>84</v>
      </c>
      <c r="AV773" s="15" t="s">
        <v>82</v>
      </c>
      <c r="AW773" s="15" t="s">
        <v>31</v>
      </c>
      <c r="AX773" s="15" t="s">
        <v>74</v>
      </c>
      <c r="AY773" s="169" t="s">
        <v>132</v>
      </c>
    </row>
    <row r="774" spans="2:51" s="12" customFormat="1">
      <c r="B774" s="146"/>
      <c r="D774" s="147" t="s">
        <v>139</v>
      </c>
      <c r="E774" s="148" t="s">
        <v>1</v>
      </c>
      <c r="F774" s="149" t="s">
        <v>991</v>
      </c>
      <c r="H774" s="150">
        <v>137.15</v>
      </c>
      <c r="I774" s="151"/>
      <c r="L774" s="146"/>
      <c r="M774" s="152"/>
      <c r="T774" s="153"/>
      <c r="AT774" s="148" t="s">
        <v>139</v>
      </c>
      <c r="AU774" s="148" t="s">
        <v>84</v>
      </c>
      <c r="AV774" s="12" t="s">
        <v>84</v>
      </c>
      <c r="AW774" s="12" t="s">
        <v>31</v>
      </c>
      <c r="AX774" s="12" t="s">
        <v>74</v>
      </c>
      <c r="AY774" s="148" t="s">
        <v>132</v>
      </c>
    </row>
    <row r="775" spans="2:51" s="15" customFormat="1">
      <c r="B775" s="168"/>
      <c r="D775" s="147" t="s">
        <v>139</v>
      </c>
      <c r="E775" s="169" t="s">
        <v>1</v>
      </c>
      <c r="F775" s="170" t="s">
        <v>660</v>
      </c>
      <c r="H775" s="169" t="s">
        <v>1</v>
      </c>
      <c r="I775" s="171"/>
      <c r="L775" s="168"/>
      <c r="M775" s="172"/>
      <c r="T775" s="173"/>
      <c r="AT775" s="169" t="s">
        <v>139</v>
      </c>
      <c r="AU775" s="169" t="s">
        <v>84</v>
      </c>
      <c r="AV775" s="15" t="s">
        <v>82</v>
      </c>
      <c r="AW775" s="15" t="s">
        <v>31</v>
      </c>
      <c r="AX775" s="15" t="s">
        <v>74</v>
      </c>
      <c r="AY775" s="169" t="s">
        <v>132</v>
      </c>
    </row>
    <row r="776" spans="2:51" s="12" customFormat="1">
      <c r="B776" s="146"/>
      <c r="D776" s="147" t="s">
        <v>139</v>
      </c>
      <c r="E776" s="148" t="s">
        <v>1</v>
      </c>
      <c r="F776" s="149" t="s">
        <v>992</v>
      </c>
      <c r="H776" s="150">
        <v>193.66</v>
      </c>
      <c r="I776" s="151"/>
      <c r="L776" s="146"/>
      <c r="M776" s="152"/>
      <c r="T776" s="153"/>
      <c r="AT776" s="148" t="s">
        <v>139</v>
      </c>
      <c r="AU776" s="148" t="s">
        <v>84</v>
      </c>
      <c r="AV776" s="12" t="s">
        <v>84</v>
      </c>
      <c r="AW776" s="12" t="s">
        <v>31</v>
      </c>
      <c r="AX776" s="12" t="s">
        <v>74</v>
      </c>
      <c r="AY776" s="148" t="s">
        <v>132</v>
      </c>
    </row>
    <row r="777" spans="2:51" s="12" customFormat="1">
      <c r="B777" s="146"/>
      <c r="D777" s="147" t="s">
        <v>139</v>
      </c>
      <c r="E777" s="148" t="s">
        <v>1</v>
      </c>
      <c r="F777" s="149" t="s">
        <v>993</v>
      </c>
      <c r="H777" s="150">
        <v>114.54</v>
      </c>
      <c r="I777" s="151"/>
      <c r="L777" s="146"/>
      <c r="M777" s="152"/>
      <c r="T777" s="153"/>
      <c r="AT777" s="148" t="s">
        <v>139</v>
      </c>
      <c r="AU777" s="148" t="s">
        <v>84</v>
      </c>
      <c r="AV777" s="12" t="s">
        <v>84</v>
      </c>
      <c r="AW777" s="12" t="s">
        <v>31</v>
      </c>
      <c r="AX777" s="12" t="s">
        <v>74</v>
      </c>
      <c r="AY777" s="148" t="s">
        <v>132</v>
      </c>
    </row>
    <row r="778" spans="2:51" s="12" customFormat="1">
      <c r="B778" s="146"/>
      <c r="D778" s="147" t="s">
        <v>139</v>
      </c>
      <c r="E778" s="148" t="s">
        <v>1</v>
      </c>
      <c r="F778" s="149" t="s">
        <v>994</v>
      </c>
      <c r="H778" s="150">
        <v>124.4</v>
      </c>
      <c r="I778" s="151"/>
      <c r="L778" s="146"/>
      <c r="M778" s="152"/>
      <c r="T778" s="153"/>
      <c r="AT778" s="148" t="s">
        <v>139</v>
      </c>
      <c r="AU778" s="148" t="s">
        <v>84</v>
      </c>
      <c r="AV778" s="12" t="s">
        <v>84</v>
      </c>
      <c r="AW778" s="12" t="s">
        <v>31</v>
      </c>
      <c r="AX778" s="12" t="s">
        <v>74</v>
      </c>
      <c r="AY778" s="148" t="s">
        <v>132</v>
      </c>
    </row>
    <row r="779" spans="2:51" s="12" customFormat="1">
      <c r="B779" s="146"/>
      <c r="D779" s="147" t="s">
        <v>139</v>
      </c>
      <c r="E779" s="148" t="s">
        <v>1</v>
      </c>
      <c r="F779" s="149" t="s">
        <v>995</v>
      </c>
      <c r="H779" s="150">
        <v>41.9</v>
      </c>
      <c r="I779" s="151"/>
      <c r="L779" s="146"/>
      <c r="M779" s="152"/>
      <c r="T779" s="153"/>
      <c r="AT779" s="148" t="s">
        <v>139</v>
      </c>
      <c r="AU779" s="148" t="s">
        <v>84</v>
      </c>
      <c r="AV779" s="12" t="s">
        <v>84</v>
      </c>
      <c r="AW779" s="12" t="s">
        <v>31</v>
      </c>
      <c r="AX779" s="12" t="s">
        <v>74</v>
      </c>
      <c r="AY779" s="148" t="s">
        <v>132</v>
      </c>
    </row>
    <row r="780" spans="2:51" s="12" customFormat="1">
      <c r="B780" s="146"/>
      <c r="D780" s="147" t="s">
        <v>139</v>
      </c>
      <c r="E780" s="148" t="s">
        <v>1</v>
      </c>
      <c r="F780" s="149" t="s">
        <v>996</v>
      </c>
      <c r="H780" s="150">
        <v>77.290000000000006</v>
      </c>
      <c r="I780" s="151"/>
      <c r="L780" s="146"/>
      <c r="M780" s="152"/>
      <c r="T780" s="153"/>
      <c r="AT780" s="148" t="s">
        <v>139</v>
      </c>
      <c r="AU780" s="148" t="s">
        <v>84</v>
      </c>
      <c r="AV780" s="12" t="s">
        <v>84</v>
      </c>
      <c r="AW780" s="12" t="s">
        <v>31</v>
      </c>
      <c r="AX780" s="12" t="s">
        <v>74</v>
      </c>
      <c r="AY780" s="148" t="s">
        <v>132</v>
      </c>
    </row>
    <row r="781" spans="2:51" s="12" customFormat="1">
      <c r="B781" s="146"/>
      <c r="D781" s="147" t="s">
        <v>139</v>
      </c>
      <c r="E781" s="148" t="s">
        <v>1</v>
      </c>
      <c r="F781" s="149" t="s">
        <v>997</v>
      </c>
      <c r="H781" s="150">
        <v>55.11</v>
      </c>
      <c r="I781" s="151"/>
      <c r="L781" s="146"/>
      <c r="M781" s="152"/>
      <c r="T781" s="153"/>
      <c r="AT781" s="148" t="s">
        <v>139</v>
      </c>
      <c r="AU781" s="148" t="s">
        <v>84</v>
      </c>
      <c r="AV781" s="12" t="s">
        <v>84</v>
      </c>
      <c r="AW781" s="12" t="s">
        <v>31</v>
      </c>
      <c r="AX781" s="12" t="s">
        <v>74</v>
      </c>
      <c r="AY781" s="148" t="s">
        <v>132</v>
      </c>
    </row>
    <row r="782" spans="2:51" s="12" customFormat="1">
      <c r="B782" s="146"/>
      <c r="D782" s="147" t="s">
        <v>139</v>
      </c>
      <c r="E782" s="148" t="s">
        <v>1</v>
      </c>
      <c r="F782" s="149" t="s">
        <v>998</v>
      </c>
      <c r="H782" s="150">
        <v>49.08</v>
      </c>
      <c r="I782" s="151"/>
      <c r="L782" s="146"/>
      <c r="M782" s="152"/>
      <c r="T782" s="153"/>
      <c r="AT782" s="148" t="s">
        <v>139</v>
      </c>
      <c r="AU782" s="148" t="s">
        <v>84</v>
      </c>
      <c r="AV782" s="12" t="s">
        <v>84</v>
      </c>
      <c r="AW782" s="12" t="s">
        <v>31</v>
      </c>
      <c r="AX782" s="12" t="s">
        <v>74</v>
      </c>
      <c r="AY782" s="148" t="s">
        <v>132</v>
      </c>
    </row>
    <row r="783" spans="2:51" s="12" customFormat="1">
      <c r="B783" s="146"/>
      <c r="D783" s="147" t="s">
        <v>139</v>
      </c>
      <c r="E783" s="148" t="s">
        <v>1</v>
      </c>
      <c r="F783" s="149" t="s">
        <v>999</v>
      </c>
      <c r="H783" s="150">
        <v>75.150000000000006</v>
      </c>
      <c r="I783" s="151"/>
      <c r="L783" s="146"/>
      <c r="M783" s="152"/>
      <c r="T783" s="153"/>
      <c r="AT783" s="148" t="s">
        <v>139</v>
      </c>
      <c r="AU783" s="148" t="s">
        <v>84</v>
      </c>
      <c r="AV783" s="12" t="s">
        <v>84</v>
      </c>
      <c r="AW783" s="12" t="s">
        <v>31</v>
      </c>
      <c r="AX783" s="12" t="s">
        <v>74</v>
      </c>
      <c r="AY783" s="148" t="s">
        <v>132</v>
      </c>
    </row>
    <row r="784" spans="2:51" s="12" customFormat="1">
      <c r="B784" s="146"/>
      <c r="D784" s="147" t="s">
        <v>139</v>
      </c>
      <c r="E784" s="148" t="s">
        <v>1</v>
      </c>
      <c r="F784" s="149" t="s">
        <v>1000</v>
      </c>
      <c r="H784" s="150">
        <v>120.85</v>
      </c>
      <c r="I784" s="151"/>
      <c r="L784" s="146"/>
      <c r="M784" s="152"/>
      <c r="T784" s="153"/>
      <c r="AT784" s="148" t="s">
        <v>139</v>
      </c>
      <c r="AU784" s="148" t="s">
        <v>84</v>
      </c>
      <c r="AV784" s="12" t="s">
        <v>84</v>
      </c>
      <c r="AW784" s="12" t="s">
        <v>31</v>
      </c>
      <c r="AX784" s="12" t="s">
        <v>74</v>
      </c>
      <c r="AY784" s="148" t="s">
        <v>132</v>
      </c>
    </row>
    <row r="785" spans="2:51" s="12" customFormat="1">
      <c r="B785" s="146"/>
      <c r="D785" s="147" t="s">
        <v>139</v>
      </c>
      <c r="E785" s="148" t="s">
        <v>1</v>
      </c>
      <c r="F785" s="149" t="s">
        <v>1001</v>
      </c>
      <c r="H785" s="150">
        <v>26.02</v>
      </c>
      <c r="I785" s="151"/>
      <c r="L785" s="146"/>
      <c r="M785" s="152"/>
      <c r="T785" s="153"/>
      <c r="AT785" s="148" t="s">
        <v>139</v>
      </c>
      <c r="AU785" s="148" t="s">
        <v>84</v>
      </c>
      <c r="AV785" s="12" t="s">
        <v>84</v>
      </c>
      <c r="AW785" s="12" t="s">
        <v>31</v>
      </c>
      <c r="AX785" s="12" t="s">
        <v>74</v>
      </c>
      <c r="AY785" s="148" t="s">
        <v>132</v>
      </c>
    </row>
    <row r="786" spans="2:51" s="12" customFormat="1">
      <c r="B786" s="146"/>
      <c r="D786" s="147" t="s">
        <v>139</v>
      </c>
      <c r="E786" s="148" t="s">
        <v>1</v>
      </c>
      <c r="F786" s="149" t="s">
        <v>1002</v>
      </c>
      <c r="H786" s="150">
        <v>208.6</v>
      </c>
      <c r="I786" s="151"/>
      <c r="L786" s="146"/>
      <c r="M786" s="152"/>
      <c r="T786" s="153"/>
      <c r="AT786" s="148" t="s">
        <v>139</v>
      </c>
      <c r="AU786" s="148" t="s">
        <v>84</v>
      </c>
      <c r="AV786" s="12" t="s">
        <v>84</v>
      </c>
      <c r="AW786" s="12" t="s">
        <v>31</v>
      </c>
      <c r="AX786" s="12" t="s">
        <v>74</v>
      </c>
      <c r="AY786" s="148" t="s">
        <v>132</v>
      </c>
    </row>
    <row r="787" spans="2:51" s="12" customFormat="1">
      <c r="B787" s="146"/>
      <c r="D787" s="147" t="s">
        <v>139</v>
      </c>
      <c r="E787" s="148" t="s">
        <v>1</v>
      </c>
      <c r="F787" s="149" t="s">
        <v>1003</v>
      </c>
      <c r="H787" s="150">
        <v>73.64</v>
      </c>
      <c r="I787" s="151"/>
      <c r="L787" s="146"/>
      <c r="M787" s="152"/>
      <c r="T787" s="153"/>
      <c r="AT787" s="148" t="s">
        <v>139</v>
      </c>
      <c r="AU787" s="148" t="s">
        <v>84</v>
      </c>
      <c r="AV787" s="12" t="s">
        <v>84</v>
      </c>
      <c r="AW787" s="12" t="s">
        <v>31</v>
      </c>
      <c r="AX787" s="12" t="s">
        <v>74</v>
      </c>
      <c r="AY787" s="148" t="s">
        <v>132</v>
      </c>
    </row>
    <row r="788" spans="2:51" s="15" customFormat="1">
      <c r="B788" s="168"/>
      <c r="D788" s="147" t="s">
        <v>139</v>
      </c>
      <c r="E788" s="169" t="s">
        <v>1</v>
      </c>
      <c r="F788" s="170" t="s">
        <v>663</v>
      </c>
      <c r="H788" s="169" t="s">
        <v>1</v>
      </c>
      <c r="I788" s="171"/>
      <c r="L788" s="168"/>
      <c r="M788" s="172"/>
      <c r="T788" s="173"/>
      <c r="AT788" s="169" t="s">
        <v>139</v>
      </c>
      <c r="AU788" s="169" t="s">
        <v>84</v>
      </c>
      <c r="AV788" s="15" t="s">
        <v>82</v>
      </c>
      <c r="AW788" s="15" t="s">
        <v>31</v>
      </c>
      <c r="AX788" s="15" t="s">
        <v>74</v>
      </c>
      <c r="AY788" s="169" t="s">
        <v>132</v>
      </c>
    </row>
    <row r="789" spans="2:51" s="12" customFormat="1">
      <c r="B789" s="146"/>
      <c r="D789" s="147" t="s">
        <v>139</v>
      </c>
      <c r="E789" s="148" t="s">
        <v>1</v>
      </c>
      <c r="F789" s="149" t="s">
        <v>1004</v>
      </c>
      <c r="H789" s="150">
        <v>40</v>
      </c>
      <c r="I789" s="151"/>
      <c r="L789" s="146"/>
      <c r="M789" s="152"/>
      <c r="T789" s="153"/>
      <c r="AT789" s="148" t="s">
        <v>139</v>
      </c>
      <c r="AU789" s="148" t="s">
        <v>84</v>
      </c>
      <c r="AV789" s="12" t="s">
        <v>84</v>
      </c>
      <c r="AW789" s="12" t="s">
        <v>31</v>
      </c>
      <c r="AX789" s="12" t="s">
        <v>74</v>
      </c>
      <c r="AY789" s="148" t="s">
        <v>132</v>
      </c>
    </row>
    <row r="790" spans="2:51" s="12" customFormat="1">
      <c r="B790" s="146"/>
      <c r="D790" s="147" t="s">
        <v>139</v>
      </c>
      <c r="E790" s="148" t="s">
        <v>1</v>
      </c>
      <c r="F790" s="149" t="s">
        <v>1005</v>
      </c>
      <c r="H790" s="150">
        <v>192</v>
      </c>
      <c r="I790" s="151"/>
      <c r="L790" s="146"/>
      <c r="M790" s="152"/>
      <c r="T790" s="153"/>
      <c r="AT790" s="148" t="s">
        <v>139</v>
      </c>
      <c r="AU790" s="148" t="s">
        <v>84</v>
      </c>
      <c r="AV790" s="12" t="s">
        <v>84</v>
      </c>
      <c r="AW790" s="12" t="s">
        <v>31</v>
      </c>
      <c r="AX790" s="12" t="s">
        <v>74</v>
      </c>
      <c r="AY790" s="148" t="s">
        <v>132</v>
      </c>
    </row>
    <row r="791" spans="2:51" s="12" customFormat="1">
      <c r="B791" s="146"/>
      <c r="D791" s="147" t="s">
        <v>139</v>
      </c>
      <c r="E791" s="148" t="s">
        <v>1</v>
      </c>
      <c r="F791" s="149" t="s">
        <v>1006</v>
      </c>
      <c r="H791" s="150">
        <v>24</v>
      </c>
      <c r="I791" s="151"/>
      <c r="L791" s="146"/>
      <c r="M791" s="152"/>
      <c r="T791" s="153"/>
      <c r="AT791" s="148" t="s">
        <v>139</v>
      </c>
      <c r="AU791" s="148" t="s">
        <v>84</v>
      </c>
      <c r="AV791" s="12" t="s">
        <v>84</v>
      </c>
      <c r="AW791" s="12" t="s">
        <v>31</v>
      </c>
      <c r="AX791" s="12" t="s">
        <v>74</v>
      </c>
      <c r="AY791" s="148" t="s">
        <v>132</v>
      </c>
    </row>
    <row r="792" spans="2:51" s="12" customFormat="1">
      <c r="B792" s="146"/>
      <c r="D792" s="147" t="s">
        <v>139</v>
      </c>
      <c r="E792" s="148" t="s">
        <v>1</v>
      </c>
      <c r="F792" s="149" t="s">
        <v>1007</v>
      </c>
      <c r="H792" s="150">
        <v>56</v>
      </c>
      <c r="I792" s="151"/>
      <c r="L792" s="146"/>
      <c r="M792" s="152"/>
      <c r="T792" s="153"/>
      <c r="AT792" s="148" t="s">
        <v>139</v>
      </c>
      <c r="AU792" s="148" t="s">
        <v>84</v>
      </c>
      <c r="AV792" s="12" t="s">
        <v>84</v>
      </c>
      <c r="AW792" s="12" t="s">
        <v>31</v>
      </c>
      <c r="AX792" s="12" t="s">
        <v>74</v>
      </c>
      <c r="AY792" s="148" t="s">
        <v>132</v>
      </c>
    </row>
    <row r="793" spans="2:51" s="12" customFormat="1">
      <c r="B793" s="146"/>
      <c r="D793" s="147" t="s">
        <v>139</v>
      </c>
      <c r="E793" s="148" t="s">
        <v>1</v>
      </c>
      <c r="F793" s="149" t="s">
        <v>1008</v>
      </c>
      <c r="H793" s="150">
        <v>8</v>
      </c>
      <c r="I793" s="151"/>
      <c r="L793" s="146"/>
      <c r="M793" s="152"/>
      <c r="T793" s="153"/>
      <c r="AT793" s="148" t="s">
        <v>139</v>
      </c>
      <c r="AU793" s="148" t="s">
        <v>84</v>
      </c>
      <c r="AV793" s="12" t="s">
        <v>84</v>
      </c>
      <c r="AW793" s="12" t="s">
        <v>31</v>
      </c>
      <c r="AX793" s="12" t="s">
        <v>74</v>
      </c>
      <c r="AY793" s="148" t="s">
        <v>132</v>
      </c>
    </row>
    <row r="794" spans="2:51" s="12" customFormat="1">
      <c r="B794" s="146"/>
      <c r="D794" s="147" t="s">
        <v>139</v>
      </c>
      <c r="E794" s="148" t="s">
        <v>1</v>
      </c>
      <c r="F794" s="149" t="s">
        <v>1009</v>
      </c>
      <c r="H794" s="150">
        <v>16</v>
      </c>
      <c r="I794" s="151"/>
      <c r="L794" s="146"/>
      <c r="M794" s="152"/>
      <c r="T794" s="153"/>
      <c r="AT794" s="148" t="s">
        <v>139</v>
      </c>
      <c r="AU794" s="148" t="s">
        <v>84</v>
      </c>
      <c r="AV794" s="12" t="s">
        <v>84</v>
      </c>
      <c r="AW794" s="12" t="s">
        <v>31</v>
      </c>
      <c r="AX794" s="12" t="s">
        <v>74</v>
      </c>
      <c r="AY794" s="148" t="s">
        <v>132</v>
      </c>
    </row>
    <row r="795" spans="2:51" s="12" customFormat="1">
      <c r="B795" s="146"/>
      <c r="D795" s="147" t="s">
        <v>139</v>
      </c>
      <c r="E795" s="148" t="s">
        <v>1</v>
      </c>
      <c r="F795" s="149" t="s">
        <v>1010</v>
      </c>
      <c r="H795" s="150">
        <v>16</v>
      </c>
      <c r="I795" s="151"/>
      <c r="L795" s="146"/>
      <c r="M795" s="152"/>
      <c r="T795" s="153"/>
      <c r="AT795" s="148" t="s">
        <v>139</v>
      </c>
      <c r="AU795" s="148" t="s">
        <v>84</v>
      </c>
      <c r="AV795" s="12" t="s">
        <v>84</v>
      </c>
      <c r="AW795" s="12" t="s">
        <v>31</v>
      </c>
      <c r="AX795" s="12" t="s">
        <v>74</v>
      </c>
      <c r="AY795" s="148" t="s">
        <v>132</v>
      </c>
    </row>
    <row r="796" spans="2:51" s="12" customFormat="1">
      <c r="B796" s="146"/>
      <c r="D796" s="147" t="s">
        <v>139</v>
      </c>
      <c r="E796" s="148" t="s">
        <v>1</v>
      </c>
      <c r="F796" s="149" t="s">
        <v>1011</v>
      </c>
      <c r="H796" s="150">
        <v>16</v>
      </c>
      <c r="I796" s="151"/>
      <c r="L796" s="146"/>
      <c r="M796" s="152"/>
      <c r="T796" s="153"/>
      <c r="AT796" s="148" t="s">
        <v>139</v>
      </c>
      <c r="AU796" s="148" t="s">
        <v>84</v>
      </c>
      <c r="AV796" s="12" t="s">
        <v>84</v>
      </c>
      <c r="AW796" s="12" t="s">
        <v>31</v>
      </c>
      <c r="AX796" s="12" t="s">
        <v>74</v>
      </c>
      <c r="AY796" s="148" t="s">
        <v>132</v>
      </c>
    </row>
    <row r="797" spans="2:51" s="12" customFormat="1">
      <c r="B797" s="146"/>
      <c r="D797" s="147" t="s">
        <v>139</v>
      </c>
      <c r="E797" s="148" t="s">
        <v>1</v>
      </c>
      <c r="F797" s="149" t="s">
        <v>1012</v>
      </c>
      <c r="H797" s="150">
        <v>32</v>
      </c>
      <c r="I797" s="151"/>
      <c r="L797" s="146"/>
      <c r="M797" s="152"/>
      <c r="T797" s="153"/>
      <c r="AT797" s="148" t="s">
        <v>139</v>
      </c>
      <c r="AU797" s="148" t="s">
        <v>84</v>
      </c>
      <c r="AV797" s="12" t="s">
        <v>84</v>
      </c>
      <c r="AW797" s="12" t="s">
        <v>31</v>
      </c>
      <c r="AX797" s="12" t="s">
        <v>74</v>
      </c>
      <c r="AY797" s="148" t="s">
        <v>132</v>
      </c>
    </row>
    <row r="798" spans="2:51" s="12" customFormat="1">
      <c r="B798" s="146"/>
      <c r="D798" s="147" t="s">
        <v>139</v>
      </c>
      <c r="E798" s="148" t="s">
        <v>1</v>
      </c>
      <c r="F798" s="149" t="s">
        <v>1013</v>
      </c>
      <c r="H798" s="150">
        <v>48</v>
      </c>
      <c r="I798" s="151"/>
      <c r="L798" s="146"/>
      <c r="M798" s="152"/>
      <c r="T798" s="153"/>
      <c r="AT798" s="148" t="s">
        <v>139</v>
      </c>
      <c r="AU798" s="148" t="s">
        <v>84</v>
      </c>
      <c r="AV798" s="12" t="s">
        <v>84</v>
      </c>
      <c r="AW798" s="12" t="s">
        <v>31</v>
      </c>
      <c r="AX798" s="12" t="s">
        <v>74</v>
      </c>
      <c r="AY798" s="148" t="s">
        <v>132</v>
      </c>
    </row>
    <row r="799" spans="2:51" s="12" customFormat="1">
      <c r="B799" s="146"/>
      <c r="D799" s="147" t="s">
        <v>139</v>
      </c>
      <c r="E799" s="148" t="s">
        <v>1</v>
      </c>
      <c r="F799" s="149" t="s">
        <v>1014</v>
      </c>
      <c r="H799" s="150">
        <v>8</v>
      </c>
      <c r="I799" s="151"/>
      <c r="L799" s="146"/>
      <c r="M799" s="152"/>
      <c r="T799" s="153"/>
      <c r="AT799" s="148" t="s">
        <v>139</v>
      </c>
      <c r="AU799" s="148" t="s">
        <v>84</v>
      </c>
      <c r="AV799" s="12" t="s">
        <v>84</v>
      </c>
      <c r="AW799" s="12" t="s">
        <v>31</v>
      </c>
      <c r="AX799" s="12" t="s">
        <v>74</v>
      </c>
      <c r="AY799" s="148" t="s">
        <v>132</v>
      </c>
    </row>
    <row r="800" spans="2:51" s="12" customFormat="1">
      <c r="B800" s="146"/>
      <c r="D800" s="147" t="s">
        <v>139</v>
      </c>
      <c r="E800" s="148" t="s">
        <v>1</v>
      </c>
      <c r="F800" s="149" t="s">
        <v>1015</v>
      </c>
      <c r="H800" s="150">
        <v>32</v>
      </c>
      <c r="I800" s="151"/>
      <c r="L800" s="146"/>
      <c r="M800" s="152"/>
      <c r="T800" s="153"/>
      <c r="AT800" s="148" t="s">
        <v>139</v>
      </c>
      <c r="AU800" s="148" t="s">
        <v>84</v>
      </c>
      <c r="AV800" s="12" t="s">
        <v>84</v>
      </c>
      <c r="AW800" s="12" t="s">
        <v>31</v>
      </c>
      <c r="AX800" s="12" t="s">
        <v>74</v>
      </c>
      <c r="AY800" s="148" t="s">
        <v>132</v>
      </c>
    </row>
    <row r="801" spans="2:65" s="12" customFormat="1">
      <c r="B801" s="146"/>
      <c r="D801" s="147" t="s">
        <v>139</v>
      </c>
      <c r="E801" s="148" t="s">
        <v>1</v>
      </c>
      <c r="F801" s="149" t="s">
        <v>1016</v>
      </c>
      <c r="H801" s="150">
        <v>40</v>
      </c>
      <c r="I801" s="151"/>
      <c r="L801" s="146"/>
      <c r="M801" s="152"/>
      <c r="T801" s="153"/>
      <c r="AT801" s="148" t="s">
        <v>139</v>
      </c>
      <c r="AU801" s="148" t="s">
        <v>84</v>
      </c>
      <c r="AV801" s="12" t="s">
        <v>84</v>
      </c>
      <c r="AW801" s="12" t="s">
        <v>31</v>
      </c>
      <c r="AX801" s="12" t="s">
        <v>74</v>
      </c>
      <c r="AY801" s="148" t="s">
        <v>132</v>
      </c>
    </row>
    <row r="802" spans="2:65" s="12" customFormat="1">
      <c r="B802" s="146"/>
      <c r="D802" s="147" t="s">
        <v>139</v>
      </c>
      <c r="E802" s="148" t="s">
        <v>1</v>
      </c>
      <c r="F802" s="149" t="s">
        <v>1017</v>
      </c>
      <c r="H802" s="150">
        <v>424</v>
      </c>
      <c r="I802" s="151"/>
      <c r="L802" s="146"/>
      <c r="M802" s="152"/>
      <c r="T802" s="153"/>
      <c r="AT802" s="148" t="s">
        <v>139</v>
      </c>
      <c r="AU802" s="148" t="s">
        <v>84</v>
      </c>
      <c r="AV802" s="12" t="s">
        <v>84</v>
      </c>
      <c r="AW802" s="12" t="s">
        <v>31</v>
      </c>
      <c r="AX802" s="12" t="s">
        <v>74</v>
      </c>
      <c r="AY802" s="148" t="s">
        <v>132</v>
      </c>
    </row>
    <row r="803" spans="2:65" s="13" customFormat="1">
      <c r="B803" s="154"/>
      <c r="D803" s="147" t="s">
        <v>139</v>
      </c>
      <c r="E803" s="155" t="s">
        <v>1</v>
      </c>
      <c r="F803" s="156" t="s">
        <v>156</v>
      </c>
      <c r="H803" s="157">
        <v>2491.31</v>
      </c>
      <c r="I803" s="158"/>
      <c r="L803" s="154"/>
      <c r="M803" s="159"/>
      <c r="T803" s="160"/>
      <c r="AT803" s="155" t="s">
        <v>139</v>
      </c>
      <c r="AU803" s="155" t="s">
        <v>84</v>
      </c>
      <c r="AV803" s="13" t="s">
        <v>137</v>
      </c>
      <c r="AW803" s="13" t="s">
        <v>31</v>
      </c>
      <c r="AX803" s="13" t="s">
        <v>82</v>
      </c>
      <c r="AY803" s="155" t="s">
        <v>132</v>
      </c>
    </row>
    <row r="804" spans="2:65" s="1" customFormat="1" ht="24.2" customHeight="1">
      <c r="B804" s="132"/>
      <c r="C804" s="133" t="s">
        <v>1135</v>
      </c>
      <c r="D804" s="133" t="s">
        <v>134</v>
      </c>
      <c r="E804" s="134" t="s">
        <v>1664</v>
      </c>
      <c r="F804" s="135" t="s">
        <v>1844</v>
      </c>
      <c r="G804" s="136" t="s">
        <v>175</v>
      </c>
      <c r="H804" s="137">
        <v>2491.31</v>
      </c>
      <c r="I804" s="138"/>
      <c r="J804" s="139">
        <f>ROUND(I804*H804,2)</f>
        <v>0</v>
      </c>
      <c r="K804" s="135" t="s">
        <v>136</v>
      </c>
      <c r="L804" s="32"/>
      <c r="M804" s="140" t="s">
        <v>1</v>
      </c>
      <c r="N804" s="141" t="s">
        <v>39</v>
      </c>
      <c r="P804" s="142">
        <f>O804*H804</f>
        <v>0</v>
      </c>
      <c r="Q804" s="142">
        <v>9.0000000000000006E-5</v>
      </c>
      <c r="R804" s="142">
        <f>Q804*H804</f>
        <v>0.2242179</v>
      </c>
      <c r="S804" s="142">
        <v>0</v>
      </c>
      <c r="T804" s="143">
        <f>S804*H804</f>
        <v>0</v>
      </c>
      <c r="AR804" s="144" t="s">
        <v>137</v>
      </c>
      <c r="AT804" s="144" t="s">
        <v>134</v>
      </c>
      <c r="AU804" s="144" t="s">
        <v>84</v>
      </c>
      <c r="AY804" s="17" t="s">
        <v>132</v>
      </c>
      <c r="BE804" s="145">
        <f>IF(N804="základní",J804,0)</f>
        <v>0</v>
      </c>
      <c r="BF804" s="145">
        <f>IF(N804="snížená",J804,0)</f>
        <v>0</v>
      </c>
      <c r="BG804" s="145">
        <f>IF(N804="zákl. přenesená",J804,0)</f>
        <v>0</v>
      </c>
      <c r="BH804" s="145">
        <f>IF(N804="sníž. přenesená",J804,0)</f>
        <v>0</v>
      </c>
      <c r="BI804" s="145">
        <f>IF(N804="nulová",J804,0)</f>
        <v>0</v>
      </c>
      <c r="BJ804" s="17" t="s">
        <v>82</v>
      </c>
      <c r="BK804" s="145">
        <f>ROUND(I804*H804,2)</f>
        <v>0</v>
      </c>
      <c r="BL804" s="17" t="s">
        <v>137</v>
      </c>
      <c r="BM804" s="144" t="s">
        <v>1136</v>
      </c>
    </row>
    <row r="805" spans="2:65" s="15" customFormat="1">
      <c r="B805" s="168"/>
      <c r="D805" s="147" t="s">
        <v>139</v>
      </c>
      <c r="E805" s="169" t="s">
        <v>1</v>
      </c>
      <c r="F805" s="170" t="s">
        <v>744</v>
      </c>
      <c r="H805" s="169" t="s">
        <v>1</v>
      </c>
      <c r="I805" s="171"/>
      <c r="L805" s="168"/>
      <c r="M805" s="172"/>
      <c r="T805" s="173"/>
      <c r="AT805" s="169" t="s">
        <v>139</v>
      </c>
      <c r="AU805" s="169" t="s">
        <v>84</v>
      </c>
      <c r="AV805" s="15" t="s">
        <v>82</v>
      </c>
      <c r="AW805" s="15" t="s">
        <v>31</v>
      </c>
      <c r="AX805" s="15" t="s">
        <v>74</v>
      </c>
      <c r="AY805" s="169" t="s">
        <v>132</v>
      </c>
    </row>
    <row r="806" spans="2:65" s="12" customFormat="1">
      <c r="B806" s="146"/>
      <c r="D806" s="147" t="s">
        <v>139</v>
      </c>
      <c r="E806" s="148" t="s">
        <v>1</v>
      </c>
      <c r="F806" s="149" t="s">
        <v>989</v>
      </c>
      <c r="H806" s="150">
        <v>97.91</v>
      </c>
      <c r="I806" s="151"/>
      <c r="L806" s="146"/>
      <c r="M806" s="152"/>
      <c r="T806" s="153"/>
      <c r="AT806" s="148" t="s">
        <v>139</v>
      </c>
      <c r="AU806" s="148" t="s">
        <v>84</v>
      </c>
      <c r="AV806" s="12" t="s">
        <v>84</v>
      </c>
      <c r="AW806" s="12" t="s">
        <v>31</v>
      </c>
      <c r="AX806" s="12" t="s">
        <v>74</v>
      </c>
      <c r="AY806" s="148" t="s">
        <v>132</v>
      </c>
    </row>
    <row r="807" spans="2:65" s="15" customFormat="1">
      <c r="B807" s="168"/>
      <c r="D807" s="147" t="s">
        <v>139</v>
      </c>
      <c r="E807" s="169" t="s">
        <v>1</v>
      </c>
      <c r="F807" s="170" t="s">
        <v>746</v>
      </c>
      <c r="H807" s="169" t="s">
        <v>1</v>
      </c>
      <c r="I807" s="171"/>
      <c r="L807" s="168"/>
      <c r="M807" s="172"/>
      <c r="T807" s="173"/>
      <c r="AT807" s="169" t="s">
        <v>139</v>
      </c>
      <c r="AU807" s="169" t="s">
        <v>84</v>
      </c>
      <c r="AV807" s="15" t="s">
        <v>82</v>
      </c>
      <c r="AW807" s="15" t="s">
        <v>31</v>
      </c>
      <c r="AX807" s="15" t="s">
        <v>74</v>
      </c>
      <c r="AY807" s="169" t="s">
        <v>132</v>
      </c>
    </row>
    <row r="808" spans="2:65" s="12" customFormat="1">
      <c r="B808" s="146"/>
      <c r="D808" s="147" t="s">
        <v>139</v>
      </c>
      <c r="E808" s="148" t="s">
        <v>1</v>
      </c>
      <c r="F808" s="149" t="s">
        <v>990</v>
      </c>
      <c r="H808" s="150">
        <v>144.01</v>
      </c>
      <c r="I808" s="151"/>
      <c r="L808" s="146"/>
      <c r="M808" s="152"/>
      <c r="T808" s="153"/>
      <c r="AT808" s="148" t="s">
        <v>139</v>
      </c>
      <c r="AU808" s="148" t="s">
        <v>84</v>
      </c>
      <c r="AV808" s="12" t="s">
        <v>84</v>
      </c>
      <c r="AW808" s="12" t="s">
        <v>31</v>
      </c>
      <c r="AX808" s="12" t="s">
        <v>74</v>
      </c>
      <c r="AY808" s="148" t="s">
        <v>132</v>
      </c>
    </row>
    <row r="809" spans="2:65" s="15" customFormat="1">
      <c r="B809" s="168"/>
      <c r="D809" s="147" t="s">
        <v>139</v>
      </c>
      <c r="E809" s="169" t="s">
        <v>1</v>
      </c>
      <c r="F809" s="170" t="s">
        <v>748</v>
      </c>
      <c r="H809" s="169" t="s">
        <v>1</v>
      </c>
      <c r="I809" s="171"/>
      <c r="L809" s="168"/>
      <c r="M809" s="172"/>
      <c r="T809" s="173"/>
      <c r="AT809" s="169" t="s">
        <v>139</v>
      </c>
      <c r="AU809" s="169" t="s">
        <v>84</v>
      </c>
      <c r="AV809" s="15" t="s">
        <v>82</v>
      </c>
      <c r="AW809" s="15" t="s">
        <v>31</v>
      </c>
      <c r="AX809" s="15" t="s">
        <v>74</v>
      </c>
      <c r="AY809" s="169" t="s">
        <v>132</v>
      </c>
    </row>
    <row r="810" spans="2:65" s="12" customFormat="1">
      <c r="B810" s="146"/>
      <c r="D810" s="147" t="s">
        <v>139</v>
      </c>
      <c r="E810" s="148" t="s">
        <v>1</v>
      </c>
      <c r="F810" s="149" t="s">
        <v>991</v>
      </c>
      <c r="H810" s="150">
        <v>137.15</v>
      </c>
      <c r="I810" s="151"/>
      <c r="L810" s="146"/>
      <c r="M810" s="152"/>
      <c r="T810" s="153"/>
      <c r="AT810" s="148" t="s">
        <v>139</v>
      </c>
      <c r="AU810" s="148" t="s">
        <v>84</v>
      </c>
      <c r="AV810" s="12" t="s">
        <v>84</v>
      </c>
      <c r="AW810" s="12" t="s">
        <v>31</v>
      </c>
      <c r="AX810" s="12" t="s">
        <v>74</v>
      </c>
      <c r="AY810" s="148" t="s">
        <v>132</v>
      </c>
    </row>
    <row r="811" spans="2:65" s="15" customFormat="1">
      <c r="B811" s="168"/>
      <c r="D811" s="147" t="s">
        <v>139</v>
      </c>
      <c r="E811" s="169" t="s">
        <v>1</v>
      </c>
      <c r="F811" s="170" t="s">
        <v>660</v>
      </c>
      <c r="H811" s="169" t="s">
        <v>1</v>
      </c>
      <c r="I811" s="171"/>
      <c r="L811" s="168"/>
      <c r="M811" s="172"/>
      <c r="T811" s="173"/>
      <c r="AT811" s="169" t="s">
        <v>139</v>
      </c>
      <c r="AU811" s="169" t="s">
        <v>84</v>
      </c>
      <c r="AV811" s="15" t="s">
        <v>82</v>
      </c>
      <c r="AW811" s="15" t="s">
        <v>31</v>
      </c>
      <c r="AX811" s="15" t="s">
        <v>74</v>
      </c>
      <c r="AY811" s="169" t="s">
        <v>132</v>
      </c>
    </row>
    <row r="812" spans="2:65" s="12" customFormat="1">
      <c r="B812" s="146"/>
      <c r="D812" s="147" t="s">
        <v>139</v>
      </c>
      <c r="E812" s="148" t="s">
        <v>1</v>
      </c>
      <c r="F812" s="149" t="s">
        <v>992</v>
      </c>
      <c r="H812" s="150">
        <v>193.66</v>
      </c>
      <c r="I812" s="151"/>
      <c r="L812" s="146"/>
      <c r="M812" s="152"/>
      <c r="T812" s="153"/>
      <c r="AT812" s="148" t="s">
        <v>139</v>
      </c>
      <c r="AU812" s="148" t="s">
        <v>84</v>
      </c>
      <c r="AV812" s="12" t="s">
        <v>84</v>
      </c>
      <c r="AW812" s="12" t="s">
        <v>31</v>
      </c>
      <c r="AX812" s="12" t="s">
        <v>74</v>
      </c>
      <c r="AY812" s="148" t="s">
        <v>132</v>
      </c>
    </row>
    <row r="813" spans="2:65" s="12" customFormat="1">
      <c r="B813" s="146"/>
      <c r="D813" s="147" t="s">
        <v>139</v>
      </c>
      <c r="E813" s="148" t="s">
        <v>1</v>
      </c>
      <c r="F813" s="149" t="s">
        <v>993</v>
      </c>
      <c r="H813" s="150">
        <v>114.54</v>
      </c>
      <c r="I813" s="151"/>
      <c r="L813" s="146"/>
      <c r="M813" s="152"/>
      <c r="T813" s="153"/>
      <c r="AT813" s="148" t="s">
        <v>139</v>
      </c>
      <c r="AU813" s="148" t="s">
        <v>84</v>
      </c>
      <c r="AV813" s="12" t="s">
        <v>84</v>
      </c>
      <c r="AW813" s="12" t="s">
        <v>31</v>
      </c>
      <c r="AX813" s="12" t="s">
        <v>74</v>
      </c>
      <c r="AY813" s="148" t="s">
        <v>132</v>
      </c>
    </row>
    <row r="814" spans="2:65" s="12" customFormat="1">
      <c r="B814" s="146"/>
      <c r="D814" s="147" t="s">
        <v>139</v>
      </c>
      <c r="E814" s="148" t="s">
        <v>1</v>
      </c>
      <c r="F814" s="149" t="s">
        <v>994</v>
      </c>
      <c r="H814" s="150">
        <v>124.4</v>
      </c>
      <c r="I814" s="151"/>
      <c r="L814" s="146"/>
      <c r="M814" s="152"/>
      <c r="T814" s="153"/>
      <c r="AT814" s="148" t="s">
        <v>139</v>
      </c>
      <c r="AU814" s="148" t="s">
        <v>84</v>
      </c>
      <c r="AV814" s="12" t="s">
        <v>84</v>
      </c>
      <c r="AW814" s="12" t="s">
        <v>31</v>
      </c>
      <c r="AX814" s="12" t="s">
        <v>74</v>
      </c>
      <c r="AY814" s="148" t="s">
        <v>132</v>
      </c>
    </row>
    <row r="815" spans="2:65" s="12" customFormat="1">
      <c r="B815" s="146"/>
      <c r="D815" s="147" t="s">
        <v>139</v>
      </c>
      <c r="E815" s="148" t="s">
        <v>1</v>
      </c>
      <c r="F815" s="149" t="s">
        <v>995</v>
      </c>
      <c r="H815" s="150">
        <v>41.9</v>
      </c>
      <c r="I815" s="151"/>
      <c r="L815" s="146"/>
      <c r="M815" s="152"/>
      <c r="T815" s="153"/>
      <c r="AT815" s="148" t="s">
        <v>139</v>
      </c>
      <c r="AU815" s="148" t="s">
        <v>84</v>
      </c>
      <c r="AV815" s="12" t="s">
        <v>84</v>
      </c>
      <c r="AW815" s="12" t="s">
        <v>31</v>
      </c>
      <c r="AX815" s="12" t="s">
        <v>74</v>
      </c>
      <c r="AY815" s="148" t="s">
        <v>132</v>
      </c>
    </row>
    <row r="816" spans="2:65" s="12" customFormat="1">
      <c r="B816" s="146"/>
      <c r="D816" s="147" t="s">
        <v>139</v>
      </c>
      <c r="E816" s="148" t="s">
        <v>1</v>
      </c>
      <c r="F816" s="149" t="s">
        <v>996</v>
      </c>
      <c r="H816" s="150">
        <v>77.290000000000006</v>
      </c>
      <c r="I816" s="151"/>
      <c r="L816" s="146"/>
      <c r="M816" s="152"/>
      <c r="T816" s="153"/>
      <c r="AT816" s="148" t="s">
        <v>139</v>
      </c>
      <c r="AU816" s="148" t="s">
        <v>84</v>
      </c>
      <c r="AV816" s="12" t="s">
        <v>84</v>
      </c>
      <c r="AW816" s="12" t="s">
        <v>31</v>
      </c>
      <c r="AX816" s="12" t="s">
        <v>74</v>
      </c>
      <c r="AY816" s="148" t="s">
        <v>132</v>
      </c>
    </row>
    <row r="817" spans="2:51" s="12" customFormat="1">
      <c r="B817" s="146"/>
      <c r="D817" s="147" t="s">
        <v>139</v>
      </c>
      <c r="E817" s="148" t="s">
        <v>1</v>
      </c>
      <c r="F817" s="149" t="s">
        <v>997</v>
      </c>
      <c r="H817" s="150">
        <v>55.11</v>
      </c>
      <c r="I817" s="151"/>
      <c r="L817" s="146"/>
      <c r="M817" s="152"/>
      <c r="T817" s="153"/>
      <c r="AT817" s="148" t="s">
        <v>139</v>
      </c>
      <c r="AU817" s="148" t="s">
        <v>84</v>
      </c>
      <c r="AV817" s="12" t="s">
        <v>84</v>
      </c>
      <c r="AW817" s="12" t="s">
        <v>31</v>
      </c>
      <c r="AX817" s="12" t="s">
        <v>74</v>
      </c>
      <c r="AY817" s="148" t="s">
        <v>132</v>
      </c>
    </row>
    <row r="818" spans="2:51" s="12" customFormat="1">
      <c r="B818" s="146"/>
      <c r="D818" s="147" t="s">
        <v>139</v>
      </c>
      <c r="E818" s="148" t="s">
        <v>1</v>
      </c>
      <c r="F818" s="149" t="s">
        <v>998</v>
      </c>
      <c r="H818" s="150">
        <v>49.08</v>
      </c>
      <c r="I818" s="151"/>
      <c r="L818" s="146"/>
      <c r="M818" s="152"/>
      <c r="T818" s="153"/>
      <c r="AT818" s="148" t="s">
        <v>139</v>
      </c>
      <c r="AU818" s="148" t="s">
        <v>84</v>
      </c>
      <c r="AV818" s="12" t="s">
        <v>84</v>
      </c>
      <c r="AW818" s="12" t="s">
        <v>31</v>
      </c>
      <c r="AX818" s="12" t="s">
        <v>74</v>
      </c>
      <c r="AY818" s="148" t="s">
        <v>132</v>
      </c>
    </row>
    <row r="819" spans="2:51" s="12" customFormat="1">
      <c r="B819" s="146"/>
      <c r="D819" s="147" t="s">
        <v>139</v>
      </c>
      <c r="E819" s="148" t="s">
        <v>1</v>
      </c>
      <c r="F819" s="149" t="s">
        <v>999</v>
      </c>
      <c r="H819" s="150">
        <v>75.150000000000006</v>
      </c>
      <c r="I819" s="151"/>
      <c r="L819" s="146"/>
      <c r="M819" s="152"/>
      <c r="T819" s="153"/>
      <c r="AT819" s="148" t="s">
        <v>139</v>
      </c>
      <c r="AU819" s="148" t="s">
        <v>84</v>
      </c>
      <c r="AV819" s="12" t="s">
        <v>84</v>
      </c>
      <c r="AW819" s="12" t="s">
        <v>31</v>
      </c>
      <c r="AX819" s="12" t="s">
        <v>74</v>
      </c>
      <c r="AY819" s="148" t="s">
        <v>132</v>
      </c>
    </row>
    <row r="820" spans="2:51" s="12" customFormat="1">
      <c r="B820" s="146"/>
      <c r="D820" s="147" t="s">
        <v>139</v>
      </c>
      <c r="E820" s="148" t="s">
        <v>1</v>
      </c>
      <c r="F820" s="149" t="s">
        <v>1000</v>
      </c>
      <c r="H820" s="150">
        <v>120.85</v>
      </c>
      <c r="I820" s="151"/>
      <c r="L820" s="146"/>
      <c r="M820" s="152"/>
      <c r="T820" s="153"/>
      <c r="AT820" s="148" t="s">
        <v>139</v>
      </c>
      <c r="AU820" s="148" t="s">
        <v>84</v>
      </c>
      <c r="AV820" s="12" t="s">
        <v>84</v>
      </c>
      <c r="AW820" s="12" t="s">
        <v>31</v>
      </c>
      <c r="AX820" s="12" t="s">
        <v>74</v>
      </c>
      <c r="AY820" s="148" t="s">
        <v>132</v>
      </c>
    </row>
    <row r="821" spans="2:51" s="12" customFormat="1">
      <c r="B821" s="146"/>
      <c r="D821" s="147" t="s">
        <v>139</v>
      </c>
      <c r="E821" s="148" t="s">
        <v>1</v>
      </c>
      <c r="F821" s="149" t="s">
        <v>1001</v>
      </c>
      <c r="H821" s="150">
        <v>26.02</v>
      </c>
      <c r="I821" s="151"/>
      <c r="L821" s="146"/>
      <c r="M821" s="152"/>
      <c r="T821" s="153"/>
      <c r="AT821" s="148" t="s">
        <v>139</v>
      </c>
      <c r="AU821" s="148" t="s">
        <v>84</v>
      </c>
      <c r="AV821" s="12" t="s">
        <v>84</v>
      </c>
      <c r="AW821" s="12" t="s">
        <v>31</v>
      </c>
      <c r="AX821" s="12" t="s">
        <v>74</v>
      </c>
      <c r="AY821" s="148" t="s">
        <v>132</v>
      </c>
    </row>
    <row r="822" spans="2:51" s="12" customFormat="1">
      <c r="B822" s="146"/>
      <c r="D822" s="147" t="s">
        <v>139</v>
      </c>
      <c r="E822" s="148" t="s">
        <v>1</v>
      </c>
      <c r="F822" s="149" t="s">
        <v>1002</v>
      </c>
      <c r="H822" s="150">
        <v>208.6</v>
      </c>
      <c r="I822" s="151"/>
      <c r="L822" s="146"/>
      <c r="M822" s="152"/>
      <c r="T822" s="153"/>
      <c r="AT822" s="148" t="s">
        <v>139</v>
      </c>
      <c r="AU822" s="148" t="s">
        <v>84</v>
      </c>
      <c r="AV822" s="12" t="s">
        <v>84</v>
      </c>
      <c r="AW822" s="12" t="s">
        <v>31</v>
      </c>
      <c r="AX822" s="12" t="s">
        <v>74</v>
      </c>
      <c r="AY822" s="148" t="s">
        <v>132</v>
      </c>
    </row>
    <row r="823" spans="2:51" s="12" customFormat="1">
      <c r="B823" s="146"/>
      <c r="D823" s="147" t="s">
        <v>139</v>
      </c>
      <c r="E823" s="148" t="s">
        <v>1</v>
      </c>
      <c r="F823" s="149" t="s">
        <v>1003</v>
      </c>
      <c r="H823" s="150">
        <v>73.64</v>
      </c>
      <c r="I823" s="151"/>
      <c r="L823" s="146"/>
      <c r="M823" s="152"/>
      <c r="T823" s="153"/>
      <c r="AT823" s="148" t="s">
        <v>139</v>
      </c>
      <c r="AU823" s="148" t="s">
        <v>84</v>
      </c>
      <c r="AV823" s="12" t="s">
        <v>84</v>
      </c>
      <c r="AW823" s="12" t="s">
        <v>31</v>
      </c>
      <c r="AX823" s="12" t="s">
        <v>74</v>
      </c>
      <c r="AY823" s="148" t="s">
        <v>132</v>
      </c>
    </row>
    <row r="824" spans="2:51" s="15" customFormat="1">
      <c r="B824" s="168"/>
      <c r="D824" s="147" t="s">
        <v>139</v>
      </c>
      <c r="E824" s="169" t="s">
        <v>1</v>
      </c>
      <c r="F824" s="170" t="s">
        <v>663</v>
      </c>
      <c r="H824" s="169" t="s">
        <v>1</v>
      </c>
      <c r="I824" s="171"/>
      <c r="L824" s="168"/>
      <c r="M824" s="172"/>
      <c r="T824" s="173"/>
      <c r="AT824" s="169" t="s">
        <v>139</v>
      </c>
      <c r="AU824" s="169" t="s">
        <v>84</v>
      </c>
      <c r="AV824" s="15" t="s">
        <v>82</v>
      </c>
      <c r="AW824" s="15" t="s">
        <v>31</v>
      </c>
      <c r="AX824" s="15" t="s">
        <v>74</v>
      </c>
      <c r="AY824" s="169" t="s">
        <v>132</v>
      </c>
    </row>
    <row r="825" spans="2:51" s="12" customFormat="1">
      <c r="B825" s="146"/>
      <c r="D825" s="147" t="s">
        <v>139</v>
      </c>
      <c r="E825" s="148" t="s">
        <v>1</v>
      </c>
      <c r="F825" s="149" t="s">
        <v>1004</v>
      </c>
      <c r="H825" s="150">
        <v>40</v>
      </c>
      <c r="I825" s="151"/>
      <c r="L825" s="146"/>
      <c r="M825" s="152"/>
      <c r="T825" s="153"/>
      <c r="AT825" s="148" t="s">
        <v>139</v>
      </c>
      <c r="AU825" s="148" t="s">
        <v>84</v>
      </c>
      <c r="AV825" s="12" t="s">
        <v>84</v>
      </c>
      <c r="AW825" s="12" t="s">
        <v>31</v>
      </c>
      <c r="AX825" s="12" t="s">
        <v>74</v>
      </c>
      <c r="AY825" s="148" t="s">
        <v>132</v>
      </c>
    </row>
    <row r="826" spans="2:51" s="12" customFormat="1">
      <c r="B826" s="146"/>
      <c r="D826" s="147" t="s">
        <v>139</v>
      </c>
      <c r="E826" s="148" t="s">
        <v>1</v>
      </c>
      <c r="F826" s="149" t="s">
        <v>1005</v>
      </c>
      <c r="H826" s="150">
        <v>192</v>
      </c>
      <c r="I826" s="151"/>
      <c r="L826" s="146"/>
      <c r="M826" s="152"/>
      <c r="T826" s="153"/>
      <c r="AT826" s="148" t="s">
        <v>139</v>
      </c>
      <c r="AU826" s="148" t="s">
        <v>84</v>
      </c>
      <c r="AV826" s="12" t="s">
        <v>84</v>
      </c>
      <c r="AW826" s="12" t="s">
        <v>31</v>
      </c>
      <c r="AX826" s="12" t="s">
        <v>74</v>
      </c>
      <c r="AY826" s="148" t="s">
        <v>132</v>
      </c>
    </row>
    <row r="827" spans="2:51" s="12" customFormat="1">
      <c r="B827" s="146"/>
      <c r="D827" s="147" t="s">
        <v>139</v>
      </c>
      <c r="E827" s="148" t="s">
        <v>1</v>
      </c>
      <c r="F827" s="149" t="s">
        <v>1006</v>
      </c>
      <c r="H827" s="150">
        <v>24</v>
      </c>
      <c r="I827" s="151"/>
      <c r="L827" s="146"/>
      <c r="M827" s="152"/>
      <c r="T827" s="153"/>
      <c r="AT827" s="148" t="s">
        <v>139</v>
      </c>
      <c r="AU827" s="148" t="s">
        <v>84</v>
      </c>
      <c r="AV827" s="12" t="s">
        <v>84</v>
      </c>
      <c r="AW827" s="12" t="s">
        <v>31</v>
      </c>
      <c r="AX827" s="12" t="s">
        <v>74</v>
      </c>
      <c r="AY827" s="148" t="s">
        <v>132</v>
      </c>
    </row>
    <row r="828" spans="2:51" s="12" customFormat="1">
      <c r="B828" s="146"/>
      <c r="D828" s="147" t="s">
        <v>139</v>
      </c>
      <c r="E828" s="148" t="s">
        <v>1</v>
      </c>
      <c r="F828" s="149" t="s">
        <v>1007</v>
      </c>
      <c r="H828" s="150">
        <v>56</v>
      </c>
      <c r="I828" s="151"/>
      <c r="L828" s="146"/>
      <c r="M828" s="152"/>
      <c r="T828" s="153"/>
      <c r="AT828" s="148" t="s">
        <v>139</v>
      </c>
      <c r="AU828" s="148" t="s">
        <v>84</v>
      </c>
      <c r="AV828" s="12" t="s">
        <v>84</v>
      </c>
      <c r="AW828" s="12" t="s">
        <v>31</v>
      </c>
      <c r="AX828" s="12" t="s">
        <v>74</v>
      </c>
      <c r="AY828" s="148" t="s">
        <v>132</v>
      </c>
    </row>
    <row r="829" spans="2:51" s="12" customFormat="1">
      <c r="B829" s="146"/>
      <c r="D829" s="147" t="s">
        <v>139</v>
      </c>
      <c r="E829" s="148" t="s">
        <v>1</v>
      </c>
      <c r="F829" s="149" t="s">
        <v>1008</v>
      </c>
      <c r="H829" s="150">
        <v>8</v>
      </c>
      <c r="I829" s="151"/>
      <c r="L829" s="146"/>
      <c r="M829" s="152"/>
      <c r="T829" s="153"/>
      <c r="AT829" s="148" t="s">
        <v>139</v>
      </c>
      <c r="AU829" s="148" t="s">
        <v>84</v>
      </c>
      <c r="AV829" s="12" t="s">
        <v>84</v>
      </c>
      <c r="AW829" s="12" t="s">
        <v>31</v>
      </c>
      <c r="AX829" s="12" t="s">
        <v>74</v>
      </c>
      <c r="AY829" s="148" t="s">
        <v>132</v>
      </c>
    </row>
    <row r="830" spans="2:51" s="12" customFormat="1">
      <c r="B830" s="146"/>
      <c r="D830" s="147" t="s">
        <v>139</v>
      </c>
      <c r="E830" s="148" t="s">
        <v>1</v>
      </c>
      <c r="F830" s="149" t="s">
        <v>1009</v>
      </c>
      <c r="H830" s="150">
        <v>16</v>
      </c>
      <c r="I830" s="151"/>
      <c r="L830" s="146"/>
      <c r="M830" s="152"/>
      <c r="T830" s="153"/>
      <c r="AT830" s="148" t="s">
        <v>139</v>
      </c>
      <c r="AU830" s="148" t="s">
        <v>84</v>
      </c>
      <c r="AV830" s="12" t="s">
        <v>84</v>
      </c>
      <c r="AW830" s="12" t="s">
        <v>31</v>
      </c>
      <c r="AX830" s="12" t="s">
        <v>74</v>
      </c>
      <c r="AY830" s="148" t="s">
        <v>132</v>
      </c>
    </row>
    <row r="831" spans="2:51" s="12" customFormat="1">
      <c r="B831" s="146"/>
      <c r="D831" s="147" t="s">
        <v>139</v>
      </c>
      <c r="E831" s="148" t="s">
        <v>1</v>
      </c>
      <c r="F831" s="149" t="s">
        <v>1010</v>
      </c>
      <c r="H831" s="150">
        <v>16</v>
      </c>
      <c r="I831" s="151"/>
      <c r="L831" s="146"/>
      <c r="M831" s="152"/>
      <c r="T831" s="153"/>
      <c r="AT831" s="148" t="s">
        <v>139</v>
      </c>
      <c r="AU831" s="148" t="s">
        <v>84</v>
      </c>
      <c r="AV831" s="12" t="s">
        <v>84</v>
      </c>
      <c r="AW831" s="12" t="s">
        <v>31</v>
      </c>
      <c r="AX831" s="12" t="s">
        <v>74</v>
      </c>
      <c r="AY831" s="148" t="s">
        <v>132</v>
      </c>
    </row>
    <row r="832" spans="2:51" s="12" customFormat="1">
      <c r="B832" s="146"/>
      <c r="D832" s="147" t="s">
        <v>139</v>
      </c>
      <c r="E832" s="148" t="s">
        <v>1</v>
      </c>
      <c r="F832" s="149" t="s">
        <v>1011</v>
      </c>
      <c r="H832" s="150">
        <v>16</v>
      </c>
      <c r="I832" s="151"/>
      <c r="L832" s="146"/>
      <c r="M832" s="152"/>
      <c r="T832" s="153"/>
      <c r="AT832" s="148" t="s">
        <v>139</v>
      </c>
      <c r="AU832" s="148" t="s">
        <v>84</v>
      </c>
      <c r="AV832" s="12" t="s">
        <v>84</v>
      </c>
      <c r="AW832" s="12" t="s">
        <v>31</v>
      </c>
      <c r="AX832" s="12" t="s">
        <v>74</v>
      </c>
      <c r="AY832" s="148" t="s">
        <v>132</v>
      </c>
    </row>
    <row r="833" spans="2:65" s="12" customFormat="1">
      <c r="B833" s="146"/>
      <c r="D833" s="147" t="s">
        <v>139</v>
      </c>
      <c r="E833" s="148" t="s">
        <v>1</v>
      </c>
      <c r="F833" s="149" t="s">
        <v>1012</v>
      </c>
      <c r="H833" s="150">
        <v>32</v>
      </c>
      <c r="I833" s="151"/>
      <c r="L833" s="146"/>
      <c r="M833" s="152"/>
      <c r="T833" s="153"/>
      <c r="AT833" s="148" t="s">
        <v>139</v>
      </c>
      <c r="AU833" s="148" t="s">
        <v>84</v>
      </c>
      <c r="AV833" s="12" t="s">
        <v>84</v>
      </c>
      <c r="AW833" s="12" t="s">
        <v>31</v>
      </c>
      <c r="AX833" s="12" t="s">
        <v>74</v>
      </c>
      <c r="AY833" s="148" t="s">
        <v>132</v>
      </c>
    </row>
    <row r="834" spans="2:65" s="12" customFormat="1">
      <c r="B834" s="146"/>
      <c r="D834" s="147" t="s">
        <v>139</v>
      </c>
      <c r="E834" s="148" t="s">
        <v>1</v>
      </c>
      <c r="F834" s="149" t="s">
        <v>1013</v>
      </c>
      <c r="H834" s="150">
        <v>48</v>
      </c>
      <c r="I834" s="151"/>
      <c r="L834" s="146"/>
      <c r="M834" s="152"/>
      <c r="T834" s="153"/>
      <c r="AT834" s="148" t="s">
        <v>139</v>
      </c>
      <c r="AU834" s="148" t="s">
        <v>84</v>
      </c>
      <c r="AV834" s="12" t="s">
        <v>84</v>
      </c>
      <c r="AW834" s="12" t="s">
        <v>31</v>
      </c>
      <c r="AX834" s="12" t="s">
        <v>74</v>
      </c>
      <c r="AY834" s="148" t="s">
        <v>132</v>
      </c>
    </row>
    <row r="835" spans="2:65" s="12" customFormat="1">
      <c r="B835" s="146"/>
      <c r="D835" s="147" t="s">
        <v>139</v>
      </c>
      <c r="E835" s="148" t="s">
        <v>1</v>
      </c>
      <c r="F835" s="149" t="s">
        <v>1014</v>
      </c>
      <c r="H835" s="150">
        <v>8</v>
      </c>
      <c r="I835" s="151"/>
      <c r="L835" s="146"/>
      <c r="M835" s="152"/>
      <c r="T835" s="153"/>
      <c r="AT835" s="148" t="s">
        <v>139</v>
      </c>
      <c r="AU835" s="148" t="s">
        <v>84</v>
      </c>
      <c r="AV835" s="12" t="s">
        <v>84</v>
      </c>
      <c r="AW835" s="12" t="s">
        <v>31</v>
      </c>
      <c r="AX835" s="12" t="s">
        <v>74</v>
      </c>
      <c r="AY835" s="148" t="s">
        <v>132</v>
      </c>
    </row>
    <row r="836" spans="2:65" s="12" customFormat="1">
      <c r="B836" s="146"/>
      <c r="D836" s="147" t="s">
        <v>139</v>
      </c>
      <c r="E836" s="148" t="s">
        <v>1</v>
      </c>
      <c r="F836" s="149" t="s">
        <v>1015</v>
      </c>
      <c r="H836" s="150">
        <v>32</v>
      </c>
      <c r="I836" s="151"/>
      <c r="L836" s="146"/>
      <c r="M836" s="152"/>
      <c r="T836" s="153"/>
      <c r="AT836" s="148" t="s">
        <v>139</v>
      </c>
      <c r="AU836" s="148" t="s">
        <v>84</v>
      </c>
      <c r="AV836" s="12" t="s">
        <v>84</v>
      </c>
      <c r="AW836" s="12" t="s">
        <v>31</v>
      </c>
      <c r="AX836" s="12" t="s">
        <v>74</v>
      </c>
      <c r="AY836" s="148" t="s">
        <v>132</v>
      </c>
    </row>
    <row r="837" spans="2:65" s="12" customFormat="1">
      <c r="B837" s="146"/>
      <c r="D837" s="147" t="s">
        <v>139</v>
      </c>
      <c r="E837" s="148" t="s">
        <v>1</v>
      </c>
      <c r="F837" s="149" t="s">
        <v>1016</v>
      </c>
      <c r="H837" s="150">
        <v>40</v>
      </c>
      <c r="I837" s="151"/>
      <c r="L837" s="146"/>
      <c r="M837" s="152"/>
      <c r="T837" s="153"/>
      <c r="AT837" s="148" t="s">
        <v>139</v>
      </c>
      <c r="AU837" s="148" t="s">
        <v>84</v>
      </c>
      <c r="AV837" s="12" t="s">
        <v>84</v>
      </c>
      <c r="AW837" s="12" t="s">
        <v>31</v>
      </c>
      <c r="AX837" s="12" t="s">
        <v>74</v>
      </c>
      <c r="AY837" s="148" t="s">
        <v>132</v>
      </c>
    </row>
    <row r="838" spans="2:65" s="12" customFormat="1">
      <c r="B838" s="146"/>
      <c r="D838" s="147" t="s">
        <v>139</v>
      </c>
      <c r="E838" s="148" t="s">
        <v>1</v>
      </c>
      <c r="F838" s="149" t="s">
        <v>1017</v>
      </c>
      <c r="H838" s="150">
        <v>424</v>
      </c>
      <c r="I838" s="151"/>
      <c r="L838" s="146"/>
      <c r="M838" s="152"/>
      <c r="T838" s="153"/>
      <c r="AT838" s="148" t="s">
        <v>139</v>
      </c>
      <c r="AU838" s="148" t="s">
        <v>84</v>
      </c>
      <c r="AV838" s="12" t="s">
        <v>84</v>
      </c>
      <c r="AW838" s="12" t="s">
        <v>31</v>
      </c>
      <c r="AX838" s="12" t="s">
        <v>74</v>
      </c>
      <c r="AY838" s="148" t="s">
        <v>132</v>
      </c>
    </row>
    <row r="839" spans="2:65" s="13" customFormat="1">
      <c r="B839" s="154"/>
      <c r="D839" s="147" t="s">
        <v>139</v>
      </c>
      <c r="E839" s="155" t="s">
        <v>1</v>
      </c>
      <c r="F839" s="156" t="s">
        <v>156</v>
      </c>
      <c r="H839" s="157">
        <v>2491.31</v>
      </c>
      <c r="I839" s="158"/>
      <c r="L839" s="154"/>
      <c r="M839" s="159"/>
      <c r="T839" s="160"/>
      <c r="AT839" s="155" t="s">
        <v>139</v>
      </c>
      <c r="AU839" s="155" t="s">
        <v>84</v>
      </c>
      <c r="AV839" s="13" t="s">
        <v>137</v>
      </c>
      <c r="AW839" s="13" t="s">
        <v>31</v>
      </c>
      <c r="AX839" s="13" t="s">
        <v>82</v>
      </c>
      <c r="AY839" s="155" t="s">
        <v>132</v>
      </c>
    </row>
    <row r="840" spans="2:65" s="11" customFormat="1" ht="22.9" customHeight="1">
      <c r="B840" s="120"/>
      <c r="D840" s="121" t="s">
        <v>73</v>
      </c>
      <c r="E840" s="130" t="s">
        <v>224</v>
      </c>
      <c r="F840" s="130" t="s">
        <v>552</v>
      </c>
      <c r="I840" s="123"/>
      <c r="J840" s="131">
        <f>BK840</f>
        <v>0</v>
      </c>
      <c r="L840" s="120"/>
      <c r="M840" s="125"/>
      <c r="P840" s="126">
        <f>SUM(P841:P870)</f>
        <v>0</v>
      </c>
      <c r="R840" s="126">
        <f>SUM(R841:R870)</f>
        <v>6.9553000000000004E-2</v>
      </c>
      <c r="T840" s="127">
        <f>SUM(T841:T870)</f>
        <v>0</v>
      </c>
      <c r="AR840" s="121" t="s">
        <v>82</v>
      </c>
      <c r="AT840" s="128" t="s">
        <v>73</v>
      </c>
      <c r="AU840" s="128" t="s">
        <v>82</v>
      </c>
      <c r="AY840" s="121" t="s">
        <v>132</v>
      </c>
      <c r="BK840" s="129">
        <f>SUM(BK841:BK870)</f>
        <v>0</v>
      </c>
    </row>
    <row r="841" spans="2:65" s="1" customFormat="1" ht="24.2" customHeight="1">
      <c r="B841" s="132"/>
      <c r="C841" s="133" t="s">
        <v>1137</v>
      </c>
      <c r="D841" s="133" t="s">
        <v>134</v>
      </c>
      <c r="E841" s="134" t="s">
        <v>1665</v>
      </c>
      <c r="F841" s="135" t="s">
        <v>1845</v>
      </c>
      <c r="G841" s="136" t="s">
        <v>175</v>
      </c>
      <c r="H841" s="137">
        <v>1391.06</v>
      </c>
      <c r="I841" s="138"/>
      <c r="J841" s="139">
        <f>ROUND(I841*H841,2)</f>
        <v>0</v>
      </c>
      <c r="K841" s="135" t="s">
        <v>136</v>
      </c>
      <c r="L841" s="32"/>
      <c r="M841" s="140" t="s">
        <v>1</v>
      </c>
      <c r="N841" s="141" t="s">
        <v>39</v>
      </c>
      <c r="P841" s="142">
        <f>O841*H841</f>
        <v>0</v>
      </c>
      <c r="Q841" s="142">
        <v>5.0000000000000002E-5</v>
      </c>
      <c r="R841" s="142">
        <f>Q841*H841</f>
        <v>6.9553000000000004E-2</v>
      </c>
      <c r="S841" s="142">
        <v>0</v>
      </c>
      <c r="T841" s="143">
        <f>S841*H841</f>
        <v>0</v>
      </c>
      <c r="AR841" s="144" t="s">
        <v>137</v>
      </c>
      <c r="AT841" s="144" t="s">
        <v>134</v>
      </c>
      <c r="AU841" s="144" t="s">
        <v>84</v>
      </c>
      <c r="AY841" s="17" t="s">
        <v>132</v>
      </c>
      <c r="BE841" s="145">
        <f>IF(N841="základní",J841,0)</f>
        <v>0</v>
      </c>
      <c r="BF841" s="145">
        <f>IF(N841="snížená",J841,0)</f>
        <v>0</v>
      </c>
      <c r="BG841" s="145">
        <f>IF(N841="zákl. přenesená",J841,0)</f>
        <v>0</v>
      </c>
      <c r="BH841" s="145">
        <f>IF(N841="sníž. přenesená",J841,0)</f>
        <v>0</v>
      </c>
      <c r="BI841" s="145">
        <f>IF(N841="nulová",J841,0)</f>
        <v>0</v>
      </c>
      <c r="BJ841" s="17" t="s">
        <v>82</v>
      </c>
      <c r="BK841" s="145">
        <f>ROUND(I841*H841,2)</f>
        <v>0</v>
      </c>
      <c r="BL841" s="17" t="s">
        <v>137</v>
      </c>
      <c r="BM841" s="144" t="s">
        <v>1138</v>
      </c>
    </row>
    <row r="842" spans="2:65" s="12" customFormat="1">
      <c r="B842" s="146"/>
      <c r="D842" s="147" t="s">
        <v>139</v>
      </c>
      <c r="E842" s="148" t="s">
        <v>1</v>
      </c>
      <c r="F842" s="149" t="s">
        <v>722</v>
      </c>
      <c r="H842" s="150">
        <v>252.88</v>
      </c>
      <c r="I842" s="151"/>
      <c r="L842" s="146"/>
      <c r="M842" s="152"/>
      <c r="T842" s="153"/>
      <c r="AT842" s="148" t="s">
        <v>139</v>
      </c>
      <c r="AU842" s="148" t="s">
        <v>84</v>
      </c>
      <c r="AV842" s="12" t="s">
        <v>84</v>
      </c>
      <c r="AW842" s="12" t="s">
        <v>31</v>
      </c>
      <c r="AX842" s="12" t="s">
        <v>74</v>
      </c>
      <c r="AY842" s="148" t="s">
        <v>132</v>
      </c>
    </row>
    <row r="843" spans="2:65" s="12" customFormat="1">
      <c r="B843" s="146"/>
      <c r="D843" s="147" t="s">
        <v>139</v>
      </c>
      <c r="E843" s="148" t="s">
        <v>1</v>
      </c>
      <c r="F843" s="149" t="s">
        <v>723</v>
      </c>
      <c r="H843" s="150">
        <v>702.06</v>
      </c>
      <c r="I843" s="151"/>
      <c r="L843" s="146"/>
      <c r="M843" s="152"/>
      <c r="T843" s="153"/>
      <c r="AT843" s="148" t="s">
        <v>139</v>
      </c>
      <c r="AU843" s="148" t="s">
        <v>84</v>
      </c>
      <c r="AV843" s="12" t="s">
        <v>84</v>
      </c>
      <c r="AW843" s="12" t="s">
        <v>31</v>
      </c>
      <c r="AX843" s="12" t="s">
        <v>74</v>
      </c>
      <c r="AY843" s="148" t="s">
        <v>132</v>
      </c>
    </row>
    <row r="844" spans="2:65" s="12" customFormat="1">
      <c r="B844" s="146"/>
      <c r="D844" s="147" t="s">
        <v>139</v>
      </c>
      <c r="E844" s="148" t="s">
        <v>1</v>
      </c>
      <c r="F844" s="149" t="s">
        <v>724</v>
      </c>
      <c r="H844" s="150">
        <v>190.52</v>
      </c>
      <c r="I844" s="151"/>
      <c r="L844" s="146"/>
      <c r="M844" s="152"/>
      <c r="T844" s="153"/>
      <c r="AT844" s="148" t="s">
        <v>139</v>
      </c>
      <c r="AU844" s="148" t="s">
        <v>84</v>
      </c>
      <c r="AV844" s="12" t="s">
        <v>84</v>
      </c>
      <c r="AW844" s="12" t="s">
        <v>31</v>
      </c>
      <c r="AX844" s="12" t="s">
        <v>74</v>
      </c>
      <c r="AY844" s="148" t="s">
        <v>132</v>
      </c>
    </row>
    <row r="845" spans="2:65" s="12" customFormat="1">
      <c r="B845" s="146"/>
      <c r="D845" s="147" t="s">
        <v>139</v>
      </c>
      <c r="E845" s="148" t="s">
        <v>1</v>
      </c>
      <c r="F845" s="149" t="s">
        <v>725</v>
      </c>
      <c r="H845" s="150">
        <v>229.08</v>
      </c>
      <c r="I845" s="151"/>
      <c r="L845" s="146"/>
      <c r="M845" s="152"/>
      <c r="T845" s="153"/>
      <c r="AT845" s="148" t="s">
        <v>139</v>
      </c>
      <c r="AU845" s="148" t="s">
        <v>84</v>
      </c>
      <c r="AV845" s="12" t="s">
        <v>84</v>
      </c>
      <c r="AW845" s="12" t="s">
        <v>31</v>
      </c>
      <c r="AX845" s="12" t="s">
        <v>74</v>
      </c>
      <c r="AY845" s="148" t="s">
        <v>132</v>
      </c>
    </row>
    <row r="846" spans="2:65" s="12" customFormat="1">
      <c r="B846" s="146"/>
      <c r="D846" s="147" t="s">
        <v>139</v>
      </c>
      <c r="E846" s="148" t="s">
        <v>1</v>
      </c>
      <c r="F846" s="149" t="s">
        <v>727</v>
      </c>
      <c r="H846" s="150">
        <v>83.8</v>
      </c>
      <c r="I846" s="151"/>
      <c r="L846" s="146"/>
      <c r="M846" s="152"/>
      <c r="T846" s="153"/>
      <c r="AT846" s="148" t="s">
        <v>139</v>
      </c>
      <c r="AU846" s="148" t="s">
        <v>84</v>
      </c>
      <c r="AV846" s="12" t="s">
        <v>84</v>
      </c>
      <c r="AW846" s="12" t="s">
        <v>31</v>
      </c>
      <c r="AX846" s="12" t="s">
        <v>74</v>
      </c>
      <c r="AY846" s="148" t="s">
        <v>132</v>
      </c>
    </row>
    <row r="847" spans="2:65" s="12" customFormat="1">
      <c r="B847" s="146"/>
      <c r="D847" s="147" t="s">
        <v>139</v>
      </c>
      <c r="E847" s="148" t="s">
        <v>1</v>
      </c>
      <c r="F847" s="149" t="s">
        <v>977</v>
      </c>
      <c r="H847" s="150">
        <v>154.58000000000001</v>
      </c>
      <c r="I847" s="151"/>
      <c r="L847" s="146"/>
      <c r="M847" s="152"/>
      <c r="T847" s="153"/>
      <c r="AT847" s="148" t="s">
        <v>139</v>
      </c>
      <c r="AU847" s="148" t="s">
        <v>84</v>
      </c>
      <c r="AV847" s="12" t="s">
        <v>84</v>
      </c>
      <c r="AW847" s="12" t="s">
        <v>31</v>
      </c>
      <c r="AX847" s="12" t="s">
        <v>74</v>
      </c>
      <c r="AY847" s="148" t="s">
        <v>132</v>
      </c>
    </row>
    <row r="848" spans="2:65" s="12" customFormat="1">
      <c r="B848" s="146"/>
      <c r="D848" s="147" t="s">
        <v>139</v>
      </c>
      <c r="E848" s="148" t="s">
        <v>1</v>
      </c>
      <c r="F848" s="149" t="s">
        <v>981</v>
      </c>
      <c r="H848" s="150">
        <v>241.7</v>
      </c>
      <c r="I848" s="151"/>
      <c r="L848" s="146"/>
      <c r="M848" s="152"/>
      <c r="T848" s="153"/>
      <c r="AT848" s="148" t="s">
        <v>139</v>
      </c>
      <c r="AU848" s="148" t="s">
        <v>84</v>
      </c>
      <c r="AV848" s="12" t="s">
        <v>84</v>
      </c>
      <c r="AW848" s="12" t="s">
        <v>31</v>
      </c>
      <c r="AX848" s="12" t="s">
        <v>74</v>
      </c>
      <c r="AY848" s="148" t="s">
        <v>132</v>
      </c>
    </row>
    <row r="849" spans="2:65" s="12" customFormat="1">
      <c r="B849" s="146"/>
      <c r="D849" s="147" t="s">
        <v>139</v>
      </c>
      <c r="E849" s="148" t="s">
        <v>1</v>
      </c>
      <c r="F849" s="149" t="s">
        <v>982</v>
      </c>
      <c r="H849" s="150">
        <v>52.04</v>
      </c>
      <c r="I849" s="151"/>
      <c r="L849" s="146"/>
      <c r="M849" s="152"/>
      <c r="T849" s="153"/>
      <c r="AT849" s="148" t="s">
        <v>139</v>
      </c>
      <c r="AU849" s="148" t="s">
        <v>84</v>
      </c>
      <c r="AV849" s="12" t="s">
        <v>84</v>
      </c>
      <c r="AW849" s="12" t="s">
        <v>31</v>
      </c>
      <c r="AX849" s="12" t="s">
        <v>74</v>
      </c>
      <c r="AY849" s="148" t="s">
        <v>132</v>
      </c>
    </row>
    <row r="850" spans="2:65" s="12" customFormat="1">
      <c r="B850" s="146"/>
      <c r="D850" s="147" t="s">
        <v>139</v>
      </c>
      <c r="E850" s="148" t="s">
        <v>1</v>
      </c>
      <c r="F850" s="149" t="s">
        <v>1139</v>
      </c>
      <c r="H850" s="150">
        <v>262.45999999999998</v>
      </c>
      <c r="I850" s="151"/>
      <c r="L850" s="146"/>
      <c r="M850" s="152"/>
      <c r="T850" s="153"/>
      <c r="AT850" s="148" t="s">
        <v>139</v>
      </c>
      <c r="AU850" s="148" t="s">
        <v>84</v>
      </c>
      <c r="AV850" s="12" t="s">
        <v>84</v>
      </c>
      <c r="AW850" s="12" t="s">
        <v>31</v>
      </c>
      <c r="AX850" s="12" t="s">
        <v>74</v>
      </c>
      <c r="AY850" s="148" t="s">
        <v>132</v>
      </c>
    </row>
    <row r="851" spans="2:65" s="12" customFormat="1">
      <c r="B851" s="146"/>
      <c r="D851" s="147" t="s">
        <v>139</v>
      </c>
      <c r="E851" s="148" t="s">
        <v>1</v>
      </c>
      <c r="F851" s="149" t="s">
        <v>1140</v>
      </c>
      <c r="H851" s="150">
        <v>295</v>
      </c>
      <c r="I851" s="151"/>
      <c r="L851" s="146"/>
      <c r="M851" s="152"/>
      <c r="T851" s="153"/>
      <c r="AT851" s="148" t="s">
        <v>139</v>
      </c>
      <c r="AU851" s="148" t="s">
        <v>84</v>
      </c>
      <c r="AV851" s="12" t="s">
        <v>84</v>
      </c>
      <c r="AW851" s="12" t="s">
        <v>31</v>
      </c>
      <c r="AX851" s="12" t="s">
        <v>74</v>
      </c>
      <c r="AY851" s="148" t="s">
        <v>132</v>
      </c>
    </row>
    <row r="852" spans="2:65" s="12" customFormat="1">
      <c r="B852" s="146"/>
      <c r="D852" s="147" t="s">
        <v>139</v>
      </c>
      <c r="E852" s="148" t="s">
        <v>1</v>
      </c>
      <c r="F852" s="149" t="s">
        <v>1141</v>
      </c>
      <c r="H852" s="150">
        <v>318</v>
      </c>
      <c r="I852" s="151"/>
      <c r="L852" s="146"/>
      <c r="M852" s="152"/>
      <c r="T852" s="153"/>
      <c r="AT852" s="148" t="s">
        <v>139</v>
      </c>
      <c r="AU852" s="148" t="s">
        <v>84</v>
      </c>
      <c r="AV852" s="12" t="s">
        <v>84</v>
      </c>
      <c r="AW852" s="12" t="s">
        <v>31</v>
      </c>
      <c r="AX852" s="12" t="s">
        <v>74</v>
      </c>
      <c r="AY852" s="148" t="s">
        <v>132</v>
      </c>
    </row>
    <row r="853" spans="2:65" s="13" customFormat="1">
      <c r="B853" s="154"/>
      <c r="D853" s="147" t="s">
        <v>139</v>
      </c>
      <c r="E853" s="155" t="s">
        <v>1</v>
      </c>
      <c r="F853" s="156" t="s">
        <v>156</v>
      </c>
      <c r="H853" s="157">
        <v>2782.12</v>
      </c>
      <c r="I853" s="158"/>
      <c r="L853" s="154"/>
      <c r="M853" s="159"/>
      <c r="T853" s="160"/>
      <c r="AT853" s="155" t="s">
        <v>139</v>
      </c>
      <c r="AU853" s="155" t="s">
        <v>84</v>
      </c>
      <c r="AV853" s="13" t="s">
        <v>137</v>
      </c>
      <c r="AW853" s="13" t="s">
        <v>31</v>
      </c>
      <c r="AX853" s="13" t="s">
        <v>74</v>
      </c>
      <c r="AY853" s="155" t="s">
        <v>132</v>
      </c>
    </row>
    <row r="854" spans="2:65" s="12" customFormat="1">
      <c r="B854" s="146"/>
      <c r="D854" s="147" t="s">
        <v>139</v>
      </c>
      <c r="E854" s="148" t="s">
        <v>1</v>
      </c>
      <c r="F854" s="149" t="s">
        <v>1142</v>
      </c>
      <c r="H854" s="150">
        <v>1391.06</v>
      </c>
      <c r="I854" s="151"/>
      <c r="L854" s="146"/>
      <c r="M854" s="152"/>
      <c r="T854" s="153"/>
      <c r="AT854" s="148" t="s">
        <v>139</v>
      </c>
      <c r="AU854" s="148" t="s">
        <v>84</v>
      </c>
      <c r="AV854" s="12" t="s">
        <v>84</v>
      </c>
      <c r="AW854" s="12" t="s">
        <v>31</v>
      </c>
      <c r="AX854" s="12" t="s">
        <v>82</v>
      </c>
      <c r="AY854" s="148" t="s">
        <v>132</v>
      </c>
    </row>
    <row r="855" spans="2:65" s="1" customFormat="1" ht="24.2" customHeight="1">
      <c r="B855" s="132"/>
      <c r="C855" s="133" t="s">
        <v>1143</v>
      </c>
      <c r="D855" s="133" t="s">
        <v>134</v>
      </c>
      <c r="E855" s="134" t="s">
        <v>1707</v>
      </c>
      <c r="F855" s="135" t="s">
        <v>1894</v>
      </c>
      <c r="G855" s="136" t="s">
        <v>175</v>
      </c>
      <c r="H855" s="137">
        <v>1391.06</v>
      </c>
      <c r="I855" s="138"/>
      <c r="J855" s="139">
        <f>ROUND(I855*H855,2)</f>
        <v>0</v>
      </c>
      <c r="K855" s="135" t="s">
        <v>136</v>
      </c>
      <c r="L855" s="32"/>
      <c r="M855" s="140" t="s">
        <v>1</v>
      </c>
      <c r="N855" s="141" t="s">
        <v>39</v>
      </c>
      <c r="P855" s="142">
        <f>O855*H855</f>
        <v>0</v>
      </c>
      <c r="Q855" s="142">
        <v>0</v>
      </c>
      <c r="R855" s="142">
        <f>Q855*H855</f>
        <v>0</v>
      </c>
      <c r="S855" s="142">
        <v>0</v>
      </c>
      <c r="T855" s="143">
        <f>S855*H855</f>
        <v>0</v>
      </c>
      <c r="AR855" s="144" t="s">
        <v>137</v>
      </c>
      <c r="AT855" s="144" t="s">
        <v>134</v>
      </c>
      <c r="AU855" s="144" t="s">
        <v>84</v>
      </c>
      <c r="AY855" s="17" t="s">
        <v>132</v>
      </c>
      <c r="BE855" s="145">
        <f>IF(N855="základní",J855,0)</f>
        <v>0</v>
      </c>
      <c r="BF855" s="145">
        <f>IF(N855="snížená",J855,0)</f>
        <v>0</v>
      </c>
      <c r="BG855" s="145">
        <f>IF(N855="zákl. přenesená",J855,0)</f>
        <v>0</v>
      </c>
      <c r="BH855" s="145">
        <f>IF(N855="sníž. přenesená",J855,0)</f>
        <v>0</v>
      </c>
      <c r="BI855" s="145">
        <f>IF(N855="nulová",J855,0)</f>
        <v>0</v>
      </c>
      <c r="BJ855" s="17" t="s">
        <v>82</v>
      </c>
      <c r="BK855" s="145">
        <f>ROUND(I855*H855,2)</f>
        <v>0</v>
      </c>
      <c r="BL855" s="17" t="s">
        <v>137</v>
      </c>
      <c r="BM855" s="144" t="s">
        <v>1144</v>
      </c>
    </row>
    <row r="856" spans="2:65" s="12" customFormat="1">
      <c r="B856" s="146"/>
      <c r="D856" s="147" t="s">
        <v>139</v>
      </c>
      <c r="E856" s="148" t="s">
        <v>1</v>
      </c>
      <c r="F856" s="149" t="s">
        <v>722</v>
      </c>
      <c r="H856" s="150">
        <v>252.88</v>
      </c>
      <c r="I856" s="151"/>
      <c r="L856" s="146"/>
      <c r="M856" s="152"/>
      <c r="T856" s="153"/>
      <c r="AT856" s="148" t="s">
        <v>139</v>
      </c>
      <c r="AU856" s="148" t="s">
        <v>84</v>
      </c>
      <c r="AV856" s="12" t="s">
        <v>84</v>
      </c>
      <c r="AW856" s="12" t="s">
        <v>31</v>
      </c>
      <c r="AX856" s="12" t="s">
        <v>74</v>
      </c>
      <c r="AY856" s="148" t="s">
        <v>132</v>
      </c>
    </row>
    <row r="857" spans="2:65" s="12" customFormat="1">
      <c r="B857" s="146"/>
      <c r="D857" s="147" t="s">
        <v>139</v>
      </c>
      <c r="E857" s="148" t="s">
        <v>1</v>
      </c>
      <c r="F857" s="149" t="s">
        <v>723</v>
      </c>
      <c r="H857" s="150">
        <v>702.06</v>
      </c>
      <c r="I857" s="151"/>
      <c r="L857" s="146"/>
      <c r="M857" s="152"/>
      <c r="T857" s="153"/>
      <c r="AT857" s="148" t="s">
        <v>139</v>
      </c>
      <c r="AU857" s="148" t="s">
        <v>84</v>
      </c>
      <c r="AV857" s="12" t="s">
        <v>84</v>
      </c>
      <c r="AW857" s="12" t="s">
        <v>31</v>
      </c>
      <c r="AX857" s="12" t="s">
        <v>74</v>
      </c>
      <c r="AY857" s="148" t="s">
        <v>132</v>
      </c>
    </row>
    <row r="858" spans="2:65" s="12" customFormat="1">
      <c r="B858" s="146"/>
      <c r="D858" s="147" t="s">
        <v>139</v>
      </c>
      <c r="E858" s="148" t="s">
        <v>1</v>
      </c>
      <c r="F858" s="149" t="s">
        <v>724</v>
      </c>
      <c r="H858" s="150">
        <v>190.52</v>
      </c>
      <c r="I858" s="151"/>
      <c r="L858" s="146"/>
      <c r="M858" s="152"/>
      <c r="T858" s="153"/>
      <c r="AT858" s="148" t="s">
        <v>139</v>
      </c>
      <c r="AU858" s="148" t="s">
        <v>84</v>
      </c>
      <c r="AV858" s="12" t="s">
        <v>84</v>
      </c>
      <c r="AW858" s="12" t="s">
        <v>31</v>
      </c>
      <c r="AX858" s="12" t="s">
        <v>74</v>
      </c>
      <c r="AY858" s="148" t="s">
        <v>132</v>
      </c>
    </row>
    <row r="859" spans="2:65" s="12" customFormat="1">
      <c r="B859" s="146"/>
      <c r="D859" s="147" t="s">
        <v>139</v>
      </c>
      <c r="E859" s="148" t="s">
        <v>1</v>
      </c>
      <c r="F859" s="149" t="s">
        <v>725</v>
      </c>
      <c r="H859" s="150">
        <v>229.08</v>
      </c>
      <c r="I859" s="151"/>
      <c r="L859" s="146"/>
      <c r="M859" s="152"/>
      <c r="T859" s="153"/>
      <c r="AT859" s="148" t="s">
        <v>139</v>
      </c>
      <c r="AU859" s="148" t="s">
        <v>84</v>
      </c>
      <c r="AV859" s="12" t="s">
        <v>84</v>
      </c>
      <c r="AW859" s="12" t="s">
        <v>31</v>
      </c>
      <c r="AX859" s="12" t="s">
        <v>74</v>
      </c>
      <c r="AY859" s="148" t="s">
        <v>132</v>
      </c>
    </row>
    <row r="860" spans="2:65" s="12" customFormat="1">
      <c r="B860" s="146"/>
      <c r="D860" s="147" t="s">
        <v>139</v>
      </c>
      <c r="E860" s="148" t="s">
        <v>1</v>
      </c>
      <c r="F860" s="149" t="s">
        <v>727</v>
      </c>
      <c r="H860" s="150">
        <v>83.8</v>
      </c>
      <c r="I860" s="151"/>
      <c r="L860" s="146"/>
      <c r="M860" s="152"/>
      <c r="T860" s="153"/>
      <c r="AT860" s="148" t="s">
        <v>139</v>
      </c>
      <c r="AU860" s="148" t="s">
        <v>84</v>
      </c>
      <c r="AV860" s="12" t="s">
        <v>84</v>
      </c>
      <c r="AW860" s="12" t="s">
        <v>31</v>
      </c>
      <c r="AX860" s="12" t="s">
        <v>74</v>
      </c>
      <c r="AY860" s="148" t="s">
        <v>132</v>
      </c>
    </row>
    <row r="861" spans="2:65" s="12" customFormat="1">
      <c r="B861" s="146"/>
      <c r="D861" s="147" t="s">
        <v>139</v>
      </c>
      <c r="E861" s="148" t="s">
        <v>1</v>
      </c>
      <c r="F861" s="149" t="s">
        <v>977</v>
      </c>
      <c r="H861" s="150">
        <v>154.58000000000001</v>
      </c>
      <c r="I861" s="151"/>
      <c r="L861" s="146"/>
      <c r="M861" s="152"/>
      <c r="T861" s="153"/>
      <c r="AT861" s="148" t="s">
        <v>139</v>
      </c>
      <c r="AU861" s="148" t="s">
        <v>84</v>
      </c>
      <c r="AV861" s="12" t="s">
        <v>84</v>
      </c>
      <c r="AW861" s="12" t="s">
        <v>31</v>
      </c>
      <c r="AX861" s="12" t="s">
        <v>74</v>
      </c>
      <c r="AY861" s="148" t="s">
        <v>132</v>
      </c>
    </row>
    <row r="862" spans="2:65" s="12" customFormat="1">
      <c r="B862" s="146"/>
      <c r="D862" s="147" t="s">
        <v>139</v>
      </c>
      <c r="E862" s="148" t="s">
        <v>1</v>
      </c>
      <c r="F862" s="149" t="s">
        <v>981</v>
      </c>
      <c r="H862" s="150">
        <v>241.7</v>
      </c>
      <c r="I862" s="151"/>
      <c r="L862" s="146"/>
      <c r="M862" s="152"/>
      <c r="T862" s="153"/>
      <c r="AT862" s="148" t="s">
        <v>139</v>
      </c>
      <c r="AU862" s="148" t="s">
        <v>84</v>
      </c>
      <c r="AV862" s="12" t="s">
        <v>84</v>
      </c>
      <c r="AW862" s="12" t="s">
        <v>31</v>
      </c>
      <c r="AX862" s="12" t="s">
        <v>74</v>
      </c>
      <c r="AY862" s="148" t="s">
        <v>132</v>
      </c>
    </row>
    <row r="863" spans="2:65" s="12" customFormat="1">
      <c r="B863" s="146"/>
      <c r="D863" s="147" t="s">
        <v>139</v>
      </c>
      <c r="E863" s="148" t="s">
        <v>1</v>
      </c>
      <c r="F863" s="149" t="s">
        <v>982</v>
      </c>
      <c r="H863" s="150">
        <v>52.04</v>
      </c>
      <c r="I863" s="151"/>
      <c r="L863" s="146"/>
      <c r="M863" s="152"/>
      <c r="T863" s="153"/>
      <c r="AT863" s="148" t="s">
        <v>139</v>
      </c>
      <c r="AU863" s="148" t="s">
        <v>84</v>
      </c>
      <c r="AV863" s="12" t="s">
        <v>84</v>
      </c>
      <c r="AW863" s="12" t="s">
        <v>31</v>
      </c>
      <c r="AX863" s="12" t="s">
        <v>74</v>
      </c>
      <c r="AY863" s="148" t="s">
        <v>132</v>
      </c>
    </row>
    <row r="864" spans="2:65" s="12" customFormat="1">
      <c r="B864" s="146"/>
      <c r="D864" s="147" t="s">
        <v>139</v>
      </c>
      <c r="E864" s="148" t="s">
        <v>1</v>
      </c>
      <c r="F864" s="149" t="s">
        <v>1139</v>
      </c>
      <c r="H864" s="150">
        <v>262.45999999999998</v>
      </c>
      <c r="I864" s="151"/>
      <c r="L864" s="146"/>
      <c r="M864" s="152"/>
      <c r="T864" s="153"/>
      <c r="AT864" s="148" t="s">
        <v>139</v>
      </c>
      <c r="AU864" s="148" t="s">
        <v>84</v>
      </c>
      <c r="AV864" s="12" t="s">
        <v>84</v>
      </c>
      <c r="AW864" s="12" t="s">
        <v>31</v>
      </c>
      <c r="AX864" s="12" t="s">
        <v>74</v>
      </c>
      <c r="AY864" s="148" t="s">
        <v>132</v>
      </c>
    </row>
    <row r="865" spans="2:65" s="12" customFormat="1">
      <c r="B865" s="146"/>
      <c r="D865" s="147" t="s">
        <v>139</v>
      </c>
      <c r="E865" s="148" t="s">
        <v>1</v>
      </c>
      <c r="F865" s="149" t="s">
        <v>1140</v>
      </c>
      <c r="H865" s="150">
        <v>295</v>
      </c>
      <c r="I865" s="151"/>
      <c r="L865" s="146"/>
      <c r="M865" s="152"/>
      <c r="T865" s="153"/>
      <c r="AT865" s="148" t="s">
        <v>139</v>
      </c>
      <c r="AU865" s="148" t="s">
        <v>84</v>
      </c>
      <c r="AV865" s="12" t="s">
        <v>84</v>
      </c>
      <c r="AW865" s="12" t="s">
        <v>31</v>
      </c>
      <c r="AX865" s="12" t="s">
        <v>74</v>
      </c>
      <c r="AY865" s="148" t="s">
        <v>132</v>
      </c>
    </row>
    <row r="866" spans="2:65" s="12" customFormat="1">
      <c r="B866" s="146"/>
      <c r="D866" s="147" t="s">
        <v>139</v>
      </c>
      <c r="E866" s="148" t="s">
        <v>1</v>
      </c>
      <c r="F866" s="149" t="s">
        <v>1141</v>
      </c>
      <c r="H866" s="150">
        <v>318</v>
      </c>
      <c r="I866" s="151"/>
      <c r="L866" s="146"/>
      <c r="M866" s="152"/>
      <c r="T866" s="153"/>
      <c r="AT866" s="148" t="s">
        <v>139</v>
      </c>
      <c r="AU866" s="148" t="s">
        <v>84</v>
      </c>
      <c r="AV866" s="12" t="s">
        <v>84</v>
      </c>
      <c r="AW866" s="12" t="s">
        <v>31</v>
      </c>
      <c r="AX866" s="12" t="s">
        <v>74</v>
      </c>
      <c r="AY866" s="148" t="s">
        <v>132</v>
      </c>
    </row>
    <row r="867" spans="2:65" s="13" customFormat="1">
      <c r="B867" s="154"/>
      <c r="D867" s="147" t="s">
        <v>139</v>
      </c>
      <c r="E867" s="155" t="s">
        <v>1</v>
      </c>
      <c r="F867" s="156" t="s">
        <v>156</v>
      </c>
      <c r="H867" s="157">
        <v>2782.12</v>
      </c>
      <c r="I867" s="158"/>
      <c r="L867" s="154"/>
      <c r="M867" s="159"/>
      <c r="T867" s="160"/>
      <c r="AT867" s="155" t="s">
        <v>139</v>
      </c>
      <c r="AU867" s="155" t="s">
        <v>84</v>
      </c>
      <c r="AV867" s="13" t="s">
        <v>137</v>
      </c>
      <c r="AW867" s="13" t="s">
        <v>31</v>
      </c>
      <c r="AX867" s="13" t="s">
        <v>74</v>
      </c>
      <c r="AY867" s="155" t="s">
        <v>132</v>
      </c>
    </row>
    <row r="868" spans="2:65" s="12" customFormat="1">
      <c r="B868" s="146"/>
      <c r="D868" s="147" t="s">
        <v>139</v>
      </c>
      <c r="E868" s="148" t="s">
        <v>1</v>
      </c>
      <c r="F868" s="149" t="s">
        <v>1142</v>
      </c>
      <c r="H868" s="150">
        <v>1391.06</v>
      </c>
      <c r="I868" s="151"/>
      <c r="L868" s="146"/>
      <c r="M868" s="152"/>
      <c r="T868" s="153"/>
      <c r="AT868" s="148" t="s">
        <v>139</v>
      </c>
      <c r="AU868" s="148" t="s">
        <v>84</v>
      </c>
      <c r="AV868" s="12" t="s">
        <v>84</v>
      </c>
      <c r="AW868" s="12" t="s">
        <v>31</v>
      </c>
      <c r="AX868" s="12" t="s">
        <v>82</v>
      </c>
      <c r="AY868" s="148" t="s">
        <v>132</v>
      </c>
    </row>
    <row r="869" spans="2:65" s="1" customFormat="1" ht="37.9" customHeight="1">
      <c r="B869" s="132"/>
      <c r="C869" s="133" t="s">
        <v>1145</v>
      </c>
      <c r="D869" s="133" t="s">
        <v>134</v>
      </c>
      <c r="E869" s="134" t="s">
        <v>1667</v>
      </c>
      <c r="F869" s="135" t="s">
        <v>1847</v>
      </c>
      <c r="G869" s="136" t="s">
        <v>135</v>
      </c>
      <c r="H869" s="137">
        <v>147.28</v>
      </c>
      <c r="I869" s="138"/>
      <c r="J869" s="139">
        <f>ROUND(I869*H869,2)</f>
        <v>0</v>
      </c>
      <c r="K869" s="135" t="s">
        <v>136</v>
      </c>
      <c r="L869" s="32"/>
      <c r="M869" s="140" t="s">
        <v>1</v>
      </c>
      <c r="N869" s="141" t="s">
        <v>39</v>
      </c>
      <c r="P869" s="142">
        <f>O869*H869</f>
        <v>0</v>
      </c>
      <c r="Q869" s="142">
        <v>0</v>
      </c>
      <c r="R869" s="142">
        <f>Q869*H869</f>
        <v>0</v>
      </c>
      <c r="S869" s="142">
        <v>0</v>
      </c>
      <c r="T869" s="143">
        <f>S869*H869</f>
        <v>0</v>
      </c>
      <c r="AR869" s="144" t="s">
        <v>137</v>
      </c>
      <c r="AT869" s="144" t="s">
        <v>134</v>
      </c>
      <c r="AU869" s="144" t="s">
        <v>84</v>
      </c>
      <c r="AY869" s="17" t="s">
        <v>132</v>
      </c>
      <c r="BE869" s="145">
        <f>IF(N869="základní",J869,0)</f>
        <v>0</v>
      </c>
      <c r="BF869" s="145">
        <f>IF(N869="snížená",J869,0)</f>
        <v>0</v>
      </c>
      <c r="BG869" s="145">
        <f>IF(N869="zákl. přenesená",J869,0)</f>
        <v>0</v>
      </c>
      <c r="BH869" s="145">
        <f>IF(N869="sníž. přenesená",J869,0)</f>
        <v>0</v>
      </c>
      <c r="BI869" s="145">
        <f>IF(N869="nulová",J869,0)</f>
        <v>0</v>
      </c>
      <c r="BJ869" s="17" t="s">
        <v>82</v>
      </c>
      <c r="BK869" s="145">
        <f>ROUND(I869*H869,2)</f>
        <v>0</v>
      </c>
      <c r="BL869" s="17" t="s">
        <v>137</v>
      </c>
      <c r="BM869" s="144" t="s">
        <v>1146</v>
      </c>
    </row>
    <row r="870" spans="2:65" s="12" customFormat="1">
      <c r="B870" s="146"/>
      <c r="D870" s="147" t="s">
        <v>139</v>
      </c>
      <c r="E870" s="148" t="s">
        <v>1</v>
      </c>
      <c r="F870" s="149" t="s">
        <v>720</v>
      </c>
      <c r="H870" s="150">
        <v>147.28</v>
      </c>
      <c r="I870" s="151"/>
      <c r="L870" s="146"/>
      <c r="M870" s="152"/>
      <c r="T870" s="153"/>
      <c r="AT870" s="148" t="s">
        <v>139</v>
      </c>
      <c r="AU870" s="148" t="s">
        <v>84</v>
      </c>
      <c r="AV870" s="12" t="s">
        <v>84</v>
      </c>
      <c r="AW870" s="12" t="s">
        <v>31</v>
      </c>
      <c r="AX870" s="12" t="s">
        <v>82</v>
      </c>
      <c r="AY870" s="148" t="s">
        <v>132</v>
      </c>
    </row>
    <row r="871" spans="2:65" s="11" customFormat="1" ht="22.9" customHeight="1">
      <c r="B871" s="120"/>
      <c r="D871" s="121" t="s">
        <v>73</v>
      </c>
      <c r="E871" s="130" t="s">
        <v>559</v>
      </c>
      <c r="F871" s="130" t="s">
        <v>560</v>
      </c>
      <c r="I871" s="123"/>
      <c r="J871" s="131">
        <f>BK871</f>
        <v>0</v>
      </c>
      <c r="L871" s="120"/>
      <c r="M871" s="125"/>
      <c r="P871" s="126">
        <f>SUM(P872:P883)</f>
        <v>0</v>
      </c>
      <c r="R871" s="126">
        <f>SUM(R872:R883)</f>
        <v>0</v>
      </c>
      <c r="T871" s="127">
        <f>SUM(T872:T883)</f>
        <v>0</v>
      </c>
      <c r="AR871" s="121" t="s">
        <v>82</v>
      </c>
      <c r="AT871" s="128" t="s">
        <v>73</v>
      </c>
      <c r="AU871" s="128" t="s">
        <v>82</v>
      </c>
      <c r="AY871" s="121" t="s">
        <v>132</v>
      </c>
      <c r="BK871" s="129">
        <f>SUM(BK872:BK883)</f>
        <v>0</v>
      </c>
    </row>
    <row r="872" spans="2:65" s="1" customFormat="1" ht="21.75" customHeight="1">
      <c r="B872" s="132"/>
      <c r="C872" s="133" t="s">
        <v>1147</v>
      </c>
      <c r="D872" s="133" t="s">
        <v>134</v>
      </c>
      <c r="E872" s="134" t="s">
        <v>1668</v>
      </c>
      <c r="F872" s="135" t="s">
        <v>1848</v>
      </c>
      <c r="G872" s="136" t="s">
        <v>358</v>
      </c>
      <c r="H872" s="137">
        <v>1801.9749999999999</v>
      </c>
      <c r="I872" s="138"/>
      <c r="J872" s="139">
        <f>ROUND(I872*H872,2)</f>
        <v>0</v>
      </c>
      <c r="K872" s="135" t="s">
        <v>136</v>
      </c>
      <c r="L872" s="32"/>
      <c r="M872" s="140" t="s">
        <v>1</v>
      </c>
      <c r="N872" s="141" t="s">
        <v>39</v>
      </c>
      <c r="P872" s="142">
        <f>O872*H872</f>
        <v>0</v>
      </c>
      <c r="Q872" s="142">
        <v>0</v>
      </c>
      <c r="R872" s="142">
        <f>Q872*H872</f>
        <v>0</v>
      </c>
      <c r="S872" s="142">
        <v>0</v>
      </c>
      <c r="T872" s="143">
        <f>S872*H872</f>
        <v>0</v>
      </c>
      <c r="AR872" s="144" t="s">
        <v>137</v>
      </c>
      <c r="AT872" s="144" t="s">
        <v>134</v>
      </c>
      <c r="AU872" s="144" t="s">
        <v>84</v>
      </c>
      <c r="AY872" s="17" t="s">
        <v>132</v>
      </c>
      <c r="BE872" s="145">
        <f>IF(N872="základní",J872,0)</f>
        <v>0</v>
      </c>
      <c r="BF872" s="145">
        <f>IF(N872="snížená",J872,0)</f>
        <v>0</v>
      </c>
      <c r="BG872" s="145">
        <f>IF(N872="zákl. přenesená",J872,0)</f>
        <v>0</v>
      </c>
      <c r="BH872" s="145">
        <f>IF(N872="sníž. přenesená",J872,0)</f>
        <v>0</v>
      </c>
      <c r="BI872" s="145">
        <f>IF(N872="nulová",J872,0)</f>
        <v>0</v>
      </c>
      <c r="BJ872" s="17" t="s">
        <v>82</v>
      </c>
      <c r="BK872" s="145">
        <f>ROUND(I872*H872,2)</f>
        <v>0</v>
      </c>
      <c r="BL872" s="17" t="s">
        <v>137</v>
      </c>
      <c r="BM872" s="144" t="s">
        <v>1148</v>
      </c>
    </row>
    <row r="873" spans="2:65" s="12" customFormat="1">
      <c r="B873" s="146"/>
      <c r="D873" s="147" t="s">
        <v>139</v>
      </c>
      <c r="E873" s="148" t="s">
        <v>1</v>
      </c>
      <c r="F873" s="149" t="s">
        <v>1149</v>
      </c>
      <c r="H873" s="150">
        <v>1259.5129999999999</v>
      </c>
      <c r="I873" s="151"/>
      <c r="L873" s="146"/>
      <c r="M873" s="152"/>
      <c r="T873" s="153"/>
      <c r="AT873" s="148" t="s">
        <v>139</v>
      </c>
      <c r="AU873" s="148" t="s">
        <v>84</v>
      </c>
      <c r="AV873" s="12" t="s">
        <v>84</v>
      </c>
      <c r="AW873" s="12" t="s">
        <v>31</v>
      </c>
      <c r="AX873" s="12" t="s">
        <v>74</v>
      </c>
      <c r="AY873" s="148" t="s">
        <v>132</v>
      </c>
    </row>
    <row r="874" spans="2:65" s="12" customFormat="1">
      <c r="B874" s="146"/>
      <c r="D874" s="147" t="s">
        <v>139</v>
      </c>
      <c r="E874" s="148" t="s">
        <v>1</v>
      </c>
      <c r="F874" s="149" t="s">
        <v>1150</v>
      </c>
      <c r="H874" s="150">
        <v>542.46199999999999</v>
      </c>
      <c r="I874" s="151"/>
      <c r="L874" s="146"/>
      <c r="M874" s="152"/>
      <c r="T874" s="153"/>
      <c r="AT874" s="148" t="s">
        <v>139</v>
      </c>
      <c r="AU874" s="148" t="s">
        <v>84</v>
      </c>
      <c r="AV874" s="12" t="s">
        <v>84</v>
      </c>
      <c r="AW874" s="12" t="s">
        <v>31</v>
      </c>
      <c r="AX874" s="12" t="s">
        <v>74</v>
      </c>
      <c r="AY874" s="148" t="s">
        <v>132</v>
      </c>
    </row>
    <row r="875" spans="2:65" s="13" customFormat="1">
      <c r="B875" s="154"/>
      <c r="D875" s="147" t="s">
        <v>139</v>
      </c>
      <c r="E875" s="155" t="s">
        <v>1</v>
      </c>
      <c r="F875" s="156" t="s">
        <v>156</v>
      </c>
      <c r="H875" s="157">
        <v>1801.9749999999999</v>
      </c>
      <c r="I875" s="158"/>
      <c r="L875" s="154"/>
      <c r="M875" s="159"/>
      <c r="T875" s="160"/>
      <c r="AT875" s="155" t="s">
        <v>139</v>
      </c>
      <c r="AU875" s="155" t="s">
        <v>84</v>
      </c>
      <c r="AV875" s="13" t="s">
        <v>137</v>
      </c>
      <c r="AW875" s="13" t="s">
        <v>31</v>
      </c>
      <c r="AX875" s="13" t="s">
        <v>82</v>
      </c>
      <c r="AY875" s="155" t="s">
        <v>132</v>
      </c>
    </row>
    <row r="876" spans="2:65" s="1" customFormat="1" ht="24.2" customHeight="1">
      <c r="B876" s="132"/>
      <c r="C876" s="133" t="s">
        <v>1151</v>
      </c>
      <c r="D876" s="133" t="s">
        <v>134</v>
      </c>
      <c r="E876" s="134" t="s">
        <v>1669</v>
      </c>
      <c r="F876" s="135" t="s">
        <v>1849</v>
      </c>
      <c r="G876" s="136" t="s">
        <v>358</v>
      </c>
      <c r="H876" s="137">
        <v>5405.9250000000002</v>
      </c>
      <c r="I876" s="138"/>
      <c r="J876" s="139">
        <f>ROUND(I876*H876,2)</f>
        <v>0</v>
      </c>
      <c r="K876" s="135" t="s">
        <v>136</v>
      </c>
      <c r="L876" s="32"/>
      <c r="M876" s="140" t="s">
        <v>1</v>
      </c>
      <c r="N876" s="141" t="s">
        <v>39</v>
      </c>
      <c r="P876" s="142">
        <f>O876*H876</f>
        <v>0</v>
      </c>
      <c r="Q876" s="142">
        <v>0</v>
      </c>
      <c r="R876" s="142">
        <f>Q876*H876</f>
        <v>0</v>
      </c>
      <c r="S876" s="142">
        <v>0</v>
      </c>
      <c r="T876" s="143">
        <f>S876*H876</f>
        <v>0</v>
      </c>
      <c r="AR876" s="144" t="s">
        <v>137</v>
      </c>
      <c r="AT876" s="144" t="s">
        <v>134</v>
      </c>
      <c r="AU876" s="144" t="s">
        <v>84</v>
      </c>
      <c r="AY876" s="17" t="s">
        <v>132</v>
      </c>
      <c r="BE876" s="145">
        <f>IF(N876="základní",J876,0)</f>
        <v>0</v>
      </c>
      <c r="BF876" s="145">
        <f>IF(N876="snížená",J876,0)</f>
        <v>0</v>
      </c>
      <c r="BG876" s="145">
        <f>IF(N876="zákl. přenesená",J876,0)</f>
        <v>0</v>
      </c>
      <c r="BH876" s="145">
        <f>IF(N876="sníž. přenesená",J876,0)</f>
        <v>0</v>
      </c>
      <c r="BI876" s="145">
        <f>IF(N876="nulová",J876,0)</f>
        <v>0</v>
      </c>
      <c r="BJ876" s="17" t="s">
        <v>82</v>
      </c>
      <c r="BK876" s="145">
        <f>ROUND(I876*H876,2)</f>
        <v>0</v>
      </c>
      <c r="BL876" s="17" t="s">
        <v>137</v>
      </c>
      <c r="BM876" s="144" t="s">
        <v>1152</v>
      </c>
    </row>
    <row r="877" spans="2:65" s="12" customFormat="1">
      <c r="B877" s="146"/>
      <c r="D877" s="147" t="s">
        <v>139</v>
      </c>
      <c r="E877" s="148" t="s">
        <v>1</v>
      </c>
      <c r="F877" s="149" t="s">
        <v>1153</v>
      </c>
      <c r="H877" s="150">
        <v>5405.9250000000002</v>
      </c>
      <c r="I877" s="151"/>
      <c r="L877" s="146"/>
      <c r="M877" s="152"/>
      <c r="T877" s="153"/>
      <c r="AT877" s="148" t="s">
        <v>139</v>
      </c>
      <c r="AU877" s="148" t="s">
        <v>84</v>
      </c>
      <c r="AV877" s="12" t="s">
        <v>84</v>
      </c>
      <c r="AW877" s="12" t="s">
        <v>31</v>
      </c>
      <c r="AX877" s="12" t="s">
        <v>82</v>
      </c>
      <c r="AY877" s="148" t="s">
        <v>132</v>
      </c>
    </row>
    <row r="878" spans="2:65" s="1" customFormat="1" ht="44.25" customHeight="1">
      <c r="B878" s="132"/>
      <c r="C878" s="133" t="s">
        <v>1154</v>
      </c>
      <c r="D878" s="133" t="s">
        <v>134</v>
      </c>
      <c r="E878" s="134" t="s">
        <v>1670</v>
      </c>
      <c r="F878" s="135" t="s">
        <v>1850</v>
      </c>
      <c r="G878" s="136" t="s">
        <v>358</v>
      </c>
      <c r="H878" s="137">
        <v>3187.9639999999999</v>
      </c>
      <c r="I878" s="138"/>
      <c r="J878" s="139">
        <f>ROUND(I878*H878,2)</f>
        <v>0</v>
      </c>
      <c r="K878" s="135" t="s">
        <v>136</v>
      </c>
      <c r="L878" s="32"/>
      <c r="M878" s="140" t="s">
        <v>1</v>
      </c>
      <c r="N878" s="141" t="s">
        <v>39</v>
      </c>
      <c r="P878" s="142">
        <f>O878*H878</f>
        <v>0</v>
      </c>
      <c r="Q878" s="142">
        <v>0</v>
      </c>
      <c r="R878" s="142">
        <f>Q878*H878</f>
        <v>0</v>
      </c>
      <c r="S878" s="142">
        <v>0</v>
      </c>
      <c r="T878" s="143">
        <f>S878*H878</f>
        <v>0</v>
      </c>
      <c r="AR878" s="144" t="s">
        <v>137</v>
      </c>
      <c r="AT878" s="144" t="s">
        <v>134</v>
      </c>
      <c r="AU878" s="144" t="s">
        <v>84</v>
      </c>
      <c r="AY878" s="17" t="s">
        <v>132</v>
      </c>
      <c r="BE878" s="145">
        <f>IF(N878="základní",J878,0)</f>
        <v>0</v>
      </c>
      <c r="BF878" s="145">
        <f>IF(N878="snížená",J878,0)</f>
        <v>0</v>
      </c>
      <c r="BG878" s="145">
        <f>IF(N878="zákl. přenesená",J878,0)</f>
        <v>0</v>
      </c>
      <c r="BH878" s="145">
        <f>IF(N878="sníž. přenesená",J878,0)</f>
        <v>0</v>
      </c>
      <c r="BI878" s="145">
        <f>IF(N878="nulová",J878,0)</f>
        <v>0</v>
      </c>
      <c r="BJ878" s="17" t="s">
        <v>82</v>
      </c>
      <c r="BK878" s="145">
        <f>ROUND(I878*H878,2)</f>
        <v>0</v>
      </c>
      <c r="BL878" s="17" t="s">
        <v>137</v>
      </c>
      <c r="BM878" s="144" t="s">
        <v>1155</v>
      </c>
    </row>
    <row r="879" spans="2:65" s="12" customFormat="1">
      <c r="B879" s="146"/>
      <c r="D879" s="147" t="s">
        <v>139</v>
      </c>
      <c r="E879" s="148" t="s">
        <v>1</v>
      </c>
      <c r="F879" s="149" t="s">
        <v>1156</v>
      </c>
      <c r="H879" s="150">
        <v>1928.451</v>
      </c>
      <c r="I879" s="151"/>
      <c r="L879" s="146"/>
      <c r="M879" s="152"/>
      <c r="T879" s="153"/>
      <c r="AT879" s="148" t="s">
        <v>139</v>
      </c>
      <c r="AU879" s="148" t="s">
        <v>84</v>
      </c>
      <c r="AV879" s="12" t="s">
        <v>84</v>
      </c>
      <c r="AW879" s="12" t="s">
        <v>31</v>
      </c>
      <c r="AX879" s="12" t="s">
        <v>74</v>
      </c>
      <c r="AY879" s="148" t="s">
        <v>132</v>
      </c>
    </row>
    <row r="880" spans="2:65" s="12" customFormat="1">
      <c r="B880" s="146"/>
      <c r="D880" s="147" t="s">
        <v>139</v>
      </c>
      <c r="E880" s="148" t="s">
        <v>1</v>
      </c>
      <c r="F880" s="149" t="s">
        <v>1157</v>
      </c>
      <c r="H880" s="150">
        <v>1259.5129999999999</v>
      </c>
      <c r="I880" s="151"/>
      <c r="L880" s="146"/>
      <c r="M880" s="152"/>
      <c r="T880" s="153"/>
      <c r="AT880" s="148" t="s">
        <v>139</v>
      </c>
      <c r="AU880" s="148" t="s">
        <v>84</v>
      </c>
      <c r="AV880" s="12" t="s">
        <v>84</v>
      </c>
      <c r="AW880" s="12" t="s">
        <v>31</v>
      </c>
      <c r="AX880" s="12" t="s">
        <v>74</v>
      </c>
      <c r="AY880" s="148" t="s">
        <v>132</v>
      </c>
    </row>
    <row r="881" spans="2:65" s="13" customFormat="1">
      <c r="B881" s="154"/>
      <c r="D881" s="147" t="s">
        <v>139</v>
      </c>
      <c r="E881" s="155" t="s">
        <v>1</v>
      </c>
      <c r="F881" s="156" t="s">
        <v>156</v>
      </c>
      <c r="H881" s="157">
        <v>3187.9639999999999</v>
      </c>
      <c r="I881" s="158"/>
      <c r="L881" s="154"/>
      <c r="M881" s="159"/>
      <c r="T881" s="160"/>
      <c r="AT881" s="155" t="s">
        <v>139</v>
      </c>
      <c r="AU881" s="155" t="s">
        <v>84</v>
      </c>
      <c r="AV881" s="13" t="s">
        <v>137</v>
      </c>
      <c r="AW881" s="13" t="s">
        <v>31</v>
      </c>
      <c r="AX881" s="13" t="s">
        <v>82</v>
      </c>
      <c r="AY881" s="155" t="s">
        <v>132</v>
      </c>
    </row>
    <row r="882" spans="2:65" s="1" customFormat="1" ht="44.25" customHeight="1">
      <c r="B882" s="132"/>
      <c r="C882" s="133" t="s">
        <v>1158</v>
      </c>
      <c r="D882" s="133" t="s">
        <v>134</v>
      </c>
      <c r="E882" s="134" t="s">
        <v>1671</v>
      </c>
      <c r="F882" s="135" t="s">
        <v>1851</v>
      </c>
      <c r="G882" s="136" t="s">
        <v>358</v>
      </c>
      <c r="H882" s="137">
        <v>542.46199999999999</v>
      </c>
      <c r="I882" s="138"/>
      <c r="J882" s="139">
        <f>ROUND(I882*H882,2)</f>
        <v>0</v>
      </c>
      <c r="K882" s="135" t="s">
        <v>136</v>
      </c>
      <c r="L882" s="32"/>
      <c r="M882" s="140" t="s">
        <v>1</v>
      </c>
      <c r="N882" s="141" t="s">
        <v>39</v>
      </c>
      <c r="P882" s="142">
        <f>O882*H882</f>
        <v>0</v>
      </c>
      <c r="Q882" s="142">
        <v>0</v>
      </c>
      <c r="R882" s="142">
        <f>Q882*H882</f>
        <v>0</v>
      </c>
      <c r="S882" s="142">
        <v>0</v>
      </c>
      <c r="T882" s="143">
        <f>S882*H882</f>
        <v>0</v>
      </c>
      <c r="AR882" s="144" t="s">
        <v>137</v>
      </c>
      <c r="AT882" s="144" t="s">
        <v>134</v>
      </c>
      <c r="AU882" s="144" t="s">
        <v>84</v>
      </c>
      <c r="AY882" s="17" t="s">
        <v>132</v>
      </c>
      <c r="BE882" s="145">
        <f>IF(N882="základní",J882,0)</f>
        <v>0</v>
      </c>
      <c r="BF882" s="145">
        <f>IF(N882="snížená",J882,0)</f>
        <v>0</v>
      </c>
      <c r="BG882" s="145">
        <f>IF(N882="zákl. přenesená",J882,0)</f>
        <v>0</v>
      </c>
      <c r="BH882" s="145">
        <f>IF(N882="sníž. přenesená",J882,0)</f>
        <v>0</v>
      </c>
      <c r="BI882" s="145">
        <f>IF(N882="nulová",J882,0)</f>
        <v>0</v>
      </c>
      <c r="BJ882" s="17" t="s">
        <v>82</v>
      </c>
      <c r="BK882" s="145">
        <f>ROUND(I882*H882,2)</f>
        <v>0</v>
      </c>
      <c r="BL882" s="17" t="s">
        <v>137</v>
      </c>
      <c r="BM882" s="144" t="s">
        <v>1159</v>
      </c>
    </row>
    <row r="883" spans="2:65" s="12" customFormat="1">
      <c r="B883" s="146"/>
      <c r="D883" s="147" t="s">
        <v>139</v>
      </c>
      <c r="E883" s="148" t="s">
        <v>1</v>
      </c>
      <c r="F883" s="149" t="s">
        <v>1160</v>
      </c>
      <c r="H883" s="150">
        <v>542.46199999999999</v>
      </c>
      <c r="I883" s="151"/>
      <c r="L883" s="146"/>
      <c r="M883" s="152"/>
      <c r="T883" s="153"/>
      <c r="AT883" s="148" t="s">
        <v>139</v>
      </c>
      <c r="AU883" s="148" t="s">
        <v>84</v>
      </c>
      <c r="AV883" s="12" t="s">
        <v>84</v>
      </c>
      <c r="AW883" s="12" t="s">
        <v>31</v>
      </c>
      <c r="AX883" s="12" t="s">
        <v>82</v>
      </c>
      <c r="AY883" s="148" t="s">
        <v>132</v>
      </c>
    </row>
    <row r="884" spans="2:65" s="11" customFormat="1" ht="22.9" customHeight="1">
      <c r="B884" s="120"/>
      <c r="D884" s="121" t="s">
        <v>73</v>
      </c>
      <c r="E884" s="130" t="s">
        <v>575</v>
      </c>
      <c r="F884" s="130" t="s">
        <v>576</v>
      </c>
      <c r="I884" s="123"/>
      <c r="J884" s="131">
        <f>BK884</f>
        <v>0</v>
      </c>
      <c r="L884" s="120"/>
      <c r="M884" s="125"/>
      <c r="P884" s="126">
        <f>P885</f>
        <v>0</v>
      </c>
      <c r="R884" s="126">
        <f>R885</f>
        <v>0</v>
      </c>
      <c r="T884" s="127">
        <f>T885</f>
        <v>0</v>
      </c>
      <c r="AR884" s="121" t="s">
        <v>82</v>
      </c>
      <c r="AT884" s="128" t="s">
        <v>73</v>
      </c>
      <c r="AU884" s="128" t="s">
        <v>82</v>
      </c>
      <c r="AY884" s="121" t="s">
        <v>132</v>
      </c>
      <c r="BK884" s="129">
        <f>BK885</f>
        <v>0</v>
      </c>
    </row>
    <row r="885" spans="2:65" s="1" customFormat="1" ht="24.2" customHeight="1">
      <c r="B885" s="132"/>
      <c r="C885" s="133" t="s">
        <v>1161</v>
      </c>
      <c r="D885" s="133" t="s">
        <v>134</v>
      </c>
      <c r="E885" s="134" t="s">
        <v>1672</v>
      </c>
      <c r="F885" s="135" t="s">
        <v>1852</v>
      </c>
      <c r="G885" s="136" t="s">
        <v>358</v>
      </c>
      <c r="H885" s="137">
        <v>302.25200000000001</v>
      </c>
      <c r="I885" s="138"/>
      <c r="J885" s="139">
        <f>ROUND(I885*H885,2)</f>
        <v>0</v>
      </c>
      <c r="K885" s="135" t="s">
        <v>136</v>
      </c>
      <c r="L885" s="32"/>
      <c r="M885" s="184" t="s">
        <v>1</v>
      </c>
      <c r="N885" s="185" t="s">
        <v>39</v>
      </c>
      <c r="O885" s="186"/>
      <c r="P885" s="187">
        <f>O885*H885</f>
        <v>0</v>
      </c>
      <c r="Q885" s="187">
        <v>0</v>
      </c>
      <c r="R885" s="187">
        <f>Q885*H885</f>
        <v>0</v>
      </c>
      <c r="S885" s="187">
        <v>0</v>
      </c>
      <c r="T885" s="188">
        <f>S885*H885</f>
        <v>0</v>
      </c>
      <c r="AR885" s="144" t="s">
        <v>137</v>
      </c>
      <c r="AT885" s="144" t="s">
        <v>134</v>
      </c>
      <c r="AU885" s="144" t="s">
        <v>84</v>
      </c>
      <c r="AY885" s="17" t="s">
        <v>132</v>
      </c>
      <c r="BE885" s="145">
        <f>IF(N885="základní",J885,0)</f>
        <v>0</v>
      </c>
      <c r="BF885" s="145">
        <f>IF(N885="snížená",J885,0)</f>
        <v>0</v>
      </c>
      <c r="BG885" s="145">
        <f>IF(N885="zákl. přenesená",J885,0)</f>
        <v>0</v>
      </c>
      <c r="BH885" s="145">
        <f>IF(N885="sníž. přenesená",J885,0)</f>
        <v>0</v>
      </c>
      <c r="BI885" s="145">
        <f>IF(N885="nulová",J885,0)</f>
        <v>0</v>
      </c>
      <c r="BJ885" s="17" t="s">
        <v>82</v>
      </c>
      <c r="BK885" s="145">
        <f>ROUND(I885*H885,2)</f>
        <v>0</v>
      </c>
      <c r="BL885" s="17" t="s">
        <v>137</v>
      </c>
      <c r="BM885" s="144" t="s">
        <v>1162</v>
      </c>
    </row>
    <row r="886" spans="2:65" s="1" customFormat="1" ht="6.95" customHeight="1">
      <c r="B886" s="44"/>
      <c r="C886" s="45"/>
      <c r="D886" s="45"/>
      <c r="E886" s="45"/>
      <c r="F886" s="45"/>
      <c r="G886" s="45"/>
      <c r="H886" s="45"/>
      <c r="I886" s="45"/>
      <c r="J886" s="45"/>
      <c r="K886" s="45"/>
      <c r="L886" s="32"/>
    </row>
  </sheetData>
  <autoFilter ref="C124:K885" xr:uid="{00000000-0009-0000-0000-000003000000}"/>
  <mergeCells count="9">
    <mergeCell ref="E87:H87"/>
    <mergeCell ref="E115:H115"/>
    <mergeCell ref="E117:H11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398"/>
  <sheetViews>
    <sheetView showGridLines="0" topLeftCell="A388" workbookViewId="0">
      <selection activeCell="F393" sqref="F393"/>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89" t="s">
        <v>5</v>
      </c>
      <c r="M2" s="190"/>
      <c r="N2" s="190"/>
      <c r="O2" s="190"/>
      <c r="P2" s="190"/>
      <c r="Q2" s="190"/>
      <c r="R2" s="190"/>
      <c r="S2" s="190"/>
      <c r="T2" s="190"/>
      <c r="U2" s="190"/>
      <c r="V2" s="190"/>
      <c r="AT2" s="17" t="s">
        <v>93</v>
      </c>
    </row>
    <row r="3" spans="2:46" ht="6.95" hidden="1" customHeight="1">
      <c r="B3" s="18"/>
      <c r="C3" s="19"/>
      <c r="D3" s="19"/>
      <c r="E3" s="19"/>
      <c r="F3" s="19"/>
      <c r="G3" s="19"/>
      <c r="H3" s="19"/>
      <c r="I3" s="19"/>
      <c r="J3" s="19"/>
      <c r="K3" s="19"/>
      <c r="L3" s="20"/>
      <c r="AT3" s="17" t="s">
        <v>84</v>
      </c>
    </row>
    <row r="4" spans="2:46" ht="24.95" hidden="1" customHeight="1">
      <c r="B4" s="20"/>
      <c r="D4" s="21" t="s">
        <v>100</v>
      </c>
      <c r="L4" s="20"/>
      <c r="M4" s="88" t="s">
        <v>10</v>
      </c>
      <c r="AT4" s="17" t="s">
        <v>3</v>
      </c>
    </row>
    <row r="5" spans="2:46" ht="6.95" hidden="1" customHeight="1">
      <c r="B5" s="20"/>
      <c r="L5" s="20"/>
    </row>
    <row r="6" spans="2:46" ht="12" hidden="1" customHeight="1">
      <c r="B6" s="20"/>
      <c r="D6" s="27" t="s">
        <v>16</v>
      </c>
      <c r="L6" s="20"/>
    </row>
    <row r="7" spans="2:46" ht="16.5" hidden="1" customHeight="1">
      <c r="B7" s="20"/>
      <c r="E7" s="229" t="str">
        <f>'Rekapitulace stavby'!K6</f>
        <v>Odkanalizování a čištění splaškových vod v obci Vlasenice</v>
      </c>
      <c r="F7" s="230"/>
      <c r="G7" s="230"/>
      <c r="H7" s="230"/>
      <c r="L7" s="20"/>
    </row>
    <row r="8" spans="2:46" s="1" customFormat="1" ht="12" hidden="1" customHeight="1">
      <c r="B8" s="32"/>
      <c r="D8" s="27" t="s">
        <v>101</v>
      </c>
      <c r="L8" s="32"/>
    </row>
    <row r="9" spans="2:46" s="1" customFormat="1" ht="16.5" hidden="1" customHeight="1">
      <c r="B9" s="32"/>
      <c r="E9" s="214" t="s">
        <v>1163</v>
      </c>
      <c r="F9" s="228"/>
      <c r="G9" s="228"/>
      <c r="H9" s="228"/>
      <c r="L9" s="32"/>
    </row>
    <row r="10" spans="2:46" s="1" customFormat="1" hidden="1">
      <c r="B10" s="32"/>
      <c r="L10" s="32"/>
    </row>
    <row r="11" spans="2:46" s="1" customFormat="1" ht="12" hidden="1" customHeight="1">
      <c r="B11" s="32"/>
      <c r="D11" s="27" t="s">
        <v>18</v>
      </c>
      <c r="F11" s="25" t="s">
        <v>1</v>
      </c>
      <c r="I11" s="27" t="s">
        <v>19</v>
      </c>
      <c r="J11" s="25" t="s">
        <v>1</v>
      </c>
      <c r="L11" s="32"/>
    </row>
    <row r="12" spans="2:46" s="1" customFormat="1" ht="12" hidden="1" customHeight="1">
      <c r="B12" s="32"/>
      <c r="D12" s="27" t="s">
        <v>20</v>
      </c>
      <c r="F12" s="25" t="s">
        <v>21</v>
      </c>
      <c r="I12" s="27" t="s">
        <v>22</v>
      </c>
      <c r="J12" s="52" t="str">
        <f>'Rekapitulace stavby'!AN8</f>
        <v>5. 7. 2024</v>
      </c>
      <c r="L12" s="32"/>
    </row>
    <row r="13" spans="2:46" s="1" customFormat="1" ht="10.9" hidden="1" customHeight="1">
      <c r="B13" s="32"/>
      <c r="L13" s="32"/>
    </row>
    <row r="14" spans="2:46" s="1" customFormat="1" ht="12" hidden="1" customHeight="1">
      <c r="B14" s="32"/>
      <c r="D14" s="27" t="s">
        <v>24</v>
      </c>
      <c r="I14" s="27" t="s">
        <v>25</v>
      </c>
      <c r="J14" s="25" t="s">
        <v>1</v>
      </c>
      <c r="L14" s="32"/>
    </row>
    <row r="15" spans="2:46" s="1" customFormat="1" ht="18" hidden="1" customHeight="1">
      <c r="B15" s="32"/>
      <c r="E15" s="25" t="s">
        <v>26</v>
      </c>
      <c r="I15" s="27" t="s">
        <v>27</v>
      </c>
      <c r="J15" s="25" t="s">
        <v>1</v>
      </c>
      <c r="L15" s="32"/>
    </row>
    <row r="16" spans="2:46" s="1" customFormat="1" ht="6.95" hidden="1" customHeight="1">
      <c r="B16" s="32"/>
      <c r="L16" s="32"/>
    </row>
    <row r="17" spans="2:12" s="1" customFormat="1" ht="12" hidden="1" customHeight="1">
      <c r="B17" s="32"/>
      <c r="D17" s="27" t="s">
        <v>28</v>
      </c>
      <c r="I17" s="27" t="s">
        <v>25</v>
      </c>
      <c r="J17" s="28" t="str">
        <f>'Rekapitulace stavby'!AN13</f>
        <v>Vyplň údaj</v>
      </c>
      <c r="L17" s="32"/>
    </row>
    <row r="18" spans="2:12" s="1" customFormat="1" ht="18" hidden="1" customHeight="1">
      <c r="B18" s="32"/>
      <c r="E18" s="231" t="str">
        <f>'Rekapitulace stavby'!E14</f>
        <v>Vyplň údaj</v>
      </c>
      <c r="F18" s="201"/>
      <c r="G18" s="201"/>
      <c r="H18" s="201"/>
      <c r="I18" s="27" t="s">
        <v>27</v>
      </c>
      <c r="J18" s="28" t="str">
        <f>'Rekapitulace stavby'!AN14</f>
        <v>Vyplň údaj</v>
      </c>
      <c r="L18" s="32"/>
    </row>
    <row r="19" spans="2:12" s="1" customFormat="1" ht="6.95" hidden="1" customHeight="1">
      <c r="B19" s="32"/>
      <c r="L19" s="32"/>
    </row>
    <row r="20" spans="2:12" s="1" customFormat="1" ht="12" hidden="1" customHeight="1">
      <c r="B20" s="32"/>
      <c r="D20" s="27" t="s">
        <v>30</v>
      </c>
      <c r="I20" s="27" t="s">
        <v>25</v>
      </c>
      <c r="J20" s="25" t="str">
        <f>IF('Rekapitulace stavby'!AN16="","",'Rekapitulace stavby'!AN16)</f>
        <v/>
      </c>
      <c r="L20" s="32"/>
    </row>
    <row r="21" spans="2:12" s="1" customFormat="1" ht="18" hidden="1" customHeight="1">
      <c r="B21" s="32"/>
      <c r="E21" s="25" t="str">
        <f>IF('Rekapitulace stavby'!E17="","",'Rekapitulace stavby'!E17)</f>
        <v xml:space="preserve"> </v>
      </c>
      <c r="I21" s="27" t="s">
        <v>27</v>
      </c>
      <c r="J21" s="25" t="str">
        <f>IF('Rekapitulace stavby'!AN17="","",'Rekapitulace stavby'!AN17)</f>
        <v/>
      </c>
      <c r="L21" s="32"/>
    </row>
    <row r="22" spans="2:12" s="1" customFormat="1" ht="6.95" hidden="1" customHeight="1">
      <c r="B22" s="32"/>
      <c r="L22" s="32"/>
    </row>
    <row r="23" spans="2:12" s="1" customFormat="1" ht="12" hidden="1" customHeight="1">
      <c r="B23" s="32"/>
      <c r="D23" s="27" t="s">
        <v>32</v>
      </c>
      <c r="I23" s="27" t="s">
        <v>25</v>
      </c>
      <c r="J23" s="25" t="str">
        <f>IF('Rekapitulace stavby'!AN19="","",'Rekapitulace stavby'!AN19)</f>
        <v/>
      </c>
      <c r="L23" s="32"/>
    </row>
    <row r="24" spans="2:12" s="1" customFormat="1" ht="18" hidden="1" customHeight="1">
      <c r="B24" s="32"/>
      <c r="E24" s="25" t="str">
        <f>IF('Rekapitulace stavby'!E20="","",'Rekapitulace stavby'!E20)</f>
        <v xml:space="preserve"> </v>
      </c>
      <c r="I24" s="27" t="s">
        <v>27</v>
      </c>
      <c r="J24" s="25" t="str">
        <f>IF('Rekapitulace stavby'!AN20="","",'Rekapitulace stavby'!AN20)</f>
        <v/>
      </c>
      <c r="L24" s="32"/>
    </row>
    <row r="25" spans="2:12" s="1" customFormat="1" ht="6.95" hidden="1" customHeight="1">
      <c r="B25" s="32"/>
      <c r="L25" s="32"/>
    </row>
    <row r="26" spans="2:12" s="1" customFormat="1" ht="12" hidden="1" customHeight="1">
      <c r="B26" s="32"/>
      <c r="D26" s="27" t="s">
        <v>33</v>
      </c>
      <c r="L26" s="32"/>
    </row>
    <row r="27" spans="2:12" s="7" customFormat="1" ht="16.5" hidden="1" customHeight="1">
      <c r="B27" s="89"/>
      <c r="E27" s="205" t="s">
        <v>1</v>
      </c>
      <c r="F27" s="205"/>
      <c r="G27" s="205"/>
      <c r="H27" s="205"/>
      <c r="L27" s="89"/>
    </row>
    <row r="28" spans="2:12" s="1" customFormat="1" ht="6.95" hidden="1" customHeight="1">
      <c r="B28" s="32"/>
      <c r="L28" s="32"/>
    </row>
    <row r="29" spans="2:12" s="1" customFormat="1" ht="6.95" hidden="1" customHeight="1">
      <c r="B29" s="32"/>
      <c r="D29" s="53"/>
      <c r="E29" s="53"/>
      <c r="F29" s="53"/>
      <c r="G29" s="53"/>
      <c r="H29" s="53"/>
      <c r="I29" s="53"/>
      <c r="J29" s="53"/>
      <c r="K29" s="53"/>
      <c r="L29" s="32"/>
    </row>
    <row r="30" spans="2:12" s="1" customFormat="1" ht="25.35" hidden="1" customHeight="1">
      <c r="B30" s="32"/>
      <c r="D30" s="90" t="s">
        <v>34</v>
      </c>
      <c r="J30" s="66">
        <f>ROUND(J128, 2)</f>
        <v>0</v>
      </c>
      <c r="L30" s="32"/>
    </row>
    <row r="31" spans="2:12" s="1" customFormat="1" ht="6.95" hidden="1" customHeight="1">
      <c r="B31" s="32"/>
      <c r="D31" s="53"/>
      <c r="E31" s="53"/>
      <c r="F31" s="53"/>
      <c r="G31" s="53"/>
      <c r="H31" s="53"/>
      <c r="I31" s="53"/>
      <c r="J31" s="53"/>
      <c r="K31" s="53"/>
      <c r="L31" s="32"/>
    </row>
    <row r="32" spans="2:12" s="1" customFormat="1" ht="14.45" hidden="1" customHeight="1">
      <c r="B32" s="32"/>
      <c r="F32" s="35" t="s">
        <v>36</v>
      </c>
      <c r="I32" s="35" t="s">
        <v>35</v>
      </c>
      <c r="J32" s="35" t="s">
        <v>37</v>
      </c>
      <c r="L32" s="32"/>
    </row>
    <row r="33" spans="2:12" s="1" customFormat="1" ht="14.45" hidden="1" customHeight="1">
      <c r="B33" s="32"/>
      <c r="D33" s="55" t="s">
        <v>38</v>
      </c>
      <c r="E33" s="27" t="s">
        <v>39</v>
      </c>
      <c r="F33" s="91">
        <f>ROUND((SUM(BE128:BE397)),  2)</f>
        <v>0</v>
      </c>
      <c r="I33" s="92">
        <v>0.21</v>
      </c>
      <c r="J33" s="91">
        <f>ROUND(((SUM(BE128:BE397))*I33),  2)</f>
        <v>0</v>
      </c>
      <c r="L33" s="32"/>
    </row>
    <row r="34" spans="2:12" s="1" customFormat="1" ht="14.45" hidden="1" customHeight="1">
      <c r="B34" s="32"/>
      <c r="E34" s="27" t="s">
        <v>40</v>
      </c>
      <c r="F34" s="91">
        <f>ROUND((SUM(BF128:BF397)),  2)</f>
        <v>0</v>
      </c>
      <c r="I34" s="92">
        <v>0.12</v>
      </c>
      <c r="J34" s="91">
        <f>ROUND(((SUM(BF128:BF397))*I34),  2)</f>
        <v>0</v>
      </c>
      <c r="L34" s="32"/>
    </row>
    <row r="35" spans="2:12" s="1" customFormat="1" ht="14.45" hidden="1" customHeight="1">
      <c r="B35" s="32"/>
      <c r="E35" s="27" t="s">
        <v>41</v>
      </c>
      <c r="F35" s="91">
        <f>ROUND((SUM(BG128:BG397)),  2)</f>
        <v>0</v>
      </c>
      <c r="I35" s="92">
        <v>0.21</v>
      </c>
      <c r="J35" s="91">
        <f>0</f>
        <v>0</v>
      </c>
      <c r="L35" s="32"/>
    </row>
    <row r="36" spans="2:12" s="1" customFormat="1" ht="14.45" hidden="1" customHeight="1">
      <c r="B36" s="32"/>
      <c r="E36" s="27" t="s">
        <v>42</v>
      </c>
      <c r="F36" s="91">
        <f>ROUND((SUM(BH128:BH397)),  2)</f>
        <v>0</v>
      </c>
      <c r="I36" s="92">
        <v>0.12</v>
      </c>
      <c r="J36" s="91">
        <f>0</f>
        <v>0</v>
      </c>
      <c r="L36" s="32"/>
    </row>
    <row r="37" spans="2:12" s="1" customFormat="1" ht="14.45" hidden="1" customHeight="1">
      <c r="B37" s="32"/>
      <c r="E37" s="27" t="s">
        <v>43</v>
      </c>
      <c r="F37" s="91">
        <f>ROUND((SUM(BI128:BI397)),  2)</f>
        <v>0</v>
      </c>
      <c r="I37" s="92">
        <v>0</v>
      </c>
      <c r="J37" s="91">
        <f>0</f>
        <v>0</v>
      </c>
      <c r="L37" s="32"/>
    </row>
    <row r="38" spans="2:12" s="1" customFormat="1" ht="6.95" hidden="1" customHeight="1">
      <c r="B38" s="32"/>
      <c r="L38" s="32"/>
    </row>
    <row r="39" spans="2:12" s="1" customFormat="1" ht="25.35" hidden="1" customHeight="1">
      <c r="B39" s="32"/>
      <c r="C39" s="93"/>
      <c r="D39" s="94" t="s">
        <v>44</v>
      </c>
      <c r="E39" s="57"/>
      <c r="F39" s="57"/>
      <c r="G39" s="95" t="s">
        <v>45</v>
      </c>
      <c r="H39" s="96" t="s">
        <v>46</v>
      </c>
      <c r="I39" s="57"/>
      <c r="J39" s="97">
        <f>SUM(J30:J37)</f>
        <v>0</v>
      </c>
      <c r="K39" s="98"/>
      <c r="L39" s="32"/>
    </row>
    <row r="40" spans="2:12" s="1" customFormat="1" ht="14.45" hidden="1" customHeight="1">
      <c r="B40" s="32"/>
      <c r="L40" s="32"/>
    </row>
    <row r="41" spans="2:12" ht="14.45" hidden="1" customHeight="1">
      <c r="B41" s="20"/>
      <c r="L41" s="20"/>
    </row>
    <row r="42" spans="2:12" ht="14.45" hidden="1" customHeight="1">
      <c r="B42" s="20"/>
      <c r="L42" s="20"/>
    </row>
    <row r="43" spans="2:12" ht="14.45" hidden="1" customHeight="1">
      <c r="B43" s="20"/>
      <c r="L43" s="20"/>
    </row>
    <row r="44" spans="2:12" ht="14.45" hidden="1" customHeight="1">
      <c r="B44" s="20"/>
      <c r="L44" s="20"/>
    </row>
    <row r="45" spans="2:12" ht="14.45" hidden="1" customHeight="1">
      <c r="B45" s="20"/>
      <c r="L45" s="20"/>
    </row>
    <row r="46" spans="2:12" ht="14.45" hidden="1" customHeight="1">
      <c r="B46" s="20"/>
      <c r="L46" s="20"/>
    </row>
    <row r="47" spans="2:12" ht="14.45" hidden="1" customHeight="1">
      <c r="B47" s="20"/>
      <c r="L47" s="20"/>
    </row>
    <row r="48" spans="2:12" ht="14.45" hidden="1" customHeight="1">
      <c r="B48" s="20"/>
      <c r="L48" s="20"/>
    </row>
    <row r="49" spans="2:12" ht="14.45" hidden="1" customHeight="1">
      <c r="B49" s="20"/>
      <c r="L49" s="20"/>
    </row>
    <row r="50" spans="2:12" s="1" customFormat="1" ht="14.45" hidden="1" customHeight="1">
      <c r="B50" s="32"/>
      <c r="D50" s="41" t="s">
        <v>47</v>
      </c>
      <c r="E50" s="42"/>
      <c r="F50" s="42"/>
      <c r="G50" s="41" t="s">
        <v>48</v>
      </c>
      <c r="H50" s="42"/>
      <c r="I50" s="42"/>
      <c r="J50" s="42"/>
      <c r="K50" s="42"/>
      <c r="L50" s="32"/>
    </row>
    <row r="51" spans="2:12" hidden="1">
      <c r="B51" s="20"/>
      <c r="L51" s="20"/>
    </row>
    <row r="52" spans="2:12" hidden="1">
      <c r="B52" s="20"/>
      <c r="L52" s="20"/>
    </row>
    <row r="53" spans="2:12" hidden="1">
      <c r="B53" s="20"/>
      <c r="L53" s="20"/>
    </row>
    <row r="54" spans="2:12" hidden="1">
      <c r="B54" s="20"/>
      <c r="L54" s="20"/>
    </row>
    <row r="55" spans="2:12" hidden="1">
      <c r="B55" s="20"/>
      <c r="L55" s="20"/>
    </row>
    <row r="56" spans="2:12" hidden="1">
      <c r="B56" s="20"/>
      <c r="L56" s="20"/>
    </row>
    <row r="57" spans="2:12" hidden="1">
      <c r="B57" s="20"/>
      <c r="L57" s="20"/>
    </row>
    <row r="58" spans="2:12" hidden="1">
      <c r="B58" s="20"/>
      <c r="L58" s="20"/>
    </row>
    <row r="59" spans="2:12" hidden="1">
      <c r="B59" s="20"/>
      <c r="L59" s="20"/>
    </row>
    <row r="60" spans="2:12" hidden="1">
      <c r="B60" s="20"/>
      <c r="L60" s="20"/>
    </row>
    <row r="61" spans="2:12" s="1" customFormat="1" ht="12.75" hidden="1">
      <c r="B61" s="32"/>
      <c r="D61" s="43" t="s">
        <v>49</v>
      </c>
      <c r="E61" s="34"/>
      <c r="F61" s="99" t="s">
        <v>50</v>
      </c>
      <c r="G61" s="43" t="s">
        <v>49</v>
      </c>
      <c r="H61" s="34"/>
      <c r="I61" s="34"/>
      <c r="J61" s="100" t="s">
        <v>50</v>
      </c>
      <c r="K61" s="34"/>
      <c r="L61" s="32"/>
    </row>
    <row r="62" spans="2:12" hidden="1">
      <c r="B62" s="20"/>
      <c r="L62" s="20"/>
    </row>
    <row r="63" spans="2:12" hidden="1">
      <c r="B63" s="20"/>
      <c r="L63" s="20"/>
    </row>
    <row r="64" spans="2:12" hidden="1">
      <c r="B64" s="20"/>
      <c r="L64" s="20"/>
    </row>
    <row r="65" spans="2:12" s="1" customFormat="1" ht="12.75" hidden="1">
      <c r="B65" s="32"/>
      <c r="D65" s="41" t="s">
        <v>51</v>
      </c>
      <c r="E65" s="42"/>
      <c r="F65" s="42"/>
      <c r="G65" s="41" t="s">
        <v>52</v>
      </c>
      <c r="H65" s="42"/>
      <c r="I65" s="42"/>
      <c r="J65" s="42"/>
      <c r="K65" s="42"/>
      <c r="L65" s="32"/>
    </row>
    <row r="66" spans="2:12" hidden="1">
      <c r="B66" s="20"/>
      <c r="L66" s="20"/>
    </row>
    <row r="67" spans="2:12" hidden="1">
      <c r="B67" s="20"/>
      <c r="L67" s="20"/>
    </row>
    <row r="68" spans="2:12" hidden="1">
      <c r="B68" s="20"/>
      <c r="L68" s="20"/>
    </row>
    <row r="69" spans="2:12" hidden="1">
      <c r="B69" s="20"/>
      <c r="L69" s="20"/>
    </row>
    <row r="70" spans="2:12" hidden="1">
      <c r="B70" s="20"/>
      <c r="L70" s="20"/>
    </row>
    <row r="71" spans="2:12" hidden="1">
      <c r="B71" s="20"/>
      <c r="L71" s="20"/>
    </row>
    <row r="72" spans="2:12" hidden="1">
      <c r="B72" s="20"/>
      <c r="L72" s="20"/>
    </row>
    <row r="73" spans="2:12" hidden="1">
      <c r="B73" s="20"/>
      <c r="L73" s="20"/>
    </row>
    <row r="74" spans="2:12" hidden="1">
      <c r="B74" s="20"/>
      <c r="L74" s="20"/>
    </row>
    <row r="75" spans="2:12" hidden="1">
      <c r="B75" s="20"/>
      <c r="L75" s="20"/>
    </row>
    <row r="76" spans="2:12" s="1" customFormat="1" ht="12.75" hidden="1">
      <c r="B76" s="32"/>
      <c r="D76" s="43" t="s">
        <v>49</v>
      </c>
      <c r="E76" s="34"/>
      <c r="F76" s="99" t="s">
        <v>50</v>
      </c>
      <c r="G76" s="43" t="s">
        <v>49</v>
      </c>
      <c r="H76" s="34"/>
      <c r="I76" s="34"/>
      <c r="J76" s="100" t="s">
        <v>50</v>
      </c>
      <c r="K76" s="34"/>
      <c r="L76" s="32"/>
    </row>
    <row r="77" spans="2:12" s="1" customFormat="1" ht="14.45" hidden="1" customHeight="1">
      <c r="B77" s="44"/>
      <c r="C77" s="45"/>
      <c r="D77" s="45"/>
      <c r="E77" s="45"/>
      <c r="F77" s="45"/>
      <c r="G77" s="45"/>
      <c r="H77" s="45"/>
      <c r="I77" s="45"/>
      <c r="J77" s="45"/>
      <c r="K77" s="45"/>
      <c r="L77" s="32"/>
    </row>
    <row r="78" spans="2:12" hidden="1"/>
    <row r="79" spans="2:12" hidden="1"/>
    <row r="80" spans="2:12" hidden="1"/>
    <row r="81" spans="2:47" s="1" customFormat="1" ht="6.95" hidden="1" customHeight="1">
      <c r="B81" s="46"/>
      <c r="C81" s="47"/>
      <c r="D81" s="47"/>
      <c r="E81" s="47"/>
      <c r="F81" s="47"/>
      <c r="G81" s="47"/>
      <c r="H81" s="47"/>
      <c r="I81" s="47"/>
      <c r="J81" s="47"/>
      <c r="K81" s="47"/>
      <c r="L81" s="32"/>
    </row>
    <row r="82" spans="2:47" s="1" customFormat="1" ht="24.95" hidden="1" customHeight="1">
      <c r="B82" s="32"/>
      <c r="C82" s="21" t="s">
        <v>103</v>
      </c>
      <c r="L82" s="32"/>
    </row>
    <row r="83" spans="2:47" s="1" customFormat="1" ht="6.95" hidden="1" customHeight="1">
      <c r="B83" s="32"/>
      <c r="L83" s="32"/>
    </row>
    <row r="84" spans="2:47" s="1" customFormat="1" ht="12" hidden="1" customHeight="1">
      <c r="B84" s="32"/>
      <c r="C84" s="27" t="s">
        <v>16</v>
      </c>
      <c r="L84" s="32"/>
    </row>
    <row r="85" spans="2:47" s="1" customFormat="1" ht="16.5" hidden="1" customHeight="1">
      <c r="B85" s="32"/>
      <c r="E85" s="229" t="str">
        <f>E7</f>
        <v>Odkanalizování a čištění splaškových vod v obci Vlasenice</v>
      </c>
      <c r="F85" s="230"/>
      <c r="G85" s="230"/>
      <c r="H85" s="230"/>
      <c r="L85" s="32"/>
    </row>
    <row r="86" spans="2:47" s="1" customFormat="1" ht="12" hidden="1" customHeight="1">
      <c r="B86" s="32"/>
      <c r="C86" s="27" t="s">
        <v>101</v>
      </c>
      <c r="L86" s="32"/>
    </row>
    <row r="87" spans="2:47" s="1" customFormat="1" ht="16.5" hidden="1" customHeight="1">
      <c r="B87" s="32"/>
      <c r="E87" s="214" t="str">
        <f>E9</f>
        <v>SO 03 - ČOV, komunikace, přípojka NN</v>
      </c>
      <c r="F87" s="228"/>
      <c r="G87" s="228"/>
      <c r="H87" s="228"/>
      <c r="L87" s="32"/>
    </row>
    <row r="88" spans="2:47" s="1" customFormat="1" ht="6.95" hidden="1" customHeight="1">
      <c r="B88" s="32"/>
      <c r="L88" s="32"/>
    </row>
    <row r="89" spans="2:47" s="1" customFormat="1" ht="12" hidden="1" customHeight="1">
      <c r="B89" s="32"/>
      <c r="C89" s="27" t="s">
        <v>20</v>
      </c>
      <c r="F89" s="25" t="str">
        <f>F12</f>
        <v xml:space="preserve"> </v>
      </c>
      <c r="I89" s="27" t="s">
        <v>22</v>
      </c>
      <c r="J89" s="52" t="str">
        <f>IF(J12="","",J12)</f>
        <v>5. 7. 2024</v>
      </c>
      <c r="L89" s="32"/>
    </row>
    <row r="90" spans="2:47" s="1" customFormat="1" ht="6.95" hidden="1" customHeight="1">
      <c r="B90" s="32"/>
      <c r="L90" s="32"/>
    </row>
    <row r="91" spans="2:47" s="1" customFormat="1" ht="15.2" hidden="1" customHeight="1">
      <c r="B91" s="32"/>
      <c r="C91" s="27" t="s">
        <v>24</v>
      </c>
      <c r="F91" s="25" t="str">
        <f>E15</f>
        <v>Obec Lhota-Vlasenice</v>
      </c>
      <c r="I91" s="27" t="s">
        <v>30</v>
      </c>
      <c r="J91" s="30" t="str">
        <f>E21</f>
        <v xml:space="preserve"> </v>
      </c>
      <c r="L91" s="32"/>
    </row>
    <row r="92" spans="2:47" s="1" customFormat="1" ht="15.2" hidden="1" customHeight="1">
      <c r="B92" s="32"/>
      <c r="C92" s="27" t="s">
        <v>28</v>
      </c>
      <c r="F92" s="25" t="str">
        <f>IF(E18="","",E18)</f>
        <v>Vyplň údaj</v>
      </c>
      <c r="I92" s="27" t="s">
        <v>32</v>
      </c>
      <c r="J92" s="30" t="str">
        <f>E24</f>
        <v xml:space="preserve"> </v>
      </c>
      <c r="L92" s="32"/>
    </row>
    <row r="93" spans="2:47" s="1" customFormat="1" ht="10.35" hidden="1" customHeight="1">
      <c r="B93" s="32"/>
      <c r="L93" s="32"/>
    </row>
    <row r="94" spans="2:47" s="1" customFormat="1" ht="29.25" hidden="1" customHeight="1">
      <c r="B94" s="32"/>
      <c r="C94" s="101" t="s">
        <v>104</v>
      </c>
      <c r="D94" s="93"/>
      <c r="E94" s="93"/>
      <c r="F94" s="93"/>
      <c r="G94" s="93"/>
      <c r="H94" s="93"/>
      <c r="I94" s="93"/>
      <c r="J94" s="102" t="s">
        <v>105</v>
      </c>
      <c r="K94" s="93"/>
      <c r="L94" s="32"/>
    </row>
    <row r="95" spans="2:47" s="1" customFormat="1" ht="10.35" hidden="1" customHeight="1">
      <c r="B95" s="32"/>
      <c r="L95" s="32"/>
    </row>
    <row r="96" spans="2:47" s="1" customFormat="1" ht="22.9" hidden="1" customHeight="1">
      <c r="B96" s="32"/>
      <c r="C96" s="103" t="s">
        <v>106</v>
      </c>
      <c r="J96" s="66">
        <f>J128</f>
        <v>0</v>
      </c>
      <c r="L96" s="32"/>
      <c r="AU96" s="17" t="s">
        <v>107</v>
      </c>
    </row>
    <row r="97" spans="2:12" s="8" customFormat="1" ht="24.95" hidden="1" customHeight="1">
      <c r="B97" s="104"/>
      <c r="D97" s="105" t="s">
        <v>108</v>
      </c>
      <c r="E97" s="106"/>
      <c r="F97" s="106"/>
      <c r="G97" s="106"/>
      <c r="H97" s="106"/>
      <c r="I97" s="106"/>
      <c r="J97" s="107">
        <f>J129</f>
        <v>0</v>
      </c>
      <c r="L97" s="104"/>
    </row>
    <row r="98" spans="2:12" s="9" customFormat="1" ht="19.899999999999999" hidden="1" customHeight="1">
      <c r="B98" s="108"/>
      <c r="D98" s="109" t="s">
        <v>109</v>
      </c>
      <c r="E98" s="110"/>
      <c r="F98" s="110"/>
      <c r="G98" s="110"/>
      <c r="H98" s="110"/>
      <c r="I98" s="110"/>
      <c r="J98" s="111">
        <f>J130</f>
        <v>0</v>
      </c>
      <c r="L98" s="108"/>
    </row>
    <row r="99" spans="2:12" s="9" customFormat="1" ht="19.899999999999999" hidden="1" customHeight="1">
      <c r="B99" s="108"/>
      <c r="D99" s="109" t="s">
        <v>1164</v>
      </c>
      <c r="E99" s="110"/>
      <c r="F99" s="110"/>
      <c r="G99" s="110"/>
      <c r="H99" s="110"/>
      <c r="I99" s="110"/>
      <c r="J99" s="111">
        <f>J197</f>
        <v>0</v>
      </c>
      <c r="L99" s="108"/>
    </row>
    <row r="100" spans="2:12" s="9" customFormat="1" ht="19.899999999999999" hidden="1" customHeight="1">
      <c r="B100" s="108"/>
      <c r="D100" s="109" t="s">
        <v>110</v>
      </c>
      <c r="E100" s="110"/>
      <c r="F100" s="110"/>
      <c r="G100" s="110"/>
      <c r="H100" s="110"/>
      <c r="I100" s="110"/>
      <c r="J100" s="111">
        <f>J239</f>
        <v>0</v>
      </c>
      <c r="L100" s="108"/>
    </row>
    <row r="101" spans="2:12" s="9" customFormat="1" ht="19.899999999999999" hidden="1" customHeight="1">
      <c r="B101" s="108"/>
      <c r="D101" s="109" t="s">
        <v>111</v>
      </c>
      <c r="E101" s="110"/>
      <c r="F101" s="110"/>
      <c r="G101" s="110"/>
      <c r="H101" s="110"/>
      <c r="I101" s="110"/>
      <c r="J101" s="111">
        <f>J285</f>
        <v>0</v>
      </c>
      <c r="L101" s="108"/>
    </row>
    <row r="102" spans="2:12" s="9" customFormat="1" ht="19.899999999999999" hidden="1" customHeight="1">
      <c r="B102" s="108"/>
      <c r="D102" s="109" t="s">
        <v>112</v>
      </c>
      <c r="E102" s="110"/>
      <c r="F102" s="110"/>
      <c r="G102" s="110"/>
      <c r="H102" s="110"/>
      <c r="I102" s="110"/>
      <c r="J102" s="111">
        <f>J293</f>
        <v>0</v>
      </c>
      <c r="L102" s="108"/>
    </row>
    <row r="103" spans="2:12" s="9" customFormat="1" ht="19.899999999999999" hidden="1" customHeight="1">
      <c r="B103" s="108"/>
      <c r="D103" s="109" t="s">
        <v>114</v>
      </c>
      <c r="E103" s="110"/>
      <c r="F103" s="110"/>
      <c r="G103" s="110"/>
      <c r="H103" s="110"/>
      <c r="I103" s="110"/>
      <c r="J103" s="111">
        <f>J310</f>
        <v>0</v>
      </c>
      <c r="L103" s="108"/>
    </row>
    <row r="104" spans="2:12" s="9" customFormat="1" ht="19.899999999999999" hidden="1" customHeight="1">
      <c r="B104" s="108"/>
      <c r="D104" s="109" t="s">
        <v>116</v>
      </c>
      <c r="E104" s="110"/>
      <c r="F104" s="110"/>
      <c r="G104" s="110"/>
      <c r="H104" s="110"/>
      <c r="I104" s="110"/>
      <c r="J104" s="111">
        <f>J348</f>
        <v>0</v>
      </c>
      <c r="L104" s="108"/>
    </row>
    <row r="105" spans="2:12" s="8" customFormat="1" ht="24.95" hidden="1" customHeight="1">
      <c r="B105" s="104"/>
      <c r="D105" s="105" t="s">
        <v>1165</v>
      </c>
      <c r="E105" s="106"/>
      <c r="F105" s="106"/>
      <c r="G105" s="106"/>
      <c r="H105" s="106"/>
      <c r="I105" s="106"/>
      <c r="J105" s="107">
        <f>J350</f>
        <v>0</v>
      </c>
      <c r="L105" s="104"/>
    </row>
    <row r="106" spans="2:12" s="9" customFormat="1" ht="19.899999999999999" hidden="1" customHeight="1">
      <c r="B106" s="108"/>
      <c r="D106" s="109" t="s">
        <v>1166</v>
      </c>
      <c r="E106" s="110"/>
      <c r="F106" s="110"/>
      <c r="G106" s="110"/>
      <c r="H106" s="110"/>
      <c r="I106" s="110"/>
      <c r="J106" s="111">
        <f>J351</f>
        <v>0</v>
      </c>
      <c r="L106" s="108"/>
    </row>
    <row r="107" spans="2:12" s="9" customFormat="1" ht="19.899999999999999" hidden="1" customHeight="1">
      <c r="B107" s="108"/>
      <c r="D107" s="109" t="s">
        <v>1167</v>
      </c>
      <c r="E107" s="110"/>
      <c r="F107" s="110"/>
      <c r="G107" s="110"/>
      <c r="H107" s="110"/>
      <c r="I107" s="110"/>
      <c r="J107" s="111">
        <f>J355</f>
        <v>0</v>
      </c>
      <c r="L107" s="108"/>
    </row>
    <row r="108" spans="2:12" s="8" customFormat="1" ht="24.95" hidden="1" customHeight="1">
      <c r="B108" s="104"/>
      <c r="D108" s="105" t="s">
        <v>1168</v>
      </c>
      <c r="E108" s="106"/>
      <c r="F108" s="106"/>
      <c r="G108" s="106"/>
      <c r="H108" s="106"/>
      <c r="I108" s="106"/>
      <c r="J108" s="107">
        <f>J383</f>
        <v>0</v>
      </c>
      <c r="L108" s="104"/>
    </row>
    <row r="109" spans="2:12" s="1" customFormat="1" ht="21.75" hidden="1" customHeight="1">
      <c r="B109" s="32"/>
      <c r="L109" s="32"/>
    </row>
    <row r="110" spans="2:12" s="1" customFormat="1" ht="6.95" hidden="1" customHeight="1">
      <c r="B110" s="44"/>
      <c r="C110" s="45"/>
      <c r="D110" s="45"/>
      <c r="E110" s="45"/>
      <c r="F110" s="45"/>
      <c r="G110" s="45"/>
      <c r="H110" s="45"/>
      <c r="I110" s="45"/>
      <c r="J110" s="45"/>
      <c r="K110" s="45"/>
      <c r="L110" s="32"/>
    </row>
    <row r="111" spans="2:12" hidden="1"/>
    <row r="112" spans="2:12" hidden="1"/>
    <row r="113" spans="2:63" hidden="1"/>
    <row r="114" spans="2:63" s="1" customFormat="1" ht="6.95" customHeight="1">
      <c r="B114" s="46"/>
      <c r="C114" s="47"/>
      <c r="D114" s="47"/>
      <c r="E114" s="47"/>
      <c r="F114" s="47"/>
      <c r="G114" s="47"/>
      <c r="H114" s="47"/>
      <c r="I114" s="47"/>
      <c r="J114" s="47"/>
      <c r="K114" s="47"/>
      <c r="L114" s="32"/>
    </row>
    <row r="115" spans="2:63" s="1" customFormat="1" ht="24.95" customHeight="1">
      <c r="B115" s="32"/>
      <c r="C115" s="21" t="s">
        <v>117</v>
      </c>
      <c r="L115" s="32"/>
    </row>
    <row r="116" spans="2:63" s="1" customFormat="1" ht="6.95" customHeight="1">
      <c r="B116" s="32"/>
      <c r="L116" s="32"/>
    </row>
    <row r="117" spans="2:63" s="1" customFormat="1" ht="12" customHeight="1">
      <c r="B117" s="32"/>
      <c r="C117" s="27" t="s">
        <v>16</v>
      </c>
      <c r="L117" s="32"/>
    </row>
    <row r="118" spans="2:63" s="1" customFormat="1" ht="16.5" customHeight="1">
      <c r="B118" s="32"/>
      <c r="E118" s="229" t="str">
        <f>E7</f>
        <v>Odkanalizování a čištění splaškových vod v obci Vlasenice</v>
      </c>
      <c r="F118" s="230"/>
      <c r="G118" s="230"/>
      <c r="H118" s="230"/>
      <c r="L118" s="32"/>
    </row>
    <row r="119" spans="2:63" s="1" customFormat="1" ht="12" customHeight="1">
      <c r="B119" s="32"/>
      <c r="C119" s="27" t="s">
        <v>101</v>
      </c>
      <c r="L119" s="32"/>
    </row>
    <row r="120" spans="2:63" s="1" customFormat="1" ht="16.5" customHeight="1">
      <c r="B120" s="32"/>
      <c r="E120" s="214" t="str">
        <f>E9</f>
        <v>SO 03 - ČOV, komunikace, přípojka NN</v>
      </c>
      <c r="F120" s="228"/>
      <c r="G120" s="228"/>
      <c r="H120" s="228"/>
      <c r="L120" s="32"/>
    </row>
    <row r="121" spans="2:63" s="1" customFormat="1" ht="6.95" customHeight="1">
      <c r="B121" s="32"/>
      <c r="L121" s="32"/>
    </row>
    <row r="122" spans="2:63" s="1" customFormat="1" ht="12" customHeight="1">
      <c r="B122" s="32"/>
      <c r="C122" s="27" t="s">
        <v>20</v>
      </c>
      <c r="F122" s="25" t="str">
        <f>F12</f>
        <v xml:space="preserve"> </v>
      </c>
      <c r="I122" s="27" t="s">
        <v>22</v>
      </c>
      <c r="J122" s="52" t="str">
        <f>IF(J12="","",J12)</f>
        <v>5. 7. 2024</v>
      </c>
      <c r="L122" s="32"/>
    </row>
    <row r="123" spans="2:63" s="1" customFormat="1" ht="6.95" customHeight="1">
      <c r="B123" s="32"/>
      <c r="L123" s="32"/>
    </row>
    <row r="124" spans="2:63" s="1" customFormat="1" ht="15.2" customHeight="1">
      <c r="B124" s="32"/>
      <c r="C124" s="27" t="s">
        <v>24</v>
      </c>
      <c r="F124" s="25" t="str">
        <f>E15</f>
        <v>Obec Lhota-Vlasenice</v>
      </c>
      <c r="I124" s="27" t="s">
        <v>30</v>
      </c>
      <c r="J124" s="30" t="str">
        <f>E21</f>
        <v xml:space="preserve"> </v>
      </c>
      <c r="L124" s="32"/>
    </row>
    <row r="125" spans="2:63" s="1" customFormat="1" ht="15.2" customHeight="1">
      <c r="B125" s="32"/>
      <c r="C125" s="27" t="s">
        <v>28</v>
      </c>
      <c r="F125" s="25" t="str">
        <f>IF(E18="","",E18)</f>
        <v>Vyplň údaj</v>
      </c>
      <c r="I125" s="27" t="s">
        <v>32</v>
      </c>
      <c r="J125" s="30" t="str">
        <f>E24</f>
        <v xml:space="preserve"> </v>
      </c>
      <c r="L125" s="32"/>
    </row>
    <row r="126" spans="2:63" s="1" customFormat="1" ht="10.35" customHeight="1">
      <c r="B126" s="32"/>
      <c r="L126" s="32"/>
    </row>
    <row r="127" spans="2:63" s="10" customFormat="1" ht="29.25" customHeight="1">
      <c r="B127" s="112"/>
      <c r="C127" s="113" t="s">
        <v>118</v>
      </c>
      <c r="D127" s="114" t="s">
        <v>59</v>
      </c>
      <c r="E127" s="114" t="s">
        <v>55</v>
      </c>
      <c r="F127" s="114" t="s">
        <v>56</v>
      </c>
      <c r="G127" s="114" t="s">
        <v>119</v>
      </c>
      <c r="H127" s="114" t="s">
        <v>120</v>
      </c>
      <c r="I127" s="114" t="s">
        <v>121</v>
      </c>
      <c r="J127" s="114" t="s">
        <v>105</v>
      </c>
      <c r="K127" s="115" t="s">
        <v>122</v>
      </c>
      <c r="L127" s="112"/>
      <c r="M127" s="59" t="s">
        <v>1</v>
      </c>
      <c r="N127" s="60" t="s">
        <v>38</v>
      </c>
      <c r="O127" s="60" t="s">
        <v>123</v>
      </c>
      <c r="P127" s="60" t="s">
        <v>124</v>
      </c>
      <c r="Q127" s="60" t="s">
        <v>125</v>
      </c>
      <c r="R127" s="60" t="s">
        <v>126</v>
      </c>
      <c r="S127" s="60" t="s">
        <v>127</v>
      </c>
      <c r="T127" s="61" t="s">
        <v>128</v>
      </c>
    </row>
    <row r="128" spans="2:63" s="1" customFormat="1" ht="22.9" customHeight="1">
      <c r="B128" s="32"/>
      <c r="C128" s="64" t="s">
        <v>129</v>
      </c>
      <c r="J128" s="116">
        <f>BK128</f>
        <v>0</v>
      </c>
      <c r="L128" s="32"/>
      <c r="M128" s="62"/>
      <c r="N128" s="53"/>
      <c r="O128" s="53"/>
      <c r="P128" s="117">
        <f>P129+P350+P383</f>
        <v>0</v>
      </c>
      <c r="Q128" s="53"/>
      <c r="R128" s="117">
        <f>R129+R350+R383</f>
        <v>409.17109006999999</v>
      </c>
      <c r="S128" s="53"/>
      <c r="T128" s="118">
        <f>T129+T350+T383</f>
        <v>0.69299999999999995</v>
      </c>
      <c r="AT128" s="17" t="s">
        <v>73</v>
      </c>
      <c r="AU128" s="17" t="s">
        <v>107</v>
      </c>
      <c r="BK128" s="119">
        <f>BK129+BK350+BK383</f>
        <v>0</v>
      </c>
    </row>
    <row r="129" spans="2:65" s="11" customFormat="1" ht="25.9" customHeight="1">
      <c r="B129" s="120"/>
      <c r="D129" s="121" t="s">
        <v>73</v>
      </c>
      <c r="E129" s="122" t="s">
        <v>130</v>
      </c>
      <c r="F129" s="122" t="s">
        <v>131</v>
      </c>
      <c r="I129" s="123"/>
      <c r="J129" s="124">
        <f>BK129</f>
        <v>0</v>
      </c>
      <c r="L129" s="120"/>
      <c r="M129" s="125"/>
      <c r="P129" s="126">
        <f>P130+P197+P239+P285+P293+P310+P348</f>
        <v>0</v>
      </c>
      <c r="R129" s="126">
        <f>R130+R197+R239+R285+R293+R310+R348</f>
        <v>407.77732696999999</v>
      </c>
      <c r="T129" s="127">
        <f>T130+T197+T239+T285+T293+T310+T348</f>
        <v>0.69299999999999995</v>
      </c>
      <c r="AR129" s="121" t="s">
        <v>82</v>
      </c>
      <c r="AT129" s="128" t="s">
        <v>73</v>
      </c>
      <c r="AU129" s="128" t="s">
        <v>74</v>
      </c>
      <c r="AY129" s="121" t="s">
        <v>132</v>
      </c>
      <c r="BK129" s="129">
        <f>BK130+BK197+BK239+BK285+BK293+BK310+BK348</f>
        <v>0</v>
      </c>
    </row>
    <row r="130" spans="2:65" s="11" customFormat="1" ht="22.9" customHeight="1">
      <c r="B130" s="120"/>
      <c r="D130" s="121" t="s">
        <v>73</v>
      </c>
      <c r="E130" s="130" t="s">
        <v>82</v>
      </c>
      <c r="F130" s="130" t="s">
        <v>133</v>
      </c>
      <c r="I130" s="123"/>
      <c r="J130" s="131">
        <f>BK130</f>
        <v>0</v>
      </c>
      <c r="L130" s="120"/>
      <c r="M130" s="125"/>
      <c r="P130" s="126">
        <f>SUM(P131:P196)</f>
        <v>0</v>
      </c>
      <c r="R130" s="126">
        <f>SUM(R131:R196)</f>
        <v>56.837600000000002</v>
      </c>
      <c r="T130" s="127">
        <f>SUM(T131:T196)</f>
        <v>0</v>
      </c>
      <c r="AR130" s="121" t="s">
        <v>82</v>
      </c>
      <c r="AT130" s="128" t="s">
        <v>73</v>
      </c>
      <c r="AU130" s="128" t="s">
        <v>82</v>
      </c>
      <c r="AY130" s="121" t="s">
        <v>132</v>
      </c>
      <c r="BK130" s="129">
        <f>SUM(BK131:BK196)</f>
        <v>0</v>
      </c>
    </row>
    <row r="131" spans="2:65" s="1" customFormat="1" ht="24.2" customHeight="1">
      <c r="B131" s="132"/>
      <c r="C131" s="133" t="s">
        <v>82</v>
      </c>
      <c r="D131" s="133" t="s">
        <v>134</v>
      </c>
      <c r="E131" s="134" t="s">
        <v>1610</v>
      </c>
      <c r="F131" s="135" t="s">
        <v>1789</v>
      </c>
      <c r="G131" s="136" t="s">
        <v>167</v>
      </c>
      <c r="H131" s="137">
        <v>360</v>
      </c>
      <c r="I131" s="138"/>
      <c r="J131" s="139">
        <f>ROUND(I131*H131,2)</f>
        <v>0</v>
      </c>
      <c r="K131" s="135" t="s">
        <v>136</v>
      </c>
      <c r="L131" s="32"/>
      <c r="M131" s="140" t="s">
        <v>1</v>
      </c>
      <c r="N131" s="141" t="s">
        <v>39</v>
      </c>
      <c r="P131" s="142">
        <f>O131*H131</f>
        <v>0</v>
      </c>
      <c r="Q131" s="142">
        <v>4.0000000000000003E-5</v>
      </c>
      <c r="R131" s="142">
        <f>Q131*H131</f>
        <v>1.4400000000000001E-2</v>
      </c>
      <c r="S131" s="142">
        <v>0</v>
      </c>
      <c r="T131" s="143">
        <f>S131*H131</f>
        <v>0</v>
      </c>
      <c r="AR131" s="144" t="s">
        <v>137</v>
      </c>
      <c r="AT131" s="144" t="s">
        <v>134</v>
      </c>
      <c r="AU131" s="144" t="s">
        <v>84</v>
      </c>
      <c r="AY131" s="17" t="s">
        <v>132</v>
      </c>
      <c r="BE131" s="145">
        <f>IF(N131="základní",J131,0)</f>
        <v>0</v>
      </c>
      <c r="BF131" s="145">
        <f>IF(N131="snížená",J131,0)</f>
        <v>0</v>
      </c>
      <c r="BG131" s="145">
        <f>IF(N131="zákl. přenesená",J131,0)</f>
        <v>0</v>
      </c>
      <c r="BH131" s="145">
        <f>IF(N131="sníž. přenesená",J131,0)</f>
        <v>0</v>
      </c>
      <c r="BI131" s="145">
        <f>IF(N131="nulová",J131,0)</f>
        <v>0</v>
      </c>
      <c r="BJ131" s="17" t="s">
        <v>82</v>
      </c>
      <c r="BK131" s="145">
        <f>ROUND(I131*H131,2)</f>
        <v>0</v>
      </c>
      <c r="BL131" s="17" t="s">
        <v>137</v>
      </c>
      <c r="BM131" s="144" t="s">
        <v>1169</v>
      </c>
    </row>
    <row r="132" spans="2:65" s="12" customFormat="1">
      <c r="B132" s="146"/>
      <c r="D132" s="147" t="s">
        <v>139</v>
      </c>
      <c r="E132" s="148" t="s">
        <v>1</v>
      </c>
      <c r="F132" s="149" t="s">
        <v>1170</v>
      </c>
      <c r="H132" s="150">
        <v>360</v>
      </c>
      <c r="I132" s="151"/>
      <c r="L132" s="146"/>
      <c r="M132" s="152"/>
      <c r="T132" s="153"/>
      <c r="AT132" s="148" t="s">
        <v>139</v>
      </c>
      <c r="AU132" s="148" t="s">
        <v>84</v>
      </c>
      <c r="AV132" s="12" t="s">
        <v>84</v>
      </c>
      <c r="AW132" s="12" t="s">
        <v>31</v>
      </c>
      <c r="AX132" s="12" t="s">
        <v>82</v>
      </c>
      <c r="AY132" s="148" t="s">
        <v>132</v>
      </c>
    </row>
    <row r="133" spans="2:65" s="1" customFormat="1" ht="24.2" customHeight="1">
      <c r="B133" s="132"/>
      <c r="C133" s="133" t="s">
        <v>84</v>
      </c>
      <c r="D133" s="133" t="s">
        <v>134</v>
      </c>
      <c r="E133" s="134" t="s">
        <v>1615</v>
      </c>
      <c r="F133" s="135" t="s">
        <v>1794</v>
      </c>
      <c r="G133" s="136" t="s">
        <v>135</v>
      </c>
      <c r="H133" s="137">
        <v>972.4</v>
      </c>
      <c r="I133" s="138"/>
      <c r="J133" s="139">
        <f>ROUND(I133*H133,2)</f>
        <v>0</v>
      </c>
      <c r="K133" s="135" t="s">
        <v>136</v>
      </c>
      <c r="L133" s="32"/>
      <c r="M133" s="140" t="s">
        <v>1</v>
      </c>
      <c r="N133" s="141" t="s">
        <v>39</v>
      </c>
      <c r="P133" s="142">
        <f>O133*H133</f>
        <v>0</v>
      </c>
      <c r="Q133" s="142">
        <v>0</v>
      </c>
      <c r="R133" s="142">
        <f>Q133*H133</f>
        <v>0</v>
      </c>
      <c r="S133" s="142">
        <v>0</v>
      </c>
      <c r="T133" s="143">
        <f>S133*H133</f>
        <v>0</v>
      </c>
      <c r="AR133" s="144" t="s">
        <v>137</v>
      </c>
      <c r="AT133" s="144" t="s">
        <v>134</v>
      </c>
      <c r="AU133" s="144" t="s">
        <v>84</v>
      </c>
      <c r="AY133" s="17" t="s">
        <v>132</v>
      </c>
      <c r="BE133" s="145">
        <f>IF(N133="základní",J133,0)</f>
        <v>0</v>
      </c>
      <c r="BF133" s="145">
        <f>IF(N133="snížená",J133,0)</f>
        <v>0</v>
      </c>
      <c r="BG133" s="145">
        <f>IF(N133="zákl. přenesená",J133,0)</f>
        <v>0</v>
      </c>
      <c r="BH133" s="145">
        <f>IF(N133="sníž. přenesená",J133,0)</f>
        <v>0</v>
      </c>
      <c r="BI133" s="145">
        <f>IF(N133="nulová",J133,0)</f>
        <v>0</v>
      </c>
      <c r="BJ133" s="17" t="s">
        <v>82</v>
      </c>
      <c r="BK133" s="145">
        <f>ROUND(I133*H133,2)</f>
        <v>0</v>
      </c>
      <c r="BL133" s="17" t="s">
        <v>137</v>
      </c>
      <c r="BM133" s="144" t="s">
        <v>1171</v>
      </c>
    </row>
    <row r="134" spans="2:65" s="12" customFormat="1">
      <c r="B134" s="146"/>
      <c r="D134" s="147" t="s">
        <v>139</v>
      </c>
      <c r="E134" s="148" t="s">
        <v>1</v>
      </c>
      <c r="F134" s="149" t="s">
        <v>1172</v>
      </c>
      <c r="H134" s="150">
        <v>422.4</v>
      </c>
      <c r="I134" s="151"/>
      <c r="L134" s="146"/>
      <c r="M134" s="152"/>
      <c r="T134" s="153"/>
      <c r="AT134" s="148" t="s">
        <v>139</v>
      </c>
      <c r="AU134" s="148" t="s">
        <v>84</v>
      </c>
      <c r="AV134" s="12" t="s">
        <v>84</v>
      </c>
      <c r="AW134" s="12" t="s">
        <v>31</v>
      </c>
      <c r="AX134" s="12" t="s">
        <v>74</v>
      </c>
      <c r="AY134" s="148" t="s">
        <v>132</v>
      </c>
    </row>
    <row r="135" spans="2:65" s="12" customFormat="1">
      <c r="B135" s="146"/>
      <c r="D135" s="147" t="s">
        <v>139</v>
      </c>
      <c r="E135" s="148" t="s">
        <v>1</v>
      </c>
      <c r="F135" s="149" t="s">
        <v>1173</v>
      </c>
      <c r="H135" s="150">
        <v>550</v>
      </c>
      <c r="I135" s="151"/>
      <c r="L135" s="146"/>
      <c r="M135" s="152"/>
      <c r="T135" s="153"/>
      <c r="AT135" s="148" t="s">
        <v>139</v>
      </c>
      <c r="AU135" s="148" t="s">
        <v>84</v>
      </c>
      <c r="AV135" s="12" t="s">
        <v>84</v>
      </c>
      <c r="AW135" s="12" t="s">
        <v>31</v>
      </c>
      <c r="AX135" s="12" t="s">
        <v>74</v>
      </c>
      <c r="AY135" s="148" t="s">
        <v>132</v>
      </c>
    </row>
    <row r="136" spans="2:65" s="13" customFormat="1">
      <c r="B136" s="154"/>
      <c r="D136" s="147" t="s">
        <v>139</v>
      </c>
      <c r="E136" s="155" t="s">
        <v>1</v>
      </c>
      <c r="F136" s="156" t="s">
        <v>156</v>
      </c>
      <c r="H136" s="157">
        <v>972.4</v>
      </c>
      <c r="I136" s="158"/>
      <c r="L136" s="154"/>
      <c r="M136" s="159"/>
      <c r="T136" s="160"/>
      <c r="AT136" s="155" t="s">
        <v>139</v>
      </c>
      <c r="AU136" s="155" t="s">
        <v>84</v>
      </c>
      <c r="AV136" s="13" t="s">
        <v>137</v>
      </c>
      <c r="AW136" s="13" t="s">
        <v>31</v>
      </c>
      <c r="AX136" s="13" t="s">
        <v>82</v>
      </c>
      <c r="AY136" s="155" t="s">
        <v>132</v>
      </c>
    </row>
    <row r="137" spans="2:65" s="1" customFormat="1" ht="24.2" customHeight="1">
      <c r="B137" s="132"/>
      <c r="C137" s="133" t="s">
        <v>157</v>
      </c>
      <c r="D137" s="133" t="s">
        <v>134</v>
      </c>
      <c r="E137" s="134" t="s">
        <v>1708</v>
      </c>
      <c r="F137" s="135" t="s">
        <v>1895</v>
      </c>
      <c r="G137" s="136" t="s">
        <v>175</v>
      </c>
      <c r="H137" s="137">
        <v>81</v>
      </c>
      <c r="I137" s="138"/>
      <c r="J137" s="139">
        <f>ROUND(I137*H137,2)</f>
        <v>0</v>
      </c>
      <c r="K137" s="135" t="s">
        <v>136</v>
      </c>
      <c r="L137" s="32"/>
      <c r="M137" s="140" t="s">
        <v>1</v>
      </c>
      <c r="N137" s="141" t="s">
        <v>39</v>
      </c>
      <c r="P137" s="142">
        <f>O137*H137</f>
        <v>0</v>
      </c>
      <c r="Q137" s="142">
        <v>0</v>
      </c>
      <c r="R137" s="142">
        <f>Q137*H137</f>
        <v>0</v>
      </c>
      <c r="S137" s="142">
        <v>0</v>
      </c>
      <c r="T137" s="143">
        <f>S137*H137</f>
        <v>0</v>
      </c>
      <c r="AR137" s="144" t="s">
        <v>137</v>
      </c>
      <c r="AT137" s="144" t="s">
        <v>134</v>
      </c>
      <c r="AU137" s="144" t="s">
        <v>84</v>
      </c>
      <c r="AY137" s="17" t="s">
        <v>132</v>
      </c>
      <c r="BE137" s="145">
        <f>IF(N137="základní",J137,0)</f>
        <v>0</v>
      </c>
      <c r="BF137" s="145">
        <f>IF(N137="snížená",J137,0)</f>
        <v>0</v>
      </c>
      <c r="BG137" s="145">
        <f>IF(N137="zákl. přenesená",J137,0)</f>
        <v>0</v>
      </c>
      <c r="BH137" s="145">
        <f>IF(N137="sníž. přenesená",J137,0)</f>
        <v>0</v>
      </c>
      <c r="BI137" s="145">
        <f>IF(N137="nulová",J137,0)</f>
        <v>0</v>
      </c>
      <c r="BJ137" s="17" t="s">
        <v>82</v>
      </c>
      <c r="BK137" s="145">
        <f>ROUND(I137*H137,2)</f>
        <v>0</v>
      </c>
      <c r="BL137" s="17" t="s">
        <v>137</v>
      </c>
      <c r="BM137" s="144" t="s">
        <v>1174</v>
      </c>
    </row>
    <row r="138" spans="2:65" s="12" customFormat="1">
      <c r="B138" s="146"/>
      <c r="D138" s="147" t="s">
        <v>139</v>
      </c>
      <c r="E138" s="148" t="s">
        <v>1</v>
      </c>
      <c r="F138" s="149" t="s">
        <v>1175</v>
      </c>
      <c r="H138" s="150">
        <v>81</v>
      </c>
      <c r="I138" s="151"/>
      <c r="L138" s="146"/>
      <c r="M138" s="152"/>
      <c r="T138" s="153"/>
      <c r="AT138" s="148" t="s">
        <v>139</v>
      </c>
      <c r="AU138" s="148" t="s">
        <v>84</v>
      </c>
      <c r="AV138" s="12" t="s">
        <v>84</v>
      </c>
      <c r="AW138" s="12" t="s">
        <v>31</v>
      </c>
      <c r="AX138" s="12" t="s">
        <v>82</v>
      </c>
      <c r="AY138" s="148" t="s">
        <v>132</v>
      </c>
    </row>
    <row r="139" spans="2:65" s="1" customFormat="1" ht="33" customHeight="1">
      <c r="B139" s="132"/>
      <c r="C139" s="133" t="s">
        <v>137</v>
      </c>
      <c r="D139" s="133" t="s">
        <v>134</v>
      </c>
      <c r="E139" s="134" t="s">
        <v>1709</v>
      </c>
      <c r="F139" s="135" t="s">
        <v>1896</v>
      </c>
      <c r="G139" s="136" t="s">
        <v>228</v>
      </c>
      <c r="H139" s="137">
        <v>53.1</v>
      </c>
      <c r="I139" s="138"/>
      <c r="J139" s="139">
        <f>ROUND(I139*H139,2)</f>
        <v>0</v>
      </c>
      <c r="K139" s="135" t="s">
        <v>136</v>
      </c>
      <c r="L139" s="32"/>
      <c r="M139" s="140" t="s">
        <v>1</v>
      </c>
      <c r="N139" s="141" t="s">
        <v>39</v>
      </c>
      <c r="P139" s="142">
        <f>O139*H139</f>
        <v>0</v>
      </c>
      <c r="Q139" s="142">
        <v>0</v>
      </c>
      <c r="R139" s="142">
        <f>Q139*H139</f>
        <v>0</v>
      </c>
      <c r="S139" s="142">
        <v>0</v>
      </c>
      <c r="T139" s="143">
        <f>S139*H139</f>
        <v>0</v>
      </c>
      <c r="AR139" s="144" t="s">
        <v>137</v>
      </c>
      <c r="AT139" s="144" t="s">
        <v>134</v>
      </c>
      <c r="AU139" s="144" t="s">
        <v>84</v>
      </c>
      <c r="AY139" s="17" t="s">
        <v>132</v>
      </c>
      <c r="BE139" s="145">
        <f>IF(N139="základní",J139,0)</f>
        <v>0</v>
      </c>
      <c r="BF139" s="145">
        <f>IF(N139="snížená",J139,0)</f>
        <v>0</v>
      </c>
      <c r="BG139" s="145">
        <f>IF(N139="zákl. přenesená",J139,0)</f>
        <v>0</v>
      </c>
      <c r="BH139" s="145">
        <f>IF(N139="sníž. přenesená",J139,0)</f>
        <v>0</v>
      </c>
      <c r="BI139" s="145">
        <f>IF(N139="nulová",J139,0)</f>
        <v>0</v>
      </c>
      <c r="BJ139" s="17" t="s">
        <v>82</v>
      </c>
      <c r="BK139" s="145">
        <f>ROUND(I139*H139,2)</f>
        <v>0</v>
      </c>
      <c r="BL139" s="17" t="s">
        <v>137</v>
      </c>
      <c r="BM139" s="144" t="s">
        <v>1176</v>
      </c>
    </row>
    <row r="140" spans="2:65" s="12" customFormat="1">
      <c r="B140" s="146"/>
      <c r="D140" s="147" t="s">
        <v>139</v>
      </c>
      <c r="E140" s="148" t="s">
        <v>1</v>
      </c>
      <c r="F140" s="149" t="s">
        <v>1177</v>
      </c>
      <c r="H140" s="150">
        <v>42</v>
      </c>
      <c r="I140" s="151"/>
      <c r="L140" s="146"/>
      <c r="M140" s="152"/>
      <c r="T140" s="153"/>
      <c r="AT140" s="148" t="s">
        <v>139</v>
      </c>
      <c r="AU140" s="148" t="s">
        <v>84</v>
      </c>
      <c r="AV140" s="12" t="s">
        <v>84</v>
      </c>
      <c r="AW140" s="12" t="s">
        <v>31</v>
      </c>
      <c r="AX140" s="12" t="s">
        <v>74</v>
      </c>
      <c r="AY140" s="148" t="s">
        <v>132</v>
      </c>
    </row>
    <row r="141" spans="2:65" s="12" customFormat="1">
      <c r="B141" s="146"/>
      <c r="D141" s="147" t="s">
        <v>139</v>
      </c>
      <c r="E141" s="148" t="s">
        <v>1</v>
      </c>
      <c r="F141" s="149" t="s">
        <v>1178</v>
      </c>
      <c r="H141" s="150">
        <v>7.5</v>
      </c>
      <c r="I141" s="151"/>
      <c r="L141" s="146"/>
      <c r="M141" s="152"/>
      <c r="T141" s="153"/>
      <c r="AT141" s="148" t="s">
        <v>139</v>
      </c>
      <c r="AU141" s="148" t="s">
        <v>84</v>
      </c>
      <c r="AV141" s="12" t="s">
        <v>84</v>
      </c>
      <c r="AW141" s="12" t="s">
        <v>31</v>
      </c>
      <c r="AX141" s="12" t="s">
        <v>74</v>
      </c>
      <c r="AY141" s="148" t="s">
        <v>132</v>
      </c>
    </row>
    <row r="142" spans="2:65" s="12" customFormat="1">
      <c r="B142" s="146"/>
      <c r="D142" s="147" t="s">
        <v>139</v>
      </c>
      <c r="E142" s="148" t="s">
        <v>1</v>
      </c>
      <c r="F142" s="149" t="s">
        <v>1179</v>
      </c>
      <c r="H142" s="150">
        <v>3.6</v>
      </c>
      <c r="I142" s="151"/>
      <c r="L142" s="146"/>
      <c r="M142" s="152"/>
      <c r="T142" s="153"/>
      <c r="AT142" s="148" t="s">
        <v>139</v>
      </c>
      <c r="AU142" s="148" t="s">
        <v>84</v>
      </c>
      <c r="AV142" s="12" t="s">
        <v>84</v>
      </c>
      <c r="AW142" s="12" t="s">
        <v>31</v>
      </c>
      <c r="AX142" s="12" t="s">
        <v>74</v>
      </c>
      <c r="AY142" s="148" t="s">
        <v>132</v>
      </c>
    </row>
    <row r="143" spans="2:65" s="13" customFormat="1">
      <c r="B143" s="154"/>
      <c r="D143" s="147" t="s">
        <v>139</v>
      </c>
      <c r="E143" s="155" t="s">
        <v>1</v>
      </c>
      <c r="F143" s="156" t="s">
        <v>156</v>
      </c>
      <c r="H143" s="157">
        <v>53.1</v>
      </c>
      <c r="I143" s="158"/>
      <c r="L143" s="154"/>
      <c r="M143" s="159"/>
      <c r="T143" s="160"/>
      <c r="AT143" s="155" t="s">
        <v>139</v>
      </c>
      <c r="AU143" s="155" t="s">
        <v>84</v>
      </c>
      <c r="AV143" s="13" t="s">
        <v>137</v>
      </c>
      <c r="AW143" s="13" t="s">
        <v>31</v>
      </c>
      <c r="AX143" s="13" t="s">
        <v>82</v>
      </c>
      <c r="AY143" s="155" t="s">
        <v>132</v>
      </c>
    </row>
    <row r="144" spans="2:65" s="1" customFormat="1" ht="33" customHeight="1">
      <c r="B144" s="132"/>
      <c r="C144" s="133" t="s">
        <v>170</v>
      </c>
      <c r="D144" s="133" t="s">
        <v>134</v>
      </c>
      <c r="E144" s="134" t="s">
        <v>1710</v>
      </c>
      <c r="F144" s="135" t="s">
        <v>1897</v>
      </c>
      <c r="G144" s="136" t="s">
        <v>228</v>
      </c>
      <c r="H144" s="137">
        <v>56.85</v>
      </c>
      <c r="I144" s="138"/>
      <c r="J144" s="139">
        <f>ROUND(I144*H144,2)</f>
        <v>0</v>
      </c>
      <c r="K144" s="135" t="s">
        <v>136</v>
      </c>
      <c r="L144" s="32"/>
      <c r="M144" s="140" t="s">
        <v>1</v>
      </c>
      <c r="N144" s="141" t="s">
        <v>39</v>
      </c>
      <c r="P144" s="142">
        <f>O144*H144</f>
        <v>0</v>
      </c>
      <c r="Q144" s="142">
        <v>0</v>
      </c>
      <c r="R144" s="142">
        <f>Q144*H144</f>
        <v>0</v>
      </c>
      <c r="S144" s="142">
        <v>0</v>
      </c>
      <c r="T144" s="143">
        <f>S144*H144</f>
        <v>0</v>
      </c>
      <c r="AR144" s="144" t="s">
        <v>137</v>
      </c>
      <c r="AT144" s="144" t="s">
        <v>134</v>
      </c>
      <c r="AU144" s="144" t="s">
        <v>84</v>
      </c>
      <c r="AY144" s="17" t="s">
        <v>132</v>
      </c>
      <c r="BE144" s="145">
        <f>IF(N144="základní",J144,0)</f>
        <v>0</v>
      </c>
      <c r="BF144" s="145">
        <f>IF(N144="snížená",J144,0)</f>
        <v>0</v>
      </c>
      <c r="BG144" s="145">
        <f>IF(N144="zákl. přenesená",J144,0)</f>
        <v>0</v>
      </c>
      <c r="BH144" s="145">
        <f>IF(N144="sníž. přenesená",J144,0)</f>
        <v>0</v>
      </c>
      <c r="BI144" s="145">
        <f>IF(N144="nulová",J144,0)</f>
        <v>0</v>
      </c>
      <c r="BJ144" s="17" t="s">
        <v>82</v>
      </c>
      <c r="BK144" s="145">
        <f>ROUND(I144*H144,2)</f>
        <v>0</v>
      </c>
      <c r="BL144" s="17" t="s">
        <v>137</v>
      </c>
      <c r="BM144" s="144" t="s">
        <v>1180</v>
      </c>
    </row>
    <row r="145" spans="2:65" s="12" customFormat="1">
      <c r="B145" s="146"/>
      <c r="D145" s="147" t="s">
        <v>139</v>
      </c>
      <c r="E145" s="148" t="s">
        <v>1</v>
      </c>
      <c r="F145" s="149" t="s">
        <v>1181</v>
      </c>
      <c r="H145" s="150">
        <v>43.2</v>
      </c>
      <c r="I145" s="151"/>
      <c r="L145" s="146"/>
      <c r="M145" s="152"/>
      <c r="T145" s="153"/>
      <c r="AT145" s="148" t="s">
        <v>139</v>
      </c>
      <c r="AU145" s="148" t="s">
        <v>84</v>
      </c>
      <c r="AV145" s="12" t="s">
        <v>84</v>
      </c>
      <c r="AW145" s="12" t="s">
        <v>31</v>
      </c>
      <c r="AX145" s="12" t="s">
        <v>74</v>
      </c>
      <c r="AY145" s="148" t="s">
        <v>132</v>
      </c>
    </row>
    <row r="146" spans="2:65" s="12" customFormat="1">
      <c r="B146" s="146"/>
      <c r="D146" s="147" t="s">
        <v>139</v>
      </c>
      <c r="E146" s="148" t="s">
        <v>1</v>
      </c>
      <c r="F146" s="149" t="s">
        <v>1182</v>
      </c>
      <c r="H146" s="150">
        <v>11.25</v>
      </c>
      <c r="I146" s="151"/>
      <c r="L146" s="146"/>
      <c r="M146" s="152"/>
      <c r="T146" s="153"/>
      <c r="AT146" s="148" t="s">
        <v>139</v>
      </c>
      <c r="AU146" s="148" t="s">
        <v>84</v>
      </c>
      <c r="AV146" s="12" t="s">
        <v>84</v>
      </c>
      <c r="AW146" s="12" t="s">
        <v>31</v>
      </c>
      <c r="AX146" s="12" t="s">
        <v>74</v>
      </c>
      <c r="AY146" s="148" t="s">
        <v>132</v>
      </c>
    </row>
    <row r="147" spans="2:65" s="12" customFormat="1">
      <c r="B147" s="146"/>
      <c r="D147" s="147" t="s">
        <v>139</v>
      </c>
      <c r="E147" s="148" t="s">
        <v>1</v>
      </c>
      <c r="F147" s="149" t="s">
        <v>1183</v>
      </c>
      <c r="H147" s="150">
        <v>2.4</v>
      </c>
      <c r="I147" s="151"/>
      <c r="L147" s="146"/>
      <c r="M147" s="152"/>
      <c r="T147" s="153"/>
      <c r="AT147" s="148" t="s">
        <v>139</v>
      </c>
      <c r="AU147" s="148" t="s">
        <v>84</v>
      </c>
      <c r="AV147" s="12" t="s">
        <v>84</v>
      </c>
      <c r="AW147" s="12" t="s">
        <v>31</v>
      </c>
      <c r="AX147" s="12" t="s">
        <v>74</v>
      </c>
      <c r="AY147" s="148" t="s">
        <v>132</v>
      </c>
    </row>
    <row r="148" spans="2:65" s="13" customFormat="1">
      <c r="B148" s="154"/>
      <c r="D148" s="147" t="s">
        <v>139</v>
      </c>
      <c r="E148" s="155" t="s">
        <v>1</v>
      </c>
      <c r="F148" s="156" t="s">
        <v>156</v>
      </c>
      <c r="H148" s="157">
        <v>56.85</v>
      </c>
      <c r="I148" s="158"/>
      <c r="L148" s="154"/>
      <c r="M148" s="159"/>
      <c r="T148" s="160"/>
      <c r="AT148" s="155" t="s">
        <v>139</v>
      </c>
      <c r="AU148" s="155" t="s">
        <v>84</v>
      </c>
      <c r="AV148" s="13" t="s">
        <v>137</v>
      </c>
      <c r="AW148" s="13" t="s">
        <v>31</v>
      </c>
      <c r="AX148" s="13" t="s">
        <v>82</v>
      </c>
      <c r="AY148" s="155" t="s">
        <v>132</v>
      </c>
    </row>
    <row r="149" spans="2:65" s="1" customFormat="1" ht="33" customHeight="1">
      <c r="B149" s="132"/>
      <c r="C149" s="133" t="s">
        <v>174</v>
      </c>
      <c r="D149" s="133" t="s">
        <v>134</v>
      </c>
      <c r="E149" s="134" t="s">
        <v>1711</v>
      </c>
      <c r="F149" s="135" t="s">
        <v>1898</v>
      </c>
      <c r="G149" s="136" t="s">
        <v>228</v>
      </c>
      <c r="H149" s="137">
        <v>48.4</v>
      </c>
      <c r="I149" s="138"/>
      <c r="J149" s="139">
        <f>ROUND(I149*H149,2)</f>
        <v>0</v>
      </c>
      <c r="K149" s="135" t="s">
        <v>136</v>
      </c>
      <c r="L149" s="32"/>
      <c r="M149" s="140" t="s">
        <v>1</v>
      </c>
      <c r="N149" s="141" t="s">
        <v>39</v>
      </c>
      <c r="P149" s="142">
        <f>O149*H149</f>
        <v>0</v>
      </c>
      <c r="Q149" s="142">
        <v>0</v>
      </c>
      <c r="R149" s="142">
        <f>Q149*H149</f>
        <v>0</v>
      </c>
      <c r="S149" s="142">
        <v>0</v>
      </c>
      <c r="T149" s="143">
        <f>S149*H149</f>
        <v>0</v>
      </c>
      <c r="AR149" s="144" t="s">
        <v>137</v>
      </c>
      <c r="AT149" s="144" t="s">
        <v>134</v>
      </c>
      <c r="AU149" s="144" t="s">
        <v>84</v>
      </c>
      <c r="AY149" s="17" t="s">
        <v>132</v>
      </c>
      <c r="BE149" s="145">
        <f>IF(N149="základní",J149,0)</f>
        <v>0</v>
      </c>
      <c r="BF149" s="145">
        <f>IF(N149="snížená",J149,0)</f>
        <v>0</v>
      </c>
      <c r="BG149" s="145">
        <f>IF(N149="zákl. přenesená",J149,0)</f>
        <v>0</v>
      </c>
      <c r="BH149" s="145">
        <f>IF(N149="sníž. přenesená",J149,0)</f>
        <v>0</v>
      </c>
      <c r="BI149" s="145">
        <f>IF(N149="nulová",J149,0)</f>
        <v>0</v>
      </c>
      <c r="BJ149" s="17" t="s">
        <v>82</v>
      </c>
      <c r="BK149" s="145">
        <f>ROUND(I149*H149,2)</f>
        <v>0</v>
      </c>
      <c r="BL149" s="17" t="s">
        <v>137</v>
      </c>
      <c r="BM149" s="144" t="s">
        <v>1184</v>
      </c>
    </row>
    <row r="150" spans="2:65" s="12" customFormat="1">
      <c r="B150" s="146"/>
      <c r="D150" s="147" t="s">
        <v>139</v>
      </c>
      <c r="E150" s="148" t="s">
        <v>1</v>
      </c>
      <c r="F150" s="149" t="s">
        <v>1185</v>
      </c>
      <c r="H150" s="150">
        <v>38.4</v>
      </c>
      <c r="I150" s="151"/>
      <c r="L150" s="146"/>
      <c r="M150" s="152"/>
      <c r="T150" s="153"/>
      <c r="AT150" s="148" t="s">
        <v>139</v>
      </c>
      <c r="AU150" s="148" t="s">
        <v>84</v>
      </c>
      <c r="AV150" s="12" t="s">
        <v>84</v>
      </c>
      <c r="AW150" s="12" t="s">
        <v>31</v>
      </c>
      <c r="AX150" s="12" t="s">
        <v>74</v>
      </c>
      <c r="AY150" s="148" t="s">
        <v>132</v>
      </c>
    </row>
    <row r="151" spans="2:65" s="12" customFormat="1">
      <c r="B151" s="146"/>
      <c r="D151" s="147" t="s">
        <v>139</v>
      </c>
      <c r="E151" s="148" t="s">
        <v>1</v>
      </c>
      <c r="F151" s="149" t="s">
        <v>1186</v>
      </c>
      <c r="H151" s="150">
        <v>10</v>
      </c>
      <c r="I151" s="151"/>
      <c r="L151" s="146"/>
      <c r="M151" s="152"/>
      <c r="T151" s="153"/>
      <c r="AT151" s="148" t="s">
        <v>139</v>
      </c>
      <c r="AU151" s="148" t="s">
        <v>84</v>
      </c>
      <c r="AV151" s="12" t="s">
        <v>84</v>
      </c>
      <c r="AW151" s="12" t="s">
        <v>31</v>
      </c>
      <c r="AX151" s="12" t="s">
        <v>74</v>
      </c>
      <c r="AY151" s="148" t="s">
        <v>132</v>
      </c>
    </row>
    <row r="152" spans="2:65" s="13" customFormat="1">
      <c r="B152" s="154"/>
      <c r="D152" s="147" t="s">
        <v>139</v>
      </c>
      <c r="E152" s="155" t="s">
        <v>1</v>
      </c>
      <c r="F152" s="156" t="s">
        <v>156</v>
      </c>
      <c r="H152" s="157">
        <v>48.4</v>
      </c>
      <c r="I152" s="158"/>
      <c r="L152" s="154"/>
      <c r="M152" s="159"/>
      <c r="T152" s="160"/>
      <c r="AT152" s="155" t="s">
        <v>139</v>
      </c>
      <c r="AU152" s="155" t="s">
        <v>84</v>
      </c>
      <c r="AV152" s="13" t="s">
        <v>137</v>
      </c>
      <c r="AW152" s="13" t="s">
        <v>31</v>
      </c>
      <c r="AX152" s="13" t="s">
        <v>82</v>
      </c>
      <c r="AY152" s="155" t="s">
        <v>132</v>
      </c>
    </row>
    <row r="153" spans="2:65" s="1" customFormat="1" ht="33" customHeight="1">
      <c r="B153" s="132"/>
      <c r="C153" s="133" t="s">
        <v>191</v>
      </c>
      <c r="D153" s="133" t="s">
        <v>134</v>
      </c>
      <c r="E153" s="134" t="s">
        <v>1712</v>
      </c>
      <c r="F153" s="135" t="s">
        <v>1899</v>
      </c>
      <c r="G153" s="136" t="s">
        <v>228</v>
      </c>
      <c r="H153" s="137">
        <v>43.2</v>
      </c>
      <c r="I153" s="138"/>
      <c r="J153" s="139">
        <f>ROUND(I153*H153,2)</f>
        <v>0</v>
      </c>
      <c r="K153" s="135" t="s">
        <v>136</v>
      </c>
      <c r="L153" s="32"/>
      <c r="M153" s="140" t="s">
        <v>1</v>
      </c>
      <c r="N153" s="141" t="s">
        <v>39</v>
      </c>
      <c r="P153" s="142">
        <f>O153*H153</f>
        <v>0</v>
      </c>
      <c r="Q153" s="142">
        <v>0</v>
      </c>
      <c r="R153" s="142">
        <f>Q153*H153</f>
        <v>0</v>
      </c>
      <c r="S153" s="142">
        <v>0</v>
      </c>
      <c r="T153" s="143">
        <f>S153*H153</f>
        <v>0</v>
      </c>
      <c r="AR153" s="144" t="s">
        <v>137</v>
      </c>
      <c r="AT153" s="144" t="s">
        <v>134</v>
      </c>
      <c r="AU153" s="144" t="s">
        <v>84</v>
      </c>
      <c r="AY153" s="17" t="s">
        <v>132</v>
      </c>
      <c r="BE153" s="145">
        <f>IF(N153="základní",J153,0)</f>
        <v>0</v>
      </c>
      <c r="BF153" s="145">
        <f>IF(N153="snížená",J153,0)</f>
        <v>0</v>
      </c>
      <c r="BG153" s="145">
        <f>IF(N153="zákl. přenesená",J153,0)</f>
        <v>0</v>
      </c>
      <c r="BH153" s="145">
        <f>IF(N153="sníž. přenesená",J153,0)</f>
        <v>0</v>
      </c>
      <c r="BI153" s="145">
        <f>IF(N153="nulová",J153,0)</f>
        <v>0</v>
      </c>
      <c r="BJ153" s="17" t="s">
        <v>82</v>
      </c>
      <c r="BK153" s="145">
        <f>ROUND(I153*H153,2)</f>
        <v>0</v>
      </c>
      <c r="BL153" s="17" t="s">
        <v>137</v>
      </c>
      <c r="BM153" s="144" t="s">
        <v>1187</v>
      </c>
    </row>
    <row r="154" spans="2:65" s="12" customFormat="1">
      <c r="B154" s="146"/>
      <c r="D154" s="147" t="s">
        <v>139</v>
      </c>
      <c r="E154" s="148" t="s">
        <v>1</v>
      </c>
      <c r="F154" s="149" t="s">
        <v>1188</v>
      </c>
      <c r="H154" s="150">
        <v>43.2</v>
      </c>
      <c r="I154" s="151"/>
      <c r="L154" s="146"/>
      <c r="M154" s="152"/>
      <c r="T154" s="153"/>
      <c r="AT154" s="148" t="s">
        <v>139</v>
      </c>
      <c r="AU154" s="148" t="s">
        <v>84</v>
      </c>
      <c r="AV154" s="12" t="s">
        <v>84</v>
      </c>
      <c r="AW154" s="12" t="s">
        <v>31</v>
      </c>
      <c r="AX154" s="12" t="s">
        <v>82</v>
      </c>
      <c r="AY154" s="148" t="s">
        <v>132</v>
      </c>
    </row>
    <row r="155" spans="2:65" s="1" customFormat="1" ht="33" customHeight="1">
      <c r="B155" s="132"/>
      <c r="C155" s="133" t="s">
        <v>208</v>
      </c>
      <c r="D155" s="133" t="s">
        <v>134</v>
      </c>
      <c r="E155" s="134" t="s">
        <v>1678</v>
      </c>
      <c r="F155" s="135" t="s">
        <v>1861</v>
      </c>
      <c r="G155" s="136" t="s">
        <v>228</v>
      </c>
      <c r="H155" s="137">
        <v>12.96</v>
      </c>
      <c r="I155" s="138"/>
      <c r="J155" s="139">
        <f>ROUND(I155*H155,2)</f>
        <v>0</v>
      </c>
      <c r="K155" s="135" t="s">
        <v>136</v>
      </c>
      <c r="L155" s="32"/>
      <c r="M155" s="140" t="s">
        <v>1</v>
      </c>
      <c r="N155" s="141" t="s">
        <v>39</v>
      </c>
      <c r="P155" s="142">
        <f>O155*H155</f>
        <v>0</v>
      </c>
      <c r="Q155" s="142">
        <v>0</v>
      </c>
      <c r="R155" s="142">
        <f>Q155*H155</f>
        <v>0</v>
      </c>
      <c r="S155" s="142">
        <v>0</v>
      </c>
      <c r="T155" s="143">
        <f>S155*H155</f>
        <v>0</v>
      </c>
      <c r="AR155" s="144" t="s">
        <v>137</v>
      </c>
      <c r="AT155" s="144" t="s">
        <v>134</v>
      </c>
      <c r="AU155" s="144" t="s">
        <v>84</v>
      </c>
      <c r="AY155" s="17" t="s">
        <v>132</v>
      </c>
      <c r="BE155" s="145">
        <f>IF(N155="základní",J155,0)</f>
        <v>0</v>
      </c>
      <c r="BF155" s="145">
        <f>IF(N155="snížená",J155,0)</f>
        <v>0</v>
      </c>
      <c r="BG155" s="145">
        <f>IF(N155="zákl. přenesená",J155,0)</f>
        <v>0</v>
      </c>
      <c r="BH155" s="145">
        <f>IF(N155="sníž. přenesená",J155,0)</f>
        <v>0</v>
      </c>
      <c r="BI155" s="145">
        <f>IF(N155="nulová",J155,0)</f>
        <v>0</v>
      </c>
      <c r="BJ155" s="17" t="s">
        <v>82</v>
      </c>
      <c r="BK155" s="145">
        <f>ROUND(I155*H155,2)</f>
        <v>0</v>
      </c>
      <c r="BL155" s="17" t="s">
        <v>137</v>
      </c>
      <c r="BM155" s="144" t="s">
        <v>1189</v>
      </c>
    </row>
    <row r="156" spans="2:65" s="12" customFormat="1">
      <c r="B156" s="146"/>
      <c r="D156" s="147" t="s">
        <v>139</v>
      </c>
      <c r="E156" s="148" t="s">
        <v>1</v>
      </c>
      <c r="F156" s="149" t="s">
        <v>1190</v>
      </c>
      <c r="H156" s="150">
        <v>12.96</v>
      </c>
      <c r="I156" s="151"/>
      <c r="L156" s="146"/>
      <c r="M156" s="152"/>
      <c r="T156" s="153"/>
      <c r="AT156" s="148" t="s">
        <v>139</v>
      </c>
      <c r="AU156" s="148" t="s">
        <v>84</v>
      </c>
      <c r="AV156" s="12" t="s">
        <v>84</v>
      </c>
      <c r="AW156" s="12" t="s">
        <v>31</v>
      </c>
      <c r="AX156" s="12" t="s">
        <v>82</v>
      </c>
      <c r="AY156" s="148" t="s">
        <v>132</v>
      </c>
    </row>
    <row r="157" spans="2:65" s="1" customFormat="1" ht="37.9" customHeight="1">
      <c r="B157" s="132"/>
      <c r="C157" s="133" t="s">
        <v>224</v>
      </c>
      <c r="D157" s="133" t="s">
        <v>134</v>
      </c>
      <c r="E157" s="134" t="s">
        <v>1623</v>
      </c>
      <c r="F157" s="135" t="s">
        <v>1802</v>
      </c>
      <c r="G157" s="136" t="s">
        <v>228</v>
      </c>
      <c r="H157" s="137">
        <v>235.15600000000001</v>
      </c>
      <c r="I157" s="138"/>
      <c r="J157" s="139">
        <f>ROUND(I157*H157,2)</f>
        <v>0</v>
      </c>
      <c r="K157" s="135" t="s">
        <v>136</v>
      </c>
      <c r="L157" s="32"/>
      <c r="M157" s="140" t="s">
        <v>1</v>
      </c>
      <c r="N157" s="141" t="s">
        <v>39</v>
      </c>
      <c r="P157" s="142">
        <f>O157*H157</f>
        <v>0</v>
      </c>
      <c r="Q157" s="142">
        <v>0</v>
      </c>
      <c r="R157" s="142">
        <f>Q157*H157</f>
        <v>0</v>
      </c>
      <c r="S157" s="142">
        <v>0</v>
      </c>
      <c r="T157" s="143">
        <f>S157*H157</f>
        <v>0</v>
      </c>
      <c r="AR157" s="144" t="s">
        <v>137</v>
      </c>
      <c r="AT157" s="144" t="s">
        <v>134</v>
      </c>
      <c r="AU157" s="144" t="s">
        <v>84</v>
      </c>
      <c r="AY157" s="17" t="s">
        <v>132</v>
      </c>
      <c r="BE157" s="145">
        <f>IF(N157="základní",J157,0)</f>
        <v>0</v>
      </c>
      <c r="BF157" s="145">
        <f>IF(N157="snížená",J157,0)</f>
        <v>0</v>
      </c>
      <c r="BG157" s="145">
        <f>IF(N157="zákl. přenesená",J157,0)</f>
        <v>0</v>
      </c>
      <c r="BH157" s="145">
        <f>IF(N157="sníž. přenesená",J157,0)</f>
        <v>0</v>
      </c>
      <c r="BI157" s="145">
        <f>IF(N157="nulová",J157,0)</f>
        <v>0</v>
      </c>
      <c r="BJ157" s="17" t="s">
        <v>82</v>
      </c>
      <c r="BK157" s="145">
        <f>ROUND(I157*H157,2)</f>
        <v>0</v>
      </c>
      <c r="BL157" s="17" t="s">
        <v>137</v>
      </c>
      <c r="BM157" s="144" t="s">
        <v>1191</v>
      </c>
    </row>
    <row r="158" spans="2:65" s="12" customFormat="1">
      <c r="B158" s="146"/>
      <c r="D158" s="147" t="s">
        <v>139</v>
      </c>
      <c r="E158" s="148" t="s">
        <v>1</v>
      </c>
      <c r="F158" s="149" t="s">
        <v>1192</v>
      </c>
      <c r="H158" s="150">
        <v>95.156000000000006</v>
      </c>
      <c r="I158" s="151"/>
      <c r="L158" s="146"/>
      <c r="M158" s="152"/>
      <c r="T158" s="153"/>
      <c r="AT158" s="148" t="s">
        <v>139</v>
      </c>
      <c r="AU158" s="148" t="s">
        <v>84</v>
      </c>
      <c r="AV158" s="12" t="s">
        <v>84</v>
      </c>
      <c r="AW158" s="12" t="s">
        <v>31</v>
      </c>
      <c r="AX158" s="12" t="s">
        <v>74</v>
      </c>
      <c r="AY158" s="148" t="s">
        <v>132</v>
      </c>
    </row>
    <row r="159" spans="2:65" s="12" customFormat="1">
      <c r="B159" s="146"/>
      <c r="D159" s="147" t="s">
        <v>139</v>
      </c>
      <c r="E159" s="148" t="s">
        <v>1</v>
      </c>
      <c r="F159" s="149" t="s">
        <v>1193</v>
      </c>
      <c r="H159" s="150">
        <v>140</v>
      </c>
      <c r="I159" s="151"/>
      <c r="L159" s="146"/>
      <c r="M159" s="152"/>
      <c r="T159" s="153"/>
      <c r="AT159" s="148" t="s">
        <v>139</v>
      </c>
      <c r="AU159" s="148" t="s">
        <v>84</v>
      </c>
      <c r="AV159" s="12" t="s">
        <v>84</v>
      </c>
      <c r="AW159" s="12" t="s">
        <v>31</v>
      </c>
      <c r="AX159" s="12" t="s">
        <v>74</v>
      </c>
      <c r="AY159" s="148" t="s">
        <v>132</v>
      </c>
    </row>
    <row r="160" spans="2:65" s="13" customFormat="1">
      <c r="B160" s="154"/>
      <c r="D160" s="147" t="s">
        <v>139</v>
      </c>
      <c r="E160" s="155" t="s">
        <v>1</v>
      </c>
      <c r="F160" s="156" t="s">
        <v>156</v>
      </c>
      <c r="H160" s="157">
        <v>235.15600000000001</v>
      </c>
      <c r="I160" s="158"/>
      <c r="L160" s="154"/>
      <c r="M160" s="159"/>
      <c r="T160" s="160"/>
      <c r="AT160" s="155" t="s">
        <v>139</v>
      </c>
      <c r="AU160" s="155" t="s">
        <v>84</v>
      </c>
      <c r="AV160" s="13" t="s">
        <v>137</v>
      </c>
      <c r="AW160" s="13" t="s">
        <v>31</v>
      </c>
      <c r="AX160" s="13" t="s">
        <v>82</v>
      </c>
      <c r="AY160" s="155" t="s">
        <v>132</v>
      </c>
    </row>
    <row r="161" spans="2:65" s="1" customFormat="1" ht="37.9" customHeight="1">
      <c r="B161" s="132"/>
      <c r="C161" s="133" t="s">
        <v>227</v>
      </c>
      <c r="D161" s="133" t="s">
        <v>134</v>
      </c>
      <c r="E161" s="134" t="s">
        <v>1624</v>
      </c>
      <c r="F161" s="135" t="s">
        <v>1803</v>
      </c>
      <c r="G161" s="136" t="s">
        <v>228</v>
      </c>
      <c r="H161" s="137">
        <v>128.84399999999999</v>
      </c>
      <c r="I161" s="138"/>
      <c r="J161" s="139">
        <f>ROUND(I161*H161,2)</f>
        <v>0</v>
      </c>
      <c r="K161" s="135" t="s">
        <v>136</v>
      </c>
      <c r="L161" s="32"/>
      <c r="M161" s="140" t="s">
        <v>1</v>
      </c>
      <c r="N161" s="141" t="s">
        <v>39</v>
      </c>
      <c r="P161" s="142">
        <f>O161*H161</f>
        <v>0</v>
      </c>
      <c r="Q161" s="142">
        <v>0</v>
      </c>
      <c r="R161" s="142">
        <f>Q161*H161</f>
        <v>0</v>
      </c>
      <c r="S161" s="142">
        <v>0</v>
      </c>
      <c r="T161" s="143">
        <f>S161*H161</f>
        <v>0</v>
      </c>
      <c r="AR161" s="144" t="s">
        <v>137</v>
      </c>
      <c r="AT161" s="144" t="s">
        <v>134</v>
      </c>
      <c r="AU161" s="144" t="s">
        <v>84</v>
      </c>
      <c r="AY161" s="17" t="s">
        <v>132</v>
      </c>
      <c r="BE161" s="145">
        <f>IF(N161="základní",J161,0)</f>
        <v>0</v>
      </c>
      <c r="BF161" s="145">
        <f>IF(N161="snížená",J161,0)</f>
        <v>0</v>
      </c>
      <c r="BG161" s="145">
        <f>IF(N161="zákl. přenesená",J161,0)</f>
        <v>0</v>
      </c>
      <c r="BH161" s="145">
        <f>IF(N161="sníž. přenesená",J161,0)</f>
        <v>0</v>
      </c>
      <c r="BI161" s="145">
        <f>IF(N161="nulová",J161,0)</f>
        <v>0</v>
      </c>
      <c r="BJ161" s="17" t="s">
        <v>82</v>
      </c>
      <c r="BK161" s="145">
        <f>ROUND(I161*H161,2)</f>
        <v>0</v>
      </c>
      <c r="BL161" s="17" t="s">
        <v>137</v>
      </c>
      <c r="BM161" s="144" t="s">
        <v>1194</v>
      </c>
    </row>
    <row r="162" spans="2:65" s="12" customFormat="1">
      <c r="B162" s="146"/>
      <c r="D162" s="147" t="s">
        <v>139</v>
      </c>
      <c r="E162" s="148" t="s">
        <v>1</v>
      </c>
      <c r="F162" s="149" t="s">
        <v>1195</v>
      </c>
      <c r="H162" s="150">
        <v>128.84399999999999</v>
      </c>
      <c r="I162" s="151"/>
      <c r="L162" s="146"/>
      <c r="M162" s="152"/>
      <c r="T162" s="153"/>
      <c r="AT162" s="148" t="s">
        <v>139</v>
      </c>
      <c r="AU162" s="148" t="s">
        <v>84</v>
      </c>
      <c r="AV162" s="12" t="s">
        <v>84</v>
      </c>
      <c r="AW162" s="12" t="s">
        <v>31</v>
      </c>
      <c r="AX162" s="12" t="s">
        <v>82</v>
      </c>
      <c r="AY162" s="148" t="s">
        <v>132</v>
      </c>
    </row>
    <row r="163" spans="2:65" s="1" customFormat="1" ht="24.2" customHeight="1">
      <c r="B163" s="132"/>
      <c r="C163" s="133" t="s">
        <v>244</v>
      </c>
      <c r="D163" s="133" t="s">
        <v>134</v>
      </c>
      <c r="E163" s="134" t="s">
        <v>1625</v>
      </c>
      <c r="F163" s="135" t="s">
        <v>1804</v>
      </c>
      <c r="G163" s="136" t="s">
        <v>228</v>
      </c>
      <c r="H163" s="137">
        <v>235.15600000000001</v>
      </c>
      <c r="I163" s="138"/>
      <c r="J163" s="139">
        <f>ROUND(I163*H163,2)</f>
        <v>0</v>
      </c>
      <c r="K163" s="135" t="s">
        <v>136</v>
      </c>
      <c r="L163" s="32"/>
      <c r="M163" s="140" t="s">
        <v>1</v>
      </c>
      <c r="N163" s="141" t="s">
        <v>39</v>
      </c>
      <c r="P163" s="142">
        <f>O163*H163</f>
        <v>0</v>
      </c>
      <c r="Q163" s="142">
        <v>0</v>
      </c>
      <c r="R163" s="142">
        <f>Q163*H163</f>
        <v>0</v>
      </c>
      <c r="S163" s="142">
        <v>0</v>
      </c>
      <c r="T163" s="143">
        <f>S163*H163</f>
        <v>0</v>
      </c>
      <c r="AR163" s="144" t="s">
        <v>137</v>
      </c>
      <c r="AT163" s="144" t="s">
        <v>134</v>
      </c>
      <c r="AU163" s="144" t="s">
        <v>84</v>
      </c>
      <c r="AY163" s="17" t="s">
        <v>132</v>
      </c>
      <c r="BE163" s="145">
        <f>IF(N163="základní",J163,0)</f>
        <v>0</v>
      </c>
      <c r="BF163" s="145">
        <f>IF(N163="snížená",J163,0)</f>
        <v>0</v>
      </c>
      <c r="BG163" s="145">
        <f>IF(N163="zákl. přenesená",J163,0)</f>
        <v>0</v>
      </c>
      <c r="BH163" s="145">
        <f>IF(N163="sníž. přenesená",J163,0)</f>
        <v>0</v>
      </c>
      <c r="BI163" s="145">
        <f>IF(N163="nulová",J163,0)</f>
        <v>0</v>
      </c>
      <c r="BJ163" s="17" t="s">
        <v>82</v>
      </c>
      <c r="BK163" s="145">
        <f>ROUND(I163*H163,2)</f>
        <v>0</v>
      </c>
      <c r="BL163" s="17" t="s">
        <v>137</v>
      </c>
      <c r="BM163" s="144" t="s">
        <v>1196</v>
      </c>
    </row>
    <row r="164" spans="2:65" s="12" customFormat="1">
      <c r="B164" s="146"/>
      <c r="D164" s="147" t="s">
        <v>139</v>
      </c>
      <c r="E164" s="148" t="s">
        <v>1</v>
      </c>
      <c r="F164" s="149" t="s">
        <v>1192</v>
      </c>
      <c r="H164" s="150">
        <v>95.156000000000006</v>
      </c>
      <c r="I164" s="151"/>
      <c r="L164" s="146"/>
      <c r="M164" s="152"/>
      <c r="T164" s="153"/>
      <c r="AT164" s="148" t="s">
        <v>139</v>
      </c>
      <c r="AU164" s="148" t="s">
        <v>84</v>
      </c>
      <c r="AV164" s="12" t="s">
        <v>84</v>
      </c>
      <c r="AW164" s="12" t="s">
        <v>31</v>
      </c>
      <c r="AX164" s="12" t="s">
        <v>74</v>
      </c>
      <c r="AY164" s="148" t="s">
        <v>132</v>
      </c>
    </row>
    <row r="165" spans="2:65" s="12" customFormat="1">
      <c r="B165" s="146"/>
      <c r="D165" s="147" t="s">
        <v>139</v>
      </c>
      <c r="E165" s="148" t="s">
        <v>1</v>
      </c>
      <c r="F165" s="149" t="s">
        <v>1193</v>
      </c>
      <c r="H165" s="150">
        <v>140</v>
      </c>
      <c r="I165" s="151"/>
      <c r="L165" s="146"/>
      <c r="M165" s="152"/>
      <c r="T165" s="153"/>
      <c r="AT165" s="148" t="s">
        <v>139</v>
      </c>
      <c r="AU165" s="148" t="s">
        <v>84</v>
      </c>
      <c r="AV165" s="12" t="s">
        <v>84</v>
      </c>
      <c r="AW165" s="12" t="s">
        <v>31</v>
      </c>
      <c r="AX165" s="12" t="s">
        <v>74</v>
      </c>
      <c r="AY165" s="148" t="s">
        <v>132</v>
      </c>
    </row>
    <row r="166" spans="2:65" s="13" customFormat="1">
      <c r="B166" s="154"/>
      <c r="D166" s="147" t="s">
        <v>139</v>
      </c>
      <c r="E166" s="155" t="s">
        <v>1</v>
      </c>
      <c r="F166" s="156" t="s">
        <v>156</v>
      </c>
      <c r="H166" s="157">
        <v>235.15600000000001</v>
      </c>
      <c r="I166" s="158"/>
      <c r="L166" s="154"/>
      <c r="M166" s="159"/>
      <c r="T166" s="160"/>
      <c r="AT166" s="155" t="s">
        <v>139</v>
      </c>
      <c r="AU166" s="155" t="s">
        <v>84</v>
      </c>
      <c r="AV166" s="13" t="s">
        <v>137</v>
      </c>
      <c r="AW166" s="13" t="s">
        <v>31</v>
      </c>
      <c r="AX166" s="13" t="s">
        <v>82</v>
      </c>
      <c r="AY166" s="155" t="s">
        <v>132</v>
      </c>
    </row>
    <row r="167" spans="2:65" s="1" customFormat="1" ht="33" customHeight="1">
      <c r="B167" s="132"/>
      <c r="C167" s="133" t="s">
        <v>8</v>
      </c>
      <c r="D167" s="133" t="s">
        <v>134</v>
      </c>
      <c r="E167" s="134" t="s">
        <v>1713</v>
      </c>
      <c r="F167" s="135" t="s">
        <v>1900</v>
      </c>
      <c r="G167" s="136" t="s">
        <v>358</v>
      </c>
      <c r="H167" s="137">
        <v>231.91900000000001</v>
      </c>
      <c r="I167" s="138"/>
      <c r="J167" s="139">
        <f>ROUND(I167*H167,2)</f>
        <v>0</v>
      </c>
      <c r="K167" s="135" t="s">
        <v>136</v>
      </c>
      <c r="L167" s="32"/>
      <c r="M167" s="140" t="s">
        <v>1</v>
      </c>
      <c r="N167" s="141" t="s">
        <v>39</v>
      </c>
      <c r="P167" s="142">
        <f>O167*H167</f>
        <v>0</v>
      </c>
      <c r="Q167" s="142">
        <v>0</v>
      </c>
      <c r="R167" s="142">
        <f>Q167*H167</f>
        <v>0</v>
      </c>
      <c r="S167" s="142">
        <v>0</v>
      </c>
      <c r="T167" s="143">
        <f>S167*H167</f>
        <v>0</v>
      </c>
      <c r="AR167" s="144" t="s">
        <v>137</v>
      </c>
      <c r="AT167" s="144" t="s">
        <v>134</v>
      </c>
      <c r="AU167" s="144" t="s">
        <v>84</v>
      </c>
      <c r="AY167" s="17" t="s">
        <v>132</v>
      </c>
      <c r="BE167" s="145">
        <f>IF(N167="základní",J167,0)</f>
        <v>0</v>
      </c>
      <c r="BF167" s="145">
        <f>IF(N167="snížená",J167,0)</f>
        <v>0</v>
      </c>
      <c r="BG167" s="145">
        <f>IF(N167="zákl. přenesená",J167,0)</f>
        <v>0</v>
      </c>
      <c r="BH167" s="145">
        <f>IF(N167="sníž. přenesená",J167,0)</f>
        <v>0</v>
      </c>
      <c r="BI167" s="145">
        <f>IF(N167="nulová",J167,0)</f>
        <v>0</v>
      </c>
      <c r="BJ167" s="17" t="s">
        <v>82</v>
      </c>
      <c r="BK167" s="145">
        <f>ROUND(I167*H167,2)</f>
        <v>0</v>
      </c>
      <c r="BL167" s="17" t="s">
        <v>137</v>
      </c>
      <c r="BM167" s="144" t="s">
        <v>1197</v>
      </c>
    </row>
    <row r="168" spans="2:65" s="12" customFormat="1">
      <c r="B168" s="146"/>
      <c r="D168" s="147" t="s">
        <v>139</v>
      </c>
      <c r="E168" s="148" t="s">
        <v>1</v>
      </c>
      <c r="F168" s="149" t="s">
        <v>1198</v>
      </c>
      <c r="H168" s="150">
        <v>231.91900000000001</v>
      </c>
      <c r="I168" s="151"/>
      <c r="L168" s="146"/>
      <c r="M168" s="152"/>
      <c r="T168" s="153"/>
      <c r="AT168" s="148" t="s">
        <v>139</v>
      </c>
      <c r="AU168" s="148" t="s">
        <v>84</v>
      </c>
      <c r="AV168" s="12" t="s">
        <v>84</v>
      </c>
      <c r="AW168" s="12" t="s">
        <v>31</v>
      </c>
      <c r="AX168" s="12" t="s">
        <v>82</v>
      </c>
      <c r="AY168" s="148" t="s">
        <v>132</v>
      </c>
    </row>
    <row r="169" spans="2:65" s="1" customFormat="1" ht="16.5" customHeight="1">
      <c r="B169" s="132"/>
      <c r="C169" s="133" t="s">
        <v>275</v>
      </c>
      <c r="D169" s="133" t="s">
        <v>134</v>
      </c>
      <c r="E169" s="134" t="s">
        <v>1626</v>
      </c>
      <c r="F169" s="135" t="s">
        <v>1805</v>
      </c>
      <c r="G169" s="136" t="s">
        <v>228</v>
      </c>
      <c r="H169" s="137">
        <v>128.84399999999999</v>
      </c>
      <c r="I169" s="138"/>
      <c r="J169" s="139">
        <f>ROUND(I169*H169,2)</f>
        <v>0</v>
      </c>
      <c r="K169" s="135" t="s">
        <v>136</v>
      </c>
      <c r="L169" s="32"/>
      <c r="M169" s="140" t="s">
        <v>1</v>
      </c>
      <c r="N169" s="141" t="s">
        <v>39</v>
      </c>
      <c r="P169" s="142">
        <f>O169*H169</f>
        <v>0</v>
      </c>
      <c r="Q169" s="142">
        <v>0</v>
      </c>
      <c r="R169" s="142">
        <f>Q169*H169</f>
        <v>0</v>
      </c>
      <c r="S169" s="142">
        <v>0</v>
      </c>
      <c r="T169" s="143">
        <f>S169*H169</f>
        <v>0</v>
      </c>
      <c r="AR169" s="144" t="s">
        <v>137</v>
      </c>
      <c r="AT169" s="144" t="s">
        <v>134</v>
      </c>
      <c r="AU169" s="144" t="s">
        <v>84</v>
      </c>
      <c r="AY169" s="17" t="s">
        <v>132</v>
      </c>
      <c r="BE169" s="145">
        <f>IF(N169="základní",J169,0)</f>
        <v>0</v>
      </c>
      <c r="BF169" s="145">
        <f>IF(N169="snížená",J169,0)</f>
        <v>0</v>
      </c>
      <c r="BG169" s="145">
        <f>IF(N169="zákl. přenesená",J169,0)</f>
        <v>0</v>
      </c>
      <c r="BH169" s="145">
        <f>IF(N169="sníž. přenesená",J169,0)</f>
        <v>0</v>
      </c>
      <c r="BI169" s="145">
        <f>IF(N169="nulová",J169,0)</f>
        <v>0</v>
      </c>
      <c r="BJ169" s="17" t="s">
        <v>82</v>
      </c>
      <c r="BK169" s="145">
        <f>ROUND(I169*H169,2)</f>
        <v>0</v>
      </c>
      <c r="BL169" s="17" t="s">
        <v>137</v>
      </c>
      <c r="BM169" s="144" t="s">
        <v>1199</v>
      </c>
    </row>
    <row r="170" spans="2:65" s="1" customFormat="1" ht="24.2" customHeight="1">
      <c r="B170" s="132"/>
      <c r="C170" s="133" t="s">
        <v>279</v>
      </c>
      <c r="D170" s="133" t="s">
        <v>134</v>
      </c>
      <c r="E170" s="134" t="s">
        <v>1627</v>
      </c>
      <c r="F170" s="135" t="s">
        <v>1806</v>
      </c>
      <c r="G170" s="136" t="s">
        <v>228</v>
      </c>
      <c r="H170" s="137">
        <v>95.694000000000003</v>
      </c>
      <c r="I170" s="138"/>
      <c r="J170" s="139">
        <f>ROUND(I170*H170,2)</f>
        <v>0</v>
      </c>
      <c r="K170" s="135" t="s">
        <v>136</v>
      </c>
      <c r="L170" s="32"/>
      <c r="M170" s="140" t="s">
        <v>1</v>
      </c>
      <c r="N170" s="141" t="s">
        <v>39</v>
      </c>
      <c r="P170" s="142">
        <f>O170*H170</f>
        <v>0</v>
      </c>
      <c r="Q170" s="142">
        <v>0</v>
      </c>
      <c r="R170" s="142">
        <f>Q170*H170</f>
        <v>0</v>
      </c>
      <c r="S170" s="142">
        <v>0</v>
      </c>
      <c r="T170" s="143">
        <f>S170*H170</f>
        <v>0</v>
      </c>
      <c r="AR170" s="144" t="s">
        <v>137</v>
      </c>
      <c r="AT170" s="144" t="s">
        <v>134</v>
      </c>
      <c r="AU170" s="144" t="s">
        <v>84</v>
      </c>
      <c r="AY170" s="17" t="s">
        <v>132</v>
      </c>
      <c r="BE170" s="145">
        <f>IF(N170="základní",J170,0)</f>
        <v>0</v>
      </c>
      <c r="BF170" s="145">
        <f>IF(N170="snížená",J170,0)</f>
        <v>0</v>
      </c>
      <c r="BG170" s="145">
        <f>IF(N170="zákl. přenesená",J170,0)</f>
        <v>0</v>
      </c>
      <c r="BH170" s="145">
        <f>IF(N170="sníž. přenesená",J170,0)</f>
        <v>0</v>
      </c>
      <c r="BI170" s="145">
        <f>IF(N170="nulová",J170,0)</f>
        <v>0</v>
      </c>
      <c r="BJ170" s="17" t="s">
        <v>82</v>
      </c>
      <c r="BK170" s="145">
        <f>ROUND(I170*H170,2)</f>
        <v>0</v>
      </c>
      <c r="BL170" s="17" t="s">
        <v>137</v>
      </c>
      <c r="BM170" s="144" t="s">
        <v>1200</v>
      </c>
    </row>
    <row r="171" spans="2:65" s="12" customFormat="1">
      <c r="B171" s="146"/>
      <c r="D171" s="147" t="s">
        <v>139</v>
      </c>
      <c r="E171" s="148" t="s">
        <v>1</v>
      </c>
      <c r="F171" s="149" t="s">
        <v>1201</v>
      </c>
      <c r="H171" s="150">
        <v>201.55</v>
      </c>
      <c r="I171" s="151"/>
      <c r="L171" s="146"/>
      <c r="M171" s="152"/>
      <c r="T171" s="153"/>
      <c r="AT171" s="148" t="s">
        <v>139</v>
      </c>
      <c r="AU171" s="148" t="s">
        <v>84</v>
      </c>
      <c r="AV171" s="12" t="s">
        <v>84</v>
      </c>
      <c r="AW171" s="12" t="s">
        <v>31</v>
      </c>
      <c r="AX171" s="12" t="s">
        <v>74</v>
      </c>
      <c r="AY171" s="148" t="s">
        <v>132</v>
      </c>
    </row>
    <row r="172" spans="2:65" s="12" customFormat="1">
      <c r="B172" s="146"/>
      <c r="D172" s="147" t="s">
        <v>139</v>
      </c>
      <c r="E172" s="148" t="s">
        <v>1</v>
      </c>
      <c r="F172" s="149" t="s">
        <v>1202</v>
      </c>
      <c r="H172" s="150">
        <v>-85.536000000000001</v>
      </c>
      <c r="I172" s="151"/>
      <c r="L172" s="146"/>
      <c r="M172" s="152"/>
      <c r="T172" s="153"/>
      <c r="AT172" s="148" t="s">
        <v>139</v>
      </c>
      <c r="AU172" s="148" t="s">
        <v>84</v>
      </c>
      <c r="AV172" s="12" t="s">
        <v>84</v>
      </c>
      <c r="AW172" s="12" t="s">
        <v>31</v>
      </c>
      <c r="AX172" s="12" t="s">
        <v>74</v>
      </c>
      <c r="AY172" s="148" t="s">
        <v>132</v>
      </c>
    </row>
    <row r="173" spans="2:65" s="12" customFormat="1">
      <c r="B173" s="146"/>
      <c r="D173" s="147" t="s">
        <v>139</v>
      </c>
      <c r="E173" s="148" t="s">
        <v>1</v>
      </c>
      <c r="F173" s="149" t="s">
        <v>1203</v>
      </c>
      <c r="H173" s="150">
        <v>-16</v>
      </c>
      <c r="I173" s="151"/>
      <c r="L173" s="146"/>
      <c r="M173" s="152"/>
      <c r="T173" s="153"/>
      <c r="AT173" s="148" t="s">
        <v>139</v>
      </c>
      <c r="AU173" s="148" t="s">
        <v>84</v>
      </c>
      <c r="AV173" s="12" t="s">
        <v>84</v>
      </c>
      <c r="AW173" s="12" t="s">
        <v>31</v>
      </c>
      <c r="AX173" s="12" t="s">
        <v>74</v>
      </c>
      <c r="AY173" s="148" t="s">
        <v>132</v>
      </c>
    </row>
    <row r="174" spans="2:65" s="12" customFormat="1">
      <c r="B174" s="146"/>
      <c r="D174" s="147" t="s">
        <v>139</v>
      </c>
      <c r="E174" s="148" t="s">
        <v>1</v>
      </c>
      <c r="F174" s="149" t="s">
        <v>1204</v>
      </c>
      <c r="H174" s="150">
        <v>-4.32</v>
      </c>
      <c r="I174" s="151"/>
      <c r="L174" s="146"/>
      <c r="M174" s="152"/>
      <c r="T174" s="153"/>
      <c r="AT174" s="148" t="s">
        <v>139</v>
      </c>
      <c r="AU174" s="148" t="s">
        <v>84</v>
      </c>
      <c r="AV174" s="12" t="s">
        <v>84</v>
      </c>
      <c r="AW174" s="12" t="s">
        <v>31</v>
      </c>
      <c r="AX174" s="12" t="s">
        <v>74</v>
      </c>
      <c r="AY174" s="148" t="s">
        <v>132</v>
      </c>
    </row>
    <row r="175" spans="2:65" s="13" customFormat="1">
      <c r="B175" s="154"/>
      <c r="D175" s="147" t="s">
        <v>139</v>
      </c>
      <c r="E175" s="155" t="s">
        <v>1</v>
      </c>
      <c r="F175" s="156" t="s">
        <v>156</v>
      </c>
      <c r="H175" s="157">
        <v>95.694000000000017</v>
      </c>
      <c r="I175" s="158"/>
      <c r="L175" s="154"/>
      <c r="M175" s="159"/>
      <c r="T175" s="160"/>
      <c r="AT175" s="155" t="s">
        <v>139</v>
      </c>
      <c r="AU175" s="155" t="s">
        <v>84</v>
      </c>
      <c r="AV175" s="13" t="s">
        <v>137</v>
      </c>
      <c r="AW175" s="13" t="s">
        <v>31</v>
      </c>
      <c r="AX175" s="13" t="s">
        <v>82</v>
      </c>
      <c r="AY175" s="155" t="s">
        <v>132</v>
      </c>
    </row>
    <row r="176" spans="2:65" s="1" customFormat="1" ht="33" customHeight="1">
      <c r="B176" s="132"/>
      <c r="C176" s="133" t="s">
        <v>310</v>
      </c>
      <c r="D176" s="133" t="s">
        <v>134</v>
      </c>
      <c r="E176" s="134" t="s">
        <v>1714</v>
      </c>
      <c r="F176" s="135" t="s">
        <v>1901</v>
      </c>
      <c r="G176" s="136" t="s">
        <v>228</v>
      </c>
      <c r="H176" s="137">
        <v>40.58</v>
      </c>
      <c r="I176" s="138"/>
      <c r="J176" s="139">
        <f>ROUND(I176*H176,2)</f>
        <v>0</v>
      </c>
      <c r="K176" s="135" t="s">
        <v>136</v>
      </c>
      <c r="L176" s="32"/>
      <c r="M176" s="140" t="s">
        <v>1</v>
      </c>
      <c r="N176" s="141" t="s">
        <v>39</v>
      </c>
      <c r="P176" s="142">
        <f>O176*H176</f>
        <v>0</v>
      </c>
      <c r="Q176" s="142">
        <v>0</v>
      </c>
      <c r="R176" s="142">
        <f>Q176*H176</f>
        <v>0</v>
      </c>
      <c r="S176" s="142">
        <v>0</v>
      </c>
      <c r="T176" s="143">
        <f>S176*H176</f>
        <v>0</v>
      </c>
      <c r="AR176" s="144" t="s">
        <v>137</v>
      </c>
      <c r="AT176" s="144" t="s">
        <v>134</v>
      </c>
      <c r="AU176" s="144" t="s">
        <v>84</v>
      </c>
      <c r="AY176" s="17" t="s">
        <v>132</v>
      </c>
      <c r="BE176" s="145">
        <f>IF(N176="základní",J176,0)</f>
        <v>0</v>
      </c>
      <c r="BF176" s="145">
        <f>IF(N176="snížená",J176,0)</f>
        <v>0</v>
      </c>
      <c r="BG176" s="145">
        <f>IF(N176="zákl. přenesená",J176,0)</f>
        <v>0</v>
      </c>
      <c r="BH176" s="145">
        <f>IF(N176="sníž. přenesená",J176,0)</f>
        <v>0</v>
      </c>
      <c r="BI176" s="145">
        <f>IF(N176="nulová",J176,0)</f>
        <v>0</v>
      </c>
      <c r="BJ176" s="17" t="s">
        <v>82</v>
      </c>
      <c r="BK176" s="145">
        <f>ROUND(I176*H176,2)</f>
        <v>0</v>
      </c>
      <c r="BL176" s="17" t="s">
        <v>137</v>
      </c>
      <c r="BM176" s="144" t="s">
        <v>1205</v>
      </c>
    </row>
    <row r="177" spans="2:65" s="12" customFormat="1">
      <c r="B177" s="146"/>
      <c r="D177" s="147" t="s">
        <v>139</v>
      </c>
      <c r="E177" s="148" t="s">
        <v>1</v>
      </c>
      <c r="F177" s="149" t="s">
        <v>1206</v>
      </c>
      <c r="H177" s="150">
        <v>30.08</v>
      </c>
      <c r="I177" s="151"/>
      <c r="L177" s="146"/>
      <c r="M177" s="152"/>
      <c r="T177" s="153"/>
      <c r="AT177" s="148" t="s">
        <v>139</v>
      </c>
      <c r="AU177" s="148" t="s">
        <v>84</v>
      </c>
      <c r="AV177" s="12" t="s">
        <v>84</v>
      </c>
      <c r="AW177" s="12" t="s">
        <v>31</v>
      </c>
      <c r="AX177" s="12" t="s">
        <v>74</v>
      </c>
      <c r="AY177" s="148" t="s">
        <v>132</v>
      </c>
    </row>
    <row r="178" spans="2:65" s="12" customFormat="1">
      <c r="B178" s="146"/>
      <c r="D178" s="147" t="s">
        <v>139</v>
      </c>
      <c r="E178" s="148" t="s">
        <v>1</v>
      </c>
      <c r="F178" s="149" t="s">
        <v>1207</v>
      </c>
      <c r="H178" s="150">
        <v>8.1</v>
      </c>
      <c r="I178" s="151"/>
      <c r="L178" s="146"/>
      <c r="M178" s="152"/>
      <c r="T178" s="153"/>
      <c r="AT178" s="148" t="s">
        <v>139</v>
      </c>
      <c r="AU178" s="148" t="s">
        <v>84</v>
      </c>
      <c r="AV178" s="12" t="s">
        <v>84</v>
      </c>
      <c r="AW178" s="12" t="s">
        <v>31</v>
      </c>
      <c r="AX178" s="12" t="s">
        <v>74</v>
      </c>
      <c r="AY178" s="148" t="s">
        <v>132</v>
      </c>
    </row>
    <row r="179" spans="2:65" s="12" customFormat="1">
      <c r="B179" s="146"/>
      <c r="D179" s="147" t="s">
        <v>139</v>
      </c>
      <c r="E179" s="148" t="s">
        <v>1</v>
      </c>
      <c r="F179" s="149" t="s">
        <v>1208</v>
      </c>
      <c r="H179" s="150">
        <v>2.4</v>
      </c>
      <c r="I179" s="151"/>
      <c r="L179" s="146"/>
      <c r="M179" s="152"/>
      <c r="T179" s="153"/>
      <c r="AT179" s="148" t="s">
        <v>139</v>
      </c>
      <c r="AU179" s="148" t="s">
        <v>84</v>
      </c>
      <c r="AV179" s="12" t="s">
        <v>84</v>
      </c>
      <c r="AW179" s="12" t="s">
        <v>31</v>
      </c>
      <c r="AX179" s="12" t="s">
        <v>74</v>
      </c>
      <c r="AY179" s="148" t="s">
        <v>132</v>
      </c>
    </row>
    <row r="180" spans="2:65" s="13" customFormat="1">
      <c r="B180" s="154"/>
      <c r="D180" s="147" t="s">
        <v>139</v>
      </c>
      <c r="E180" s="155" t="s">
        <v>1</v>
      </c>
      <c r="F180" s="156" t="s">
        <v>156</v>
      </c>
      <c r="H180" s="157">
        <v>40.58</v>
      </c>
      <c r="I180" s="158"/>
      <c r="L180" s="154"/>
      <c r="M180" s="159"/>
      <c r="T180" s="160"/>
      <c r="AT180" s="155" t="s">
        <v>139</v>
      </c>
      <c r="AU180" s="155" t="s">
        <v>84</v>
      </c>
      <c r="AV180" s="13" t="s">
        <v>137</v>
      </c>
      <c r="AW180" s="13" t="s">
        <v>31</v>
      </c>
      <c r="AX180" s="13" t="s">
        <v>82</v>
      </c>
      <c r="AY180" s="155" t="s">
        <v>132</v>
      </c>
    </row>
    <row r="181" spans="2:65" s="1" customFormat="1" ht="16.5" customHeight="1">
      <c r="B181" s="132"/>
      <c r="C181" s="174" t="s">
        <v>312</v>
      </c>
      <c r="D181" s="174" t="s">
        <v>357</v>
      </c>
      <c r="E181" s="175" t="s">
        <v>1629</v>
      </c>
      <c r="F181" s="176" t="s">
        <v>1808</v>
      </c>
      <c r="G181" s="177" t="s">
        <v>358</v>
      </c>
      <c r="H181" s="178">
        <v>56.811999999999998</v>
      </c>
      <c r="I181" s="179"/>
      <c r="J181" s="180">
        <f>ROUND(I181*H181,2)</f>
        <v>0</v>
      </c>
      <c r="K181" s="176" t="s">
        <v>136</v>
      </c>
      <c r="L181" s="181"/>
      <c r="M181" s="182" t="s">
        <v>1</v>
      </c>
      <c r="N181" s="183" t="s">
        <v>39</v>
      </c>
      <c r="P181" s="142">
        <f>O181*H181</f>
        <v>0</v>
      </c>
      <c r="Q181" s="142">
        <v>1</v>
      </c>
      <c r="R181" s="142">
        <f>Q181*H181</f>
        <v>56.811999999999998</v>
      </c>
      <c r="S181" s="142">
        <v>0</v>
      </c>
      <c r="T181" s="143">
        <f>S181*H181</f>
        <v>0</v>
      </c>
      <c r="AR181" s="144" t="s">
        <v>208</v>
      </c>
      <c r="AT181" s="144" t="s">
        <v>357</v>
      </c>
      <c r="AU181" s="144" t="s">
        <v>84</v>
      </c>
      <c r="AY181" s="17" t="s">
        <v>132</v>
      </c>
      <c r="BE181" s="145">
        <f>IF(N181="základní",J181,0)</f>
        <v>0</v>
      </c>
      <c r="BF181" s="145">
        <f>IF(N181="snížená",J181,0)</f>
        <v>0</v>
      </c>
      <c r="BG181" s="145">
        <f>IF(N181="zákl. přenesená",J181,0)</f>
        <v>0</v>
      </c>
      <c r="BH181" s="145">
        <f>IF(N181="sníž. přenesená",J181,0)</f>
        <v>0</v>
      </c>
      <c r="BI181" s="145">
        <f>IF(N181="nulová",J181,0)</f>
        <v>0</v>
      </c>
      <c r="BJ181" s="17" t="s">
        <v>82</v>
      </c>
      <c r="BK181" s="145">
        <f>ROUND(I181*H181,2)</f>
        <v>0</v>
      </c>
      <c r="BL181" s="17" t="s">
        <v>137</v>
      </c>
      <c r="BM181" s="144" t="s">
        <v>1209</v>
      </c>
    </row>
    <row r="182" spans="2:65" s="12" customFormat="1">
      <c r="B182" s="146"/>
      <c r="D182" s="147" t="s">
        <v>139</v>
      </c>
      <c r="F182" s="149" t="s">
        <v>1210</v>
      </c>
      <c r="H182" s="150">
        <v>56.811999999999998</v>
      </c>
      <c r="I182" s="151"/>
      <c r="L182" s="146"/>
      <c r="M182" s="152"/>
      <c r="T182" s="153"/>
      <c r="AT182" s="148" t="s">
        <v>139</v>
      </c>
      <c r="AU182" s="148" t="s">
        <v>84</v>
      </c>
      <c r="AV182" s="12" t="s">
        <v>84</v>
      </c>
      <c r="AW182" s="12" t="s">
        <v>3</v>
      </c>
      <c r="AX182" s="12" t="s">
        <v>82</v>
      </c>
      <c r="AY182" s="148" t="s">
        <v>132</v>
      </c>
    </row>
    <row r="183" spans="2:65" s="1" customFormat="1" ht="33" customHeight="1">
      <c r="B183" s="132"/>
      <c r="C183" s="133" t="s">
        <v>314</v>
      </c>
      <c r="D183" s="133" t="s">
        <v>134</v>
      </c>
      <c r="E183" s="134" t="s">
        <v>1715</v>
      </c>
      <c r="F183" s="135" t="s">
        <v>1902</v>
      </c>
      <c r="G183" s="136" t="s">
        <v>135</v>
      </c>
      <c r="H183" s="137">
        <v>560</v>
      </c>
      <c r="I183" s="138"/>
      <c r="J183" s="139">
        <f>ROUND(I183*H183,2)</f>
        <v>0</v>
      </c>
      <c r="K183" s="135" t="s">
        <v>136</v>
      </c>
      <c r="L183" s="32"/>
      <c r="M183" s="140" t="s">
        <v>1</v>
      </c>
      <c r="N183" s="141" t="s">
        <v>39</v>
      </c>
      <c r="P183" s="142">
        <f>O183*H183</f>
        <v>0</v>
      </c>
      <c r="Q183" s="142">
        <v>0</v>
      </c>
      <c r="R183" s="142">
        <f>Q183*H183</f>
        <v>0</v>
      </c>
      <c r="S183" s="142">
        <v>0</v>
      </c>
      <c r="T183" s="143">
        <f>S183*H183</f>
        <v>0</v>
      </c>
      <c r="AR183" s="144" t="s">
        <v>137</v>
      </c>
      <c r="AT183" s="144" t="s">
        <v>134</v>
      </c>
      <c r="AU183" s="144" t="s">
        <v>84</v>
      </c>
      <c r="AY183" s="17" t="s">
        <v>132</v>
      </c>
      <c r="BE183" s="145">
        <f>IF(N183="základní",J183,0)</f>
        <v>0</v>
      </c>
      <c r="BF183" s="145">
        <f>IF(N183="snížená",J183,0)</f>
        <v>0</v>
      </c>
      <c r="BG183" s="145">
        <f>IF(N183="zákl. přenesená",J183,0)</f>
        <v>0</v>
      </c>
      <c r="BH183" s="145">
        <f>IF(N183="sníž. přenesená",J183,0)</f>
        <v>0</v>
      </c>
      <c r="BI183" s="145">
        <f>IF(N183="nulová",J183,0)</f>
        <v>0</v>
      </c>
      <c r="BJ183" s="17" t="s">
        <v>82</v>
      </c>
      <c r="BK183" s="145">
        <f>ROUND(I183*H183,2)</f>
        <v>0</v>
      </c>
      <c r="BL183" s="17" t="s">
        <v>137</v>
      </c>
      <c r="BM183" s="144" t="s">
        <v>1211</v>
      </c>
    </row>
    <row r="184" spans="2:65" s="12" customFormat="1">
      <c r="B184" s="146"/>
      <c r="D184" s="147" t="s">
        <v>139</v>
      </c>
      <c r="E184" s="148" t="s">
        <v>1</v>
      </c>
      <c r="F184" s="149" t="s">
        <v>1212</v>
      </c>
      <c r="H184" s="150">
        <v>200</v>
      </c>
      <c r="I184" s="151"/>
      <c r="L184" s="146"/>
      <c r="M184" s="152"/>
      <c r="T184" s="153"/>
      <c r="AT184" s="148" t="s">
        <v>139</v>
      </c>
      <c r="AU184" s="148" t="s">
        <v>84</v>
      </c>
      <c r="AV184" s="12" t="s">
        <v>84</v>
      </c>
      <c r="AW184" s="12" t="s">
        <v>31</v>
      </c>
      <c r="AX184" s="12" t="s">
        <v>74</v>
      </c>
      <c r="AY184" s="148" t="s">
        <v>132</v>
      </c>
    </row>
    <row r="185" spans="2:65" s="12" customFormat="1">
      <c r="B185" s="146"/>
      <c r="D185" s="147" t="s">
        <v>139</v>
      </c>
      <c r="E185" s="148" t="s">
        <v>1</v>
      </c>
      <c r="F185" s="149" t="s">
        <v>1213</v>
      </c>
      <c r="H185" s="150">
        <v>360</v>
      </c>
      <c r="I185" s="151"/>
      <c r="L185" s="146"/>
      <c r="M185" s="152"/>
      <c r="T185" s="153"/>
      <c r="AT185" s="148" t="s">
        <v>139</v>
      </c>
      <c r="AU185" s="148" t="s">
        <v>84</v>
      </c>
      <c r="AV185" s="12" t="s">
        <v>84</v>
      </c>
      <c r="AW185" s="12" t="s">
        <v>31</v>
      </c>
      <c r="AX185" s="12" t="s">
        <v>74</v>
      </c>
      <c r="AY185" s="148" t="s">
        <v>132</v>
      </c>
    </row>
    <row r="186" spans="2:65" s="13" customFormat="1">
      <c r="B186" s="154"/>
      <c r="D186" s="147" t="s">
        <v>139</v>
      </c>
      <c r="E186" s="155" t="s">
        <v>1</v>
      </c>
      <c r="F186" s="156" t="s">
        <v>156</v>
      </c>
      <c r="H186" s="157">
        <v>560</v>
      </c>
      <c r="I186" s="158"/>
      <c r="L186" s="154"/>
      <c r="M186" s="159"/>
      <c r="T186" s="160"/>
      <c r="AT186" s="155" t="s">
        <v>139</v>
      </c>
      <c r="AU186" s="155" t="s">
        <v>84</v>
      </c>
      <c r="AV186" s="13" t="s">
        <v>137</v>
      </c>
      <c r="AW186" s="13" t="s">
        <v>31</v>
      </c>
      <c r="AX186" s="13" t="s">
        <v>82</v>
      </c>
      <c r="AY186" s="155" t="s">
        <v>132</v>
      </c>
    </row>
    <row r="187" spans="2:65" s="1" customFormat="1" ht="24.2" customHeight="1">
      <c r="B187" s="132"/>
      <c r="C187" s="133" t="s">
        <v>318</v>
      </c>
      <c r="D187" s="133" t="s">
        <v>134</v>
      </c>
      <c r="E187" s="134" t="s">
        <v>1632</v>
      </c>
      <c r="F187" s="135" t="s">
        <v>1811</v>
      </c>
      <c r="G187" s="136" t="s">
        <v>135</v>
      </c>
      <c r="H187" s="137">
        <v>560</v>
      </c>
      <c r="I187" s="138"/>
      <c r="J187" s="139">
        <f>ROUND(I187*H187,2)</f>
        <v>0</v>
      </c>
      <c r="K187" s="135" t="s">
        <v>136</v>
      </c>
      <c r="L187" s="32"/>
      <c r="M187" s="140" t="s">
        <v>1</v>
      </c>
      <c r="N187" s="141" t="s">
        <v>39</v>
      </c>
      <c r="P187" s="142">
        <f>O187*H187</f>
        <v>0</v>
      </c>
      <c r="Q187" s="142">
        <v>0</v>
      </c>
      <c r="R187" s="142">
        <f>Q187*H187</f>
        <v>0</v>
      </c>
      <c r="S187" s="142">
        <v>0</v>
      </c>
      <c r="T187" s="143">
        <f>S187*H187</f>
        <v>0</v>
      </c>
      <c r="AR187" s="144" t="s">
        <v>137</v>
      </c>
      <c r="AT187" s="144" t="s">
        <v>134</v>
      </c>
      <c r="AU187" s="144" t="s">
        <v>84</v>
      </c>
      <c r="AY187" s="17" t="s">
        <v>132</v>
      </c>
      <c r="BE187" s="145">
        <f>IF(N187="základní",J187,0)</f>
        <v>0</v>
      </c>
      <c r="BF187" s="145">
        <f>IF(N187="snížená",J187,0)</f>
        <v>0</v>
      </c>
      <c r="BG187" s="145">
        <f>IF(N187="zákl. přenesená",J187,0)</f>
        <v>0</v>
      </c>
      <c r="BH187" s="145">
        <f>IF(N187="sníž. přenesená",J187,0)</f>
        <v>0</v>
      </c>
      <c r="BI187" s="145">
        <f>IF(N187="nulová",J187,0)</f>
        <v>0</v>
      </c>
      <c r="BJ187" s="17" t="s">
        <v>82</v>
      </c>
      <c r="BK187" s="145">
        <f>ROUND(I187*H187,2)</f>
        <v>0</v>
      </c>
      <c r="BL187" s="17" t="s">
        <v>137</v>
      </c>
      <c r="BM187" s="144" t="s">
        <v>1214</v>
      </c>
    </row>
    <row r="188" spans="2:65" s="12" customFormat="1">
      <c r="B188" s="146"/>
      <c r="D188" s="147" t="s">
        <v>139</v>
      </c>
      <c r="E188" s="148" t="s">
        <v>1</v>
      </c>
      <c r="F188" s="149" t="s">
        <v>1212</v>
      </c>
      <c r="H188" s="150">
        <v>200</v>
      </c>
      <c r="I188" s="151"/>
      <c r="L188" s="146"/>
      <c r="M188" s="152"/>
      <c r="T188" s="153"/>
      <c r="AT188" s="148" t="s">
        <v>139</v>
      </c>
      <c r="AU188" s="148" t="s">
        <v>84</v>
      </c>
      <c r="AV188" s="12" t="s">
        <v>84</v>
      </c>
      <c r="AW188" s="12" t="s">
        <v>31</v>
      </c>
      <c r="AX188" s="12" t="s">
        <v>74</v>
      </c>
      <c r="AY188" s="148" t="s">
        <v>132</v>
      </c>
    </row>
    <row r="189" spans="2:65" s="12" customFormat="1">
      <c r="B189" s="146"/>
      <c r="D189" s="147" t="s">
        <v>139</v>
      </c>
      <c r="E189" s="148" t="s">
        <v>1</v>
      </c>
      <c r="F189" s="149" t="s">
        <v>1213</v>
      </c>
      <c r="H189" s="150">
        <v>360</v>
      </c>
      <c r="I189" s="151"/>
      <c r="L189" s="146"/>
      <c r="M189" s="152"/>
      <c r="T189" s="153"/>
      <c r="AT189" s="148" t="s">
        <v>139</v>
      </c>
      <c r="AU189" s="148" t="s">
        <v>84</v>
      </c>
      <c r="AV189" s="12" t="s">
        <v>84</v>
      </c>
      <c r="AW189" s="12" t="s">
        <v>31</v>
      </c>
      <c r="AX189" s="12" t="s">
        <v>74</v>
      </c>
      <c r="AY189" s="148" t="s">
        <v>132</v>
      </c>
    </row>
    <row r="190" spans="2:65" s="13" customFormat="1">
      <c r="B190" s="154"/>
      <c r="D190" s="147" t="s">
        <v>139</v>
      </c>
      <c r="E190" s="155" t="s">
        <v>1</v>
      </c>
      <c r="F190" s="156" t="s">
        <v>156</v>
      </c>
      <c r="H190" s="157">
        <v>560</v>
      </c>
      <c r="I190" s="158"/>
      <c r="L190" s="154"/>
      <c r="M190" s="159"/>
      <c r="T190" s="160"/>
      <c r="AT190" s="155" t="s">
        <v>139</v>
      </c>
      <c r="AU190" s="155" t="s">
        <v>84</v>
      </c>
      <c r="AV190" s="13" t="s">
        <v>137</v>
      </c>
      <c r="AW190" s="13" t="s">
        <v>31</v>
      </c>
      <c r="AX190" s="13" t="s">
        <v>82</v>
      </c>
      <c r="AY190" s="155" t="s">
        <v>132</v>
      </c>
    </row>
    <row r="191" spans="2:65" s="1" customFormat="1" ht="16.5" customHeight="1">
      <c r="B191" s="132"/>
      <c r="C191" s="174" t="s">
        <v>321</v>
      </c>
      <c r="D191" s="174" t="s">
        <v>357</v>
      </c>
      <c r="E191" s="175" t="s">
        <v>1633</v>
      </c>
      <c r="F191" s="176" t="s">
        <v>1812</v>
      </c>
      <c r="G191" s="177" t="s">
        <v>385</v>
      </c>
      <c r="H191" s="178">
        <v>11.2</v>
      </c>
      <c r="I191" s="179"/>
      <c r="J191" s="180">
        <f>ROUND(I191*H191,2)</f>
        <v>0</v>
      </c>
      <c r="K191" s="176" t="s">
        <v>136</v>
      </c>
      <c r="L191" s="181"/>
      <c r="M191" s="182" t="s">
        <v>1</v>
      </c>
      <c r="N191" s="183" t="s">
        <v>39</v>
      </c>
      <c r="P191" s="142">
        <f>O191*H191</f>
        <v>0</v>
      </c>
      <c r="Q191" s="142">
        <v>1E-3</v>
      </c>
      <c r="R191" s="142">
        <f>Q191*H191</f>
        <v>1.12E-2</v>
      </c>
      <c r="S191" s="142">
        <v>0</v>
      </c>
      <c r="T191" s="143">
        <f>S191*H191</f>
        <v>0</v>
      </c>
      <c r="AR191" s="144" t="s">
        <v>208</v>
      </c>
      <c r="AT191" s="144" t="s">
        <v>357</v>
      </c>
      <c r="AU191" s="144" t="s">
        <v>84</v>
      </c>
      <c r="AY191" s="17" t="s">
        <v>132</v>
      </c>
      <c r="BE191" s="145">
        <f>IF(N191="základní",J191,0)</f>
        <v>0</v>
      </c>
      <c r="BF191" s="145">
        <f>IF(N191="snížená",J191,0)</f>
        <v>0</v>
      </c>
      <c r="BG191" s="145">
        <f>IF(N191="zákl. přenesená",J191,0)</f>
        <v>0</v>
      </c>
      <c r="BH191" s="145">
        <f>IF(N191="sníž. přenesená",J191,0)</f>
        <v>0</v>
      </c>
      <c r="BI191" s="145">
        <f>IF(N191="nulová",J191,0)</f>
        <v>0</v>
      </c>
      <c r="BJ191" s="17" t="s">
        <v>82</v>
      </c>
      <c r="BK191" s="145">
        <f>ROUND(I191*H191,2)</f>
        <v>0</v>
      </c>
      <c r="BL191" s="17" t="s">
        <v>137</v>
      </c>
      <c r="BM191" s="144" t="s">
        <v>1215</v>
      </c>
    </row>
    <row r="192" spans="2:65" s="12" customFormat="1">
      <c r="B192" s="146"/>
      <c r="D192" s="147" t="s">
        <v>139</v>
      </c>
      <c r="F192" s="149" t="s">
        <v>1216</v>
      </c>
      <c r="H192" s="150">
        <v>11.2</v>
      </c>
      <c r="I192" s="151"/>
      <c r="L192" s="146"/>
      <c r="M192" s="152"/>
      <c r="T192" s="153"/>
      <c r="AT192" s="148" t="s">
        <v>139</v>
      </c>
      <c r="AU192" s="148" t="s">
        <v>84</v>
      </c>
      <c r="AV192" s="12" t="s">
        <v>84</v>
      </c>
      <c r="AW192" s="12" t="s">
        <v>3</v>
      </c>
      <c r="AX192" s="12" t="s">
        <v>82</v>
      </c>
      <c r="AY192" s="148" t="s">
        <v>132</v>
      </c>
    </row>
    <row r="193" spans="2:65" s="1" customFormat="1" ht="24.2" customHeight="1">
      <c r="B193" s="132"/>
      <c r="C193" s="133" t="s">
        <v>323</v>
      </c>
      <c r="D193" s="133" t="s">
        <v>134</v>
      </c>
      <c r="E193" s="134" t="s">
        <v>1634</v>
      </c>
      <c r="F193" s="135" t="s">
        <v>1813</v>
      </c>
      <c r="G193" s="136" t="s">
        <v>135</v>
      </c>
      <c r="H193" s="137">
        <v>838</v>
      </c>
      <c r="I193" s="138"/>
      <c r="J193" s="139">
        <f>ROUND(I193*H193,2)</f>
        <v>0</v>
      </c>
      <c r="K193" s="135" t="s">
        <v>136</v>
      </c>
      <c r="L193" s="32"/>
      <c r="M193" s="140" t="s">
        <v>1</v>
      </c>
      <c r="N193" s="141" t="s">
        <v>39</v>
      </c>
      <c r="P193" s="142">
        <f>O193*H193</f>
        <v>0</v>
      </c>
      <c r="Q193" s="142">
        <v>0</v>
      </c>
      <c r="R193" s="142">
        <f>Q193*H193</f>
        <v>0</v>
      </c>
      <c r="S193" s="142">
        <v>0</v>
      </c>
      <c r="T193" s="143">
        <f>S193*H193</f>
        <v>0</v>
      </c>
      <c r="AR193" s="144" t="s">
        <v>137</v>
      </c>
      <c r="AT193" s="144" t="s">
        <v>134</v>
      </c>
      <c r="AU193" s="144" t="s">
        <v>84</v>
      </c>
      <c r="AY193" s="17" t="s">
        <v>132</v>
      </c>
      <c r="BE193" s="145">
        <f>IF(N193="základní",J193,0)</f>
        <v>0</v>
      </c>
      <c r="BF193" s="145">
        <f>IF(N193="snížená",J193,0)</f>
        <v>0</v>
      </c>
      <c r="BG193" s="145">
        <f>IF(N193="zákl. přenesená",J193,0)</f>
        <v>0</v>
      </c>
      <c r="BH193" s="145">
        <f>IF(N193="sníž. přenesená",J193,0)</f>
        <v>0</v>
      </c>
      <c r="BI193" s="145">
        <f>IF(N193="nulová",J193,0)</f>
        <v>0</v>
      </c>
      <c r="BJ193" s="17" t="s">
        <v>82</v>
      </c>
      <c r="BK193" s="145">
        <f>ROUND(I193*H193,2)</f>
        <v>0</v>
      </c>
      <c r="BL193" s="17" t="s">
        <v>137</v>
      </c>
      <c r="BM193" s="144" t="s">
        <v>1217</v>
      </c>
    </row>
    <row r="194" spans="2:65" s="12" customFormat="1">
      <c r="B194" s="146"/>
      <c r="D194" s="147" t="s">
        <v>139</v>
      </c>
      <c r="E194" s="148" t="s">
        <v>1</v>
      </c>
      <c r="F194" s="149" t="s">
        <v>1218</v>
      </c>
      <c r="H194" s="150">
        <v>288</v>
      </c>
      <c r="I194" s="151"/>
      <c r="L194" s="146"/>
      <c r="M194" s="152"/>
      <c r="T194" s="153"/>
      <c r="AT194" s="148" t="s">
        <v>139</v>
      </c>
      <c r="AU194" s="148" t="s">
        <v>84</v>
      </c>
      <c r="AV194" s="12" t="s">
        <v>84</v>
      </c>
      <c r="AW194" s="12" t="s">
        <v>31</v>
      </c>
      <c r="AX194" s="12" t="s">
        <v>74</v>
      </c>
      <c r="AY194" s="148" t="s">
        <v>132</v>
      </c>
    </row>
    <row r="195" spans="2:65" s="12" customFormat="1">
      <c r="B195" s="146"/>
      <c r="D195" s="147" t="s">
        <v>139</v>
      </c>
      <c r="E195" s="148" t="s">
        <v>1</v>
      </c>
      <c r="F195" s="149" t="s">
        <v>1219</v>
      </c>
      <c r="H195" s="150">
        <v>550</v>
      </c>
      <c r="I195" s="151"/>
      <c r="L195" s="146"/>
      <c r="M195" s="152"/>
      <c r="T195" s="153"/>
      <c r="AT195" s="148" t="s">
        <v>139</v>
      </c>
      <c r="AU195" s="148" t="s">
        <v>84</v>
      </c>
      <c r="AV195" s="12" t="s">
        <v>84</v>
      </c>
      <c r="AW195" s="12" t="s">
        <v>31</v>
      </c>
      <c r="AX195" s="12" t="s">
        <v>74</v>
      </c>
      <c r="AY195" s="148" t="s">
        <v>132</v>
      </c>
    </row>
    <row r="196" spans="2:65" s="13" customFormat="1">
      <c r="B196" s="154"/>
      <c r="D196" s="147" t="s">
        <v>139</v>
      </c>
      <c r="E196" s="155" t="s">
        <v>1</v>
      </c>
      <c r="F196" s="156" t="s">
        <v>156</v>
      </c>
      <c r="H196" s="157">
        <v>838</v>
      </c>
      <c r="I196" s="158"/>
      <c r="L196" s="154"/>
      <c r="M196" s="159"/>
      <c r="T196" s="160"/>
      <c r="AT196" s="155" t="s">
        <v>139</v>
      </c>
      <c r="AU196" s="155" t="s">
        <v>84</v>
      </c>
      <c r="AV196" s="13" t="s">
        <v>137</v>
      </c>
      <c r="AW196" s="13" t="s">
        <v>31</v>
      </c>
      <c r="AX196" s="13" t="s">
        <v>82</v>
      </c>
      <c r="AY196" s="155" t="s">
        <v>132</v>
      </c>
    </row>
    <row r="197" spans="2:65" s="11" customFormat="1" ht="22.9" customHeight="1">
      <c r="B197" s="120"/>
      <c r="D197" s="121" t="s">
        <v>73</v>
      </c>
      <c r="E197" s="130" t="s">
        <v>84</v>
      </c>
      <c r="F197" s="130" t="s">
        <v>1220</v>
      </c>
      <c r="I197" s="123"/>
      <c r="J197" s="131">
        <f>BK197</f>
        <v>0</v>
      </c>
      <c r="L197" s="120"/>
      <c r="M197" s="125"/>
      <c r="P197" s="126">
        <f>SUM(P198:P238)</f>
        <v>0</v>
      </c>
      <c r="R197" s="126">
        <f>SUM(R198:R238)</f>
        <v>121.39352962</v>
      </c>
      <c r="T197" s="127">
        <f>SUM(T198:T238)</f>
        <v>0</v>
      </c>
      <c r="AR197" s="121" t="s">
        <v>82</v>
      </c>
      <c r="AT197" s="128" t="s">
        <v>73</v>
      </c>
      <c r="AU197" s="128" t="s">
        <v>82</v>
      </c>
      <c r="AY197" s="121" t="s">
        <v>132</v>
      </c>
      <c r="BK197" s="129">
        <f>SUM(BK198:BK238)</f>
        <v>0</v>
      </c>
    </row>
    <row r="198" spans="2:65" s="1" customFormat="1" ht="24.2" customHeight="1">
      <c r="B198" s="132"/>
      <c r="C198" s="133" t="s">
        <v>7</v>
      </c>
      <c r="D198" s="133" t="s">
        <v>134</v>
      </c>
      <c r="E198" s="134" t="s">
        <v>1716</v>
      </c>
      <c r="F198" s="135" t="s">
        <v>1903</v>
      </c>
      <c r="G198" s="136" t="s">
        <v>135</v>
      </c>
      <c r="H198" s="137">
        <v>72</v>
      </c>
      <c r="I198" s="138"/>
      <c r="J198" s="139">
        <f>ROUND(I198*H198,2)</f>
        <v>0</v>
      </c>
      <c r="K198" s="135" t="s">
        <v>136</v>
      </c>
      <c r="L198" s="32"/>
      <c r="M198" s="140" t="s">
        <v>1</v>
      </c>
      <c r="N198" s="141" t="s">
        <v>39</v>
      </c>
      <c r="P198" s="142">
        <f>O198*H198</f>
        <v>0</v>
      </c>
      <c r="Q198" s="142">
        <v>1.7000000000000001E-4</v>
      </c>
      <c r="R198" s="142">
        <f>Q198*H198</f>
        <v>1.2240000000000001E-2</v>
      </c>
      <c r="S198" s="142">
        <v>0</v>
      </c>
      <c r="T198" s="143">
        <f>S198*H198</f>
        <v>0</v>
      </c>
      <c r="AR198" s="144" t="s">
        <v>137</v>
      </c>
      <c r="AT198" s="144" t="s">
        <v>134</v>
      </c>
      <c r="AU198" s="144" t="s">
        <v>84</v>
      </c>
      <c r="AY198" s="17" t="s">
        <v>132</v>
      </c>
      <c r="BE198" s="145">
        <f>IF(N198="základní",J198,0)</f>
        <v>0</v>
      </c>
      <c r="BF198" s="145">
        <f>IF(N198="snížená",J198,0)</f>
        <v>0</v>
      </c>
      <c r="BG198" s="145">
        <f>IF(N198="zákl. přenesená",J198,0)</f>
        <v>0</v>
      </c>
      <c r="BH198" s="145">
        <f>IF(N198="sníž. přenesená",J198,0)</f>
        <v>0</v>
      </c>
      <c r="BI198" s="145">
        <f>IF(N198="nulová",J198,0)</f>
        <v>0</v>
      </c>
      <c r="BJ198" s="17" t="s">
        <v>82</v>
      </c>
      <c r="BK198" s="145">
        <f>ROUND(I198*H198,2)</f>
        <v>0</v>
      </c>
      <c r="BL198" s="17" t="s">
        <v>137</v>
      </c>
      <c r="BM198" s="144" t="s">
        <v>1221</v>
      </c>
    </row>
    <row r="199" spans="2:65" s="12" customFormat="1">
      <c r="B199" s="146"/>
      <c r="D199" s="147" t="s">
        <v>139</v>
      </c>
      <c r="E199" s="148" t="s">
        <v>1</v>
      </c>
      <c r="F199" s="149" t="s">
        <v>1222</v>
      </c>
      <c r="H199" s="150">
        <v>72</v>
      </c>
      <c r="I199" s="151"/>
      <c r="L199" s="146"/>
      <c r="M199" s="152"/>
      <c r="T199" s="153"/>
      <c r="AT199" s="148" t="s">
        <v>139</v>
      </c>
      <c r="AU199" s="148" t="s">
        <v>84</v>
      </c>
      <c r="AV199" s="12" t="s">
        <v>84</v>
      </c>
      <c r="AW199" s="12" t="s">
        <v>31</v>
      </c>
      <c r="AX199" s="12" t="s">
        <v>82</v>
      </c>
      <c r="AY199" s="148" t="s">
        <v>132</v>
      </c>
    </row>
    <row r="200" spans="2:65" s="1" customFormat="1" ht="24.2" customHeight="1">
      <c r="B200" s="132"/>
      <c r="C200" s="174" t="s">
        <v>340</v>
      </c>
      <c r="D200" s="174" t="s">
        <v>357</v>
      </c>
      <c r="E200" s="175" t="s">
        <v>1717</v>
      </c>
      <c r="F200" s="176" t="s">
        <v>1904</v>
      </c>
      <c r="G200" s="177" t="s">
        <v>135</v>
      </c>
      <c r="H200" s="178">
        <v>85.284000000000006</v>
      </c>
      <c r="I200" s="179"/>
      <c r="J200" s="180">
        <f>ROUND(I200*H200,2)</f>
        <v>0</v>
      </c>
      <c r="K200" s="176" t="s">
        <v>136</v>
      </c>
      <c r="L200" s="181"/>
      <c r="M200" s="182" t="s">
        <v>1</v>
      </c>
      <c r="N200" s="183" t="s">
        <v>39</v>
      </c>
      <c r="P200" s="142">
        <f>O200*H200</f>
        <v>0</v>
      </c>
      <c r="Q200" s="142">
        <v>2.9999999999999997E-4</v>
      </c>
      <c r="R200" s="142">
        <f>Q200*H200</f>
        <v>2.5585199999999999E-2</v>
      </c>
      <c r="S200" s="142">
        <v>0</v>
      </c>
      <c r="T200" s="143">
        <f>S200*H200</f>
        <v>0</v>
      </c>
      <c r="AR200" s="144" t="s">
        <v>208</v>
      </c>
      <c r="AT200" s="144" t="s">
        <v>357</v>
      </c>
      <c r="AU200" s="144" t="s">
        <v>84</v>
      </c>
      <c r="AY200" s="17" t="s">
        <v>132</v>
      </c>
      <c r="BE200" s="145">
        <f>IF(N200="základní",J200,0)</f>
        <v>0</v>
      </c>
      <c r="BF200" s="145">
        <f>IF(N200="snížená",J200,0)</f>
        <v>0</v>
      </c>
      <c r="BG200" s="145">
        <f>IF(N200="zákl. přenesená",J200,0)</f>
        <v>0</v>
      </c>
      <c r="BH200" s="145">
        <f>IF(N200="sníž. přenesená",J200,0)</f>
        <v>0</v>
      </c>
      <c r="BI200" s="145">
        <f>IF(N200="nulová",J200,0)</f>
        <v>0</v>
      </c>
      <c r="BJ200" s="17" t="s">
        <v>82</v>
      </c>
      <c r="BK200" s="145">
        <f>ROUND(I200*H200,2)</f>
        <v>0</v>
      </c>
      <c r="BL200" s="17" t="s">
        <v>137</v>
      </c>
      <c r="BM200" s="144" t="s">
        <v>1223</v>
      </c>
    </row>
    <row r="201" spans="2:65" s="12" customFormat="1">
      <c r="B201" s="146"/>
      <c r="D201" s="147" t="s">
        <v>139</v>
      </c>
      <c r="F201" s="149" t="s">
        <v>1224</v>
      </c>
      <c r="H201" s="150">
        <v>85.284000000000006</v>
      </c>
      <c r="I201" s="151"/>
      <c r="L201" s="146"/>
      <c r="M201" s="152"/>
      <c r="T201" s="153"/>
      <c r="AT201" s="148" t="s">
        <v>139</v>
      </c>
      <c r="AU201" s="148" t="s">
        <v>84</v>
      </c>
      <c r="AV201" s="12" t="s">
        <v>84</v>
      </c>
      <c r="AW201" s="12" t="s">
        <v>3</v>
      </c>
      <c r="AX201" s="12" t="s">
        <v>82</v>
      </c>
      <c r="AY201" s="148" t="s">
        <v>132</v>
      </c>
    </row>
    <row r="202" spans="2:65" s="1" customFormat="1" ht="24.2" customHeight="1">
      <c r="B202" s="132"/>
      <c r="C202" s="133" t="s">
        <v>356</v>
      </c>
      <c r="D202" s="133" t="s">
        <v>134</v>
      </c>
      <c r="E202" s="134" t="s">
        <v>1718</v>
      </c>
      <c r="F202" s="135" t="s">
        <v>1905</v>
      </c>
      <c r="G202" s="136" t="s">
        <v>175</v>
      </c>
      <c r="H202" s="137">
        <v>48</v>
      </c>
      <c r="I202" s="138"/>
      <c r="J202" s="139">
        <f>ROUND(I202*H202,2)</f>
        <v>0</v>
      </c>
      <c r="K202" s="135" t="s">
        <v>136</v>
      </c>
      <c r="L202" s="32"/>
      <c r="M202" s="140" t="s">
        <v>1</v>
      </c>
      <c r="N202" s="141" t="s">
        <v>39</v>
      </c>
      <c r="P202" s="142">
        <f>O202*H202</f>
        <v>0</v>
      </c>
      <c r="Q202" s="142">
        <v>4.8999999999999998E-4</v>
      </c>
      <c r="R202" s="142">
        <f>Q202*H202</f>
        <v>2.3519999999999999E-2</v>
      </c>
      <c r="S202" s="142">
        <v>0</v>
      </c>
      <c r="T202" s="143">
        <f>S202*H202</f>
        <v>0</v>
      </c>
      <c r="AR202" s="144" t="s">
        <v>137</v>
      </c>
      <c r="AT202" s="144" t="s">
        <v>134</v>
      </c>
      <c r="AU202" s="144" t="s">
        <v>84</v>
      </c>
      <c r="AY202" s="17" t="s">
        <v>132</v>
      </c>
      <c r="BE202" s="145">
        <f>IF(N202="základní",J202,0)</f>
        <v>0</v>
      </c>
      <c r="BF202" s="145">
        <f>IF(N202="snížená",J202,0)</f>
        <v>0</v>
      </c>
      <c r="BG202" s="145">
        <f>IF(N202="zákl. přenesená",J202,0)</f>
        <v>0</v>
      </c>
      <c r="BH202" s="145">
        <f>IF(N202="sníž. přenesená",J202,0)</f>
        <v>0</v>
      </c>
      <c r="BI202" s="145">
        <f>IF(N202="nulová",J202,0)</f>
        <v>0</v>
      </c>
      <c r="BJ202" s="17" t="s">
        <v>82</v>
      </c>
      <c r="BK202" s="145">
        <f>ROUND(I202*H202,2)</f>
        <v>0</v>
      </c>
      <c r="BL202" s="17" t="s">
        <v>137</v>
      </c>
      <c r="BM202" s="144" t="s">
        <v>1225</v>
      </c>
    </row>
    <row r="203" spans="2:65" s="12" customFormat="1">
      <c r="B203" s="146"/>
      <c r="D203" s="147" t="s">
        <v>139</v>
      </c>
      <c r="E203" s="148" t="s">
        <v>1</v>
      </c>
      <c r="F203" s="149" t="s">
        <v>1226</v>
      </c>
      <c r="H203" s="150">
        <v>48</v>
      </c>
      <c r="I203" s="151"/>
      <c r="L203" s="146"/>
      <c r="M203" s="152"/>
      <c r="T203" s="153"/>
      <c r="AT203" s="148" t="s">
        <v>139</v>
      </c>
      <c r="AU203" s="148" t="s">
        <v>84</v>
      </c>
      <c r="AV203" s="12" t="s">
        <v>84</v>
      </c>
      <c r="AW203" s="12" t="s">
        <v>31</v>
      </c>
      <c r="AX203" s="12" t="s">
        <v>82</v>
      </c>
      <c r="AY203" s="148" t="s">
        <v>132</v>
      </c>
    </row>
    <row r="204" spans="2:65" s="1" customFormat="1" ht="21.75" customHeight="1">
      <c r="B204" s="132"/>
      <c r="C204" s="133" t="s">
        <v>361</v>
      </c>
      <c r="D204" s="133" t="s">
        <v>134</v>
      </c>
      <c r="E204" s="134" t="s">
        <v>1719</v>
      </c>
      <c r="F204" s="135" t="s">
        <v>1906</v>
      </c>
      <c r="G204" s="136" t="s">
        <v>479</v>
      </c>
      <c r="H204" s="137">
        <v>14</v>
      </c>
      <c r="I204" s="138"/>
      <c r="J204" s="139">
        <f>ROUND(I204*H204,2)</f>
        <v>0</v>
      </c>
      <c r="K204" s="135" t="s">
        <v>136</v>
      </c>
      <c r="L204" s="32"/>
      <c r="M204" s="140" t="s">
        <v>1</v>
      </c>
      <c r="N204" s="141" t="s">
        <v>39</v>
      </c>
      <c r="P204" s="142">
        <f>O204*H204</f>
        <v>0</v>
      </c>
      <c r="Q204" s="142">
        <v>5.5399999999999998E-3</v>
      </c>
      <c r="R204" s="142">
        <f>Q204*H204</f>
        <v>7.755999999999999E-2</v>
      </c>
      <c r="S204" s="142">
        <v>0</v>
      </c>
      <c r="T204" s="143">
        <f>S204*H204</f>
        <v>0</v>
      </c>
      <c r="AR204" s="144" t="s">
        <v>137</v>
      </c>
      <c r="AT204" s="144" t="s">
        <v>134</v>
      </c>
      <c r="AU204" s="144" t="s">
        <v>84</v>
      </c>
      <c r="AY204" s="17" t="s">
        <v>132</v>
      </c>
      <c r="BE204" s="145">
        <f>IF(N204="základní",J204,0)</f>
        <v>0</v>
      </c>
      <c r="BF204" s="145">
        <f>IF(N204="snížená",J204,0)</f>
        <v>0</v>
      </c>
      <c r="BG204" s="145">
        <f>IF(N204="zákl. přenesená",J204,0)</f>
        <v>0</v>
      </c>
      <c r="BH204" s="145">
        <f>IF(N204="sníž. přenesená",J204,0)</f>
        <v>0</v>
      </c>
      <c r="BI204" s="145">
        <f>IF(N204="nulová",J204,0)</f>
        <v>0</v>
      </c>
      <c r="BJ204" s="17" t="s">
        <v>82</v>
      </c>
      <c r="BK204" s="145">
        <f>ROUND(I204*H204,2)</f>
        <v>0</v>
      </c>
      <c r="BL204" s="17" t="s">
        <v>137</v>
      </c>
      <c r="BM204" s="144" t="s">
        <v>1227</v>
      </c>
    </row>
    <row r="205" spans="2:65" s="12" customFormat="1">
      <c r="B205" s="146"/>
      <c r="D205" s="147" t="s">
        <v>139</v>
      </c>
      <c r="E205" s="148" t="s">
        <v>1</v>
      </c>
      <c r="F205" s="149" t="s">
        <v>1228</v>
      </c>
      <c r="H205" s="150">
        <v>6</v>
      </c>
      <c r="I205" s="151"/>
      <c r="L205" s="146"/>
      <c r="M205" s="152"/>
      <c r="T205" s="153"/>
      <c r="AT205" s="148" t="s">
        <v>139</v>
      </c>
      <c r="AU205" s="148" t="s">
        <v>84</v>
      </c>
      <c r="AV205" s="12" t="s">
        <v>84</v>
      </c>
      <c r="AW205" s="12" t="s">
        <v>31</v>
      </c>
      <c r="AX205" s="12" t="s">
        <v>74</v>
      </c>
      <c r="AY205" s="148" t="s">
        <v>132</v>
      </c>
    </row>
    <row r="206" spans="2:65" s="12" customFormat="1">
      <c r="B206" s="146"/>
      <c r="D206" s="147" t="s">
        <v>139</v>
      </c>
      <c r="E206" s="148" t="s">
        <v>1</v>
      </c>
      <c r="F206" s="149" t="s">
        <v>1229</v>
      </c>
      <c r="H206" s="150">
        <v>8</v>
      </c>
      <c r="I206" s="151"/>
      <c r="L206" s="146"/>
      <c r="M206" s="152"/>
      <c r="T206" s="153"/>
      <c r="AT206" s="148" t="s">
        <v>139</v>
      </c>
      <c r="AU206" s="148" t="s">
        <v>84</v>
      </c>
      <c r="AV206" s="12" t="s">
        <v>84</v>
      </c>
      <c r="AW206" s="12" t="s">
        <v>31</v>
      </c>
      <c r="AX206" s="12" t="s">
        <v>74</v>
      </c>
      <c r="AY206" s="148" t="s">
        <v>132</v>
      </c>
    </row>
    <row r="207" spans="2:65" s="13" customFormat="1">
      <c r="B207" s="154"/>
      <c r="D207" s="147" t="s">
        <v>139</v>
      </c>
      <c r="E207" s="155" t="s">
        <v>1</v>
      </c>
      <c r="F207" s="156" t="s">
        <v>156</v>
      </c>
      <c r="H207" s="157">
        <v>14</v>
      </c>
      <c r="I207" s="158"/>
      <c r="L207" s="154"/>
      <c r="M207" s="159"/>
      <c r="T207" s="160"/>
      <c r="AT207" s="155" t="s">
        <v>139</v>
      </c>
      <c r="AU207" s="155" t="s">
        <v>84</v>
      </c>
      <c r="AV207" s="13" t="s">
        <v>137</v>
      </c>
      <c r="AW207" s="13" t="s">
        <v>31</v>
      </c>
      <c r="AX207" s="13" t="s">
        <v>82</v>
      </c>
      <c r="AY207" s="155" t="s">
        <v>132</v>
      </c>
    </row>
    <row r="208" spans="2:65" s="1" customFormat="1" ht="21.75" customHeight="1">
      <c r="B208" s="132"/>
      <c r="C208" s="133" t="s">
        <v>377</v>
      </c>
      <c r="D208" s="133" t="s">
        <v>134</v>
      </c>
      <c r="E208" s="134" t="s">
        <v>1720</v>
      </c>
      <c r="F208" s="135" t="s">
        <v>1907</v>
      </c>
      <c r="G208" s="136" t="s">
        <v>479</v>
      </c>
      <c r="H208" s="137">
        <v>14</v>
      </c>
      <c r="I208" s="138"/>
      <c r="J208" s="139">
        <f>ROUND(I208*H208,2)</f>
        <v>0</v>
      </c>
      <c r="K208" s="135" t="s">
        <v>136</v>
      </c>
      <c r="L208" s="32"/>
      <c r="M208" s="140" t="s">
        <v>1</v>
      </c>
      <c r="N208" s="141" t="s">
        <v>39</v>
      </c>
      <c r="P208" s="142">
        <f>O208*H208</f>
        <v>0</v>
      </c>
      <c r="Q208" s="142">
        <v>2.2399999999999998E-3</v>
      </c>
      <c r="R208" s="142">
        <f>Q208*H208</f>
        <v>3.1359999999999999E-2</v>
      </c>
      <c r="S208" s="142">
        <v>0</v>
      </c>
      <c r="T208" s="143">
        <f>S208*H208</f>
        <v>0</v>
      </c>
      <c r="AR208" s="144" t="s">
        <v>137</v>
      </c>
      <c r="AT208" s="144" t="s">
        <v>134</v>
      </c>
      <c r="AU208" s="144" t="s">
        <v>84</v>
      </c>
      <c r="AY208" s="17" t="s">
        <v>132</v>
      </c>
      <c r="BE208" s="145">
        <f>IF(N208="základní",J208,0)</f>
        <v>0</v>
      </c>
      <c r="BF208" s="145">
        <f>IF(N208="snížená",J208,0)</f>
        <v>0</v>
      </c>
      <c r="BG208" s="145">
        <f>IF(N208="zákl. přenesená",J208,0)</f>
        <v>0</v>
      </c>
      <c r="BH208" s="145">
        <f>IF(N208="sníž. přenesená",J208,0)</f>
        <v>0</v>
      </c>
      <c r="BI208" s="145">
        <f>IF(N208="nulová",J208,0)</f>
        <v>0</v>
      </c>
      <c r="BJ208" s="17" t="s">
        <v>82</v>
      </c>
      <c r="BK208" s="145">
        <f>ROUND(I208*H208,2)</f>
        <v>0</v>
      </c>
      <c r="BL208" s="17" t="s">
        <v>137</v>
      </c>
      <c r="BM208" s="144" t="s">
        <v>1230</v>
      </c>
    </row>
    <row r="209" spans="2:65" s="1" customFormat="1" ht="24.2" customHeight="1">
      <c r="B209" s="132"/>
      <c r="C209" s="133" t="s">
        <v>380</v>
      </c>
      <c r="D209" s="133" t="s">
        <v>134</v>
      </c>
      <c r="E209" s="134" t="s">
        <v>1721</v>
      </c>
      <c r="F209" s="135" t="s">
        <v>1908</v>
      </c>
      <c r="G209" s="136" t="s">
        <v>479</v>
      </c>
      <c r="H209" s="137">
        <v>9</v>
      </c>
      <c r="I209" s="138"/>
      <c r="J209" s="139">
        <f>ROUND(I209*H209,2)</f>
        <v>0</v>
      </c>
      <c r="K209" s="135" t="s">
        <v>136</v>
      </c>
      <c r="L209" s="32"/>
      <c r="M209" s="140" t="s">
        <v>1</v>
      </c>
      <c r="N209" s="141" t="s">
        <v>39</v>
      </c>
      <c r="P209" s="142">
        <f>O209*H209</f>
        <v>0</v>
      </c>
      <c r="Q209" s="142">
        <v>1.111E-2</v>
      </c>
      <c r="R209" s="142">
        <f>Q209*H209</f>
        <v>9.9989999999999996E-2</v>
      </c>
      <c r="S209" s="142">
        <v>0</v>
      </c>
      <c r="T209" s="143">
        <f>S209*H209</f>
        <v>0</v>
      </c>
      <c r="AR209" s="144" t="s">
        <v>137</v>
      </c>
      <c r="AT209" s="144" t="s">
        <v>134</v>
      </c>
      <c r="AU209" s="144" t="s">
        <v>84</v>
      </c>
      <c r="AY209" s="17" t="s">
        <v>132</v>
      </c>
      <c r="BE209" s="145">
        <f>IF(N209="základní",J209,0)</f>
        <v>0</v>
      </c>
      <c r="BF209" s="145">
        <f>IF(N209="snížená",J209,0)</f>
        <v>0</v>
      </c>
      <c r="BG209" s="145">
        <f>IF(N209="zákl. přenesená",J209,0)</f>
        <v>0</v>
      </c>
      <c r="BH209" s="145">
        <f>IF(N209="sníž. přenesená",J209,0)</f>
        <v>0</v>
      </c>
      <c r="BI209" s="145">
        <f>IF(N209="nulová",J209,0)</f>
        <v>0</v>
      </c>
      <c r="BJ209" s="17" t="s">
        <v>82</v>
      </c>
      <c r="BK209" s="145">
        <f>ROUND(I209*H209,2)</f>
        <v>0</v>
      </c>
      <c r="BL209" s="17" t="s">
        <v>137</v>
      </c>
      <c r="BM209" s="144" t="s">
        <v>1231</v>
      </c>
    </row>
    <row r="210" spans="2:65" s="12" customFormat="1">
      <c r="B210" s="146"/>
      <c r="D210" s="147" t="s">
        <v>139</v>
      </c>
      <c r="E210" s="148" t="s">
        <v>1</v>
      </c>
      <c r="F210" s="149" t="s">
        <v>1232</v>
      </c>
      <c r="H210" s="150">
        <v>2</v>
      </c>
      <c r="I210" s="151"/>
      <c r="L210" s="146"/>
      <c r="M210" s="152"/>
      <c r="T210" s="153"/>
      <c r="AT210" s="148" t="s">
        <v>139</v>
      </c>
      <c r="AU210" s="148" t="s">
        <v>84</v>
      </c>
      <c r="AV210" s="12" t="s">
        <v>84</v>
      </c>
      <c r="AW210" s="12" t="s">
        <v>31</v>
      </c>
      <c r="AX210" s="12" t="s">
        <v>74</v>
      </c>
      <c r="AY210" s="148" t="s">
        <v>132</v>
      </c>
    </row>
    <row r="211" spans="2:65" s="12" customFormat="1">
      <c r="B211" s="146"/>
      <c r="D211" s="147" t="s">
        <v>139</v>
      </c>
      <c r="E211" s="148" t="s">
        <v>1</v>
      </c>
      <c r="F211" s="149" t="s">
        <v>1233</v>
      </c>
      <c r="H211" s="150">
        <v>4</v>
      </c>
      <c r="I211" s="151"/>
      <c r="L211" s="146"/>
      <c r="M211" s="152"/>
      <c r="T211" s="153"/>
      <c r="AT211" s="148" t="s">
        <v>139</v>
      </c>
      <c r="AU211" s="148" t="s">
        <v>84</v>
      </c>
      <c r="AV211" s="12" t="s">
        <v>84</v>
      </c>
      <c r="AW211" s="12" t="s">
        <v>31</v>
      </c>
      <c r="AX211" s="12" t="s">
        <v>74</v>
      </c>
      <c r="AY211" s="148" t="s">
        <v>132</v>
      </c>
    </row>
    <row r="212" spans="2:65" s="12" customFormat="1">
      <c r="B212" s="146"/>
      <c r="D212" s="147" t="s">
        <v>139</v>
      </c>
      <c r="E212" s="148" t="s">
        <v>1</v>
      </c>
      <c r="F212" s="149" t="s">
        <v>1234</v>
      </c>
      <c r="H212" s="150">
        <v>3</v>
      </c>
      <c r="I212" s="151"/>
      <c r="L212" s="146"/>
      <c r="M212" s="152"/>
      <c r="T212" s="153"/>
      <c r="AT212" s="148" t="s">
        <v>139</v>
      </c>
      <c r="AU212" s="148" t="s">
        <v>84</v>
      </c>
      <c r="AV212" s="12" t="s">
        <v>84</v>
      </c>
      <c r="AW212" s="12" t="s">
        <v>31</v>
      </c>
      <c r="AX212" s="12" t="s">
        <v>74</v>
      </c>
      <c r="AY212" s="148" t="s">
        <v>132</v>
      </c>
    </row>
    <row r="213" spans="2:65" s="13" customFormat="1">
      <c r="B213" s="154"/>
      <c r="D213" s="147" t="s">
        <v>139</v>
      </c>
      <c r="E213" s="155" t="s">
        <v>1</v>
      </c>
      <c r="F213" s="156" t="s">
        <v>156</v>
      </c>
      <c r="H213" s="157">
        <v>9</v>
      </c>
      <c r="I213" s="158"/>
      <c r="L213" s="154"/>
      <c r="M213" s="159"/>
      <c r="T213" s="160"/>
      <c r="AT213" s="155" t="s">
        <v>139</v>
      </c>
      <c r="AU213" s="155" t="s">
        <v>84</v>
      </c>
      <c r="AV213" s="13" t="s">
        <v>137</v>
      </c>
      <c r="AW213" s="13" t="s">
        <v>31</v>
      </c>
      <c r="AX213" s="13" t="s">
        <v>82</v>
      </c>
      <c r="AY213" s="155" t="s">
        <v>132</v>
      </c>
    </row>
    <row r="214" spans="2:65" s="1" customFormat="1" ht="24.2" customHeight="1">
      <c r="B214" s="132"/>
      <c r="C214" s="133" t="s">
        <v>382</v>
      </c>
      <c r="D214" s="133" t="s">
        <v>134</v>
      </c>
      <c r="E214" s="134" t="s">
        <v>1722</v>
      </c>
      <c r="F214" s="135" t="s">
        <v>1909</v>
      </c>
      <c r="G214" s="136" t="s">
        <v>479</v>
      </c>
      <c r="H214" s="137">
        <v>9</v>
      </c>
      <c r="I214" s="138"/>
      <c r="J214" s="139">
        <f>ROUND(I214*H214,2)</f>
        <v>0</v>
      </c>
      <c r="K214" s="135" t="s">
        <v>136</v>
      </c>
      <c r="L214" s="32"/>
      <c r="M214" s="140" t="s">
        <v>1</v>
      </c>
      <c r="N214" s="141" t="s">
        <v>39</v>
      </c>
      <c r="P214" s="142">
        <f>O214*H214</f>
        <v>0</v>
      </c>
      <c r="Q214" s="142">
        <v>4.81E-3</v>
      </c>
      <c r="R214" s="142">
        <f>Q214*H214</f>
        <v>4.3290000000000002E-2</v>
      </c>
      <c r="S214" s="142">
        <v>0</v>
      </c>
      <c r="T214" s="143">
        <f>S214*H214</f>
        <v>0</v>
      </c>
      <c r="AR214" s="144" t="s">
        <v>137</v>
      </c>
      <c r="AT214" s="144" t="s">
        <v>134</v>
      </c>
      <c r="AU214" s="144" t="s">
        <v>84</v>
      </c>
      <c r="AY214" s="17" t="s">
        <v>132</v>
      </c>
      <c r="BE214" s="145">
        <f>IF(N214="základní",J214,0)</f>
        <v>0</v>
      </c>
      <c r="BF214" s="145">
        <f>IF(N214="snížená",J214,0)</f>
        <v>0</v>
      </c>
      <c r="BG214" s="145">
        <f>IF(N214="zákl. přenesená",J214,0)</f>
        <v>0</v>
      </c>
      <c r="BH214" s="145">
        <f>IF(N214="sníž. přenesená",J214,0)</f>
        <v>0</v>
      </c>
      <c r="BI214" s="145">
        <f>IF(N214="nulová",J214,0)</f>
        <v>0</v>
      </c>
      <c r="BJ214" s="17" t="s">
        <v>82</v>
      </c>
      <c r="BK214" s="145">
        <f>ROUND(I214*H214,2)</f>
        <v>0</v>
      </c>
      <c r="BL214" s="17" t="s">
        <v>137</v>
      </c>
      <c r="BM214" s="144" t="s">
        <v>1235</v>
      </c>
    </row>
    <row r="215" spans="2:65" s="1" customFormat="1" ht="24.2" customHeight="1">
      <c r="B215" s="132"/>
      <c r="C215" s="133" t="s">
        <v>384</v>
      </c>
      <c r="D215" s="133" t="s">
        <v>134</v>
      </c>
      <c r="E215" s="134" t="s">
        <v>1723</v>
      </c>
      <c r="F215" s="135" t="s">
        <v>1910</v>
      </c>
      <c r="G215" s="136" t="s">
        <v>228</v>
      </c>
      <c r="H215" s="137">
        <v>21</v>
      </c>
      <c r="I215" s="138"/>
      <c r="J215" s="139">
        <f>ROUND(I215*H215,2)</f>
        <v>0</v>
      </c>
      <c r="K215" s="135" t="s">
        <v>136</v>
      </c>
      <c r="L215" s="32"/>
      <c r="M215" s="140" t="s">
        <v>1</v>
      </c>
      <c r="N215" s="141" t="s">
        <v>39</v>
      </c>
      <c r="P215" s="142">
        <f>O215*H215</f>
        <v>0</v>
      </c>
      <c r="Q215" s="142">
        <v>2.16</v>
      </c>
      <c r="R215" s="142">
        <f>Q215*H215</f>
        <v>45.36</v>
      </c>
      <c r="S215" s="142">
        <v>0</v>
      </c>
      <c r="T215" s="143">
        <f>S215*H215</f>
        <v>0</v>
      </c>
      <c r="AR215" s="144" t="s">
        <v>137</v>
      </c>
      <c r="AT215" s="144" t="s">
        <v>134</v>
      </c>
      <c r="AU215" s="144" t="s">
        <v>84</v>
      </c>
      <c r="AY215" s="17" t="s">
        <v>132</v>
      </c>
      <c r="BE215" s="145">
        <f>IF(N215="základní",J215,0)</f>
        <v>0</v>
      </c>
      <c r="BF215" s="145">
        <f>IF(N215="snížená",J215,0)</f>
        <v>0</v>
      </c>
      <c r="BG215" s="145">
        <f>IF(N215="zákl. přenesená",J215,0)</f>
        <v>0</v>
      </c>
      <c r="BH215" s="145">
        <f>IF(N215="sníž. přenesená",J215,0)</f>
        <v>0</v>
      </c>
      <c r="BI215" s="145">
        <f>IF(N215="nulová",J215,0)</f>
        <v>0</v>
      </c>
      <c r="BJ215" s="17" t="s">
        <v>82</v>
      </c>
      <c r="BK215" s="145">
        <f>ROUND(I215*H215,2)</f>
        <v>0</v>
      </c>
      <c r="BL215" s="17" t="s">
        <v>137</v>
      </c>
      <c r="BM215" s="144" t="s">
        <v>1236</v>
      </c>
    </row>
    <row r="216" spans="2:65" s="12" customFormat="1">
      <c r="B216" s="146"/>
      <c r="D216" s="147" t="s">
        <v>139</v>
      </c>
      <c r="E216" s="148" t="s">
        <v>1</v>
      </c>
      <c r="F216" s="149" t="s">
        <v>1237</v>
      </c>
      <c r="H216" s="150">
        <v>21</v>
      </c>
      <c r="I216" s="151"/>
      <c r="L216" s="146"/>
      <c r="M216" s="152"/>
      <c r="T216" s="153"/>
      <c r="AT216" s="148" t="s">
        <v>139</v>
      </c>
      <c r="AU216" s="148" t="s">
        <v>84</v>
      </c>
      <c r="AV216" s="12" t="s">
        <v>84</v>
      </c>
      <c r="AW216" s="12" t="s">
        <v>31</v>
      </c>
      <c r="AX216" s="12" t="s">
        <v>82</v>
      </c>
      <c r="AY216" s="148" t="s">
        <v>132</v>
      </c>
    </row>
    <row r="217" spans="2:65" s="1" customFormat="1" ht="33" customHeight="1">
      <c r="B217" s="132"/>
      <c r="C217" s="133" t="s">
        <v>388</v>
      </c>
      <c r="D217" s="133" t="s">
        <v>134</v>
      </c>
      <c r="E217" s="134" t="s">
        <v>1724</v>
      </c>
      <c r="F217" s="135" t="s">
        <v>1911</v>
      </c>
      <c r="G217" s="136" t="s">
        <v>479</v>
      </c>
      <c r="H217" s="137">
        <v>12</v>
      </c>
      <c r="I217" s="138"/>
      <c r="J217" s="139">
        <f>ROUND(I217*H217,2)</f>
        <v>0</v>
      </c>
      <c r="K217" s="135" t="s">
        <v>136</v>
      </c>
      <c r="L217" s="32"/>
      <c r="M217" s="140" t="s">
        <v>1</v>
      </c>
      <c r="N217" s="141" t="s">
        <v>39</v>
      </c>
      <c r="P217" s="142">
        <f>O217*H217</f>
        <v>0</v>
      </c>
      <c r="Q217" s="142">
        <v>9.4000000000000004E-3</v>
      </c>
      <c r="R217" s="142">
        <f>Q217*H217</f>
        <v>0.11280000000000001</v>
      </c>
      <c r="S217" s="142">
        <v>0</v>
      </c>
      <c r="T217" s="143">
        <f>S217*H217</f>
        <v>0</v>
      </c>
      <c r="AR217" s="144" t="s">
        <v>137</v>
      </c>
      <c r="AT217" s="144" t="s">
        <v>134</v>
      </c>
      <c r="AU217" s="144" t="s">
        <v>84</v>
      </c>
      <c r="AY217" s="17" t="s">
        <v>132</v>
      </c>
      <c r="BE217" s="145">
        <f>IF(N217="základní",J217,0)</f>
        <v>0</v>
      </c>
      <c r="BF217" s="145">
        <f>IF(N217="snížená",J217,0)</f>
        <v>0</v>
      </c>
      <c r="BG217" s="145">
        <f>IF(N217="zákl. přenesená",J217,0)</f>
        <v>0</v>
      </c>
      <c r="BH217" s="145">
        <f>IF(N217="sníž. přenesená",J217,0)</f>
        <v>0</v>
      </c>
      <c r="BI217" s="145">
        <f>IF(N217="nulová",J217,0)</f>
        <v>0</v>
      </c>
      <c r="BJ217" s="17" t="s">
        <v>82</v>
      </c>
      <c r="BK217" s="145">
        <f>ROUND(I217*H217,2)</f>
        <v>0</v>
      </c>
      <c r="BL217" s="17" t="s">
        <v>137</v>
      </c>
      <c r="BM217" s="144" t="s">
        <v>1238</v>
      </c>
    </row>
    <row r="218" spans="2:65" s="12" customFormat="1">
      <c r="B218" s="146"/>
      <c r="D218" s="147" t="s">
        <v>139</v>
      </c>
      <c r="E218" s="148" t="s">
        <v>1</v>
      </c>
      <c r="F218" s="149" t="s">
        <v>1239</v>
      </c>
      <c r="H218" s="150">
        <v>3</v>
      </c>
      <c r="I218" s="151"/>
      <c r="L218" s="146"/>
      <c r="M218" s="152"/>
      <c r="T218" s="153"/>
      <c r="AT218" s="148" t="s">
        <v>139</v>
      </c>
      <c r="AU218" s="148" t="s">
        <v>84</v>
      </c>
      <c r="AV218" s="12" t="s">
        <v>84</v>
      </c>
      <c r="AW218" s="12" t="s">
        <v>31</v>
      </c>
      <c r="AX218" s="12" t="s">
        <v>74</v>
      </c>
      <c r="AY218" s="148" t="s">
        <v>132</v>
      </c>
    </row>
    <row r="219" spans="2:65" s="12" customFormat="1">
      <c r="B219" s="146"/>
      <c r="D219" s="147" t="s">
        <v>139</v>
      </c>
      <c r="E219" s="148" t="s">
        <v>1</v>
      </c>
      <c r="F219" s="149" t="s">
        <v>1240</v>
      </c>
      <c r="H219" s="150">
        <v>3</v>
      </c>
      <c r="I219" s="151"/>
      <c r="L219" s="146"/>
      <c r="M219" s="152"/>
      <c r="T219" s="153"/>
      <c r="AT219" s="148" t="s">
        <v>139</v>
      </c>
      <c r="AU219" s="148" t="s">
        <v>84</v>
      </c>
      <c r="AV219" s="12" t="s">
        <v>84</v>
      </c>
      <c r="AW219" s="12" t="s">
        <v>31</v>
      </c>
      <c r="AX219" s="12" t="s">
        <v>74</v>
      </c>
      <c r="AY219" s="148" t="s">
        <v>132</v>
      </c>
    </row>
    <row r="220" spans="2:65" s="12" customFormat="1">
      <c r="B220" s="146"/>
      <c r="D220" s="147" t="s">
        <v>139</v>
      </c>
      <c r="E220" s="148" t="s">
        <v>1</v>
      </c>
      <c r="F220" s="149" t="s">
        <v>1241</v>
      </c>
      <c r="H220" s="150">
        <v>6</v>
      </c>
      <c r="I220" s="151"/>
      <c r="L220" s="146"/>
      <c r="M220" s="152"/>
      <c r="T220" s="153"/>
      <c r="AT220" s="148" t="s">
        <v>139</v>
      </c>
      <c r="AU220" s="148" t="s">
        <v>84</v>
      </c>
      <c r="AV220" s="12" t="s">
        <v>84</v>
      </c>
      <c r="AW220" s="12" t="s">
        <v>31</v>
      </c>
      <c r="AX220" s="12" t="s">
        <v>74</v>
      </c>
      <c r="AY220" s="148" t="s">
        <v>132</v>
      </c>
    </row>
    <row r="221" spans="2:65" s="13" customFormat="1">
      <c r="B221" s="154"/>
      <c r="D221" s="147" t="s">
        <v>139</v>
      </c>
      <c r="E221" s="155" t="s">
        <v>1</v>
      </c>
      <c r="F221" s="156" t="s">
        <v>156</v>
      </c>
      <c r="H221" s="157">
        <v>12</v>
      </c>
      <c r="I221" s="158"/>
      <c r="L221" s="154"/>
      <c r="M221" s="159"/>
      <c r="T221" s="160"/>
      <c r="AT221" s="155" t="s">
        <v>139</v>
      </c>
      <c r="AU221" s="155" t="s">
        <v>84</v>
      </c>
      <c r="AV221" s="13" t="s">
        <v>137</v>
      </c>
      <c r="AW221" s="13" t="s">
        <v>31</v>
      </c>
      <c r="AX221" s="13" t="s">
        <v>82</v>
      </c>
      <c r="AY221" s="155" t="s">
        <v>132</v>
      </c>
    </row>
    <row r="222" spans="2:65" s="1" customFormat="1" ht="33" customHeight="1">
      <c r="B222" s="132"/>
      <c r="C222" s="133" t="s">
        <v>400</v>
      </c>
      <c r="D222" s="133" t="s">
        <v>134</v>
      </c>
      <c r="E222" s="134" t="s">
        <v>1725</v>
      </c>
      <c r="F222" s="135" t="s">
        <v>1912</v>
      </c>
      <c r="G222" s="136" t="s">
        <v>479</v>
      </c>
      <c r="H222" s="137">
        <v>7</v>
      </c>
      <c r="I222" s="138"/>
      <c r="J222" s="139">
        <f>ROUND(I222*H222,2)</f>
        <v>0</v>
      </c>
      <c r="K222" s="135" t="s">
        <v>136</v>
      </c>
      <c r="L222" s="32"/>
      <c r="M222" s="140" t="s">
        <v>1</v>
      </c>
      <c r="N222" s="141" t="s">
        <v>39</v>
      </c>
      <c r="P222" s="142">
        <f>O222*H222</f>
        <v>0</v>
      </c>
      <c r="Q222" s="142">
        <v>4.3099999999999999E-2</v>
      </c>
      <c r="R222" s="142">
        <f>Q222*H222</f>
        <v>0.30169999999999997</v>
      </c>
      <c r="S222" s="142">
        <v>0</v>
      </c>
      <c r="T222" s="143">
        <f>S222*H222</f>
        <v>0</v>
      </c>
      <c r="AR222" s="144" t="s">
        <v>137</v>
      </c>
      <c r="AT222" s="144" t="s">
        <v>134</v>
      </c>
      <c r="AU222" s="144" t="s">
        <v>84</v>
      </c>
      <c r="AY222" s="17" t="s">
        <v>132</v>
      </c>
      <c r="BE222" s="145">
        <f>IF(N222="základní",J222,0)</f>
        <v>0</v>
      </c>
      <c r="BF222" s="145">
        <f>IF(N222="snížená",J222,0)</f>
        <v>0</v>
      </c>
      <c r="BG222" s="145">
        <f>IF(N222="zákl. přenesená",J222,0)</f>
        <v>0</v>
      </c>
      <c r="BH222" s="145">
        <f>IF(N222="sníž. přenesená",J222,0)</f>
        <v>0</v>
      </c>
      <c r="BI222" s="145">
        <f>IF(N222="nulová",J222,0)</f>
        <v>0</v>
      </c>
      <c r="BJ222" s="17" t="s">
        <v>82</v>
      </c>
      <c r="BK222" s="145">
        <f>ROUND(I222*H222,2)</f>
        <v>0</v>
      </c>
      <c r="BL222" s="17" t="s">
        <v>137</v>
      </c>
      <c r="BM222" s="144" t="s">
        <v>1242</v>
      </c>
    </row>
    <row r="223" spans="2:65" s="12" customFormat="1">
      <c r="B223" s="146"/>
      <c r="D223" s="147" t="s">
        <v>139</v>
      </c>
      <c r="E223" s="148" t="s">
        <v>1</v>
      </c>
      <c r="F223" s="149" t="s">
        <v>1232</v>
      </c>
      <c r="H223" s="150">
        <v>2</v>
      </c>
      <c r="I223" s="151"/>
      <c r="L223" s="146"/>
      <c r="M223" s="152"/>
      <c r="T223" s="153"/>
      <c r="AT223" s="148" t="s">
        <v>139</v>
      </c>
      <c r="AU223" s="148" t="s">
        <v>84</v>
      </c>
      <c r="AV223" s="12" t="s">
        <v>84</v>
      </c>
      <c r="AW223" s="12" t="s">
        <v>31</v>
      </c>
      <c r="AX223" s="12" t="s">
        <v>74</v>
      </c>
      <c r="AY223" s="148" t="s">
        <v>132</v>
      </c>
    </row>
    <row r="224" spans="2:65" s="12" customFormat="1">
      <c r="B224" s="146"/>
      <c r="D224" s="147" t="s">
        <v>139</v>
      </c>
      <c r="E224" s="148" t="s">
        <v>1</v>
      </c>
      <c r="F224" s="149" t="s">
        <v>1243</v>
      </c>
      <c r="H224" s="150">
        <v>1</v>
      </c>
      <c r="I224" s="151"/>
      <c r="L224" s="146"/>
      <c r="M224" s="152"/>
      <c r="T224" s="153"/>
      <c r="AT224" s="148" t="s">
        <v>139</v>
      </c>
      <c r="AU224" s="148" t="s">
        <v>84</v>
      </c>
      <c r="AV224" s="12" t="s">
        <v>84</v>
      </c>
      <c r="AW224" s="12" t="s">
        <v>31</v>
      </c>
      <c r="AX224" s="12" t="s">
        <v>74</v>
      </c>
      <c r="AY224" s="148" t="s">
        <v>132</v>
      </c>
    </row>
    <row r="225" spans="2:65" s="12" customFormat="1">
      <c r="B225" s="146"/>
      <c r="D225" s="147" t="s">
        <v>139</v>
      </c>
      <c r="E225" s="148" t="s">
        <v>1</v>
      </c>
      <c r="F225" s="149" t="s">
        <v>1244</v>
      </c>
      <c r="H225" s="150">
        <v>4</v>
      </c>
      <c r="I225" s="151"/>
      <c r="L225" s="146"/>
      <c r="M225" s="152"/>
      <c r="T225" s="153"/>
      <c r="AT225" s="148" t="s">
        <v>139</v>
      </c>
      <c r="AU225" s="148" t="s">
        <v>84</v>
      </c>
      <c r="AV225" s="12" t="s">
        <v>84</v>
      </c>
      <c r="AW225" s="12" t="s">
        <v>31</v>
      </c>
      <c r="AX225" s="12" t="s">
        <v>74</v>
      </c>
      <c r="AY225" s="148" t="s">
        <v>132</v>
      </c>
    </row>
    <row r="226" spans="2:65" s="13" customFormat="1">
      <c r="B226" s="154"/>
      <c r="D226" s="147" t="s">
        <v>139</v>
      </c>
      <c r="E226" s="155" t="s">
        <v>1</v>
      </c>
      <c r="F226" s="156" t="s">
        <v>156</v>
      </c>
      <c r="H226" s="157">
        <v>7</v>
      </c>
      <c r="I226" s="158"/>
      <c r="L226" s="154"/>
      <c r="M226" s="159"/>
      <c r="T226" s="160"/>
      <c r="AT226" s="155" t="s">
        <v>139</v>
      </c>
      <c r="AU226" s="155" t="s">
        <v>84</v>
      </c>
      <c r="AV226" s="13" t="s">
        <v>137</v>
      </c>
      <c r="AW226" s="13" t="s">
        <v>31</v>
      </c>
      <c r="AX226" s="13" t="s">
        <v>82</v>
      </c>
      <c r="AY226" s="155" t="s">
        <v>132</v>
      </c>
    </row>
    <row r="227" spans="2:65" s="1" customFormat="1" ht="24.2" customHeight="1">
      <c r="B227" s="132"/>
      <c r="C227" s="133" t="s">
        <v>405</v>
      </c>
      <c r="D227" s="133" t="s">
        <v>134</v>
      </c>
      <c r="E227" s="134" t="s">
        <v>1726</v>
      </c>
      <c r="F227" s="135" t="s">
        <v>1913</v>
      </c>
      <c r="G227" s="136" t="s">
        <v>228</v>
      </c>
      <c r="H227" s="137">
        <v>11.25</v>
      </c>
      <c r="I227" s="138"/>
      <c r="J227" s="139">
        <f>ROUND(I227*H227,2)</f>
        <v>0</v>
      </c>
      <c r="K227" s="135" t="s">
        <v>136</v>
      </c>
      <c r="L227" s="32"/>
      <c r="M227" s="140" t="s">
        <v>1</v>
      </c>
      <c r="N227" s="141" t="s">
        <v>39</v>
      </c>
      <c r="P227" s="142">
        <f>O227*H227</f>
        <v>0</v>
      </c>
      <c r="Q227" s="142">
        <v>2.5018699999999998</v>
      </c>
      <c r="R227" s="142">
        <f>Q227*H227</f>
        <v>28.146037499999998</v>
      </c>
      <c r="S227" s="142">
        <v>0</v>
      </c>
      <c r="T227" s="143">
        <f>S227*H227</f>
        <v>0</v>
      </c>
      <c r="AR227" s="144" t="s">
        <v>137</v>
      </c>
      <c r="AT227" s="144" t="s">
        <v>134</v>
      </c>
      <c r="AU227" s="144" t="s">
        <v>84</v>
      </c>
      <c r="AY227" s="17" t="s">
        <v>132</v>
      </c>
      <c r="BE227" s="145">
        <f>IF(N227="základní",J227,0)</f>
        <v>0</v>
      </c>
      <c r="BF227" s="145">
        <f>IF(N227="snížená",J227,0)</f>
        <v>0</v>
      </c>
      <c r="BG227" s="145">
        <f>IF(N227="zákl. přenesená",J227,0)</f>
        <v>0</v>
      </c>
      <c r="BH227" s="145">
        <f>IF(N227="sníž. přenesená",J227,0)</f>
        <v>0</v>
      </c>
      <c r="BI227" s="145">
        <f>IF(N227="nulová",J227,0)</f>
        <v>0</v>
      </c>
      <c r="BJ227" s="17" t="s">
        <v>82</v>
      </c>
      <c r="BK227" s="145">
        <f>ROUND(I227*H227,2)</f>
        <v>0</v>
      </c>
      <c r="BL227" s="17" t="s">
        <v>137</v>
      </c>
      <c r="BM227" s="144" t="s">
        <v>1245</v>
      </c>
    </row>
    <row r="228" spans="2:65" s="12" customFormat="1">
      <c r="B228" s="146"/>
      <c r="D228" s="147" t="s">
        <v>139</v>
      </c>
      <c r="E228" s="148" t="s">
        <v>1</v>
      </c>
      <c r="F228" s="149" t="s">
        <v>1246</v>
      </c>
      <c r="H228" s="150">
        <v>11.25</v>
      </c>
      <c r="I228" s="151"/>
      <c r="L228" s="146"/>
      <c r="M228" s="152"/>
      <c r="T228" s="153"/>
      <c r="AT228" s="148" t="s">
        <v>139</v>
      </c>
      <c r="AU228" s="148" t="s">
        <v>84</v>
      </c>
      <c r="AV228" s="12" t="s">
        <v>84</v>
      </c>
      <c r="AW228" s="12" t="s">
        <v>31</v>
      </c>
      <c r="AX228" s="12" t="s">
        <v>82</v>
      </c>
      <c r="AY228" s="148" t="s">
        <v>132</v>
      </c>
    </row>
    <row r="229" spans="2:65" s="1" customFormat="1" ht="16.5" customHeight="1">
      <c r="B229" s="132"/>
      <c r="C229" s="133" t="s">
        <v>410</v>
      </c>
      <c r="D229" s="133" t="s">
        <v>134</v>
      </c>
      <c r="E229" s="134" t="s">
        <v>1727</v>
      </c>
      <c r="F229" s="135" t="s">
        <v>1914</v>
      </c>
      <c r="G229" s="136" t="s">
        <v>135</v>
      </c>
      <c r="H229" s="137">
        <v>12.25</v>
      </c>
      <c r="I229" s="138"/>
      <c r="J229" s="139">
        <f>ROUND(I229*H229,2)</f>
        <v>0</v>
      </c>
      <c r="K229" s="135" t="s">
        <v>136</v>
      </c>
      <c r="L229" s="32"/>
      <c r="M229" s="140" t="s">
        <v>1</v>
      </c>
      <c r="N229" s="141" t="s">
        <v>39</v>
      </c>
      <c r="P229" s="142">
        <f>O229*H229</f>
        <v>0</v>
      </c>
      <c r="Q229" s="142">
        <v>2.9399999999999999E-3</v>
      </c>
      <c r="R229" s="142">
        <f>Q229*H229</f>
        <v>3.6014999999999998E-2</v>
      </c>
      <c r="S229" s="142">
        <v>0</v>
      </c>
      <c r="T229" s="143">
        <f>S229*H229</f>
        <v>0</v>
      </c>
      <c r="AR229" s="144" t="s">
        <v>137</v>
      </c>
      <c r="AT229" s="144" t="s">
        <v>134</v>
      </c>
      <c r="AU229" s="144" t="s">
        <v>84</v>
      </c>
      <c r="AY229" s="17" t="s">
        <v>132</v>
      </c>
      <c r="BE229" s="145">
        <f>IF(N229="základní",J229,0)</f>
        <v>0</v>
      </c>
      <c r="BF229" s="145">
        <f>IF(N229="snížená",J229,0)</f>
        <v>0</v>
      </c>
      <c r="BG229" s="145">
        <f>IF(N229="zákl. přenesená",J229,0)</f>
        <v>0</v>
      </c>
      <c r="BH229" s="145">
        <f>IF(N229="sníž. přenesená",J229,0)</f>
        <v>0</v>
      </c>
      <c r="BI229" s="145">
        <f>IF(N229="nulová",J229,0)</f>
        <v>0</v>
      </c>
      <c r="BJ229" s="17" t="s">
        <v>82</v>
      </c>
      <c r="BK229" s="145">
        <f>ROUND(I229*H229,2)</f>
        <v>0</v>
      </c>
      <c r="BL229" s="17" t="s">
        <v>137</v>
      </c>
      <c r="BM229" s="144" t="s">
        <v>1247</v>
      </c>
    </row>
    <row r="230" spans="2:65" s="12" customFormat="1">
      <c r="B230" s="146"/>
      <c r="D230" s="147" t="s">
        <v>139</v>
      </c>
      <c r="E230" s="148" t="s">
        <v>1</v>
      </c>
      <c r="F230" s="149" t="s">
        <v>1248</v>
      </c>
      <c r="H230" s="150">
        <v>12.25</v>
      </c>
      <c r="I230" s="151"/>
      <c r="L230" s="146"/>
      <c r="M230" s="152"/>
      <c r="T230" s="153"/>
      <c r="AT230" s="148" t="s">
        <v>139</v>
      </c>
      <c r="AU230" s="148" t="s">
        <v>84</v>
      </c>
      <c r="AV230" s="12" t="s">
        <v>84</v>
      </c>
      <c r="AW230" s="12" t="s">
        <v>31</v>
      </c>
      <c r="AX230" s="12" t="s">
        <v>82</v>
      </c>
      <c r="AY230" s="148" t="s">
        <v>132</v>
      </c>
    </row>
    <row r="231" spans="2:65" s="1" customFormat="1" ht="16.5" customHeight="1">
      <c r="B231" s="132"/>
      <c r="C231" s="133" t="s">
        <v>427</v>
      </c>
      <c r="D231" s="133" t="s">
        <v>134</v>
      </c>
      <c r="E231" s="134" t="s">
        <v>1728</v>
      </c>
      <c r="F231" s="135" t="s">
        <v>1915</v>
      </c>
      <c r="G231" s="136" t="s">
        <v>135</v>
      </c>
      <c r="H231" s="137">
        <v>12.25</v>
      </c>
      <c r="I231" s="138"/>
      <c r="J231" s="139">
        <f>ROUND(I231*H231,2)</f>
        <v>0</v>
      </c>
      <c r="K231" s="135" t="s">
        <v>136</v>
      </c>
      <c r="L231" s="32"/>
      <c r="M231" s="140" t="s">
        <v>1</v>
      </c>
      <c r="N231" s="141" t="s">
        <v>39</v>
      </c>
      <c r="P231" s="142">
        <f>O231*H231</f>
        <v>0</v>
      </c>
      <c r="Q231" s="142">
        <v>0</v>
      </c>
      <c r="R231" s="142">
        <f>Q231*H231</f>
        <v>0</v>
      </c>
      <c r="S231" s="142">
        <v>0</v>
      </c>
      <c r="T231" s="143">
        <f>S231*H231</f>
        <v>0</v>
      </c>
      <c r="AR231" s="144" t="s">
        <v>137</v>
      </c>
      <c r="AT231" s="144" t="s">
        <v>134</v>
      </c>
      <c r="AU231" s="144" t="s">
        <v>84</v>
      </c>
      <c r="AY231" s="17" t="s">
        <v>132</v>
      </c>
      <c r="BE231" s="145">
        <f>IF(N231="základní",J231,0)</f>
        <v>0</v>
      </c>
      <c r="BF231" s="145">
        <f>IF(N231="snížená",J231,0)</f>
        <v>0</v>
      </c>
      <c r="BG231" s="145">
        <f>IF(N231="zákl. přenesená",J231,0)</f>
        <v>0</v>
      </c>
      <c r="BH231" s="145">
        <f>IF(N231="sníž. přenesená",J231,0)</f>
        <v>0</v>
      </c>
      <c r="BI231" s="145">
        <f>IF(N231="nulová",J231,0)</f>
        <v>0</v>
      </c>
      <c r="BJ231" s="17" t="s">
        <v>82</v>
      </c>
      <c r="BK231" s="145">
        <f>ROUND(I231*H231,2)</f>
        <v>0</v>
      </c>
      <c r="BL231" s="17" t="s">
        <v>137</v>
      </c>
      <c r="BM231" s="144" t="s">
        <v>1249</v>
      </c>
    </row>
    <row r="232" spans="2:65" s="1" customFormat="1" ht="16.5" customHeight="1">
      <c r="B232" s="132"/>
      <c r="C232" s="133" t="s">
        <v>443</v>
      </c>
      <c r="D232" s="133" t="s">
        <v>134</v>
      </c>
      <c r="E232" s="134" t="s">
        <v>1729</v>
      </c>
      <c r="F232" s="135" t="s">
        <v>1916</v>
      </c>
      <c r="G232" s="136" t="s">
        <v>358</v>
      </c>
      <c r="H232" s="137">
        <v>0.39600000000000002</v>
      </c>
      <c r="I232" s="138"/>
      <c r="J232" s="139">
        <f>ROUND(I232*H232,2)</f>
        <v>0</v>
      </c>
      <c r="K232" s="135" t="s">
        <v>136</v>
      </c>
      <c r="L232" s="32"/>
      <c r="M232" s="140" t="s">
        <v>1</v>
      </c>
      <c r="N232" s="141" t="s">
        <v>39</v>
      </c>
      <c r="P232" s="142">
        <f>O232*H232</f>
        <v>0</v>
      </c>
      <c r="Q232" s="142">
        <v>1.06277</v>
      </c>
      <c r="R232" s="142">
        <f>Q232*H232</f>
        <v>0.42085692000000002</v>
      </c>
      <c r="S232" s="142">
        <v>0</v>
      </c>
      <c r="T232" s="143">
        <f>S232*H232</f>
        <v>0</v>
      </c>
      <c r="AR232" s="144" t="s">
        <v>137</v>
      </c>
      <c r="AT232" s="144" t="s">
        <v>134</v>
      </c>
      <c r="AU232" s="144" t="s">
        <v>84</v>
      </c>
      <c r="AY232" s="17" t="s">
        <v>132</v>
      </c>
      <c r="BE232" s="145">
        <f>IF(N232="základní",J232,0)</f>
        <v>0</v>
      </c>
      <c r="BF232" s="145">
        <f>IF(N232="snížená",J232,0)</f>
        <v>0</v>
      </c>
      <c r="BG232" s="145">
        <f>IF(N232="zákl. přenesená",J232,0)</f>
        <v>0</v>
      </c>
      <c r="BH232" s="145">
        <f>IF(N232="sníž. přenesená",J232,0)</f>
        <v>0</v>
      </c>
      <c r="BI232" s="145">
        <f>IF(N232="nulová",J232,0)</f>
        <v>0</v>
      </c>
      <c r="BJ232" s="17" t="s">
        <v>82</v>
      </c>
      <c r="BK232" s="145">
        <f>ROUND(I232*H232,2)</f>
        <v>0</v>
      </c>
      <c r="BL232" s="17" t="s">
        <v>137</v>
      </c>
      <c r="BM232" s="144" t="s">
        <v>1250</v>
      </c>
    </row>
    <row r="233" spans="2:65" s="12" customFormat="1">
      <c r="B233" s="146"/>
      <c r="D233" s="147" t="s">
        <v>139</v>
      </c>
      <c r="E233" s="148" t="s">
        <v>1</v>
      </c>
      <c r="F233" s="149" t="s">
        <v>1251</v>
      </c>
      <c r="H233" s="150">
        <v>0.39600000000000002</v>
      </c>
      <c r="I233" s="151"/>
      <c r="L233" s="146"/>
      <c r="M233" s="152"/>
      <c r="T233" s="153"/>
      <c r="AT233" s="148" t="s">
        <v>139</v>
      </c>
      <c r="AU233" s="148" t="s">
        <v>84</v>
      </c>
      <c r="AV233" s="12" t="s">
        <v>84</v>
      </c>
      <c r="AW233" s="12" t="s">
        <v>31</v>
      </c>
      <c r="AX233" s="12" t="s">
        <v>82</v>
      </c>
      <c r="AY233" s="148" t="s">
        <v>132</v>
      </c>
    </row>
    <row r="234" spans="2:65" s="1" customFormat="1" ht="16.5" customHeight="1">
      <c r="B234" s="132"/>
      <c r="C234" s="133" t="s">
        <v>447</v>
      </c>
      <c r="D234" s="133" t="s">
        <v>134</v>
      </c>
      <c r="E234" s="134" t="s">
        <v>1730</v>
      </c>
      <c r="F234" s="135" t="s">
        <v>1252</v>
      </c>
      <c r="G234" s="136" t="s">
        <v>228</v>
      </c>
      <c r="H234" s="137">
        <v>20.25</v>
      </c>
      <c r="I234" s="138"/>
      <c r="J234" s="139">
        <f>ROUND(I234*H234,2)</f>
        <v>0</v>
      </c>
      <c r="K234" s="135" t="s">
        <v>136</v>
      </c>
      <c r="L234" s="32"/>
      <c r="M234" s="140" t="s">
        <v>1</v>
      </c>
      <c r="N234" s="141" t="s">
        <v>39</v>
      </c>
      <c r="P234" s="142">
        <f>O234*H234</f>
        <v>0</v>
      </c>
      <c r="Q234" s="142">
        <v>2.3010199999999998</v>
      </c>
      <c r="R234" s="142">
        <f>Q234*H234</f>
        <v>46.595654999999994</v>
      </c>
      <c r="S234" s="142">
        <v>0</v>
      </c>
      <c r="T234" s="143">
        <f>S234*H234</f>
        <v>0</v>
      </c>
      <c r="AR234" s="144" t="s">
        <v>137</v>
      </c>
      <c r="AT234" s="144" t="s">
        <v>134</v>
      </c>
      <c r="AU234" s="144" t="s">
        <v>84</v>
      </c>
      <c r="AY234" s="17" t="s">
        <v>132</v>
      </c>
      <c r="BE234" s="145">
        <f>IF(N234="základní",J234,0)</f>
        <v>0</v>
      </c>
      <c r="BF234" s="145">
        <f>IF(N234="snížená",J234,0)</f>
        <v>0</v>
      </c>
      <c r="BG234" s="145">
        <f>IF(N234="zákl. přenesená",J234,0)</f>
        <v>0</v>
      </c>
      <c r="BH234" s="145">
        <f>IF(N234="sníž. přenesená",J234,0)</f>
        <v>0</v>
      </c>
      <c r="BI234" s="145">
        <f>IF(N234="nulová",J234,0)</f>
        <v>0</v>
      </c>
      <c r="BJ234" s="17" t="s">
        <v>82</v>
      </c>
      <c r="BK234" s="145">
        <f>ROUND(I234*H234,2)</f>
        <v>0</v>
      </c>
      <c r="BL234" s="17" t="s">
        <v>137</v>
      </c>
      <c r="BM234" s="144" t="s">
        <v>1253</v>
      </c>
    </row>
    <row r="235" spans="2:65" s="12" customFormat="1">
      <c r="B235" s="146"/>
      <c r="D235" s="147" t="s">
        <v>139</v>
      </c>
      <c r="E235" s="148" t="s">
        <v>1</v>
      </c>
      <c r="F235" s="149" t="s">
        <v>1254</v>
      </c>
      <c r="H235" s="150">
        <v>20.25</v>
      </c>
      <c r="I235" s="151"/>
      <c r="L235" s="146"/>
      <c r="M235" s="152"/>
      <c r="T235" s="153"/>
      <c r="AT235" s="148" t="s">
        <v>139</v>
      </c>
      <c r="AU235" s="148" t="s">
        <v>84</v>
      </c>
      <c r="AV235" s="12" t="s">
        <v>84</v>
      </c>
      <c r="AW235" s="12" t="s">
        <v>31</v>
      </c>
      <c r="AX235" s="12" t="s">
        <v>82</v>
      </c>
      <c r="AY235" s="148" t="s">
        <v>132</v>
      </c>
    </row>
    <row r="236" spans="2:65" s="1" customFormat="1" ht="16.5" customHeight="1">
      <c r="B236" s="132"/>
      <c r="C236" s="133" t="s">
        <v>449</v>
      </c>
      <c r="D236" s="133" t="s">
        <v>134</v>
      </c>
      <c r="E236" s="134" t="s">
        <v>1731</v>
      </c>
      <c r="F236" s="135" t="s">
        <v>1917</v>
      </c>
      <c r="G236" s="136" t="s">
        <v>135</v>
      </c>
      <c r="H236" s="137">
        <v>40.5</v>
      </c>
      <c r="I236" s="138"/>
      <c r="J236" s="139">
        <f>ROUND(I236*H236,2)</f>
        <v>0</v>
      </c>
      <c r="K236" s="135" t="s">
        <v>136</v>
      </c>
      <c r="L236" s="32"/>
      <c r="M236" s="140" t="s">
        <v>1</v>
      </c>
      <c r="N236" s="141" t="s">
        <v>39</v>
      </c>
      <c r="P236" s="142">
        <f>O236*H236</f>
        <v>0</v>
      </c>
      <c r="Q236" s="142">
        <v>2.64E-3</v>
      </c>
      <c r="R236" s="142">
        <f>Q236*H236</f>
        <v>0.10692</v>
      </c>
      <c r="S236" s="142">
        <v>0</v>
      </c>
      <c r="T236" s="143">
        <f>S236*H236</f>
        <v>0</v>
      </c>
      <c r="AR236" s="144" t="s">
        <v>137</v>
      </c>
      <c r="AT236" s="144" t="s">
        <v>134</v>
      </c>
      <c r="AU236" s="144" t="s">
        <v>84</v>
      </c>
      <c r="AY236" s="17" t="s">
        <v>132</v>
      </c>
      <c r="BE236" s="145">
        <f>IF(N236="základní",J236,0)</f>
        <v>0</v>
      </c>
      <c r="BF236" s="145">
        <f>IF(N236="snížená",J236,0)</f>
        <v>0</v>
      </c>
      <c r="BG236" s="145">
        <f>IF(N236="zákl. přenesená",J236,0)</f>
        <v>0</v>
      </c>
      <c r="BH236" s="145">
        <f>IF(N236="sníž. přenesená",J236,0)</f>
        <v>0</v>
      </c>
      <c r="BI236" s="145">
        <f>IF(N236="nulová",J236,0)</f>
        <v>0</v>
      </c>
      <c r="BJ236" s="17" t="s">
        <v>82</v>
      </c>
      <c r="BK236" s="145">
        <f>ROUND(I236*H236,2)</f>
        <v>0</v>
      </c>
      <c r="BL236" s="17" t="s">
        <v>137</v>
      </c>
      <c r="BM236" s="144" t="s">
        <v>1255</v>
      </c>
    </row>
    <row r="237" spans="2:65" s="12" customFormat="1">
      <c r="B237" s="146"/>
      <c r="D237" s="147" t="s">
        <v>139</v>
      </c>
      <c r="E237" s="148" t="s">
        <v>1</v>
      </c>
      <c r="F237" s="149" t="s">
        <v>1256</v>
      </c>
      <c r="H237" s="150">
        <v>40.5</v>
      </c>
      <c r="I237" s="151"/>
      <c r="L237" s="146"/>
      <c r="M237" s="152"/>
      <c r="T237" s="153"/>
      <c r="AT237" s="148" t="s">
        <v>139</v>
      </c>
      <c r="AU237" s="148" t="s">
        <v>84</v>
      </c>
      <c r="AV237" s="12" t="s">
        <v>84</v>
      </c>
      <c r="AW237" s="12" t="s">
        <v>31</v>
      </c>
      <c r="AX237" s="12" t="s">
        <v>82</v>
      </c>
      <c r="AY237" s="148" t="s">
        <v>132</v>
      </c>
    </row>
    <row r="238" spans="2:65" s="1" customFormat="1" ht="16.5" customHeight="1">
      <c r="B238" s="132"/>
      <c r="C238" s="133" t="s">
        <v>451</v>
      </c>
      <c r="D238" s="133" t="s">
        <v>134</v>
      </c>
      <c r="E238" s="134" t="s">
        <v>1732</v>
      </c>
      <c r="F238" s="135" t="s">
        <v>1918</v>
      </c>
      <c r="G238" s="136" t="s">
        <v>135</v>
      </c>
      <c r="H238" s="137">
        <v>40.5</v>
      </c>
      <c r="I238" s="138"/>
      <c r="J238" s="139">
        <f>ROUND(I238*H238,2)</f>
        <v>0</v>
      </c>
      <c r="K238" s="135" t="s">
        <v>136</v>
      </c>
      <c r="L238" s="32"/>
      <c r="M238" s="140" t="s">
        <v>1</v>
      </c>
      <c r="N238" s="141" t="s">
        <v>39</v>
      </c>
      <c r="P238" s="142">
        <f>O238*H238</f>
        <v>0</v>
      </c>
      <c r="Q238" s="142">
        <v>0</v>
      </c>
      <c r="R238" s="142">
        <f>Q238*H238</f>
        <v>0</v>
      </c>
      <c r="S238" s="142">
        <v>0</v>
      </c>
      <c r="T238" s="143">
        <f>S238*H238</f>
        <v>0</v>
      </c>
      <c r="AR238" s="144" t="s">
        <v>137</v>
      </c>
      <c r="AT238" s="144" t="s">
        <v>134</v>
      </c>
      <c r="AU238" s="144" t="s">
        <v>84</v>
      </c>
      <c r="AY238" s="17" t="s">
        <v>132</v>
      </c>
      <c r="BE238" s="145">
        <f>IF(N238="základní",J238,0)</f>
        <v>0</v>
      </c>
      <c r="BF238" s="145">
        <f>IF(N238="snížená",J238,0)</f>
        <v>0</v>
      </c>
      <c r="BG238" s="145">
        <f>IF(N238="zákl. přenesená",J238,0)</f>
        <v>0</v>
      </c>
      <c r="BH238" s="145">
        <f>IF(N238="sníž. přenesená",J238,0)</f>
        <v>0</v>
      </c>
      <c r="BI238" s="145">
        <f>IF(N238="nulová",J238,0)</f>
        <v>0</v>
      </c>
      <c r="BJ238" s="17" t="s">
        <v>82</v>
      </c>
      <c r="BK238" s="145">
        <f>ROUND(I238*H238,2)</f>
        <v>0</v>
      </c>
      <c r="BL238" s="17" t="s">
        <v>137</v>
      </c>
      <c r="BM238" s="144" t="s">
        <v>1257</v>
      </c>
    </row>
    <row r="239" spans="2:65" s="11" customFormat="1" ht="22.9" customHeight="1">
      <c r="B239" s="120"/>
      <c r="D239" s="121" t="s">
        <v>73</v>
      </c>
      <c r="E239" s="130" t="s">
        <v>157</v>
      </c>
      <c r="F239" s="130" t="s">
        <v>409</v>
      </c>
      <c r="I239" s="123"/>
      <c r="J239" s="131">
        <f>BK239</f>
        <v>0</v>
      </c>
      <c r="L239" s="120"/>
      <c r="M239" s="125"/>
      <c r="P239" s="126">
        <f>SUM(P240:P284)</f>
        <v>0</v>
      </c>
      <c r="R239" s="126">
        <f>SUM(R240:R284)</f>
        <v>52.941343549999999</v>
      </c>
      <c r="T239" s="127">
        <f>SUM(T240:T284)</f>
        <v>0</v>
      </c>
      <c r="AR239" s="121" t="s">
        <v>82</v>
      </c>
      <c r="AT239" s="128" t="s">
        <v>73</v>
      </c>
      <c r="AU239" s="128" t="s">
        <v>82</v>
      </c>
      <c r="AY239" s="121" t="s">
        <v>132</v>
      </c>
      <c r="BK239" s="129">
        <f>SUM(BK240:BK284)</f>
        <v>0</v>
      </c>
    </row>
    <row r="240" spans="2:65" s="1" customFormat="1" ht="24.2" customHeight="1">
      <c r="B240" s="132"/>
      <c r="C240" s="133" t="s">
        <v>453</v>
      </c>
      <c r="D240" s="133" t="s">
        <v>134</v>
      </c>
      <c r="E240" s="134" t="s">
        <v>1733</v>
      </c>
      <c r="F240" s="135" t="s">
        <v>1919</v>
      </c>
      <c r="G240" s="136" t="s">
        <v>228</v>
      </c>
      <c r="H240" s="137">
        <v>0.21299999999999999</v>
      </c>
      <c r="I240" s="138"/>
      <c r="J240" s="139">
        <f>ROUND(I240*H240,2)</f>
        <v>0</v>
      </c>
      <c r="K240" s="135" t="s">
        <v>136</v>
      </c>
      <c r="L240" s="32"/>
      <c r="M240" s="140" t="s">
        <v>1</v>
      </c>
      <c r="N240" s="141" t="s">
        <v>39</v>
      </c>
      <c r="P240" s="142">
        <f>O240*H240</f>
        <v>0</v>
      </c>
      <c r="Q240" s="142">
        <v>2.39757</v>
      </c>
      <c r="R240" s="142">
        <f>Q240*H240</f>
        <v>0.51068241000000003</v>
      </c>
      <c r="S240" s="142">
        <v>0</v>
      </c>
      <c r="T240" s="143">
        <f>S240*H240</f>
        <v>0</v>
      </c>
      <c r="AR240" s="144" t="s">
        <v>137</v>
      </c>
      <c r="AT240" s="144" t="s">
        <v>134</v>
      </c>
      <c r="AU240" s="144" t="s">
        <v>84</v>
      </c>
      <c r="AY240" s="17" t="s">
        <v>132</v>
      </c>
      <c r="BE240" s="145">
        <f>IF(N240="základní",J240,0)</f>
        <v>0</v>
      </c>
      <c r="BF240" s="145">
        <f>IF(N240="snížená",J240,0)</f>
        <v>0</v>
      </c>
      <c r="BG240" s="145">
        <f>IF(N240="zákl. přenesená",J240,0)</f>
        <v>0</v>
      </c>
      <c r="BH240" s="145">
        <f>IF(N240="sníž. přenesená",J240,0)</f>
        <v>0</v>
      </c>
      <c r="BI240" s="145">
        <f>IF(N240="nulová",J240,0)</f>
        <v>0</v>
      </c>
      <c r="BJ240" s="17" t="s">
        <v>82</v>
      </c>
      <c r="BK240" s="145">
        <f>ROUND(I240*H240,2)</f>
        <v>0</v>
      </c>
      <c r="BL240" s="17" t="s">
        <v>137</v>
      </c>
      <c r="BM240" s="144" t="s">
        <v>1258</v>
      </c>
    </row>
    <row r="241" spans="2:65" s="12" customFormat="1">
      <c r="B241" s="146"/>
      <c r="D241" s="147" t="s">
        <v>139</v>
      </c>
      <c r="E241" s="148" t="s">
        <v>1</v>
      </c>
      <c r="F241" s="149" t="s">
        <v>1259</v>
      </c>
      <c r="H241" s="150">
        <v>4.2000000000000003E-2</v>
      </c>
      <c r="I241" s="151"/>
      <c r="L241" s="146"/>
      <c r="M241" s="152"/>
      <c r="T241" s="153"/>
      <c r="AT241" s="148" t="s">
        <v>139</v>
      </c>
      <c r="AU241" s="148" t="s">
        <v>84</v>
      </c>
      <c r="AV241" s="12" t="s">
        <v>84</v>
      </c>
      <c r="AW241" s="12" t="s">
        <v>31</v>
      </c>
      <c r="AX241" s="12" t="s">
        <v>74</v>
      </c>
      <c r="AY241" s="148" t="s">
        <v>132</v>
      </c>
    </row>
    <row r="242" spans="2:65" s="12" customFormat="1">
      <c r="B242" s="146"/>
      <c r="D242" s="147" t="s">
        <v>139</v>
      </c>
      <c r="E242" s="148" t="s">
        <v>1</v>
      </c>
      <c r="F242" s="149" t="s">
        <v>1260</v>
      </c>
      <c r="H242" s="150">
        <v>2.7E-2</v>
      </c>
      <c r="I242" s="151"/>
      <c r="L242" s="146"/>
      <c r="M242" s="152"/>
      <c r="T242" s="153"/>
      <c r="AT242" s="148" t="s">
        <v>139</v>
      </c>
      <c r="AU242" s="148" t="s">
        <v>84</v>
      </c>
      <c r="AV242" s="12" t="s">
        <v>84</v>
      </c>
      <c r="AW242" s="12" t="s">
        <v>31</v>
      </c>
      <c r="AX242" s="12" t="s">
        <v>74</v>
      </c>
      <c r="AY242" s="148" t="s">
        <v>132</v>
      </c>
    </row>
    <row r="243" spans="2:65" s="12" customFormat="1">
      <c r="B243" s="146"/>
      <c r="D243" s="147" t="s">
        <v>139</v>
      </c>
      <c r="E243" s="148" t="s">
        <v>1</v>
      </c>
      <c r="F243" s="149" t="s">
        <v>1261</v>
      </c>
      <c r="H243" s="150">
        <v>0.09</v>
      </c>
      <c r="I243" s="151"/>
      <c r="L243" s="146"/>
      <c r="M243" s="152"/>
      <c r="T243" s="153"/>
      <c r="AT243" s="148" t="s">
        <v>139</v>
      </c>
      <c r="AU243" s="148" t="s">
        <v>84</v>
      </c>
      <c r="AV243" s="12" t="s">
        <v>84</v>
      </c>
      <c r="AW243" s="12" t="s">
        <v>31</v>
      </c>
      <c r="AX243" s="12" t="s">
        <v>74</v>
      </c>
      <c r="AY243" s="148" t="s">
        <v>132</v>
      </c>
    </row>
    <row r="244" spans="2:65" s="12" customFormat="1">
      <c r="B244" s="146"/>
      <c r="D244" s="147" t="s">
        <v>139</v>
      </c>
      <c r="E244" s="148" t="s">
        <v>1</v>
      </c>
      <c r="F244" s="149" t="s">
        <v>1262</v>
      </c>
      <c r="H244" s="150">
        <v>2.5999999999999999E-2</v>
      </c>
      <c r="I244" s="151"/>
      <c r="L244" s="146"/>
      <c r="M244" s="152"/>
      <c r="T244" s="153"/>
      <c r="AT244" s="148" t="s">
        <v>139</v>
      </c>
      <c r="AU244" s="148" t="s">
        <v>84</v>
      </c>
      <c r="AV244" s="12" t="s">
        <v>84</v>
      </c>
      <c r="AW244" s="12" t="s">
        <v>31</v>
      </c>
      <c r="AX244" s="12" t="s">
        <v>74</v>
      </c>
      <c r="AY244" s="148" t="s">
        <v>132</v>
      </c>
    </row>
    <row r="245" spans="2:65" s="14" customFormat="1">
      <c r="B245" s="161"/>
      <c r="D245" s="147" t="s">
        <v>139</v>
      </c>
      <c r="E245" s="162" t="s">
        <v>1</v>
      </c>
      <c r="F245" s="163" t="s">
        <v>277</v>
      </c>
      <c r="H245" s="164">
        <v>0.185</v>
      </c>
      <c r="I245" s="165"/>
      <c r="L245" s="161"/>
      <c r="M245" s="166"/>
      <c r="T245" s="167"/>
      <c r="AT245" s="162" t="s">
        <v>139</v>
      </c>
      <c r="AU245" s="162" t="s">
        <v>84</v>
      </c>
      <c r="AV245" s="14" t="s">
        <v>157</v>
      </c>
      <c r="AW245" s="14" t="s">
        <v>31</v>
      </c>
      <c r="AX245" s="14" t="s">
        <v>74</v>
      </c>
      <c r="AY245" s="162" t="s">
        <v>132</v>
      </c>
    </row>
    <row r="246" spans="2:65" s="12" customFormat="1">
      <c r="B246" s="146"/>
      <c r="D246" s="147" t="s">
        <v>139</v>
      </c>
      <c r="E246" s="148" t="s">
        <v>1</v>
      </c>
      <c r="F246" s="149" t="s">
        <v>1263</v>
      </c>
      <c r="H246" s="150">
        <v>0.21299999999999999</v>
      </c>
      <c r="I246" s="151"/>
      <c r="L246" s="146"/>
      <c r="M246" s="152"/>
      <c r="T246" s="153"/>
      <c r="AT246" s="148" t="s">
        <v>139</v>
      </c>
      <c r="AU246" s="148" t="s">
        <v>84</v>
      </c>
      <c r="AV246" s="12" t="s">
        <v>84</v>
      </c>
      <c r="AW246" s="12" t="s">
        <v>31</v>
      </c>
      <c r="AX246" s="12" t="s">
        <v>82</v>
      </c>
      <c r="AY246" s="148" t="s">
        <v>132</v>
      </c>
    </row>
    <row r="247" spans="2:65" s="1" customFormat="1" ht="24.2" customHeight="1">
      <c r="B247" s="132"/>
      <c r="C247" s="133" t="s">
        <v>455</v>
      </c>
      <c r="D247" s="133" t="s">
        <v>134</v>
      </c>
      <c r="E247" s="134" t="s">
        <v>1734</v>
      </c>
      <c r="F247" s="135" t="s">
        <v>1920</v>
      </c>
      <c r="G247" s="136" t="s">
        <v>479</v>
      </c>
      <c r="H247" s="137">
        <v>81</v>
      </c>
      <c r="I247" s="138"/>
      <c r="J247" s="139">
        <f>ROUND(I247*H247,2)</f>
        <v>0</v>
      </c>
      <c r="K247" s="135" t="s">
        <v>136</v>
      </c>
      <c r="L247" s="32"/>
      <c r="M247" s="140" t="s">
        <v>1</v>
      </c>
      <c r="N247" s="141" t="s">
        <v>39</v>
      </c>
      <c r="P247" s="142">
        <f>O247*H247</f>
        <v>0</v>
      </c>
      <c r="Q247" s="142">
        <v>0.17488999999999999</v>
      </c>
      <c r="R247" s="142">
        <f>Q247*H247</f>
        <v>14.166089999999999</v>
      </c>
      <c r="S247" s="142">
        <v>0</v>
      </c>
      <c r="T247" s="143">
        <f>S247*H247</f>
        <v>0</v>
      </c>
      <c r="AR247" s="144" t="s">
        <v>137</v>
      </c>
      <c r="AT247" s="144" t="s">
        <v>134</v>
      </c>
      <c r="AU247" s="144" t="s">
        <v>84</v>
      </c>
      <c r="AY247" s="17" t="s">
        <v>132</v>
      </c>
      <c r="BE247" s="145">
        <f>IF(N247="základní",J247,0)</f>
        <v>0</v>
      </c>
      <c r="BF247" s="145">
        <f>IF(N247="snížená",J247,0)</f>
        <v>0</v>
      </c>
      <c r="BG247" s="145">
        <f>IF(N247="zákl. přenesená",J247,0)</f>
        <v>0</v>
      </c>
      <c r="BH247" s="145">
        <f>IF(N247="sníž. přenesená",J247,0)</f>
        <v>0</v>
      </c>
      <c r="BI247" s="145">
        <f>IF(N247="nulová",J247,0)</f>
        <v>0</v>
      </c>
      <c r="BJ247" s="17" t="s">
        <v>82</v>
      </c>
      <c r="BK247" s="145">
        <f>ROUND(I247*H247,2)</f>
        <v>0</v>
      </c>
      <c r="BL247" s="17" t="s">
        <v>137</v>
      </c>
      <c r="BM247" s="144" t="s">
        <v>1264</v>
      </c>
    </row>
    <row r="248" spans="2:65" s="12" customFormat="1">
      <c r="B248" s="146"/>
      <c r="D248" s="147" t="s">
        <v>139</v>
      </c>
      <c r="E248" s="148" t="s">
        <v>1</v>
      </c>
      <c r="F248" s="149" t="s">
        <v>1175</v>
      </c>
      <c r="H248" s="150">
        <v>81</v>
      </c>
      <c r="I248" s="151"/>
      <c r="L248" s="146"/>
      <c r="M248" s="152"/>
      <c r="T248" s="153"/>
      <c r="AT248" s="148" t="s">
        <v>139</v>
      </c>
      <c r="AU248" s="148" t="s">
        <v>84</v>
      </c>
      <c r="AV248" s="12" t="s">
        <v>84</v>
      </c>
      <c r="AW248" s="12" t="s">
        <v>31</v>
      </c>
      <c r="AX248" s="12" t="s">
        <v>82</v>
      </c>
      <c r="AY248" s="148" t="s">
        <v>132</v>
      </c>
    </row>
    <row r="249" spans="2:65" s="1" customFormat="1" ht="24.2" customHeight="1">
      <c r="B249" s="132"/>
      <c r="C249" s="174" t="s">
        <v>457</v>
      </c>
      <c r="D249" s="174" t="s">
        <v>357</v>
      </c>
      <c r="E249" s="175" t="s">
        <v>1735</v>
      </c>
      <c r="F249" s="176" t="s">
        <v>1921</v>
      </c>
      <c r="G249" s="177" t="s">
        <v>479</v>
      </c>
      <c r="H249" s="178">
        <v>50</v>
      </c>
      <c r="I249" s="179"/>
      <c r="J249" s="180">
        <f>ROUND(I249*H249,2)</f>
        <v>0</v>
      </c>
      <c r="K249" s="176" t="s">
        <v>136</v>
      </c>
      <c r="L249" s="181"/>
      <c r="M249" s="182" t="s">
        <v>1</v>
      </c>
      <c r="N249" s="183" t="s">
        <v>39</v>
      </c>
      <c r="P249" s="142">
        <f>O249*H249</f>
        <v>0</v>
      </c>
      <c r="Q249" s="142">
        <v>3.7000000000000002E-3</v>
      </c>
      <c r="R249" s="142">
        <f>Q249*H249</f>
        <v>0.185</v>
      </c>
      <c r="S249" s="142">
        <v>0</v>
      </c>
      <c r="T249" s="143">
        <f>S249*H249</f>
        <v>0</v>
      </c>
      <c r="AR249" s="144" t="s">
        <v>208</v>
      </c>
      <c r="AT249" s="144" t="s">
        <v>357</v>
      </c>
      <c r="AU249" s="144" t="s">
        <v>84</v>
      </c>
      <c r="AY249" s="17" t="s">
        <v>132</v>
      </c>
      <c r="BE249" s="145">
        <f>IF(N249="základní",J249,0)</f>
        <v>0</v>
      </c>
      <c r="BF249" s="145">
        <f>IF(N249="snížená",J249,0)</f>
        <v>0</v>
      </c>
      <c r="BG249" s="145">
        <f>IF(N249="zákl. přenesená",J249,0)</f>
        <v>0</v>
      </c>
      <c r="BH249" s="145">
        <f>IF(N249="sníž. přenesená",J249,0)</f>
        <v>0</v>
      </c>
      <c r="BI249" s="145">
        <f>IF(N249="nulová",J249,0)</f>
        <v>0</v>
      </c>
      <c r="BJ249" s="17" t="s">
        <v>82</v>
      </c>
      <c r="BK249" s="145">
        <f>ROUND(I249*H249,2)</f>
        <v>0</v>
      </c>
      <c r="BL249" s="17" t="s">
        <v>137</v>
      </c>
      <c r="BM249" s="144" t="s">
        <v>1265</v>
      </c>
    </row>
    <row r="250" spans="2:65" s="12" customFormat="1">
      <c r="B250" s="146"/>
      <c r="D250" s="147" t="s">
        <v>139</v>
      </c>
      <c r="E250" s="148" t="s">
        <v>1</v>
      </c>
      <c r="F250" s="149" t="s">
        <v>1266</v>
      </c>
      <c r="H250" s="150">
        <v>50</v>
      </c>
      <c r="I250" s="151"/>
      <c r="L250" s="146"/>
      <c r="M250" s="152"/>
      <c r="T250" s="153"/>
      <c r="AT250" s="148" t="s">
        <v>139</v>
      </c>
      <c r="AU250" s="148" t="s">
        <v>84</v>
      </c>
      <c r="AV250" s="12" t="s">
        <v>84</v>
      </c>
      <c r="AW250" s="12" t="s">
        <v>31</v>
      </c>
      <c r="AX250" s="12" t="s">
        <v>82</v>
      </c>
      <c r="AY250" s="148" t="s">
        <v>132</v>
      </c>
    </row>
    <row r="251" spans="2:65" s="1" customFormat="1" ht="24.2" customHeight="1">
      <c r="B251" s="132"/>
      <c r="C251" s="174" t="s">
        <v>459</v>
      </c>
      <c r="D251" s="174" t="s">
        <v>357</v>
      </c>
      <c r="E251" s="175" t="s">
        <v>1736</v>
      </c>
      <c r="F251" s="176" t="s">
        <v>1922</v>
      </c>
      <c r="G251" s="177" t="s">
        <v>479</v>
      </c>
      <c r="H251" s="178">
        <v>6</v>
      </c>
      <c r="I251" s="179"/>
      <c r="J251" s="180">
        <f>ROUND(I251*H251,2)</f>
        <v>0</v>
      </c>
      <c r="K251" s="176" t="s">
        <v>136</v>
      </c>
      <c r="L251" s="181"/>
      <c r="M251" s="182" t="s">
        <v>1</v>
      </c>
      <c r="N251" s="183" t="s">
        <v>39</v>
      </c>
      <c r="P251" s="142">
        <f>O251*H251</f>
        <v>0</v>
      </c>
      <c r="Q251" s="142">
        <v>4.7000000000000002E-3</v>
      </c>
      <c r="R251" s="142">
        <f>Q251*H251</f>
        <v>2.8200000000000003E-2</v>
      </c>
      <c r="S251" s="142">
        <v>0</v>
      </c>
      <c r="T251" s="143">
        <f>S251*H251</f>
        <v>0</v>
      </c>
      <c r="AR251" s="144" t="s">
        <v>208</v>
      </c>
      <c r="AT251" s="144" t="s">
        <v>357</v>
      </c>
      <c r="AU251" s="144" t="s">
        <v>84</v>
      </c>
      <c r="AY251" s="17" t="s">
        <v>132</v>
      </c>
      <c r="BE251" s="145">
        <f>IF(N251="základní",J251,0)</f>
        <v>0</v>
      </c>
      <c r="BF251" s="145">
        <f>IF(N251="snížená",J251,0)</f>
        <v>0</v>
      </c>
      <c r="BG251" s="145">
        <f>IF(N251="zákl. přenesená",J251,0)</f>
        <v>0</v>
      </c>
      <c r="BH251" s="145">
        <f>IF(N251="sníž. přenesená",J251,0)</f>
        <v>0</v>
      </c>
      <c r="BI251" s="145">
        <f>IF(N251="nulová",J251,0)</f>
        <v>0</v>
      </c>
      <c r="BJ251" s="17" t="s">
        <v>82</v>
      </c>
      <c r="BK251" s="145">
        <f>ROUND(I251*H251,2)</f>
        <v>0</v>
      </c>
      <c r="BL251" s="17" t="s">
        <v>137</v>
      </c>
      <c r="BM251" s="144" t="s">
        <v>1267</v>
      </c>
    </row>
    <row r="252" spans="2:65" s="12" customFormat="1">
      <c r="B252" s="146"/>
      <c r="D252" s="147" t="s">
        <v>139</v>
      </c>
      <c r="E252" s="148" t="s">
        <v>1</v>
      </c>
      <c r="F252" s="149" t="s">
        <v>174</v>
      </c>
      <c r="H252" s="150">
        <v>6</v>
      </c>
      <c r="I252" s="151"/>
      <c r="L252" s="146"/>
      <c r="M252" s="152"/>
      <c r="T252" s="153"/>
      <c r="AT252" s="148" t="s">
        <v>139</v>
      </c>
      <c r="AU252" s="148" t="s">
        <v>84</v>
      </c>
      <c r="AV252" s="12" t="s">
        <v>84</v>
      </c>
      <c r="AW252" s="12" t="s">
        <v>31</v>
      </c>
      <c r="AX252" s="12" t="s">
        <v>82</v>
      </c>
      <c r="AY252" s="148" t="s">
        <v>132</v>
      </c>
    </row>
    <row r="253" spans="2:65" s="1" customFormat="1" ht="24.2" customHeight="1">
      <c r="B253" s="132"/>
      <c r="C253" s="174" t="s">
        <v>461</v>
      </c>
      <c r="D253" s="174" t="s">
        <v>357</v>
      </c>
      <c r="E253" s="175" t="s">
        <v>1737</v>
      </c>
      <c r="F253" s="176" t="s">
        <v>1923</v>
      </c>
      <c r="G253" s="177" t="s">
        <v>479</v>
      </c>
      <c r="H253" s="178">
        <v>25</v>
      </c>
      <c r="I253" s="179"/>
      <c r="J253" s="180">
        <f>ROUND(I253*H253,2)</f>
        <v>0</v>
      </c>
      <c r="K253" s="176" t="s">
        <v>136</v>
      </c>
      <c r="L253" s="181"/>
      <c r="M253" s="182" t="s">
        <v>1</v>
      </c>
      <c r="N253" s="183" t="s">
        <v>39</v>
      </c>
      <c r="P253" s="142">
        <f>O253*H253</f>
        <v>0</v>
      </c>
      <c r="Q253" s="142">
        <v>3.3999999999999998E-3</v>
      </c>
      <c r="R253" s="142">
        <f>Q253*H253</f>
        <v>8.4999999999999992E-2</v>
      </c>
      <c r="S253" s="142">
        <v>0</v>
      </c>
      <c r="T253" s="143">
        <f>S253*H253</f>
        <v>0</v>
      </c>
      <c r="AR253" s="144" t="s">
        <v>208</v>
      </c>
      <c r="AT253" s="144" t="s">
        <v>357</v>
      </c>
      <c r="AU253" s="144" t="s">
        <v>84</v>
      </c>
      <c r="AY253" s="17" t="s">
        <v>132</v>
      </c>
      <c r="BE253" s="145">
        <f>IF(N253="základní",J253,0)</f>
        <v>0</v>
      </c>
      <c r="BF253" s="145">
        <f>IF(N253="snížená",J253,0)</f>
        <v>0</v>
      </c>
      <c r="BG253" s="145">
        <f>IF(N253="zákl. přenesená",J253,0)</f>
        <v>0</v>
      </c>
      <c r="BH253" s="145">
        <f>IF(N253="sníž. přenesená",J253,0)</f>
        <v>0</v>
      </c>
      <c r="BI253" s="145">
        <f>IF(N253="nulová",J253,0)</f>
        <v>0</v>
      </c>
      <c r="BJ253" s="17" t="s">
        <v>82</v>
      </c>
      <c r="BK253" s="145">
        <f>ROUND(I253*H253,2)</f>
        <v>0</v>
      </c>
      <c r="BL253" s="17" t="s">
        <v>137</v>
      </c>
      <c r="BM253" s="144" t="s">
        <v>1268</v>
      </c>
    </row>
    <row r="254" spans="2:65" s="12" customFormat="1">
      <c r="B254" s="146"/>
      <c r="D254" s="147" t="s">
        <v>139</v>
      </c>
      <c r="E254" s="148" t="s">
        <v>1</v>
      </c>
      <c r="F254" s="149" t="s">
        <v>1269</v>
      </c>
      <c r="H254" s="150">
        <v>25</v>
      </c>
      <c r="I254" s="151"/>
      <c r="L254" s="146"/>
      <c r="M254" s="152"/>
      <c r="T254" s="153"/>
      <c r="AT254" s="148" t="s">
        <v>139</v>
      </c>
      <c r="AU254" s="148" t="s">
        <v>84</v>
      </c>
      <c r="AV254" s="12" t="s">
        <v>84</v>
      </c>
      <c r="AW254" s="12" t="s">
        <v>31</v>
      </c>
      <c r="AX254" s="12" t="s">
        <v>82</v>
      </c>
      <c r="AY254" s="148" t="s">
        <v>132</v>
      </c>
    </row>
    <row r="255" spans="2:65" s="1" customFormat="1" ht="24.2" customHeight="1">
      <c r="B255" s="132"/>
      <c r="C255" s="133" t="s">
        <v>463</v>
      </c>
      <c r="D255" s="133" t="s">
        <v>134</v>
      </c>
      <c r="E255" s="134" t="s">
        <v>1738</v>
      </c>
      <c r="F255" s="135" t="s">
        <v>1926</v>
      </c>
      <c r="G255" s="136" t="s">
        <v>479</v>
      </c>
      <c r="H255" s="137">
        <v>1</v>
      </c>
      <c r="I255" s="138"/>
      <c r="J255" s="139">
        <f>ROUND(I255*H255,2)</f>
        <v>0</v>
      </c>
      <c r="K255" s="135" t="s">
        <v>136</v>
      </c>
      <c r="L255" s="32"/>
      <c r="M255" s="140" t="s">
        <v>1</v>
      </c>
      <c r="N255" s="141" t="s">
        <v>39</v>
      </c>
      <c r="P255" s="142">
        <f>O255*H255</f>
        <v>0</v>
      </c>
      <c r="Q255" s="142">
        <v>0</v>
      </c>
      <c r="R255" s="142">
        <f>Q255*H255</f>
        <v>0</v>
      </c>
      <c r="S255" s="142">
        <v>0</v>
      </c>
      <c r="T255" s="143">
        <f>S255*H255</f>
        <v>0</v>
      </c>
      <c r="AR255" s="144" t="s">
        <v>137</v>
      </c>
      <c r="AT255" s="144" t="s">
        <v>134</v>
      </c>
      <c r="AU255" s="144" t="s">
        <v>84</v>
      </c>
      <c r="AY255" s="17" t="s">
        <v>132</v>
      </c>
      <c r="BE255" s="145">
        <f>IF(N255="základní",J255,0)</f>
        <v>0</v>
      </c>
      <c r="BF255" s="145">
        <f>IF(N255="snížená",J255,0)</f>
        <v>0</v>
      </c>
      <c r="BG255" s="145">
        <f>IF(N255="zákl. přenesená",J255,0)</f>
        <v>0</v>
      </c>
      <c r="BH255" s="145">
        <f>IF(N255="sníž. přenesená",J255,0)</f>
        <v>0</v>
      </c>
      <c r="BI255" s="145">
        <f>IF(N255="nulová",J255,0)</f>
        <v>0</v>
      </c>
      <c r="BJ255" s="17" t="s">
        <v>82</v>
      </c>
      <c r="BK255" s="145">
        <f>ROUND(I255*H255,2)</f>
        <v>0</v>
      </c>
      <c r="BL255" s="17" t="s">
        <v>137</v>
      </c>
      <c r="BM255" s="144" t="s">
        <v>1270</v>
      </c>
    </row>
    <row r="256" spans="2:65" s="1" customFormat="1" ht="16.5" customHeight="1">
      <c r="B256" s="132"/>
      <c r="C256" s="174" t="s">
        <v>467</v>
      </c>
      <c r="D256" s="174" t="s">
        <v>357</v>
      </c>
      <c r="E256" s="175" t="s">
        <v>1739</v>
      </c>
      <c r="F256" s="176" t="s">
        <v>1271</v>
      </c>
      <c r="G256" s="177" t="s">
        <v>479</v>
      </c>
      <c r="H256" s="178">
        <v>1</v>
      </c>
      <c r="I256" s="179"/>
      <c r="J256" s="180">
        <f>ROUND(I256*H256,2)</f>
        <v>0</v>
      </c>
      <c r="K256" s="176" t="s">
        <v>136</v>
      </c>
      <c r="L256" s="181"/>
      <c r="M256" s="182" t="s">
        <v>1</v>
      </c>
      <c r="N256" s="183" t="s">
        <v>39</v>
      </c>
      <c r="P256" s="142">
        <f>O256*H256</f>
        <v>0</v>
      </c>
      <c r="Q256" s="142">
        <v>9.9220000000000003E-2</v>
      </c>
      <c r="R256" s="142">
        <f>Q256*H256</f>
        <v>9.9220000000000003E-2</v>
      </c>
      <c r="S256" s="142">
        <v>0</v>
      </c>
      <c r="T256" s="143">
        <f>S256*H256</f>
        <v>0</v>
      </c>
      <c r="AR256" s="144" t="s">
        <v>208</v>
      </c>
      <c r="AT256" s="144" t="s">
        <v>357</v>
      </c>
      <c r="AU256" s="144" t="s">
        <v>84</v>
      </c>
      <c r="AY256" s="17" t="s">
        <v>132</v>
      </c>
      <c r="BE256" s="145">
        <f>IF(N256="základní",J256,0)</f>
        <v>0</v>
      </c>
      <c r="BF256" s="145">
        <f>IF(N256="snížená",J256,0)</f>
        <v>0</v>
      </c>
      <c r="BG256" s="145">
        <f>IF(N256="zákl. přenesená",J256,0)</f>
        <v>0</v>
      </c>
      <c r="BH256" s="145">
        <f>IF(N256="sníž. přenesená",J256,0)</f>
        <v>0</v>
      </c>
      <c r="BI256" s="145">
        <f>IF(N256="nulová",J256,0)</f>
        <v>0</v>
      </c>
      <c r="BJ256" s="17" t="s">
        <v>82</v>
      </c>
      <c r="BK256" s="145">
        <f>ROUND(I256*H256,2)</f>
        <v>0</v>
      </c>
      <c r="BL256" s="17" t="s">
        <v>137</v>
      </c>
      <c r="BM256" s="144" t="s">
        <v>1272</v>
      </c>
    </row>
    <row r="257" spans="2:65" s="1" customFormat="1" ht="24.2" customHeight="1">
      <c r="B257" s="132"/>
      <c r="C257" s="133" t="s">
        <v>469</v>
      </c>
      <c r="D257" s="133" t="s">
        <v>134</v>
      </c>
      <c r="E257" s="134" t="s">
        <v>1740</v>
      </c>
      <c r="F257" s="135" t="s">
        <v>1924</v>
      </c>
      <c r="G257" s="136" t="s">
        <v>175</v>
      </c>
      <c r="H257" s="137">
        <v>99.6</v>
      </c>
      <c r="I257" s="138"/>
      <c r="J257" s="139">
        <f>ROUND(I257*H257,2)</f>
        <v>0</v>
      </c>
      <c r="K257" s="135" t="s">
        <v>136</v>
      </c>
      <c r="L257" s="32"/>
      <c r="M257" s="140" t="s">
        <v>1</v>
      </c>
      <c r="N257" s="141" t="s">
        <v>39</v>
      </c>
      <c r="P257" s="142">
        <f>O257*H257</f>
        <v>0</v>
      </c>
      <c r="Q257" s="142">
        <v>0</v>
      </c>
      <c r="R257" s="142">
        <f>Q257*H257</f>
        <v>0</v>
      </c>
      <c r="S257" s="142">
        <v>0</v>
      </c>
      <c r="T257" s="143">
        <f>S257*H257</f>
        <v>0</v>
      </c>
      <c r="AR257" s="144" t="s">
        <v>137</v>
      </c>
      <c r="AT257" s="144" t="s">
        <v>134</v>
      </c>
      <c r="AU257" s="144" t="s">
        <v>84</v>
      </c>
      <c r="AY257" s="17" t="s">
        <v>132</v>
      </c>
      <c r="BE257" s="145">
        <f>IF(N257="základní",J257,0)</f>
        <v>0</v>
      </c>
      <c r="BF257" s="145">
        <f>IF(N257="snížená",J257,0)</f>
        <v>0</v>
      </c>
      <c r="BG257" s="145">
        <f>IF(N257="zákl. přenesená",J257,0)</f>
        <v>0</v>
      </c>
      <c r="BH257" s="145">
        <f>IF(N257="sníž. přenesená",J257,0)</f>
        <v>0</v>
      </c>
      <c r="BI257" s="145">
        <f>IF(N257="nulová",J257,0)</f>
        <v>0</v>
      </c>
      <c r="BJ257" s="17" t="s">
        <v>82</v>
      </c>
      <c r="BK257" s="145">
        <f>ROUND(I257*H257,2)</f>
        <v>0</v>
      </c>
      <c r="BL257" s="17" t="s">
        <v>137</v>
      </c>
      <c r="BM257" s="144" t="s">
        <v>1273</v>
      </c>
    </row>
    <row r="258" spans="2:65" s="12" customFormat="1">
      <c r="B258" s="146"/>
      <c r="D258" s="147" t="s">
        <v>139</v>
      </c>
      <c r="E258" s="148" t="s">
        <v>1</v>
      </c>
      <c r="F258" s="149" t="s">
        <v>1274</v>
      </c>
      <c r="H258" s="150">
        <v>99.6</v>
      </c>
      <c r="I258" s="151"/>
      <c r="L258" s="146"/>
      <c r="M258" s="152"/>
      <c r="T258" s="153"/>
      <c r="AT258" s="148" t="s">
        <v>139</v>
      </c>
      <c r="AU258" s="148" t="s">
        <v>84</v>
      </c>
      <c r="AV258" s="12" t="s">
        <v>84</v>
      </c>
      <c r="AW258" s="12" t="s">
        <v>31</v>
      </c>
      <c r="AX258" s="12" t="s">
        <v>82</v>
      </c>
      <c r="AY258" s="148" t="s">
        <v>132</v>
      </c>
    </row>
    <row r="259" spans="2:65" s="1" customFormat="1" ht="24.2" customHeight="1">
      <c r="B259" s="132"/>
      <c r="C259" s="174" t="s">
        <v>473</v>
      </c>
      <c r="D259" s="174" t="s">
        <v>357</v>
      </c>
      <c r="E259" s="175" t="s">
        <v>1741</v>
      </c>
      <c r="F259" s="176" t="s">
        <v>1925</v>
      </c>
      <c r="G259" s="177" t="s">
        <v>175</v>
      </c>
      <c r="H259" s="178">
        <v>104.58</v>
      </c>
      <c r="I259" s="179"/>
      <c r="J259" s="180">
        <f>ROUND(I259*H259,2)</f>
        <v>0</v>
      </c>
      <c r="K259" s="176" t="s">
        <v>136</v>
      </c>
      <c r="L259" s="181"/>
      <c r="M259" s="182" t="s">
        <v>1</v>
      </c>
      <c r="N259" s="183" t="s">
        <v>39</v>
      </c>
      <c r="P259" s="142">
        <f>O259*H259</f>
        <v>0</v>
      </c>
      <c r="Q259" s="142">
        <v>1.5E-3</v>
      </c>
      <c r="R259" s="142">
        <f>Q259*H259</f>
        <v>0.15687000000000001</v>
      </c>
      <c r="S259" s="142">
        <v>0</v>
      </c>
      <c r="T259" s="143">
        <f>S259*H259</f>
        <v>0</v>
      </c>
      <c r="AR259" s="144" t="s">
        <v>208</v>
      </c>
      <c r="AT259" s="144" t="s">
        <v>357</v>
      </c>
      <c r="AU259" s="144" t="s">
        <v>84</v>
      </c>
      <c r="AY259" s="17" t="s">
        <v>132</v>
      </c>
      <c r="BE259" s="145">
        <f>IF(N259="základní",J259,0)</f>
        <v>0</v>
      </c>
      <c r="BF259" s="145">
        <f>IF(N259="snížená",J259,0)</f>
        <v>0</v>
      </c>
      <c r="BG259" s="145">
        <f>IF(N259="zákl. přenesená",J259,0)</f>
        <v>0</v>
      </c>
      <c r="BH259" s="145">
        <f>IF(N259="sníž. přenesená",J259,0)</f>
        <v>0</v>
      </c>
      <c r="BI259" s="145">
        <f>IF(N259="nulová",J259,0)</f>
        <v>0</v>
      </c>
      <c r="BJ259" s="17" t="s">
        <v>82</v>
      </c>
      <c r="BK259" s="145">
        <f>ROUND(I259*H259,2)</f>
        <v>0</v>
      </c>
      <c r="BL259" s="17" t="s">
        <v>137</v>
      </c>
      <c r="BM259" s="144" t="s">
        <v>1275</v>
      </c>
    </row>
    <row r="260" spans="2:65" s="12" customFormat="1">
      <c r="B260" s="146"/>
      <c r="D260" s="147" t="s">
        <v>139</v>
      </c>
      <c r="F260" s="149" t="s">
        <v>1276</v>
      </c>
      <c r="H260" s="150">
        <v>104.58</v>
      </c>
      <c r="I260" s="151"/>
      <c r="L260" s="146"/>
      <c r="M260" s="152"/>
      <c r="T260" s="153"/>
      <c r="AT260" s="148" t="s">
        <v>139</v>
      </c>
      <c r="AU260" s="148" t="s">
        <v>84</v>
      </c>
      <c r="AV260" s="12" t="s">
        <v>84</v>
      </c>
      <c r="AW260" s="12" t="s">
        <v>3</v>
      </c>
      <c r="AX260" s="12" t="s">
        <v>82</v>
      </c>
      <c r="AY260" s="148" t="s">
        <v>132</v>
      </c>
    </row>
    <row r="261" spans="2:65" s="1" customFormat="1" ht="24.2" customHeight="1">
      <c r="B261" s="132"/>
      <c r="C261" s="133" t="s">
        <v>475</v>
      </c>
      <c r="D261" s="133" t="s">
        <v>134</v>
      </c>
      <c r="E261" s="134" t="s">
        <v>1742</v>
      </c>
      <c r="F261" s="135" t="s">
        <v>1927</v>
      </c>
      <c r="G261" s="136" t="s">
        <v>175</v>
      </c>
      <c r="H261" s="137">
        <v>99.6</v>
      </c>
      <c r="I261" s="138"/>
      <c r="J261" s="139">
        <f>ROUND(I261*H261,2)</f>
        <v>0</v>
      </c>
      <c r="K261" s="135" t="s">
        <v>136</v>
      </c>
      <c r="L261" s="32"/>
      <c r="M261" s="140" t="s">
        <v>1</v>
      </c>
      <c r="N261" s="141" t="s">
        <v>39</v>
      </c>
      <c r="P261" s="142">
        <f>O261*H261</f>
        <v>0</v>
      </c>
      <c r="Q261" s="142">
        <v>0</v>
      </c>
      <c r="R261" s="142">
        <f>Q261*H261</f>
        <v>0</v>
      </c>
      <c r="S261" s="142">
        <v>0</v>
      </c>
      <c r="T261" s="143">
        <f>S261*H261</f>
        <v>0</v>
      </c>
      <c r="AR261" s="144" t="s">
        <v>137</v>
      </c>
      <c r="AT261" s="144" t="s">
        <v>134</v>
      </c>
      <c r="AU261" s="144" t="s">
        <v>84</v>
      </c>
      <c r="AY261" s="17" t="s">
        <v>132</v>
      </c>
      <c r="BE261" s="145">
        <f>IF(N261="základní",J261,0)</f>
        <v>0</v>
      </c>
      <c r="BF261" s="145">
        <f>IF(N261="snížená",J261,0)</f>
        <v>0</v>
      </c>
      <c r="BG261" s="145">
        <f>IF(N261="zákl. přenesená",J261,0)</f>
        <v>0</v>
      </c>
      <c r="BH261" s="145">
        <f>IF(N261="sníž. přenesená",J261,0)</f>
        <v>0</v>
      </c>
      <c r="BI261" s="145">
        <f>IF(N261="nulová",J261,0)</f>
        <v>0</v>
      </c>
      <c r="BJ261" s="17" t="s">
        <v>82</v>
      </c>
      <c r="BK261" s="145">
        <f>ROUND(I261*H261,2)</f>
        <v>0</v>
      </c>
      <c r="BL261" s="17" t="s">
        <v>137</v>
      </c>
      <c r="BM261" s="144" t="s">
        <v>1277</v>
      </c>
    </row>
    <row r="262" spans="2:65" s="12" customFormat="1">
      <c r="B262" s="146"/>
      <c r="D262" s="147" t="s">
        <v>139</v>
      </c>
      <c r="E262" s="148" t="s">
        <v>1</v>
      </c>
      <c r="F262" s="149" t="s">
        <v>1278</v>
      </c>
      <c r="H262" s="150">
        <v>99.6</v>
      </c>
      <c r="I262" s="151"/>
      <c r="L262" s="146"/>
      <c r="M262" s="152"/>
      <c r="T262" s="153"/>
      <c r="AT262" s="148" t="s">
        <v>139</v>
      </c>
      <c r="AU262" s="148" t="s">
        <v>84</v>
      </c>
      <c r="AV262" s="12" t="s">
        <v>84</v>
      </c>
      <c r="AW262" s="12" t="s">
        <v>31</v>
      </c>
      <c r="AX262" s="12" t="s">
        <v>82</v>
      </c>
      <c r="AY262" s="148" t="s">
        <v>132</v>
      </c>
    </row>
    <row r="263" spans="2:65" s="1" customFormat="1" ht="16.5" customHeight="1">
      <c r="B263" s="132"/>
      <c r="C263" s="174" t="s">
        <v>478</v>
      </c>
      <c r="D263" s="174" t="s">
        <v>357</v>
      </c>
      <c r="E263" s="175" t="s">
        <v>1743</v>
      </c>
      <c r="F263" s="176" t="s">
        <v>1928</v>
      </c>
      <c r="G263" s="177" t="s">
        <v>175</v>
      </c>
      <c r="H263" s="178">
        <v>104.58</v>
      </c>
      <c r="I263" s="179"/>
      <c r="J263" s="180">
        <f>ROUND(I263*H263,2)</f>
        <v>0</v>
      </c>
      <c r="K263" s="176" t="s">
        <v>136</v>
      </c>
      <c r="L263" s="181"/>
      <c r="M263" s="182" t="s">
        <v>1</v>
      </c>
      <c r="N263" s="183" t="s">
        <v>39</v>
      </c>
      <c r="P263" s="142">
        <f>O263*H263</f>
        <v>0</v>
      </c>
      <c r="Q263" s="142">
        <v>4.0000000000000003E-5</v>
      </c>
      <c r="R263" s="142">
        <f>Q263*H263</f>
        <v>4.1832000000000006E-3</v>
      </c>
      <c r="S263" s="142">
        <v>0</v>
      </c>
      <c r="T263" s="143">
        <f>S263*H263</f>
        <v>0</v>
      </c>
      <c r="AR263" s="144" t="s">
        <v>208</v>
      </c>
      <c r="AT263" s="144" t="s">
        <v>357</v>
      </c>
      <c r="AU263" s="144" t="s">
        <v>84</v>
      </c>
      <c r="AY263" s="17" t="s">
        <v>132</v>
      </c>
      <c r="BE263" s="145">
        <f>IF(N263="základní",J263,0)</f>
        <v>0</v>
      </c>
      <c r="BF263" s="145">
        <f>IF(N263="snížená",J263,0)</f>
        <v>0</v>
      </c>
      <c r="BG263" s="145">
        <f>IF(N263="zákl. přenesená",J263,0)</f>
        <v>0</v>
      </c>
      <c r="BH263" s="145">
        <f>IF(N263="sníž. přenesená",J263,0)</f>
        <v>0</v>
      </c>
      <c r="BI263" s="145">
        <f>IF(N263="nulová",J263,0)</f>
        <v>0</v>
      </c>
      <c r="BJ263" s="17" t="s">
        <v>82</v>
      </c>
      <c r="BK263" s="145">
        <f>ROUND(I263*H263,2)</f>
        <v>0</v>
      </c>
      <c r="BL263" s="17" t="s">
        <v>137</v>
      </c>
      <c r="BM263" s="144" t="s">
        <v>1279</v>
      </c>
    </row>
    <row r="264" spans="2:65" s="12" customFormat="1">
      <c r="B264" s="146"/>
      <c r="D264" s="147" t="s">
        <v>139</v>
      </c>
      <c r="F264" s="149" t="s">
        <v>1276</v>
      </c>
      <c r="H264" s="150">
        <v>104.58</v>
      </c>
      <c r="I264" s="151"/>
      <c r="L264" s="146"/>
      <c r="M264" s="152"/>
      <c r="T264" s="153"/>
      <c r="AT264" s="148" t="s">
        <v>139</v>
      </c>
      <c r="AU264" s="148" t="s">
        <v>84</v>
      </c>
      <c r="AV264" s="12" t="s">
        <v>84</v>
      </c>
      <c r="AW264" s="12" t="s">
        <v>3</v>
      </c>
      <c r="AX264" s="12" t="s">
        <v>82</v>
      </c>
      <c r="AY264" s="148" t="s">
        <v>132</v>
      </c>
    </row>
    <row r="265" spans="2:65" s="1" customFormat="1" ht="24.2" customHeight="1">
      <c r="B265" s="132"/>
      <c r="C265" s="133" t="s">
        <v>495</v>
      </c>
      <c r="D265" s="133" t="s">
        <v>134</v>
      </c>
      <c r="E265" s="134" t="s">
        <v>1744</v>
      </c>
      <c r="F265" s="135" t="s">
        <v>1929</v>
      </c>
      <c r="G265" s="136" t="s">
        <v>175</v>
      </c>
      <c r="H265" s="137">
        <v>99.6</v>
      </c>
      <c r="I265" s="138"/>
      <c r="J265" s="139">
        <f>ROUND(I265*H265,2)</f>
        <v>0</v>
      </c>
      <c r="K265" s="135" t="s">
        <v>136</v>
      </c>
      <c r="L265" s="32"/>
      <c r="M265" s="140" t="s">
        <v>1</v>
      </c>
      <c r="N265" s="141" t="s">
        <v>39</v>
      </c>
      <c r="P265" s="142">
        <f>O265*H265</f>
        <v>0</v>
      </c>
      <c r="Q265" s="142">
        <v>0</v>
      </c>
      <c r="R265" s="142">
        <f>Q265*H265</f>
        <v>0</v>
      </c>
      <c r="S265" s="142">
        <v>0</v>
      </c>
      <c r="T265" s="143">
        <f>S265*H265</f>
        <v>0</v>
      </c>
      <c r="AR265" s="144" t="s">
        <v>137</v>
      </c>
      <c r="AT265" s="144" t="s">
        <v>134</v>
      </c>
      <c r="AU265" s="144" t="s">
        <v>84</v>
      </c>
      <c r="AY265" s="17" t="s">
        <v>132</v>
      </c>
      <c r="BE265" s="145">
        <f>IF(N265="základní",J265,0)</f>
        <v>0</v>
      </c>
      <c r="BF265" s="145">
        <f>IF(N265="snížená",J265,0)</f>
        <v>0</v>
      </c>
      <c r="BG265" s="145">
        <f>IF(N265="zákl. přenesená",J265,0)</f>
        <v>0</v>
      </c>
      <c r="BH265" s="145">
        <f>IF(N265="sníž. přenesená",J265,0)</f>
        <v>0</v>
      </c>
      <c r="BI265" s="145">
        <f>IF(N265="nulová",J265,0)</f>
        <v>0</v>
      </c>
      <c r="BJ265" s="17" t="s">
        <v>82</v>
      </c>
      <c r="BK265" s="145">
        <f>ROUND(I265*H265,2)</f>
        <v>0</v>
      </c>
      <c r="BL265" s="17" t="s">
        <v>137</v>
      </c>
      <c r="BM265" s="144" t="s">
        <v>1280</v>
      </c>
    </row>
    <row r="266" spans="2:65" s="1" customFormat="1" ht="33" customHeight="1">
      <c r="B266" s="132"/>
      <c r="C266" s="133" t="s">
        <v>497</v>
      </c>
      <c r="D266" s="133" t="s">
        <v>134</v>
      </c>
      <c r="E266" s="134" t="s">
        <v>1745</v>
      </c>
      <c r="F266" s="135" t="s">
        <v>1930</v>
      </c>
      <c r="G266" s="136" t="s">
        <v>228</v>
      </c>
      <c r="H266" s="137">
        <v>12.587999999999999</v>
      </c>
      <c r="I266" s="138"/>
      <c r="J266" s="139">
        <f>ROUND(I266*H266,2)</f>
        <v>0</v>
      </c>
      <c r="K266" s="135" t="s">
        <v>136</v>
      </c>
      <c r="L266" s="32"/>
      <c r="M266" s="140" t="s">
        <v>1</v>
      </c>
      <c r="N266" s="141" t="s">
        <v>39</v>
      </c>
      <c r="P266" s="142">
        <f>O266*H266</f>
        <v>0</v>
      </c>
      <c r="Q266" s="142">
        <v>2.5297900000000002</v>
      </c>
      <c r="R266" s="142">
        <f>Q266*H266</f>
        <v>31.844996520000002</v>
      </c>
      <c r="S266" s="142">
        <v>0</v>
      </c>
      <c r="T266" s="143">
        <f>S266*H266</f>
        <v>0</v>
      </c>
      <c r="AR266" s="144" t="s">
        <v>137</v>
      </c>
      <c r="AT266" s="144" t="s">
        <v>134</v>
      </c>
      <c r="AU266" s="144" t="s">
        <v>84</v>
      </c>
      <c r="AY266" s="17" t="s">
        <v>132</v>
      </c>
      <c r="BE266" s="145">
        <f>IF(N266="základní",J266,0)</f>
        <v>0</v>
      </c>
      <c r="BF266" s="145">
        <f>IF(N266="snížená",J266,0)</f>
        <v>0</v>
      </c>
      <c r="BG266" s="145">
        <f>IF(N266="zákl. přenesená",J266,0)</f>
        <v>0</v>
      </c>
      <c r="BH266" s="145">
        <f>IF(N266="sníž. přenesená",J266,0)</f>
        <v>0</v>
      </c>
      <c r="BI266" s="145">
        <f>IF(N266="nulová",J266,0)</f>
        <v>0</v>
      </c>
      <c r="BJ266" s="17" t="s">
        <v>82</v>
      </c>
      <c r="BK266" s="145">
        <f>ROUND(I266*H266,2)</f>
        <v>0</v>
      </c>
      <c r="BL266" s="17" t="s">
        <v>137</v>
      </c>
      <c r="BM266" s="144" t="s">
        <v>1281</v>
      </c>
    </row>
    <row r="267" spans="2:65" s="12" customFormat="1">
      <c r="B267" s="146"/>
      <c r="D267" s="147" t="s">
        <v>139</v>
      </c>
      <c r="E267" s="148" t="s">
        <v>1</v>
      </c>
      <c r="F267" s="149" t="s">
        <v>1282</v>
      </c>
      <c r="H267" s="150">
        <v>2.028</v>
      </c>
      <c r="I267" s="151"/>
      <c r="L267" s="146"/>
      <c r="M267" s="152"/>
      <c r="T267" s="153"/>
      <c r="AT267" s="148" t="s">
        <v>139</v>
      </c>
      <c r="AU267" s="148" t="s">
        <v>84</v>
      </c>
      <c r="AV267" s="12" t="s">
        <v>84</v>
      </c>
      <c r="AW267" s="12" t="s">
        <v>31</v>
      </c>
      <c r="AX267" s="12" t="s">
        <v>74</v>
      </c>
      <c r="AY267" s="148" t="s">
        <v>132</v>
      </c>
    </row>
    <row r="268" spans="2:65" s="12" customFormat="1">
      <c r="B268" s="146"/>
      <c r="D268" s="147" t="s">
        <v>139</v>
      </c>
      <c r="E268" s="148" t="s">
        <v>1</v>
      </c>
      <c r="F268" s="149" t="s">
        <v>1283</v>
      </c>
      <c r="H268" s="150">
        <v>10.56</v>
      </c>
      <c r="I268" s="151"/>
      <c r="L268" s="146"/>
      <c r="M268" s="152"/>
      <c r="T268" s="153"/>
      <c r="AT268" s="148" t="s">
        <v>139</v>
      </c>
      <c r="AU268" s="148" t="s">
        <v>84</v>
      </c>
      <c r="AV268" s="12" t="s">
        <v>84</v>
      </c>
      <c r="AW268" s="12" t="s">
        <v>31</v>
      </c>
      <c r="AX268" s="12" t="s">
        <v>74</v>
      </c>
      <c r="AY268" s="148" t="s">
        <v>132</v>
      </c>
    </row>
    <row r="269" spans="2:65" s="13" customFormat="1">
      <c r="B269" s="154"/>
      <c r="D269" s="147" t="s">
        <v>139</v>
      </c>
      <c r="E269" s="155" t="s">
        <v>1</v>
      </c>
      <c r="F269" s="156" t="s">
        <v>156</v>
      </c>
      <c r="H269" s="157">
        <v>12.588000000000001</v>
      </c>
      <c r="I269" s="158"/>
      <c r="L269" s="154"/>
      <c r="M269" s="159"/>
      <c r="T269" s="160"/>
      <c r="AT269" s="155" t="s">
        <v>139</v>
      </c>
      <c r="AU269" s="155" t="s">
        <v>84</v>
      </c>
      <c r="AV269" s="13" t="s">
        <v>137</v>
      </c>
      <c r="AW269" s="13" t="s">
        <v>31</v>
      </c>
      <c r="AX269" s="13" t="s">
        <v>82</v>
      </c>
      <c r="AY269" s="155" t="s">
        <v>132</v>
      </c>
    </row>
    <row r="270" spans="2:65" s="1" customFormat="1" ht="24.2" customHeight="1">
      <c r="B270" s="132"/>
      <c r="C270" s="133" t="s">
        <v>500</v>
      </c>
      <c r="D270" s="133" t="s">
        <v>134</v>
      </c>
      <c r="E270" s="134" t="s">
        <v>1746</v>
      </c>
      <c r="F270" s="135" t="s">
        <v>1931</v>
      </c>
      <c r="G270" s="136" t="s">
        <v>135</v>
      </c>
      <c r="H270" s="137">
        <v>78.400000000000006</v>
      </c>
      <c r="I270" s="138"/>
      <c r="J270" s="139">
        <f>ROUND(I270*H270,2)</f>
        <v>0</v>
      </c>
      <c r="K270" s="135" t="s">
        <v>136</v>
      </c>
      <c r="L270" s="32"/>
      <c r="M270" s="140" t="s">
        <v>1</v>
      </c>
      <c r="N270" s="141" t="s">
        <v>39</v>
      </c>
      <c r="P270" s="142">
        <f>O270*H270</f>
        <v>0</v>
      </c>
      <c r="Q270" s="142">
        <v>4.3200000000000001E-3</v>
      </c>
      <c r="R270" s="142">
        <f>Q270*H270</f>
        <v>0.33868800000000004</v>
      </c>
      <c r="S270" s="142">
        <v>0</v>
      </c>
      <c r="T270" s="143">
        <f>S270*H270</f>
        <v>0</v>
      </c>
      <c r="AR270" s="144" t="s">
        <v>137</v>
      </c>
      <c r="AT270" s="144" t="s">
        <v>134</v>
      </c>
      <c r="AU270" s="144" t="s">
        <v>84</v>
      </c>
      <c r="AY270" s="17" t="s">
        <v>132</v>
      </c>
      <c r="BE270" s="145">
        <f>IF(N270="základní",J270,0)</f>
        <v>0</v>
      </c>
      <c r="BF270" s="145">
        <f>IF(N270="snížená",J270,0)</f>
        <v>0</v>
      </c>
      <c r="BG270" s="145">
        <f>IF(N270="zákl. přenesená",J270,0)</f>
        <v>0</v>
      </c>
      <c r="BH270" s="145">
        <f>IF(N270="sníž. přenesená",J270,0)</f>
        <v>0</v>
      </c>
      <c r="BI270" s="145">
        <f>IF(N270="nulová",J270,0)</f>
        <v>0</v>
      </c>
      <c r="BJ270" s="17" t="s">
        <v>82</v>
      </c>
      <c r="BK270" s="145">
        <f>ROUND(I270*H270,2)</f>
        <v>0</v>
      </c>
      <c r="BL270" s="17" t="s">
        <v>137</v>
      </c>
      <c r="BM270" s="144" t="s">
        <v>1284</v>
      </c>
    </row>
    <row r="271" spans="2:65" s="12" customFormat="1">
      <c r="B271" s="146"/>
      <c r="D271" s="147" t="s">
        <v>139</v>
      </c>
      <c r="E271" s="148" t="s">
        <v>1</v>
      </c>
      <c r="F271" s="149" t="s">
        <v>1285</v>
      </c>
      <c r="H271" s="150">
        <v>23.84</v>
      </c>
      <c r="I271" s="151"/>
      <c r="L271" s="146"/>
      <c r="M271" s="152"/>
      <c r="T271" s="153"/>
      <c r="AT271" s="148" t="s">
        <v>139</v>
      </c>
      <c r="AU271" s="148" t="s">
        <v>84</v>
      </c>
      <c r="AV271" s="12" t="s">
        <v>84</v>
      </c>
      <c r="AW271" s="12" t="s">
        <v>31</v>
      </c>
      <c r="AX271" s="12" t="s">
        <v>74</v>
      </c>
      <c r="AY271" s="148" t="s">
        <v>132</v>
      </c>
    </row>
    <row r="272" spans="2:65" s="12" customFormat="1" ht="22.5">
      <c r="B272" s="146"/>
      <c r="D272" s="147" t="s">
        <v>139</v>
      </c>
      <c r="E272" s="148" t="s">
        <v>1</v>
      </c>
      <c r="F272" s="149" t="s">
        <v>1286</v>
      </c>
      <c r="H272" s="150">
        <v>54.56</v>
      </c>
      <c r="I272" s="151"/>
      <c r="L272" s="146"/>
      <c r="M272" s="152"/>
      <c r="T272" s="153"/>
      <c r="AT272" s="148" t="s">
        <v>139</v>
      </c>
      <c r="AU272" s="148" t="s">
        <v>84</v>
      </c>
      <c r="AV272" s="12" t="s">
        <v>84</v>
      </c>
      <c r="AW272" s="12" t="s">
        <v>31</v>
      </c>
      <c r="AX272" s="12" t="s">
        <v>74</v>
      </c>
      <c r="AY272" s="148" t="s">
        <v>132</v>
      </c>
    </row>
    <row r="273" spans="2:65" s="13" customFormat="1">
      <c r="B273" s="154"/>
      <c r="D273" s="147" t="s">
        <v>139</v>
      </c>
      <c r="E273" s="155" t="s">
        <v>1</v>
      </c>
      <c r="F273" s="156" t="s">
        <v>156</v>
      </c>
      <c r="H273" s="157">
        <v>78.400000000000006</v>
      </c>
      <c r="I273" s="158"/>
      <c r="L273" s="154"/>
      <c r="M273" s="159"/>
      <c r="T273" s="160"/>
      <c r="AT273" s="155" t="s">
        <v>139</v>
      </c>
      <c r="AU273" s="155" t="s">
        <v>84</v>
      </c>
      <c r="AV273" s="13" t="s">
        <v>137</v>
      </c>
      <c r="AW273" s="13" t="s">
        <v>31</v>
      </c>
      <c r="AX273" s="13" t="s">
        <v>82</v>
      </c>
      <c r="AY273" s="155" t="s">
        <v>132</v>
      </c>
    </row>
    <row r="274" spans="2:65" s="1" customFormat="1" ht="33" customHeight="1">
      <c r="B274" s="132"/>
      <c r="C274" s="133" t="s">
        <v>515</v>
      </c>
      <c r="D274" s="133" t="s">
        <v>134</v>
      </c>
      <c r="E274" s="134" t="s">
        <v>1747</v>
      </c>
      <c r="F274" s="135" t="s">
        <v>1932</v>
      </c>
      <c r="G274" s="136" t="s">
        <v>135</v>
      </c>
      <c r="H274" s="137">
        <v>78.400000000000006</v>
      </c>
      <c r="I274" s="138"/>
      <c r="J274" s="139">
        <f>ROUND(I274*H274,2)</f>
        <v>0</v>
      </c>
      <c r="K274" s="135" t="s">
        <v>136</v>
      </c>
      <c r="L274" s="32"/>
      <c r="M274" s="140" t="s">
        <v>1</v>
      </c>
      <c r="N274" s="141" t="s">
        <v>39</v>
      </c>
      <c r="P274" s="142">
        <f>O274*H274</f>
        <v>0</v>
      </c>
      <c r="Q274" s="142">
        <v>0</v>
      </c>
      <c r="R274" s="142">
        <f>Q274*H274</f>
        <v>0</v>
      </c>
      <c r="S274" s="142">
        <v>0</v>
      </c>
      <c r="T274" s="143">
        <f>S274*H274</f>
        <v>0</v>
      </c>
      <c r="AR274" s="144" t="s">
        <v>137</v>
      </c>
      <c r="AT274" s="144" t="s">
        <v>134</v>
      </c>
      <c r="AU274" s="144" t="s">
        <v>84</v>
      </c>
      <c r="AY274" s="17" t="s">
        <v>132</v>
      </c>
      <c r="BE274" s="145">
        <f>IF(N274="základní",J274,0)</f>
        <v>0</v>
      </c>
      <c r="BF274" s="145">
        <f>IF(N274="snížená",J274,0)</f>
        <v>0</v>
      </c>
      <c r="BG274" s="145">
        <f>IF(N274="zákl. přenesená",J274,0)</f>
        <v>0</v>
      </c>
      <c r="BH274" s="145">
        <f>IF(N274="sníž. přenesená",J274,0)</f>
        <v>0</v>
      </c>
      <c r="BI274" s="145">
        <f>IF(N274="nulová",J274,0)</f>
        <v>0</v>
      </c>
      <c r="BJ274" s="17" t="s">
        <v>82</v>
      </c>
      <c r="BK274" s="145">
        <f>ROUND(I274*H274,2)</f>
        <v>0</v>
      </c>
      <c r="BL274" s="17" t="s">
        <v>137</v>
      </c>
      <c r="BM274" s="144" t="s">
        <v>1287</v>
      </c>
    </row>
    <row r="275" spans="2:65" s="1" customFormat="1" ht="24.2" customHeight="1">
      <c r="B275" s="132"/>
      <c r="C275" s="133" t="s">
        <v>519</v>
      </c>
      <c r="D275" s="133" t="s">
        <v>134</v>
      </c>
      <c r="E275" s="134" t="s">
        <v>1748</v>
      </c>
      <c r="F275" s="135" t="s">
        <v>1933</v>
      </c>
      <c r="G275" s="136" t="s">
        <v>358</v>
      </c>
      <c r="H275" s="137">
        <v>2.266</v>
      </c>
      <c r="I275" s="138"/>
      <c r="J275" s="139">
        <f>ROUND(I275*H275,2)</f>
        <v>0</v>
      </c>
      <c r="K275" s="135" t="s">
        <v>136</v>
      </c>
      <c r="L275" s="32"/>
      <c r="M275" s="140" t="s">
        <v>1</v>
      </c>
      <c r="N275" s="141" t="s">
        <v>39</v>
      </c>
      <c r="P275" s="142">
        <f>O275*H275</f>
        <v>0</v>
      </c>
      <c r="Q275" s="142">
        <v>1.10907</v>
      </c>
      <c r="R275" s="142">
        <f>Q275*H275</f>
        <v>2.5131526200000001</v>
      </c>
      <c r="S275" s="142">
        <v>0</v>
      </c>
      <c r="T275" s="143">
        <f>S275*H275</f>
        <v>0</v>
      </c>
      <c r="AR275" s="144" t="s">
        <v>137</v>
      </c>
      <c r="AT275" s="144" t="s">
        <v>134</v>
      </c>
      <c r="AU275" s="144" t="s">
        <v>84</v>
      </c>
      <c r="AY275" s="17" t="s">
        <v>132</v>
      </c>
      <c r="BE275" s="145">
        <f>IF(N275="základní",J275,0)</f>
        <v>0</v>
      </c>
      <c r="BF275" s="145">
        <f>IF(N275="snížená",J275,0)</f>
        <v>0</v>
      </c>
      <c r="BG275" s="145">
        <f>IF(N275="zákl. přenesená",J275,0)</f>
        <v>0</v>
      </c>
      <c r="BH275" s="145">
        <f>IF(N275="sníž. přenesená",J275,0)</f>
        <v>0</v>
      </c>
      <c r="BI275" s="145">
        <f>IF(N275="nulová",J275,0)</f>
        <v>0</v>
      </c>
      <c r="BJ275" s="17" t="s">
        <v>82</v>
      </c>
      <c r="BK275" s="145">
        <f>ROUND(I275*H275,2)</f>
        <v>0</v>
      </c>
      <c r="BL275" s="17" t="s">
        <v>137</v>
      </c>
      <c r="BM275" s="144" t="s">
        <v>1288</v>
      </c>
    </row>
    <row r="276" spans="2:65" s="12" customFormat="1">
      <c r="B276" s="146"/>
      <c r="D276" s="147" t="s">
        <v>139</v>
      </c>
      <c r="E276" s="148" t="s">
        <v>1</v>
      </c>
      <c r="F276" s="149" t="s">
        <v>1289</v>
      </c>
      <c r="H276" s="150">
        <v>2.266</v>
      </c>
      <c r="I276" s="151"/>
      <c r="L276" s="146"/>
      <c r="M276" s="152"/>
      <c r="T276" s="153"/>
      <c r="AT276" s="148" t="s">
        <v>139</v>
      </c>
      <c r="AU276" s="148" t="s">
        <v>84</v>
      </c>
      <c r="AV276" s="12" t="s">
        <v>84</v>
      </c>
      <c r="AW276" s="12" t="s">
        <v>31</v>
      </c>
      <c r="AX276" s="12" t="s">
        <v>82</v>
      </c>
      <c r="AY276" s="148" t="s">
        <v>132</v>
      </c>
    </row>
    <row r="277" spans="2:65" s="1" customFormat="1" ht="24.2" customHeight="1">
      <c r="B277" s="132"/>
      <c r="C277" s="133" t="s">
        <v>526</v>
      </c>
      <c r="D277" s="133" t="s">
        <v>134</v>
      </c>
      <c r="E277" s="134" t="s">
        <v>1749</v>
      </c>
      <c r="F277" s="135" t="s">
        <v>1934</v>
      </c>
      <c r="G277" s="136" t="s">
        <v>358</v>
      </c>
      <c r="H277" s="137">
        <v>0.35199999999999998</v>
      </c>
      <c r="I277" s="138"/>
      <c r="J277" s="139">
        <f>ROUND(I277*H277,2)</f>
        <v>0</v>
      </c>
      <c r="K277" s="135" t="s">
        <v>136</v>
      </c>
      <c r="L277" s="32"/>
      <c r="M277" s="140" t="s">
        <v>1</v>
      </c>
      <c r="N277" s="141" t="s">
        <v>39</v>
      </c>
      <c r="P277" s="142">
        <f>O277*H277</f>
        <v>0</v>
      </c>
      <c r="Q277" s="142">
        <v>1.0384</v>
      </c>
      <c r="R277" s="142">
        <f>Q277*H277</f>
        <v>0.36551679999999998</v>
      </c>
      <c r="S277" s="142">
        <v>0</v>
      </c>
      <c r="T277" s="143">
        <f>S277*H277</f>
        <v>0</v>
      </c>
      <c r="AR277" s="144" t="s">
        <v>137</v>
      </c>
      <c r="AT277" s="144" t="s">
        <v>134</v>
      </c>
      <c r="AU277" s="144" t="s">
        <v>84</v>
      </c>
      <c r="AY277" s="17" t="s">
        <v>132</v>
      </c>
      <c r="BE277" s="145">
        <f>IF(N277="základní",J277,0)</f>
        <v>0</v>
      </c>
      <c r="BF277" s="145">
        <f>IF(N277="snížená",J277,0)</f>
        <v>0</v>
      </c>
      <c r="BG277" s="145">
        <f>IF(N277="zákl. přenesená",J277,0)</f>
        <v>0</v>
      </c>
      <c r="BH277" s="145">
        <f>IF(N277="sníž. přenesená",J277,0)</f>
        <v>0</v>
      </c>
      <c r="BI277" s="145">
        <f>IF(N277="nulová",J277,0)</f>
        <v>0</v>
      </c>
      <c r="BJ277" s="17" t="s">
        <v>82</v>
      </c>
      <c r="BK277" s="145">
        <f>ROUND(I277*H277,2)</f>
        <v>0</v>
      </c>
      <c r="BL277" s="17" t="s">
        <v>137</v>
      </c>
      <c r="BM277" s="144" t="s">
        <v>1290</v>
      </c>
    </row>
    <row r="278" spans="2:65" s="12" customFormat="1">
      <c r="B278" s="146"/>
      <c r="D278" s="147" t="s">
        <v>139</v>
      </c>
      <c r="E278" s="148" t="s">
        <v>1</v>
      </c>
      <c r="F278" s="149" t="s">
        <v>1291</v>
      </c>
      <c r="H278" s="150">
        <v>0.35199999999999998</v>
      </c>
      <c r="I278" s="151"/>
      <c r="L278" s="146"/>
      <c r="M278" s="152"/>
      <c r="T278" s="153"/>
      <c r="AT278" s="148" t="s">
        <v>139</v>
      </c>
      <c r="AU278" s="148" t="s">
        <v>84</v>
      </c>
      <c r="AV278" s="12" t="s">
        <v>84</v>
      </c>
      <c r="AW278" s="12" t="s">
        <v>31</v>
      </c>
      <c r="AX278" s="12" t="s">
        <v>82</v>
      </c>
      <c r="AY278" s="148" t="s">
        <v>132</v>
      </c>
    </row>
    <row r="279" spans="2:65" s="1" customFormat="1" ht="16.5" customHeight="1">
      <c r="B279" s="132"/>
      <c r="C279" s="133" t="s">
        <v>532</v>
      </c>
      <c r="D279" s="133" t="s">
        <v>134</v>
      </c>
      <c r="E279" s="134" t="s">
        <v>1750</v>
      </c>
      <c r="F279" s="135" t="s">
        <v>1935</v>
      </c>
      <c r="G279" s="136" t="s">
        <v>228</v>
      </c>
      <c r="H279" s="137">
        <v>0.8</v>
      </c>
      <c r="I279" s="138"/>
      <c r="J279" s="139">
        <f>ROUND(I279*H279,2)</f>
        <v>0</v>
      </c>
      <c r="K279" s="135" t="s">
        <v>136</v>
      </c>
      <c r="L279" s="32"/>
      <c r="M279" s="140" t="s">
        <v>1</v>
      </c>
      <c r="N279" s="141" t="s">
        <v>39</v>
      </c>
      <c r="P279" s="142">
        <f>O279*H279</f>
        <v>0</v>
      </c>
      <c r="Q279" s="142">
        <v>2.6446800000000001</v>
      </c>
      <c r="R279" s="142">
        <f>Q279*H279</f>
        <v>2.1157440000000003</v>
      </c>
      <c r="S279" s="142">
        <v>0</v>
      </c>
      <c r="T279" s="143">
        <f>S279*H279</f>
        <v>0</v>
      </c>
      <c r="AR279" s="144" t="s">
        <v>137</v>
      </c>
      <c r="AT279" s="144" t="s">
        <v>134</v>
      </c>
      <c r="AU279" s="144" t="s">
        <v>84</v>
      </c>
      <c r="AY279" s="17" t="s">
        <v>132</v>
      </c>
      <c r="BE279" s="145">
        <f>IF(N279="základní",J279,0)</f>
        <v>0</v>
      </c>
      <c r="BF279" s="145">
        <f>IF(N279="snížená",J279,0)</f>
        <v>0</v>
      </c>
      <c r="BG279" s="145">
        <f>IF(N279="zákl. přenesená",J279,0)</f>
        <v>0</v>
      </c>
      <c r="BH279" s="145">
        <f>IF(N279="sníž. přenesená",J279,0)</f>
        <v>0</v>
      </c>
      <c r="BI279" s="145">
        <f>IF(N279="nulová",J279,0)</f>
        <v>0</v>
      </c>
      <c r="BJ279" s="17" t="s">
        <v>82</v>
      </c>
      <c r="BK279" s="145">
        <f>ROUND(I279*H279,2)</f>
        <v>0</v>
      </c>
      <c r="BL279" s="17" t="s">
        <v>137</v>
      </c>
      <c r="BM279" s="144" t="s">
        <v>1292</v>
      </c>
    </row>
    <row r="280" spans="2:65" s="12" customFormat="1">
      <c r="B280" s="146"/>
      <c r="D280" s="147" t="s">
        <v>139</v>
      </c>
      <c r="E280" s="148" t="s">
        <v>1</v>
      </c>
      <c r="F280" s="149" t="s">
        <v>1293</v>
      </c>
      <c r="H280" s="150">
        <v>0.8</v>
      </c>
      <c r="I280" s="151"/>
      <c r="L280" s="146"/>
      <c r="M280" s="152"/>
      <c r="T280" s="153"/>
      <c r="AT280" s="148" t="s">
        <v>139</v>
      </c>
      <c r="AU280" s="148" t="s">
        <v>84</v>
      </c>
      <c r="AV280" s="12" t="s">
        <v>84</v>
      </c>
      <c r="AW280" s="12" t="s">
        <v>31</v>
      </c>
      <c r="AX280" s="12" t="s">
        <v>82</v>
      </c>
      <c r="AY280" s="148" t="s">
        <v>132</v>
      </c>
    </row>
    <row r="281" spans="2:65" s="1" customFormat="1" ht="24.2" customHeight="1">
      <c r="B281" s="132"/>
      <c r="C281" s="133" t="s">
        <v>534</v>
      </c>
      <c r="D281" s="133" t="s">
        <v>134</v>
      </c>
      <c r="E281" s="134" t="s">
        <v>1751</v>
      </c>
      <c r="F281" s="135" t="s">
        <v>1936</v>
      </c>
      <c r="G281" s="136" t="s">
        <v>385</v>
      </c>
      <c r="H281" s="137">
        <v>528</v>
      </c>
      <c r="I281" s="138"/>
      <c r="J281" s="139">
        <f>ROUND(I281*H281,2)</f>
        <v>0</v>
      </c>
      <c r="K281" s="135" t="s">
        <v>136</v>
      </c>
      <c r="L281" s="32"/>
      <c r="M281" s="140" t="s">
        <v>1</v>
      </c>
      <c r="N281" s="141" t="s">
        <v>39</v>
      </c>
      <c r="P281" s="142">
        <f>O281*H281</f>
        <v>0</v>
      </c>
      <c r="Q281" s="142">
        <v>0</v>
      </c>
      <c r="R281" s="142">
        <f>Q281*H281</f>
        <v>0</v>
      </c>
      <c r="S281" s="142">
        <v>0</v>
      </c>
      <c r="T281" s="143">
        <f>S281*H281</f>
        <v>0</v>
      </c>
      <c r="AR281" s="144" t="s">
        <v>137</v>
      </c>
      <c r="AT281" s="144" t="s">
        <v>134</v>
      </c>
      <c r="AU281" s="144" t="s">
        <v>84</v>
      </c>
      <c r="AY281" s="17" t="s">
        <v>132</v>
      </c>
      <c r="BE281" s="145">
        <f>IF(N281="základní",J281,0)</f>
        <v>0</v>
      </c>
      <c r="BF281" s="145">
        <f>IF(N281="snížená",J281,0)</f>
        <v>0</v>
      </c>
      <c r="BG281" s="145">
        <f>IF(N281="zákl. přenesená",J281,0)</f>
        <v>0</v>
      </c>
      <c r="BH281" s="145">
        <f>IF(N281="sníž. přenesená",J281,0)</f>
        <v>0</v>
      </c>
      <c r="BI281" s="145">
        <f>IF(N281="nulová",J281,0)</f>
        <v>0</v>
      </c>
      <c r="BJ281" s="17" t="s">
        <v>82</v>
      </c>
      <c r="BK281" s="145">
        <f>ROUND(I281*H281,2)</f>
        <v>0</v>
      </c>
      <c r="BL281" s="17" t="s">
        <v>137</v>
      </c>
      <c r="BM281" s="144" t="s">
        <v>1294</v>
      </c>
    </row>
    <row r="282" spans="2:65" s="12" customFormat="1">
      <c r="B282" s="146"/>
      <c r="D282" s="147" t="s">
        <v>139</v>
      </c>
      <c r="E282" s="148" t="s">
        <v>1</v>
      </c>
      <c r="F282" s="149" t="s">
        <v>1295</v>
      </c>
      <c r="H282" s="150">
        <v>528</v>
      </c>
      <c r="I282" s="151"/>
      <c r="L282" s="146"/>
      <c r="M282" s="152"/>
      <c r="T282" s="153"/>
      <c r="AT282" s="148" t="s">
        <v>139</v>
      </c>
      <c r="AU282" s="148" t="s">
        <v>84</v>
      </c>
      <c r="AV282" s="12" t="s">
        <v>84</v>
      </c>
      <c r="AW282" s="12" t="s">
        <v>31</v>
      </c>
      <c r="AX282" s="12" t="s">
        <v>82</v>
      </c>
      <c r="AY282" s="148" t="s">
        <v>132</v>
      </c>
    </row>
    <row r="283" spans="2:65" s="1" customFormat="1" ht="21.75" customHeight="1">
      <c r="B283" s="132"/>
      <c r="C283" s="174" t="s">
        <v>536</v>
      </c>
      <c r="D283" s="174" t="s">
        <v>357</v>
      </c>
      <c r="E283" s="175" t="s">
        <v>1752</v>
      </c>
      <c r="F283" s="176" t="s">
        <v>1937</v>
      </c>
      <c r="G283" s="177" t="s">
        <v>358</v>
      </c>
      <c r="H283" s="178">
        <v>0.52800000000000002</v>
      </c>
      <c r="I283" s="179"/>
      <c r="J283" s="180">
        <f>ROUND(I283*H283,2)</f>
        <v>0</v>
      </c>
      <c r="K283" s="176" t="s">
        <v>136</v>
      </c>
      <c r="L283" s="181"/>
      <c r="M283" s="182" t="s">
        <v>1</v>
      </c>
      <c r="N283" s="183" t="s">
        <v>39</v>
      </c>
      <c r="P283" s="142">
        <f>O283*H283</f>
        <v>0</v>
      </c>
      <c r="Q283" s="142">
        <v>1</v>
      </c>
      <c r="R283" s="142">
        <f>Q283*H283</f>
        <v>0.52800000000000002</v>
      </c>
      <c r="S283" s="142">
        <v>0</v>
      </c>
      <c r="T283" s="143">
        <f>S283*H283</f>
        <v>0</v>
      </c>
      <c r="AR283" s="144" t="s">
        <v>208</v>
      </c>
      <c r="AT283" s="144" t="s">
        <v>357</v>
      </c>
      <c r="AU283" s="144" t="s">
        <v>84</v>
      </c>
      <c r="AY283" s="17" t="s">
        <v>132</v>
      </c>
      <c r="BE283" s="145">
        <f>IF(N283="základní",J283,0)</f>
        <v>0</v>
      </c>
      <c r="BF283" s="145">
        <f>IF(N283="snížená",J283,0)</f>
        <v>0</v>
      </c>
      <c r="BG283" s="145">
        <f>IF(N283="zákl. přenesená",J283,0)</f>
        <v>0</v>
      </c>
      <c r="BH283" s="145">
        <f>IF(N283="sníž. přenesená",J283,0)</f>
        <v>0</v>
      </c>
      <c r="BI283" s="145">
        <f>IF(N283="nulová",J283,0)</f>
        <v>0</v>
      </c>
      <c r="BJ283" s="17" t="s">
        <v>82</v>
      </c>
      <c r="BK283" s="145">
        <f>ROUND(I283*H283,2)</f>
        <v>0</v>
      </c>
      <c r="BL283" s="17" t="s">
        <v>137</v>
      </c>
      <c r="BM283" s="144" t="s">
        <v>1296</v>
      </c>
    </row>
    <row r="284" spans="2:65" s="12" customFormat="1">
      <c r="B284" s="146"/>
      <c r="D284" s="147" t="s">
        <v>139</v>
      </c>
      <c r="E284" s="148" t="s">
        <v>1</v>
      </c>
      <c r="F284" s="149" t="s">
        <v>1297</v>
      </c>
      <c r="H284" s="150">
        <v>0.52800000000000002</v>
      </c>
      <c r="I284" s="151"/>
      <c r="L284" s="146"/>
      <c r="M284" s="152"/>
      <c r="T284" s="153"/>
      <c r="AT284" s="148" t="s">
        <v>139</v>
      </c>
      <c r="AU284" s="148" t="s">
        <v>84</v>
      </c>
      <c r="AV284" s="12" t="s">
        <v>84</v>
      </c>
      <c r="AW284" s="12" t="s">
        <v>31</v>
      </c>
      <c r="AX284" s="12" t="s">
        <v>82</v>
      </c>
      <c r="AY284" s="148" t="s">
        <v>132</v>
      </c>
    </row>
    <row r="285" spans="2:65" s="11" customFormat="1" ht="22.9" customHeight="1">
      <c r="B285" s="120"/>
      <c r="D285" s="121" t="s">
        <v>73</v>
      </c>
      <c r="E285" s="130" t="s">
        <v>137</v>
      </c>
      <c r="F285" s="130" t="s">
        <v>426</v>
      </c>
      <c r="I285" s="123"/>
      <c r="J285" s="131">
        <f>BK285</f>
        <v>0</v>
      </c>
      <c r="L285" s="120"/>
      <c r="M285" s="125"/>
      <c r="P285" s="126">
        <f>SUM(P286:P292)</f>
        <v>0</v>
      </c>
      <c r="R285" s="126">
        <f>SUM(R286:R292)</f>
        <v>22.465139999999998</v>
      </c>
      <c r="T285" s="127">
        <f>SUM(T286:T292)</f>
        <v>0</v>
      </c>
      <c r="AR285" s="121" t="s">
        <v>82</v>
      </c>
      <c r="AT285" s="128" t="s">
        <v>73</v>
      </c>
      <c r="AU285" s="128" t="s">
        <v>82</v>
      </c>
      <c r="AY285" s="121" t="s">
        <v>132</v>
      </c>
      <c r="BK285" s="129">
        <f>SUM(BK286:BK292)</f>
        <v>0</v>
      </c>
    </row>
    <row r="286" spans="2:65" s="1" customFormat="1" ht="24.2" customHeight="1">
      <c r="B286" s="132"/>
      <c r="C286" s="133" t="s">
        <v>538</v>
      </c>
      <c r="D286" s="133" t="s">
        <v>134</v>
      </c>
      <c r="E286" s="134" t="s">
        <v>1753</v>
      </c>
      <c r="F286" s="135" t="s">
        <v>1938</v>
      </c>
      <c r="G286" s="136" t="s">
        <v>479</v>
      </c>
      <c r="H286" s="137">
        <v>24</v>
      </c>
      <c r="I286" s="138"/>
      <c r="J286" s="139">
        <f>ROUND(I286*H286,2)</f>
        <v>0</v>
      </c>
      <c r="K286" s="135" t="s">
        <v>136</v>
      </c>
      <c r="L286" s="32"/>
      <c r="M286" s="140" t="s">
        <v>1</v>
      </c>
      <c r="N286" s="141" t="s">
        <v>39</v>
      </c>
      <c r="P286" s="142">
        <f>O286*H286</f>
        <v>0</v>
      </c>
      <c r="Q286" s="142">
        <v>8.7720000000000006E-2</v>
      </c>
      <c r="R286" s="142">
        <f>Q286*H286</f>
        <v>2.10528</v>
      </c>
      <c r="S286" s="142">
        <v>0</v>
      </c>
      <c r="T286" s="143">
        <f>S286*H286</f>
        <v>0</v>
      </c>
      <c r="AR286" s="144" t="s">
        <v>137</v>
      </c>
      <c r="AT286" s="144" t="s">
        <v>134</v>
      </c>
      <c r="AU286" s="144" t="s">
        <v>84</v>
      </c>
      <c r="AY286" s="17" t="s">
        <v>132</v>
      </c>
      <c r="BE286" s="145">
        <f>IF(N286="základní",J286,0)</f>
        <v>0</v>
      </c>
      <c r="BF286" s="145">
        <f>IF(N286="snížená",J286,0)</f>
        <v>0</v>
      </c>
      <c r="BG286" s="145">
        <f>IF(N286="zákl. přenesená",J286,0)</f>
        <v>0</v>
      </c>
      <c r="BH286" s="145">
        <f>IF(N286="sníž. přenesená",J286,0)</f>
        <v>0</v>
      </c>
      <c r="BI286" s="145">
        <f>IF(N286="nulová",J286,0)</f>
        <v>0</v>
      </c>
      <c r="BJ286" s="17" t="s">
        <v>82</v>
      </c>
      <c r="BK286" s="145">
        <f>ROUND(I286*H286,2)</f>
        <v>0</v>
      </c>
      <c r="BL286" s="17" t="s">
        <v>137</v>
      </c>
      <c r="BM286" s="144" t="s">
        <v>1298</v>
      </c>
    </row>
    <row r="287" spans="2:65" s="1" customFormat="1" ht="24.2" customHeight="1">
      <c r="B287" s="132"/>
      <c r="C287" s="174" t="s">
        <v>540</v>
      </c>
      <c r="D287" s="174" t="s">
        <v>357</v>
      </c>
      <c r="E287" s="175" t="s">
        <v>1754</v>
      </c>
      <c r="F287" s="176" t="s">
        <v>1939</v>
      </c>
      <c r="G287" s="177" t="s">
        <v>175</v>
      </c>
      <c r="H287" s="178">
        <v>24</v>
      </c>
      <c r="I287" s="179"/>
      <c r="J287" s="180">
        <f>ROUND(I287*H287,2)</f>
        <v>0</v>
      </c>
      <c r="K287" s="176" t="s">
        <v>136</v>
      </c>
      <c r="L287" s="181"/>
      <c r="M287" s="182" t="s">
        <v>1</v>
      </c>
      <c r="N287" s="183" t="s">
        <v>39</v>
      </c>
      <c r="P287" s="142">
        <f>O287*H287</f>
        <v>0</v>
      </c>
      <c r="Q287" s="142">
        <v>0.29499999999999998</v>
      </c>
      <c r="R287" s="142">
        <f>Q287*H287</f>
        <v>7.08</v>
      </c>
      <c r="S287" s="142">
        <v>0</v>
      </c>
      <c r="T287" s="143">
        <f>S287*H287</f>
        <v>0</v>
      </c>
      <c r="AR287" s="144" t="s">
        <v>208</v>
      </c>
      <c r="AT287" s="144" t="s">
        <v>357</v>
      </c>
      <c r="AU287" s="144" t="s">
        <v>84</v>
      </c>
      <c r="AY287" s="17" t="s">
        <v>132</v>
      </c>
      <c r="BE287" s="145">
        <f>IF(N287="základní",J287,0)</f>
        <v>0</v>
      </c>
      <c r="BF287" s="145">
        <f>IF(N287="snížená",J287,0)</f>
        <v>0</v>
      </c>
      <c r="BG287" s="145">
        <f>IF(N287="zákl. přenesená",J287,0)</f>
        <v>0</v>
      </c>
      <c r="BH287" s="145">
        <f>IF(N287="sníž. přenesená",J287,0)</f>
        <v>0</v>
      </c>
      <c r="BI287" s="145">
        <f>IF(N287="nulová",J287,0)</f>
        <v>0</v>
      </c>
      <c r="BJ287" s="17" t="s">
        <v>82</v>
      </c>
      <c r="BK287" s="145">
        <f>ROUND(I287*H287,2)</f>
        <v>0</v>
      </c>
      <c r="BL287" s="17" t="s">
        <v>137</v>
      </c>
      <c r="BM287" s="144" t="s">
        <v>1299</v>
      </c>
    </row>
    <row r="288" spans="2:65" s="12" customFormat="1">
      <c r="B288" s="146"/>
      <c r="D288" s="147" t="s">
        <v>139</v>
      </c>
      <c r="E288" s="148" t="s">
        <v>1</v>
      </c>
      <c r="F288" s="149" t="s">
        <v>1300</v>
      </c>
      <c r="H288" s="150">
        <v>24</v>
      </c>
      <c r="I288" s="151"/>
      <c r="L288" s="146"/>
      <c r="M288" s="152"/>
      <c r="T288" s="153"/>
      <c r="AT288" s="148" t="s">
        <v>139</v>
      </c>
      <c r="AU288" s="148" t="s">
        <v>84</v>
      </c>
      <c r="AV288" s="12" t="s">
        <v>84</v>
      </c>
      <c r="AW288" s="12" t="s">
        <v>31</v>
      </c>
      <c r="AX288" s="12" t="s">
        <v>82</v>
      </c>
      <c r="AY288" s="148" t="s">
        <v>132</v>
      </c>
    </row>
    <row r="289" spans="2:65" s="1" customFormat="1" ht="33" customHeight="1">
      <c r="B289" s="132"/>
      <c r="C289" s="133" t="s">
        <v>542</v>
      </c>
      <c r="D289" s="133" t="s">
        <v>134</v>
      </c>
      <c r="E289" s="134" t="s">
        <v>1637</v>
      </c>
      <c r="F289" s="135" t="s">
        <v>1816</v>
      </c>
      <c r="G289" s="136" t="s">
        <v>135</v>
      </c>
      <c r="H289" s="137">
        <v>33</v>
      </c>
      <c r="I289" s="138"/>
      <c r="J289" s="139">
        <f>ROUND(I289*H289,2)</f>
        <v>0</v>
      </c>
      <c r="K289" s="135" t="s">
        <v>136</v>
      </c>
      <c r="L289" s="32"/>
      <c r="M289" s="140" t="s">
        <v>1</v>
      </c>
      <c r="N289" s="141" t="s">
        <v>39</v>
      </c>
      <c r="P289" s="142">
        <f>O289*H289</f>
        <v>0</v>
      </c>
      <c r="Q289" s="142">
        <v>0.40242</v>
      </c>
      <c r="R289" s="142">
        <f>Q289*H289</f>
        <v>13.279859999999999</v>
      </c>
      <c r="S289" s="142">
        <v>0</v>
      </c>
      <c r="T289" s="143">
        <f>S289*H289</f>
        <v>0</v>
      </c>
      <c r="AR289" s="144" t="s">
        <v>137</v>
      </c>
      <c r="AT289" s="144" t="s">
        <v>134</v>
      </c>
      <c r="AU289" s="144" t="s">
        <v>84</v>
      </c>
      <c r="AY289" s="17" t="s">
        <v>132</v>
      </c>
      <c r="BE289" s="145">
        <f>IF(N289="základní",J289,0)</f>
        <v>0</v>
      </c>
      <c r="BF289" s="145">
        <f>IF(N289="snížená",J289,0)</f>
        <v>0</v>
      </c>
      <c r="BG289" s="145">
        <f>IF(N289="zákl. přenesená",J289,0)</f>
        <v>0</v>
      </c>
      <c r="BH289" s="145">
        <f>IF(N289="sníž. přenesená",J289,0)</f>
        <v>0</v>
      </c>
      <c r="BI289" s="145">
        <f>IF(N289="nulová",J289,0)</f>
        <v>0</v>
      </c>
      <c r="BJ289" s="17" t="s">
        <v>82</v>
      </c>
      <c r="BK289" s="145">
        <f>ROUND(I289*H289,2)</f>
        <v>0</v>
      </c>
      <c r="BL289" s="17" t="s">
        <v>137</v>
      </c>
      <c r="BM289" s="144" t="s">
        <v>1301</v>
      </c>
    </row>
    <row r="290" spans="2:65" s="12" customFormat="1">
      <c r="B290" s="146"/>
      <c r="D290" s="147" t="s">
        <v>139</v>
      </c>
      <c r="E290" s="148" t="s">
        <v>1</v>
      </c>
      <c r="F290" s="149" t="s">
        <v>1302</v>
      </c>
      <c r="H290" s="150">
        <v>10.5</v>
      </c>
      <c r="I290" s="151"/>
      <c r="L290" s="146"/>
      <c r="M290" s="152"/>
      <c r="T290" s="153"/>
      <c r="AT290" s="148" t="s">
        <v>139</v>
      </c>
      <c r="AU290" s="148" t="s">
        <v>84</v>
      </c>
      <c r="AV290" s="12" t="s">
        <v>84</v>
      </c>
      <c r="AW290" s="12" t="s">
        <v>31</v>
      </c>
      <c r="AX290" s="12" t="s">
        <v>74</v>
      </c>
      <c r="AY290" s="148" t="s">
        <v>132</v>
      </c>
    </row>
    <row r="291" spans="2:65" s="12" customFormat="1">
      <c r="B291" s="146"/>
      <c r="D291" s="147" t="s">
        <v>139</v>
      </c>
      <c r="E291" s="148" t="s">
        <v>1</v>
      </c>
      <c r="F291" s="149" t="s">
        <v>1303</v>
      </c>
      <c r="H291" s="150">
        <v>22.5</v>
      </c>
      <c r="I291" s="151"/>
      <c r="L291" s="146"/>
      <c r="M291" s="152"/>
      <c r="T291" s="153"/>
      <c r="AT291" s="148" t="s">
        <v>139</v>
      </c>
      <c r="AU291" s="148" t="s">
        <v>84</v>
      </c>
      <c r="AV291" s="12" t="s">
        <v>84</v>
      </c>
      <c r="AW291" s="12" t="s">
        <v>31</v>
      </c>
      <c r="AX291" s="12" t="s">
        <v>74</v>
      </c>
      <c r="AY291" s="148" t="s">
        <v>132</v>
      </c>
    </row>
    <row r="292" spans="2:65" s="13" customFormat="1">
      <c r="B292" s="154"/>
      <c r="D292" s="147" t="s">
        <v>139</v>
      </c>
      <c r="E292" s="155" t="s">
        <v>1</v>
      </c>
      <c r="F292" s="156" t="s">
        <v>156</v>
      </c>
      <c r="H292" s="157">
        <v>33</v>
      </c>
      <c r="I292" s="158"/>
      <c r="L292" s="154"/>
      <c r="M292" s="159"/>
      <c r="T292" s="160"/>
      <c r="AT292" s="155" t="s">
        <v>139</v>
      </c>
      <c r="AU292" s="155" t="s">
        <v>84</v>
      </c>
      <c r="AV292" s="13" t="s">
        <v>137</v>
      </c>
      <c r="AW292" s="13" t="s">
        <v>31</v>
      </c>
      <c r="AX292" s="13" t="s">
        <v>82</v>
      </c>
      <c r="AY292" s="155" t="s">
        <v>132</v>
      </c>
    </row>
    <row r="293" spans="2:65" s="11" customFormat="1" ht="22.9" customHeight="1">
      <c r="B293" s="120"/>
      <c r="D293" s="121" t="s">
        <v>73</v>
      </c>
      <c r="E293" s="130" t="s">
        <v>170</v>
      </c>
      <c r="F293" s="130" t="s">
        <v>446</v>
      </c>
      <c r="I293" s="123"/>
      <c r="J293" s="131">
        <f>BK293</f>
        <v>0</v>
      </c>
      <c r="L293" s="120"/>
      <c r="M293" s="125"/>
      <c r="P293" s="126">
        <f>SUM(P294:P309)</f>
        <v>0</v>
      </c>
      <c r="R293" s="126">
        <f>SUM(R294:R309)</f>
        <v>0</v>
      </c>
      <c r="T293" s="127">
        <f>SUM(T294:T309)</f>
        <v>0</v>
      </c>
      <c r="AR293" s="121" t="s">
        <v>82</v>
      </c>
      <c r="AT293" s="128" t="s">
        <v>73</v>
      </c>
      <c r="AU293" s="128" t="s">
        <v>82</v>
      </c>
      <c r="AY293" s="121" t="s">
        <v>132</v>
      </c>
      <c r="BK293" s="129">
        <f>SUM(BK294:BK309)</f>
        <v>0</v>
      </c>
    </row>
    <row r="294" spans="2:65" s="1" customFormat="1" ht="24.2" customHeight="1">
      <c r="B294" s="132"/>
      <c r="C294" s="133" t="s">
        <v>545</v>
      </c>
      <c r="D294" s="133" t="s">
        <v>134</v>
      </c>
      <c r="E294" s="134" t="s">
        <v>1638</v>
      </c>
      <c r="F294" s="135" t="s">
        <v>1940</v>
      </c>
      <c r="G294" s="136" t="s">
        <v>135</v>
      </c>
      <c r="H294" s="137">
        <v>1163</v>
      </c>
      <c r="I294" s="138"/>
      <c r="J294" s="139">
        <f>ROUND(I294*H294,2)</f>
        <v>0</v>
      </c>
      <c r="K294" s="135" t="s">
        <v>136</v>
      </c>
      <c r="L294" s="32"/>
      <c r="M294" s="140" t="s">
        <v>1</v>
      </c>
      <c r="N294" s="141" t="s">
        <v>39</v>
      </c>
      <c r="P294" s="142">
        <f>O294*H294</f>
        <v>0</v>
      </c>
      <c r="Q294" s="142">
        <v>0</v>
      </c>
      <c r="R294" s="142">
        <f>Q294*H294</f>
        <v>0</v>
      </c>
      <c r="S294" s="142">
        <v>0</v>
      </c>
      <c r="T294" s="143">
        <f>S294*H294</f>
        <v>0</v>
      </c>
      <c r="AR294" s="144" t="s">
        <v>137</v>
      </c>
      <c r="AT294" s="144" t="s">
        <v>134</v>
      </c>
      <c r="AU294" s="144" t="s">
        <v>84</v>
      </c>
      <c r="AY294" s="17" t="s">
        <v>132</v>
      </c>
      <c r="BE294" s="145">
        <f>IF(N294="základní",J294,0)</f>
        <v>0</v>
      </c>
      <c r="BF294" s="145">
        <f>IF(N294="snížená",J294,0)</f>
        <v>0</v>
      </c>
      <c r="BG294" s="145">
        <f>IF(N294="zákl. přenesená",J294,0)</f>
        <v>0</v>
      </c>
      <c r="BH294" s="145">
        <f>IF(N294="sníž. přenesená",J294,0)</f>
        <v>0</v>
      </c>
      <c r="BI294" s="145">
        <f>IF(N294="nulová",J294,0)</f>
        <v>0</v>
      </c>
      <c r="BJ294" s="17" t="s">
        <v>82</v>
      </c>
      <c r="BK294" s="145">
        <f>ROUND(I294*H294,2)</f>
        <v>0</v>
      </c>
      <c r="BL294" s="17" t="s">
        <v>137</v>
      </c>
      <c r="BM294" s="144" t="s">
        <v>1304</v>
      </c>
    </row>
    <row r="295" spans="2:65" s="12" customFormat="1">
      <c r="B295" s="146"/>
      <c r="D295" s="147" t="s">
        <v>139</v>
      </c>
      <c r="E295" s="148" t="s">
        <v>1</v>
      </c>
      <c r="F295" s="149" t="s">
        <v>1305</v>
      </c>
      <c r="H295" s="150">
        <v>1025</v>
      </c>
      <c r="I295" s="151"/>
      <c r="L295" s="146"/>
      <c r="M295" s="152"/>
      <c r="T295" s="153"/>
      <c r="AT295" s="148" t="s">
        <v>139</v>
      </c>
      <c r="AU295" s="148" t="s">
        <v>84</v>
      </c>
      <c r="AV295" s="12" t="s">
        <v>84</v>
      </c>
      <c r="AW295" s="12" t="s">
        <v>31</v>
      </c>
      <c r="AX295" s="12" t="s">
        <v>74</v>
      </c>
      <c r="AY295" s="148" t="s">
        <v>132</v>
      </c>
    </row>
    <row r="296" spans="2:65" s="12" customFormat="1">
      <c r="B296" s="146"/>
      <c r="D296" s="147" t="s">
        <v>139</v>
      </c>
      <c r="E296" s="148" t="s">
        <v>1</v>
      </c>
      <c r="F296" s="149" t="s">
        <v>1306</v>
      </c>
      <c r="H296" s="150">
        <v>138</v>
      </c>
      <c r="I296" s="151"/>
      <c r="L296" s="146"/>
      <c r="M296" s="152"/>
      <c r="T296" s="153"/>
      <c r="AT296" s="148" t="s">
        <v>139</v>
      </c>
      <c r="AU296" s="148" t="s">
        <v>84</v>
      </c>
      <c r="AV296" s="12" t="s">
        <v>84</v>
      </c>
      <c r="AW296" s="12" t="s">
        <v>31</v>
      </c>
      <c r="AX296" s="12" t="s">
        <v>74</v>
      </c>
      <c r="AY296" s="148" t="s">
        <v>132</v>
      </c>
    </row>
    <row r="297" spans="2:65" s="13" customFormat="1">
      <c r="B297" s="154"/>
      <c r="D297" s="147" t="s">
        <v>139</v>
      </c>
      <c r="E297" s="155" t="s">
        <v>1</v>
      </c>
      <c r="F297" s="156" t="s">
        <v>156</v>
      </c>
      <c r="H297" s="157">
        <v>1163</v>
      </c>
      <c r="I297" s="158"/>
      <c r="L297" s="154"/>
      <c r="M297" s="159"/>
      <c r="T297" s="160"/>
      <c r="AT297" s="155" t="s">
        <v>139</v>
      </c>
      <c r="AU297" s="155" t="s">
        <v>84</v>
      </c>
      <c r="AV297" s="13" t="s">
        <v>137</v>
      </c>
      <c r="AW297" s="13" t="s">
        <v>31</v>
      </c>
      <c r="AX297" s="13" t="s">
        <v>82</v>
      </c>
      <c r="AY297" s="155" t="s">
        <v>132</v>
      </c>
    </row>
    <row r="298" spans="2:65" s="1" customFormat="1" ht="33" customHeight="1">
      <c r="B298" s="132"/>
      <c r="C298" s="133" t="s">
        <v>547</v>
      </c>
      <c r="D298" s="133" t="s">
        <v>134</v>
      </c>
      <c r="E298" s="134" t="s">
        <v>1640</v>
      </c>
      <c r="F298" s="135" t="s">
        <v>1941</v>
      </c>
      <c r="G298" s="136" t="s">
        <v>135</v>
      </c>
      <c r="H298" s="137">
        <v>625.5</v>
      </c>
      <c r="I298" s="138"/>
      <c r="J298" s="139">
        <f>ROUND(I298*H298,2)</f>
        <v>0</v>
      </c>
      <c r="K298" s="135" t="s">
        <v>136</v>
      </c>
      <c r="L298" s="32"/>
      <c r="M298" s="140" t="s">
        <v>1</v>
      </c>
      <c r="N298" s="141" t="s">
        <v>39</v>
      </c>
      <c r="P298" s="142">
        <f>O298*H298</f>
        <v>0</v>
      </c>
      <c r="Q298" s="142">
        <v>0</v>
      </c>
      <c r="R298" s="142">
        <f>Q298*H298</f>
        <v>0</v>
      </c>
      <c r="S298" s="142">
        <v>0</v>
      </c>
      <c r="T298" s="143">
        <f>S298*H298</f>
        <v>0</v>
      </c>
      <c r="AR298" s="144" t="s">
        <v>137</v>
      </c>
      <c r="AT298" s="144" t="s">
        <v>134</v>
      </c>
      <c r="AU298" s="144" t="s">
        <v>84</v>
      </c>
      <c r="AY298" s="17" t="s">
        <v>132</v>
      </c>
      <c r="BE298" s="145">
        <f>IF(N298="základní",J298,0)</f>
        <v>0</v>
      </c>
      <c r="BF298" s="145">
        <f>IF(N298="snížená",J298,0)</f>
        <v>0</v>
      </c>
      <c r="BG298" s="145">
        <f>IF(N298="zákl. přenesená",J298,0)</f>
        <v>0</v>
      </c>
      <c r="BH298" s="145">
        <f>IF(N298="sníž. přenesená",J298,0)</f>
        <v>0</v>
      </c>
      <c r="BI298" s="145">
        <f>IF(N298="nulová",J298,0)</f>
        <v>0</v>
      </c>
      <c r="BJ298" s="17" t="s">
        <v>82</v>
      </c>
      <c r="BK298" s="145">
        <f>ROUND(I298*H298,2)</f>
        <v>0</v>
      </c>
      <c r="BL298" s="17" t="s">
        <v>137</v>
      </c>
      <c r="BM298" s="144" t="s">
        <v>1307</v>
      </c>
    </row>
    <row r="299" spans="2:65" s="12" customFormat="1">
      <c r="B299" s="146"/>
      <c r="D299" s="147" t="s">
        <v>139</v>
      </c>
      <c r="E299" s="148" t="s">
        <v>1</v>
      </c>
      <c r="F299" s="149" t="s">
        <v>1308</v>
      </c>
      <c r="H299" s="150">
        <v>487.5</v>
      </c>
      <c r="I299" s="151"/>
      <c r="L299" s="146"/>
      <c r="M299" s="152"/>
      <c r="T299" s="153"/>
      <c r="AT299" s="148" t="s">
        <v>139</v>
      </c>
      <c r="AU299" s="148" t="s">
        <v>84</v>
      </c>
      <c r="AV299" s="12" t="s">
        <v>84</v>
      </c>
      <c r="AW299" s="12" t="s">
        <v>31</v>
      </c>
      <c r="AX299" s="12" t="s">
        <v>74</v>
      </c>
      <c r="AY299" s="148" t="s">
        <v>132</v>
      </c>
    </row>
    <row r="300" spans="2:65" s="12" customFormat="1">
      <c r="B300" s="146"/>
      <c r="D300" s="147" t="s">
        <v>139</v>
      </c>
      <c r="E300" s="148" t="s">
        <v>1</v>
      </c>
      <c r="F300" s="149" t="s">
        <v>1306</v>
      </c>
      <c r="H300" s="150">
        <v>138</v>
      </c>
      <c r="I300" s="151"/>
      <c r="L300" s="146"/>
      <c r="M300" s="152"/>
      <c r="T300" s="153"/>
      <c r="AT300" s="148" t="s">
        <v>139</v>
      </c>
      <c r="AU300" s="148" t="s">
        <v>84</v>
      </c>
      <c r="AV300" s="12" t="s">
        <v>84</v>
      </c>
      <c r="AW300" s="12" t="s">
        <v>31</v>
      </c>
      <c r="AX300" s="12" t="s">
        <v>74</v>
      </c>
      <c r="AY300" s="148" t="s">
        <v>132</v>
      </c>
    </row>
    <row r="301" spans="2:65" s="13" customFormat="1">
      <c r="B301" s="154"/>
      <c r="D301" s="147" t="s">
        <v>139</v>
      </c>
      <c r="E301" s="155" t="s">
        <v>1</v>
      </c>
      <c r="F301" s="156" t="s">
        <v>156</v>
      </c>
      <c r="H301" s="157">
        <v>625.5</v>
      </c>
      <c r="I301" s="158"/>
      <c r="L301" s="154"/>
      <c r="M301" s="159"/>
      <c r="T301" s="160"/>
      <c r="AT301" s="155" t="s">
        <v>139</v>
      </c>
      <c r="AU301" s="155" t="s">
        <v>84</v>
      </c>
      <c r="AV301" s="13" t="s">
        <v>137</v>
      </c>
      <c r="AW301" s="13" t="s">
        <v>31</v>
      </c>
      <c r="AX301" s="13" t="s">
        <v>82</v>
      </c>
      <c r="AY301" s="155" t="s">
        <v>132</v>
      </c>
    </row>
    <row r="302" spans="2:65" s="1" customFormat="1" ht="21.75" customHeight="1">
      <c r="B302" s="132"/>
      <c r="C302" s="133" t="s">
        <v>550</v>
      </c>
      <c r="D302" s="133" t="s">
        <v>134</v>
      </c>
      <c r="E302" s="134" t="s">
        <v>1755</v>
      </c>
      <c r="F302" s="135" t="s">
        <v>1942</v>
      </c>
      <c r="G302" s="136" t="s">
        <v>135</v>
      </c>
      <c r="H302" s="137">
        <v>1113</v>
      </c>
      <c r="I302" s="138"/>
      <c r="J302" s="139">
        <f>ROUND(I302*H302,2)</f>
        <v>0</v>
      </c>
      <c r="K302" s="135" t="s">
        <v>136</v>
      </c>
      <c r="L302" s="32"/>
      <c r="M302" s="140" t="s">
        <v>1</v>
      </c>
      <c r="N302" s="141" t="s">
        <v>39</v>
      </c>
      <c r="P302" s="142">
        <f>O302*H302</f>
        <v>0</v>
      </c>
      <c r="Q302" s="142">
        <v>0</v>
      </c>
      <c r="R302" s="142">
        <f>Q302*H302</f>
        <v>0</v>
      </c>
      <c r="S302" s="142">
        <v>0</v>
      </c>
      <c r="T302" s="143">
        <f>S302*H302</f>
        <v>0</v>
      </c>
      <c r="AR302" s="144" t="s">
        <v>137</v>
      </c>
      <c r="AT302" s="144" t="s">
        <v>134</v>
      </c>
      <c r="AU302" s="144" t="s">
        <v>84</v>
      </c>
      <c r="AY302" s="17" t="s">
        <v>132</v>
      </c>
      <c r="BE302" s="145">
        <f>IF(N302="základní",J302,0)</f>
        <v>0</v>
      </c>
      <c r="BF302" s="145">
        <f>IF(N302="snížená",J302,0)</f>
        <v>0</v>
      </c>
      <c r="BG302" s="145">
        <f>IF(N302="zákl. přenesená",J302,0)</f>
        <v>0</v>
      </c>
      <c r="BH302" s="145">
        <f>IF(N302="sníž. přenesená",J302,0)</f>
        <v>0</v>
      </c>
      <c r="BI302" s="145">
        <f>IF(N302="nulová",J302,0)</f>
        <v>0</v>
      </c>
      <c r="BJ302" s="17" t="s">
        <v>82</v>
      </c>
      <c r="BK302" s="145">
        <f>ROUND(I302*H302,2)</f>
        <v>0</v>
      </c>
      <c r="BL302" s="17" t="s">
        <v>137</v>
      </c>
      <c r="BM302" s="144" t="s">
        <v>1309</v>
      </c>
    </row>
    <row r="303" spans="2:65" s="12" customFormat="1">
      <c r="B303" s="146"/>
      <c r="D303" s="147" t="s">
        <v>139</v>
      </c>
      <c r="E303" s="148" t="s">
        <v>1</v>
      </c>
      <c r="F303" s="149" t="s">
        <v>1310</v>
      </c>
      <c r="H303" s="150">
        <v>975</v>
      </c>
      <c r="I303" s="151"/>
      <c r="L303" s="146"/>
      <c r="M303" s="152"/>
      <c r="T303" s="153"/>
      <c r="AT303" s="148" t="s">
        <v>139</v>
      </c>
      <c r="AU303" s="148" t="s">
        <v>84</v>
      </c>
      <c r="AV303" s="12" t="s">
        <v>84</v>
      </c>
      <c r="AW303" s="12" t="s">
        <v>31</v>
      </c>
      <c r="AX303" s="12" t="s">
        <v>74</v>
      </c>
      <c r="AY303" s="148" t="s">
        <v>132</v>
      </c>
    </row>
    <row r="304" spans="2:65" s="12" customFormat="1">
      <c r="B304" s="146"/>
      <c r="D304" s="147" t="s">
        <v>139</v>
      </c>
      <c r="E304" s="148" t="s">
        <v>1</v>
      </c>
      <c r="F304" s="149" t="s">
        <v>1306</v>
      </c>
      <c r="H304" s="150">
        <v>138</v>
      </c>
      <c r="I304" s="151"/>
      <c r="L304" s="146"/>
      <c r="M304" s="152"/>
      <c r="T304" s="153"/>
      <c r="AT304" s="148" t="s">
        <v>139</v>
      </c>
      <c r="AU304" s="148" t="s">
        <v>84</v>
      </c>
      <c r="AV304" s="12" t="s">
        <v>84</v>
      </c>
      <c r="AW304" s="12" t="s">
        <v>31</v>
      </c>
      <c r="AX304" s="12" t="s">
        <v>74</v>
      </c>
      <c r="AY304" s="148" t="s">
        <v>132</v>
      </c>
    </row>
    <row r="305" spans="2:65" s="13" customFormat="1">
      <c r="B305" s="154"/>
      <c r="D305" s="147" t="s">
        <v>139</v>
      </c>
      <c r="E305" s="155" t="s">
        <v>1</v>
      </c>
      <c r="F305" s="156" t="s">
        <v>156</v>
      </c>
      <c r="H305" s="157">
        <v>1113</v>
      </c>
      <c r="I305" s="158"/>
      <c r="L305" s="154"/>
      <c r="M305" s="159"/>
      <c r="T305" s="160"/>
      <c r="AT305" s="155" t="s">
        <v>139</v>
      </c>
      <c r="AU305" s="155" t="s">
        <v>84</v>
      </c>
      <c r="AV305" s="13" t="s">
        <v>137</v>
      </c>
      <c r="AW305" s="13" t="s">
        <v>31</v>
      </c>
      <c r="AX305" s="13" t="s">
        <v>82</v>
      </c>
      <c r="AY305" s="155" t="s">
        <v>132</v>
      </c>
    </row>
    <row r="306" spans="2:65" s="1" customFormat="1" ht="24.2" customHeight="1">
      <c r="B306" s="132"/>
      <c r="C306" s="133" t="s">
        <v>553</v>
      </c>
      <c r="D306" s="133" t="s">
        <v>134</v>
      </c>
      <c r="E306" s="134" t="s">
        <v>1756</v>
      </c>
      <c r="F306" s="135" t="s">
        <v>1943</v>
      </c>
      <c r="G306" s="136" t="s">
        <v>135</v>
      </c>
      <c r="H306" s="137">
        <v>625.5</v>
      </c>
      <c r="I306" s="138"/>
      <c r="J306" s="139">
        <f>ROUND(I306*H306,2)</f>
        <v>0</v>
      </c>
      <c r="K306" s="135" t="s">
        <v>136</v>
      </c>
      <c r="L306" s="32"/>
      <c r="M306" s="140" t="s">
        <v>1</v>
      </c>
      <c r="N306" s="141" t="s">
        <v>39</v>
      </c>
      <c r="P306" s="142">
        <f>O306*H306</f>
        <v>0</v>
      </c>
      <c r="Q306" s="142">
        <v>0</v>
      </c>
      <c r="R306" s="142">
        <f>Q306*H306</f>
        <v>0</v>
      </c>
      <c r="S306" s="142">
        <v>0</v>
      </c>
      <c r="T306" s="143">
        <f>S306*H306</f>
        <v>0</v>
      </c>
      <c r="AR306" s="144" t="s">
        <v>137</v>
      </c>
      <c r="AT306" s="144" t="s">
        <v>134</v>
      </c>
      <c r="AU306" s="144" t="s">
        <v>84</v>
      </c>
      <c r="AY306" s="17" t="s">
        <v>132</v>
      </c>
      <c r="BE306" s="145">
        <f>IF(N306="základní",J306,0)</f>
        <v>0</v>
      </c>
      <c r="BF306" s="145">
        <f>IF(N306="snížená",J306,0)</f>
        <v>0</v>
      </c>
      <c r="BG306" s="145">
        <f>IF(N306="zákl. přenesená",J306,0)</f>
        <v>0</v>
      </c>
      <c r="BH306" s="145">
        <f>IF(N306="sníž. přenesená",J306,0)</f>
        <v>0</v>
      </c>
      <c r="BI306" s="145">
        <f>IF(N306="nulová",J306,0)</f>
        <v>0</v>
      </c>
      <c r="BJ306" s="17" t="s">
        <v>82</v>
      </c>
      <c r="BK306" s="145">
        <f>ROUND(I306*H306,2)</f>
        <v>0</v>
      </c>
      <c r="BL306" s="17" t="s">
        <v>137</v>
      </c>
      <c r="BM306" s="144" t="s">
        <v>1311</v>
      </c>
    </row>
    <row r="307" spans="2:65" s="12" customFormat="1">
      <c r="B307" s="146"/>
      <c r="D307" s="147" t="s">
        <v>139</v>
      </c>
      <c r="E307" s="148" t="s">
        <v>1</v>
      </c>
      <c r="F307" s="149" t="s">
        <v>1308</v>
      </c>
      <c r="H307" s="150">
        <v>487.5</v>
      </c>
      <c r="I307" s="151"/>
      <c r="L307" s="146"/>
      <c r="M307" s="152"/>
      <c r="T307" s="153"/>
      <c r="AT307" s="148" t="s">
        <v>139</v>
      </c>
      <c r="AU307" s="148" t="s">
        <v>84</v>
      </c>
      <c r="AV307" s="12" t="s">
        <v>84</v>
      </c>
      <c r="AW307" s="12" t="s">
        <v>31</v>
      </c>
      <c r="AX307" s="12" t="s">
        <v>74</v>
      </c>
      <c r="AY307" s="148" t="s">
        <v>132</v>
      </c>
    </row>
    <row r="308" spans="2:65" s="12" customFormat="1">
      <c r="B308" s="146"/>
      <c r="D308" s="147" t="s">
        <v>139</v>
      </c>
      <c r="E308" s="148" t="s">
        <v>1</v>
      </c>
      <c r="F308" s="149" t="s">
        <v>1306</v>
      </c>
      <c r="H308" s="150">
        <v>138</v>
      </c>
      <c r="I308" s="151"/>
      <c r="L308" s="146"/>
      <c r="M308" s="152"/>
      <c r="T308" s="153"/>
      <c r="AT308" s="148" t="s">
        <v>139</v>
      </c>
      <c r="AU308" s="148" t="s">
        <v>84</v>
      </c>
      <c r="AV308" s="12" t="s">
        <v>84</v>
      </c>
      <c r="AW308" s="12" t="s">
        <v>31</v>
      </c>
      <c r="AX308" s="12" t="s">
        <v>74</v>
      </c>
      <c r="AY308" s="148" t="s">
        <v>132</v>
      </c>
    </row>
    <row r="309" spans="2:65" s="13" customFormat="1">
      <c r="B309" s="154"/>
      <c r="D309" s="147" t="s">
        <v>139</v>
      </c>
      <c r="E309" s="155" t="s">
        <v>1</v>
      </c>
      <c r="F309" s="156" t="s">
        <v>156</v>
      </c>
      <c r="H309" s="157">
        <v>625.5</v>
      </c>
      <c r="I309" s="158"/>
      <c r="L309" s="154"/>
      <c r="M309" s="159"/>
      <c r="T309" s="160"/>
      <c r="AT309" s="155" t="s">
        <v>139</v>
      </c>
      <c r="AU309" s="155" t="s">
        <v>84</v>
      </c>
      <c r="AV309" s="13" t="s">
        <v>137</v>
      </c>
      <c r="AW309" s="13" t="s">
        <v>31</v>
      </c>
      <c r="AX309" s="13" t="s">
        <v>82</v>
      </c>
      <c r="AY309" s="155" t="s">
        <v>132</v>
      </c>
    </row>
    <row r="310" spans="2:65" s="11" customFormat="1" ht="22.9" customHeight="1">
      <c r="B310" s="120"/>
      <c r="D310" s="121" t="s">
        <v>73</v>
      </c>
      <c r="E310" s="130" t="s">
        <v>224</v>
      </c>
      <c r="F310" s="130" t="s">
        <v>552</v>
      </c>
      <c r="I310" s="123"/>
      <c r="J310" s="131">
        <f>BK310</f>
        <v>0</v>
      </c>
      <c r="L310" s="120"/>
      <c r="M310" s="125"/>
      <c r="P310" s="126">
        <f>SUM(P311:P347)</f>
        <v>0</v>
      </c>
      <c r="R310" s="126">
        <f>SUM(R311:R347)</f>
        <v>154.13971379999998</v>
      </c>
      <c r="T310" s="127">
        <f>SUM(T311:T347)</f>
        <v>0.69299999999999995</v>
      </c>
      <c r="AR310" s="121" t="s">
        <v>82</v>
      </c>
      <c r="AT310" s="128" t="s">
        <v>73</v>
      </c>
      <c r="AU310" s="128" t="s">
        <v>82</v>
      </c>
      <c r="AY310" s="121" t="s">
        <v>132</v>
      </c>
      <c r="BK310" s="129">
        <f>SUM(BK311:BK347)</f>
        <v>0</v>
      </c>
    </row>
    <row r="311" spans="2:65" s="1" customFormat="1" ht="33" customHeight="1">
      <c r="B311" s="132"/>
      <c r="C311" s="133" t="s">
        <v>555</v>
      </c>
      <c r="D311" s="133" t="s">
        <v>134</v>
      </c>
      <c r="E311" s="134" t="s">
        <v>1757</v>
      </c>
      <c r="F311" s="135" t="s">
        <v>1944</v>
      </c>
      <c r="G311" s="136" t="s">
        <v>175</v>
      </c>
      <c r="H311" s="137">
        <v>360</v>
      </c>
      <c r="I311" s="138"/>
      <c r="J311" s="139">
        <f>ROUND(I311*H311,2)</f>
        <v>0</v>
      </c>
      <c r="K311" s="135" t="s">
        <v>136</v>
      </c>
      <c r="L311" s="32"/>
      <c r="M311" s="140" t="s">
        <v>1</v>
      </c>
      <c r="N311" s="141" t="s">
        <v>39</v>
      </c>
      <c r="P311" s="142">
        <f>O311*H311</f>
        <v>0</v>
      </c>
      <c r="Q311" s="142">
        <v>0.15540000000000001</v>
      </c>
      <c r="R311" s="142">
        <f>Q311*H311</f>
        <v>55.944000000000003</v>
      </c>
      <c r="S311" s="142">
        <v>0</v>
      </c>
      <c r="T311" s="143">
        <f>S311*H311</f>
        <v>0</v>
      </c>
      <c r="AR311" s="144" t="s">
        <v>137</v>
      </c>
      <c r="AT311" s="144" t="s">
        <v>134</v>
      </c>
      <c r="AU311" s="144" t="s">
        <v>84</v>
      </c>
      <c r="AY311" s="17" t="s">
        <v>132</v>
      </c>
      <c r="BE311" s="145">
        <f>IF(N311="základní",J311,0)</f>
        <v>0</v>
      </c>
      <c r="BF311" s="145">
        <f>IF(N311="snížená",J311,0)</f>
        <v>0</v>
      </c>
      <c r="BG311" s="145">
        <f>IF(N311="zákl. přenesená",J311,0)</f>
        <v>0</v>
      </c>
      <c r="BH311" s="145">
        <f>IF(N311="sníž. přenesená",J311,0)</f>
        <v>0</v>
      </c>
      <c r="BI311" s="145">
        <f>IF(N311="nulová",J311,0)</f>
        <v>0</v>
      </c>
      <c r="BJ311" s="17" t="s">
        <v>82</v>
      </c>
      <c r="BK311" s="145">
        <f>ROUND(I311*H311,2)</f>
        <v>0</v>
      </c>
      <c r="BL311" s="17" t="s">
        <v>137</v>
      </c>
      <c r="BM311" s="144" t="s">
        <v>1312</v>
      </c>
    </row>
    <row r="312" spans="2:65" s="12" customFormat="1">
      <c r="B312" s="146"/>
      <c r="D312" s="147" t="s">
        <v>139</v>
      </c>
      <c r="E312" s="148" t="s">
        <v>1</v>
      </c>
      <c r="F312" s="149" t="s">
        <v>1313</v>
      </c>
      <c r="H312" s="150">
        <v>300</v>
      </c>
      <c r="I312" s="151"/>
      <c r="L312" s="146"/>
      <c r="M312" s="152"/>
      <c r="T312" s="153"/>
      <c r="AT312" s="148" t="s">
        <v>139</v>
      </c>
      <c r="AU312" s="148" t="s">
        <v>84</v>
      </c>
      <c r="AV312" s="12" t="s">
        <v>84</v>
      </c>
      <c r="AW312" s="12" t="s">
        <v>31</v>
      </c>
      <c r="AX312" s="12" t="s">
        <v>74</v>
      </c>
      <c r="AY312" s="148" t="s">
        <v>132</v>
      </c>
    </row>
    <row r="313" spans="2:65" s="12" customFormat="1">
      <c r="B313" s="146"/>
      <c r="D313" s="147" t="s">
        <v>139</v>
      </c>
      <c r="E313" s="148" t="s">
        <v>1</v>
      </c>
      <c r="F313" s="149" t="s">
        <v>1314</v>
      </c>
      <c r="H313" s="150">
        <v>60</v>
      </c>
      <c r="I313" s="151"/>
      <c r="L313" s="146"/>
      <c r="M313" s="152"/>
      <c r="T313" s="153"/>
      <c r="AT313" s="148" t="s">
        <v>139</v>
      </c>
      <c r="AU313" s="148" t="s">
        <v>84</v>
      </c>
      <c r="AV313" s="12" t="s">
        <v>84</v>
      </c>
      <c r="AW313" s="12" t="s">
        <v>31</v>
      </c>
      <c r="AX313" s="12" t="s">
        <v>74</v>
      </c>
      <c r="AY313" s="148" t="s">
        <v>132</v>
      </c>
    </row>
    <row r="314" spans="2:65" s="13" customFormat="1">
      <c r="B314" s="154"/>
      <c r="D314" s="147" t="s">
        <v>139</v>
      </c>
      <c r="E314" s="155" t="s">
        <v>1</v>
      </c>
      <c r="F314" s="156" t="s">
        <v>156</v>
      </c>
      <c r="H314" s="157">
        <v>360</v>
      </c>
      <c r="I314" s="158"/>
      <c r="L314" s="154"/>
      <c r="M314" s="159"/>
      <c r="T314" s="160"/>
      <c r="AT314" s="155" t="s">
        <v>139</v>
      </c>
      <c r="AU314" s="155" t="s">
        <v>84</v>
      </c>
      <c r="AV314" s="13" t="s">
        <v>137</v>
      </c>
      <c r="AW314" s="13" t="s">
        <v>31</v>
      </c>
      <c r="AX314" s="13" t="s">
        <v>82</v>
      </c>
      <c r="AY314" s="155" t="s">
        <v>132</v>
      </c>
    </row>
    <row r="315" spans="2:65" s="1" customFormat="1" ht="16.5" customHeight="1">
      <c r="B315" s="132"/>
      <c r="C315" s="174" t="s">
        <v>557</v>
      </c>
      <c r="D315" s="174" t="s">
        <v>357</v>
      </c>
      <c r="E315" s="175" t="s">
        <v>1758</v>
      </c>
      <c r="F315" s="176" t="s">
        <v>1945</v>
      </c>
      <c r="G315" s="177" t="s">
        <v>175</v>
      </c>
      <c r="H315" s="178">
        <v>367.2</v>
      </c>
      <c r="I315" s="179"/>
      <c r="J315" s="180">
        <f>ROUND(I315*H315,2)</f>
        <v>0</v>
      </c>
      <c r="K315" s="176" t="s">
        <v>136</v>
      </c>
      <c r="L315" s="181"/>
      <c r="M315" s="182" t="s">
        <v>1</v>
      </c>
      <c r="N315" s="183" t="s">
        <v>39</v>
      </c>
      <c r="P315" s="142">
        <f>O315*H315</f>
        <v>0</v>
      </c>
      <c r="Q315" s="142">
        <v>5.6000000000000001E-2</v>
      </c>
      <c r="R315" s="142">
        <f>Q315*H315</f>
        <v>20.563199999999998</v>
      </c>
      <c r="S315" s="142">
        <v>0</v>
      </c>
      <c r="T315" s="143">
        <f>S315*H315</f>
        <v>0</v>
      </c>
      <c r="AR315" s="144" t="s">
        <v>208</v>
      </c>
      <c r="AT315" s="144" t="s">
        <v>357</v>
      </c>
      <c r="AU315" s="144" t="s">
        <v>84</v>
      </c>
      <c r="AY315" s="17" t="s">
        <v>132</v>
      </c>
      <c r="BE315" s="145">
        <f>IF(N315="základní",J315,0)</f>
        <v>0</v>
      </c>
      <c r="BF315" s="145">
        <f>IF(N315="snížená",J315,0)</f>
        <v>0</v>
      </c>
      <c r="BG315" s="145">
        <f>IF(N315="zákl. přenesená",J315,0)</f>
        <v>0</v>
      </c>
      <c r="BH315" s="145">
        <f>IF(N315="sníž. přenesená",J315,0)</f>
        <v>0</v>
      </c>
      <c r="BI315" s="145">
        <f>IF(N315="nulová",J315,0)</f>
        <v>0</v>
      </c>
      <c r="BJ315" s="17" t="s">
        <v>82</v>
      </c>
      <c r="BK315" s="145">
        <f>ROUND(I315*H315,2)</f>
        <v>0</v>
      </c>
      <c r="BL315" s="17" t="s">
        <v>137</v>
      </c>
      <c r="BM315" s="144" t="s">
        <v>1315</v>
      </c>
    </row>
    <row r="316" spans="2:65" s="12" customFormat="1">
      <c r="B316" s="146"/>
      <c r="D316" s="147" t="s">
        <v>139</v>
      </c>
      <c r="F316" s="149" t="s">
        <v>1316</v>
      </c>
      <c r="H316" s="150">
        <v>367.2</v>
      </c>
      <c r="I316" s="151"/>
      <c r="L316" s="146"/>
      <c r="M316" s="152"/>
      <c r="T316" s="153"/>
      <c r="AT316" s="148" t="s">
        <v>139</v>
      </c>
      <c r="AU316" s="148" t="s">
        <v>84</v>
      </c>
      <c r="AV316" s="12" t="s">
        <v>84</v>
      </c>
      <c r="AW316" s="12" t="s">
        <v>3</v>
      </c>
      <c r="AX316" s="12" t="s">
        <v>82</v>
      </c>
      <c r="AY316" s="148" t="s">
        <v>132</v>
      </c>
    </row>
    <row r="317" spans="2:65" s="1" customFormat="1" ht="24.2" customHeight="1">
      <c r="B317" s="132"/>
      <c r="C317" s="133" t="s">
        <v>561</v>
      </c>
      <c r="D317" s="133" t="s">
        <v>134</v>
      </c>
      <c r="E317" s="134" t="s">
        <v>1759</v>
      </c>
      <c r="F317" s="135" t="s">
        <v>1946</v>
      </c>
      <c r="G317" s="136" t="s">
        <v>228</v>
      </c>
      <c r="H317" s="137">
        <v>24</v>
      </c>
      <c r="I317" s="138"/>
      <c r="J317" s="139">
        <f>ROUND(I317*H317,2)</f>
        <v>0</v>
      </c>
      <c r="K317" s="135" t="s">
        <v>136</v>
      </c>
      <c r="L317" s="32"/>
      <c r="M317" s="140" t="s">
        <v>1</v>
      </c>
      <c r="N317" s="141" t="s">
        <v>39</v>
      </c>
      <c r="P317" s="142">
        <f>O317*H317</f>
        <v>0</v>
      </c>
      <c r="Q317" s="142">
        <v>2.2563399999999998</v>
      </c>
      <c r="R317" s="142">
        <f>Q317*H317</f>
        <v>54.152159999999995</v>
      </c>
      <c r="S317" s="142">
        <v>0</v>
      </c>
      <c r="T317" s="143">
        <f>S317*H317</f>
        <v>0</v>
      </c>
      <c r="AR317" s="144" t="s">
        <v>137</v>
      </c>
      <c r="AT317" s="144" t="s">
        <v>134</v>
      </c>
      <c r="AU317" s="144" t="s">
        <v>84</v>
      </c>
      <c r="AY317" s="17" t="s">
        <v>132</v>
      </c>
      <c r="BE317" s="145">
        <f>IF(N317="základní",J317,0)</f>
        <v>0</v>
      </c>
      <c r="BF317" s="145">
        <f>IF(N317="snížená",J317,0)</f>
        <v>0</v>
      </c>
      <c r="BG317" s="145">
        <f>IF(N317="zákl. přenesená",J317,0)</f>
        <v>0</v>
      </c>
      <c r="BH317" s="145">
        <f>IF(N317="sníž. přenesená",J317,0)</f>
        <v>0</v>
      </c>
      <c r="BI317" s="145">
        <f>IF(N317="nulová",J317,0)</f>
        <v>0</v>
      </c>
      <c r="BJ317" s="17" t="s">
        <v>82</v>
      </c>
      <c r="BK317" s="145">
        <f>ROUND(I317*H317,2)</f>
        <v>0</v>
      </c>
      <c r="BL317" s="17" t="s">
        <v>137</v>
      </c>
      <c r="BM317" s="144" t="s">
        <v>1317</v>
      </c>
    </row>
    <row r="318" spans="2:65" s="12" customFormat="1">
      <c r="B318" s="146"/>
      <c r="D318" s="147" t="s">
        <v>139</v>
      </c>
      <c r="E318" s="148" t="s">
        <v>1</v>
      </c>
      <c r="F318" s="149" t="s">
        <v>1318</v>
      </c>
      <c r="H318" s="150">
        <v>24</v>
      </c>
      <c r="I318" s="151"/>
      <c r="L318" s="146"/>
      <c r="M318" s="152"/>
      <c r="T318" s="153"/>
      <c r="AT318" s="148" t="s">
        <v>139</v>
      </c>
      <c r="AU318" s="148" t="s">
        <v>84</v>
      </c>
      <c r="AV318" s="12" t="s">
        <v>84</v>
      </c>
      <c r="AW318" s="12" t="s">
        <v>31</v>
      </c>
      <c r="AX318" s="12" t="s">
        <v>82</v>
      </c>
      <c r="AY318" s="148" t="s">
        <v>132</v>
      </c>
    </row>
    <row r="319" spans="2:65" s="1" customFormat="1" ht="24.2" customHeight="1">
      <c r="B319" s="132"/>
      <c r="C319" s="133" t="s">
        <v>565</v>
      </c>
      <c r="D319" s="133" t="s">
        <v>134</v>
      </c>
      <c r="E319" s="134" t="s">
        <v>1760</v>
      </c>
      <c r="F319" s="135" t="s">
        <v>1947</v>
      </c>
      <c r="G319" s="136" t="s">
        <v>479</v>
      </c>
      <c r="H319" s="137">
        <v>2</v>
      </c>
      <c r="I319" s="138"/>
      <c r="J319" s="139">
        <f>ROUND(I319*H319,2)</f>
        <v>0</v>
      </c>
      <c r="K319" s="135" t="s">
        <v>136</v>
      </c>
      <c r="L319" s="32"/>
      <c r="M319" s="140" t="s">
        <v>1</v>
      </c>
      <c r="N319" s="141" t="s">
        <v>39</v>
      </c>
      <c r="P319" s="142">
        <f>O319*H319</f>
        <v>0</v>
      </c>
      <c r="Q319" s="142">
        <v>5.8003900000000002</v>
      </c>
      <c r="R319" s="142">
        <f>Q319*H319</f>
        <v>11.60078</v>
      </c>
      <c r="S319" s="142">
        <v>0</v>
      </c>
      <c r="T319" s="143">
        <f>S319*H319</f>
        <v>0</v>
      </c>
      <c r="AR319" s="144" t="s">
        <v>137</v>
      </c>
      <c r="AT319" s="144" t="s">
        <v>134</v>
      </c>
      <c r="AU319" s="144" t="s">
        <v>84</v>
      </c>
      <c r="AY319" s="17" t="s">
        <v>132</v>
      </c>
      <c r="BE319" s="145">
        <f>IF(N319="základní",J319,0)</f>
        <v>0</v>
      </c>
      <c r="BF319" s="145">
        <f>IF(N319="snížená",J319,0)</f>
        <v>0</v>
      </c>
      <c r="BG319" s="145">
        <f>IF(N319="zákl. přenesená",J319,0)</f>
        <v>0</v>
      </c>
      <c r="BH319" s="145">
        <f>IF(N319="sníž. přenesená",J319,0)</f>
        <v>0</v>
      </c>
      <c r="BI319" s="145">
        <f>IF(N319="nulová",J319,0)</f>
        <v>0</v>
      </c>
      <c r="BJ319" s="17" t="s">
        <v>82</v>
      </c>
      <c r="BK319" s="145">
        <f>ROUND(I319*H319,2)</f>
        <v>0</v>
      </c>
      <c r="BL319" s="17" t="s">
        <v>137</v>
      </c>
      <c r="BM319" s="144" t="s">
        <v>1319</v>
      </c>
    </row>
    <row r="320" spans="2:65" s="12" customFormat="1">
      <c r="B320" s="146"/>
      <c r="D320" s="147" t="s">
        <v>139</v>
      </c>
      <c r="E320" s="148" t="s">
        <v>1</v>
      </c>
      <c r="F320" s="149" t="s">
        <v>1320</v>
      </c>
      <c r="H320" s="150">
        <v>2</v>
      </c>
      <c r="I320" s="151"/>
      <c r="L320" s="146"/>
      <c r="M320" s="152"/>
      <c r="T320" s="153"/>
      <c r="AT320" s="148" t="s">
        <v>139</v>
      </c>
      <c r="AU320" s="148" t="s">
        <v>84</v>
      </c>
      <c r="AV320" s="12" t="s">
        <v>84</v>
      </c>
      <c r="AW320" s="12" t="s">
        <v>31</v>
      </c>
      <c r="AX320" s="12" t="s">
        <v>82</v>
      </c>
      <c r="AY320" s="148" t="s">
        <v>132</v>
      </c>
    </row>
    <row r="321" spans="2:65" s="1" customFormat="1" ht="24.2" customHeight="1">
      <c r="B321" s="132"/>
      <c r="C321" s="133" t="s">
        <v>568</v>
      </c>
      <c r="D321" s="133" t="s">
        <v>134</v>
      </c>
      <c r="E321" s="134" t="s">
        <v>1761</v>
      </c>
      <c r="F321" s="135" t="s">
        <v>1948</v>
      </c>
      <c r="G321" s="136" t="s">
        <v>175</v>
      </c>
      <c r="H321" s="137">
        <v>6</v>
      </c>
      <c r="I321" s="138"/>
      <c r="J321" s="139">
        <f>ROUND(I321*H321,2)</f>
        <v>0</v>
      </c>
      <c r="K321" s="135" t="s">
        <v>136</v>
      </c>
      <c r="L321" s="32"/>
      <c r="M321" s="140" t="s">
        <v>1</v>
      </c>
      <c r="N321" s="141" t="s">
        <v>39</v>
      </c>
      <c r="P321" s="142">
        <f>O321*H321</f>
        <v>0</v>
      </c>
      <c r="Q321" s="142">
        <v>0.74931999999999999</v>
      </c>
      <c r="R321" s="142">
        <f>Q321*H321</f>
        <v>4.4959199999999999</v>
      </c>
      <c r="S321" s="142">
        <v>0</v>
      </c>
      <c r="T321" s="143">
        <f>S321*H321</f>
        <v>0</v>
      </c>
      <c r="AR321" s="144" t="s">
        <v>137</v>
      </c>
      <c r="AT321" s="144" t="s">
        <v>134</v>
      </c>
      <c r="AU321" s="144" t="s">
        <v>84</v>
      </c>
      <c r="AY321" s="17" t="s">
        <v>132</v>
      </c>
      <c r="BE321" s="145">
        <f>IF(N321="základní",J321,0)</f>
        <v>0</v>
      </c>
      <c r="BF321" s="145">
        <f>IF(N321="snížená",J321,0)</f>
        <v>0</v>
      </c>
      <c r="BG321" s="145">
        <f>IF(N321="zákl. přenesená",J321,0)</f>
        <v>0</v>
      </c>
      <c r="BH321" s="145">
        <f>IF(N321="sníž. přenesená",J321,0)</f>
        <v>0</v>
      </c>
      <c r="BI321" s="145">
        <f>IF(N321="nulová",J321,0)</f>
        <v>0</v>
      </c>
      <c r="BJ321" s="17" t="s">
        <v>82</v>
      </c>
      <c r="BK321" s="145">
        <f>ROUND(I321*H321,2)</f>
        <v>0</v>
      </c>
      <c r="BL321" s="17" t="s">
        <v>137</v>
      </c>
      <c r="BM321" s="144" t="s">
        <v>1321</v>
      </c>
    </row>
    <row r="322" spans="2:65" s="12" customFormat="1">
      <c r="B322" s="146"/>
      <c r="D322" s="147" t="s">
        <v>139</v>
      </c>
      <c r="E322" s="148" t="s">
        <v>1</v>
      </c>
      <c r="F322" s="149" t="s">
        <v>1322</v>
      </c>
      <c r="H322" s="150">
        <v>6</v>
      </c>
      <c r="I322" s="151"/>
      <c r="L322" s="146"/>
      <c r="M322" s="152"/>
      <c r="T322" s="153"/>
      <c r="AT322" s="148" t="s">
        <v>139</v>
      </c>
      <c r="AU322" s="148" t="s">
        <v>84</v>
      </c>
      <c r="AV322" s="12" t="s">
        <v>84</v>
      </c>
      <c r="AW322" s="12" t="s">
        <v>31</v>
      </c>
      <c r="AX322" s="12" t="s">
        <v>82</v>
      </c>
      <c r="AY322" s="148" t="s">
        <v>132</v>
      </c>
    </row>
    <row r="323" spans="2:65" s="1" customFormat="1" ht="16.5" customHeight="1">
      <c r="B323" s="132"/>
      <c r="C323" s="174" t="s">
        <v>572</v>
      </c>
      <c r="D323" s="174" t="s">
        <v>357</v>
      </c>
      <c r="E323" s="175" t="s">
        <v>1762</v>
      </c>
      <c r="F323" s="176" t="s">
        <v>1323</v>
      </c>
      <c r="G323" s="177" t="s">
        <v>175</v>
      </c>
      <c r="H323" s="178">
        <v>6.06</v>
      </c>
      <c r="I323" s="179"/>
      <c r="J323" s="180">
        <f>ROUND(I323*H323,2)</f>
        <v>0</v>
      </c>
      <c r="K323" s="176" t="s">
        <v>136</v>
      </c>
      <c r="L323" s="181"/>
      <c r="M323" s="182" t="s">
        <v>1</v>
      </c>
      <c r="N323" s="183" t="s">
        <v>39</v>
      </c>
      <c r="P323" s="142">
        <f>O323*H323</f>
        <v>0</v>
      </c>
      <c r="Q323" s="142">
        <v>0.37159999999999999</v>
      </c>
      <c r="R323" s="142">
        <f>Q323*H323</f>
        <v>2.2518959999999999</v>
      </c>
      <c r="S323" s="142">
        <v>0</v>
      </c>
      <c r="T323" s="143">
        <f>S323*H323</f>
        <v>0</v>
      </c>
      <c r="AR323" s="144" t="s">
        <v>208</v>
      </c>
      <c r="AT323" s="144" t="s">
        <v>357</v>
      </c>
      <c r="AU323" s="144" t="s">
        <v>84</v>
      </c>
      <c r="AY323" s="17" t="s">
        <v>132</v>
      </c>
      <c r="BE323" s="145">
        <f>IF(N323="základní",J323,0)</f>
        <v>0</v>
      </c>
      <c r="BF323" s="145">
        <f>IF(N323="snížená",J323,0)</f>
        <v>0</v>
      </c>
      <c r="BG323" s="145">
        <f>IF(N323="zákl. přenesená",J323,0)</f>
        <v>0</v>
      </c>
      <c r="BH323" s="145">
        <f>IF(N323="sníž. přenesená",J323,0)</f>
        <v>0</v>
      </c>
      <c r="BI323" s="145">
        <f>IF(N323="nulová",J323,0)</f>
        <v>0</v>
      </c>
      <c r="BJ323" s="17" t="s">
        <v>82</v>
      </c>
      <c r="BK323" s="145">
        <f>ROUND(I323*H323,2)</f>
        <v>0</v>
      </c>
      <c r="BL323" s="17" t="s">
        <v>137</v>
      </c>
      <c r="BM323" s="144" t="s">
        <v>1324</v>
      </c>
    </row>
    <row r="324" spans="2:65" s="12" customFormat="1">
      <c r="B324" s="146"/>
      <c r="D324" s="147" t="s">
        <v>139</v>
      </c>
      <c r="F324" s="149" t="s">
        <v>1325</v>
      </c>
      <c r="H324" s="150">
        <v>6.06</v>
      </c>
      <c r="I324" s="151"/>
      <c r="L324" s="146"/>
      <c r="M324" s="152"/>
      <c r="T324" s="153"/>
      <c r="AT324" s="148" t="s">
        <v>139</v>
      </c>
      <c r="AU324" s="148" t="s">
        <v>84</v>
      </c>
      <c r="AV324" s="12" t="s">
        <v>84</v>
      </c>
      <c r="AW324" s="12" t="s">
        <v>3</v>
      </c>
      <c r="AX324" s="12" t="s">
        <v>82</v>
      </c>
      <c r="AY324" s="148" t="s">
        <v>132</v>
      </c>
    </row>
    <row r="325" spans="2:65" s="1" customFormat="1" ht="24.2" customHeight="1">
      <c r="B325" s="132"/>
      <c r="C325" s="133" t="s">
        <v>577</v>
      </c>
      <c r="D325" s="133" t="s">
        <v>134</v>
      </c>
      <c r="E325" s="134" t="s">
        <v>1763</v>
      </c>
      <c r="F325" s="135" t="s">
        <v>1949</v>
      </c>
      <c r="G325" s="136" t="s">
        <v>228</v>
      </c>
      <c r="H325" s="137">
        <v>1.5</v>
      </c>
      <c r="I325" s="138"/>
      <c r="J325" s="139">
        <f>ROUND(I325*H325,2)</f>
        <v>0</v>
      </c>
      <c r="K325" s="135" t="s">
        <v>136</v>
      </c>
      <c r="L325" s="32"/>
      <c r="M325" s="140" t="s">
        <v>1</v>
      </c>
      <c r="N325" s="141" t="s">
        <v>39</v>
      </c>
      <c r="P325" s="142">
        <f>O325*H325</f>
        <v>0</v>
      </c>
      <c r="Q325" s="142">
        <v>2.5122499999999999</v>
      </c>
      <c r="R325" s="142">
        <f>Q325*H325</f>
        <v>3.7683749999999998</v>
      </c>
      <c r="S325" s="142">
        <v>0</v>
      </c>
      <c r="T325" s="143">
        <f>S325*H325</f>
        <v>0</v>
      </c>
      <c r="AR325" s="144" t="s">
        <v>137</v>
      </c>
      <c r="AT325" s="144" t="s">
        <v>134</v>
      </c>
      <c r="AU325" s="144" t="s">
        <v>84</v>
      </c>
      <c r="AY325" s="17" t="s">
        <v>132</v>
      </c>
      <c r="BE325" s="145">
        <f>IF(N325="základní",J325,0)</f>
        <v>0</v>
      </c>
      <c r="BF325" s="145">
        <f>IF(N325="snížená",J325,0)</f>
        <v>0</v>
      </c>
      <c r="BG325" s="145">
        <f>IF(N325="zákl. přenesená",J325,0)</f>
        <v>0</v>
      </c>
      <c r="BH325" s="145">
        <f>IF(N325="sníž. přenesená",J325,0)</f>
        <v>0</v>
      </c>
      <c r="BI325" s="145">
        <f>IF(N325="nulová",J325,0)</f>
        <v>0</v>
      </c>
      <c r="BJ325" s="17" t="s">
        <v>82</v>
      </c>
      <c r="BK325" s="145">
        <f>ROUND(I325*H325,2)</f>
        <v>0</v>
      </c>
      <c r="BL325" s="17" t="s">
        <v>137</v>
      </c>
      <c r="BM325" s="144" t="s">
        <v>1326</v>
      </c>
    </row>
    <row r="326" spans="2:65" s="12" customFormat="1">
      <c r="B326" s="146"/>
      <c r="D326" s="147" t="s">
        <v>139</v>
      </c>
      <c r="E326" s="148" t="s">
        <v>1</v>
      </c>
      <c r="F326" s="149" t="s">
        <v>1327</v>
      </c>
      <c r="H326" s="150">
        <v>1.5</v>
      </c>
      <c r="I326" s="151"/>
      <c r="L326" s="146"/>
      <c r="M326" s="152"/>
      <c r="T326" s="153"/>
      <c r="AT326" s="148" t="s">
        <v>139</v>
      </c>
      <c r="AU326" s="148" t="s">
        <v>84</v>
      </c>
      <c r="AV326" s="12" t="s">
        <v>84</v>
      </c>
      <c r="AW326" s="12" t="s">
        <v>31</v>
      </c>
      <c r="AX326" s="12" t="s">
        <v>82</v>
      </c>
      <c r="AY326" s="148" t="s">
        <v>132</v>
      </c>
    </row>
    <row r="327" spans="2:65" s="1" customFormat="1" ht="24.2" customHeight="1">
      <c r="B327" s="132"/>
      <c r="C327" s="133" t="s">
        <v>1121</v>
      </c>
      <c r="D327" s="133" t="s">
        <v>134</v>
      </c>
      <c r="E327" s="134" t="s">
        <v>1764</v>
      </c>
      <c r="F327" s="135" t="s">
        <v>1950</v>
      </c>
      <c r="G327" s="136" t="s">
        <v>175</v>
      </c>
      <c r="H327" s="137">
        <v>47.48</v>
      </c>
      <c r="I327" s="138"/>
      <c r="J327" s="139">
        <f>ROUND(I327*H327,2)</f>
        <v>0</v>
      </c>
      <c r="K327" s="135" t="s">
        <v>136</v>
      </c>
      <c r="L327" s="32"/>
      <c r="M327" s="140" t="s">
        <v>1</v>
      </c>
      <c r="N327" s="141" t="s">
        <v>39</v>
      </c>
      <c r="P327" s="142">
        <f>O327*H327</f>
        <v>0</v>
      </c>
      <c r="Q327" s="142">
        <v>2.35E-2</v>
      </c>
      <c r="R327" s="142">
        <f>Q327*H327</f>
        <v>1.11578</v>
      </c>
      <c r="S327" s="142">
        <v>0</v>
      </c>
      <c r="T327" s="143">
        <f>S327*H327</f>
        <v>0</v>
      </c>
      <c r="AR327" s="144" t="s">
        <v>137</v>
      </c>
      <c r="AT327" s="144" t="s">
        <v>134</v>
      </c>
      <c r="AU327" s="144" t="s">
        <v>84</v>
      </c>
      <c r="AY327" s="17" t="s">
        <v>132</v>
      </c>
      <c r="BE327" s="145">
        <f>IF(N327="základní",J327,0)</f>
        <v>0</v>
      </c>
      <c r="BF327" s="145">
        <f>IF(N327="snížená",J327,0)</f>
        <v>0</v>
      </c>
      <c r="BG327" s="145">
        <f>IF(N327="zákl. přenesená",J327,0)</f>
        <v>0</v>
      </c>
      <c r="BH327" s="145">
        <f>IF(N327="sníž. přenesená",J327,0)</f>
        <v>0</v>
      </c>
      <c r="BI327" s="145">
        <f>IF(N327="nulová",J327,0)</f>
        <v>0</v>
      </c>
      <c r="BJ327" s="17" t="s">
        <v>82</v>
      </c>
      <c r="BK327" s="145">
        <f>ROUND(I327*H327,2)</f>
        <v>0</v>
      </c>
      <c r="BL327" s="17" t="s">
        <v>137</v>
      </c>
      <c r="BM327" s="144" t="s">
        <v>1328</v>
      </c>
    </row>
    <row r="328" spans="2:65" s="12" customFormat="1">
      <c r="B328" s="146"/>
      <c r="D328" s="147" t="s">
        <v>139</v>
      </c>
      <c r="E328" s="148" t="s">
        <v>1</v>
      </c>
      <c r="F328" s="149" t="s">
        <v>1329</v>
      </c>
      <c r="H328" s="150">
        <v>17.079999999999998</v>
      </c>
      <c r="I328" s="151"/>
      <c r="L328" s="146"/>
      <c r="M328" s="152"/>
      <c r="T328" s="153"/>
      <c r="AT328" s="148" t="s">
        <v>139</v>
      </c>
      <c r="AU328" s="148" t="s">
        <v>84</v>
      </c>
      <c r="AV328" s="12" t="s">
        <v>84</v>
      </c>
      <c r="AW328" s="12" t="s">
        <v>31</v>
      </c>
      <c r="AX328" s="12" t="s">
        <v>74</v>
      </c>
      <c r="AY328" s="148" t="s">
        <v>132</v>
      </c>
    </row>
    <row r="329" spans="2:65" s="12" customFormat="1">
      <c r="B329" s="146"/>
      <c r="D329" s="147" t="s">
        <v>139</v>
      </c>
      <c r="E329" s="148" t="s">
        <v>1</v>
      </c>
      <c r="F329" s="149" t="s">
        <v>1330</v>
      </c>
      <c r="H329" s="150">
        <v>30.4</v>
      </c>
      <c r="I329" s="151"/>
      <c r="L329" s="146"/>
      <c r="M329" s="152"/>
      <c r="T329" s="153"/>
      <c r="AT329" s="148" t="s">
        <v>139</v>
      </c>
      <c r="AU329" s="148" t="s">
        <v>84</v>
      </c>
      <c r="AV329" s="12" t="s">
        <v>84</v>
      </c>
      <c r="AW329" s="12" t="s">
        <v>31</v>
      </c>
      <c r="AX329" s="12" t="s">
        <v>74</v>
      </c>
      <c r="AY329" s="148" t="s">
        <v>132</v>
      </c>
    </row>
    <row r="330" spans="2:65" s="13" customFormat="1">
      <c r="B330" s="154"/>
      <c r="D330" s="147" t="s">
        <v>139</v>
      </c>
      <c r="E330" s="155" t="s">
        <v>1</v>
      </c>
      <c r="F330" s="156" t="s">
        <v>156</v>
      </c>
      <c r="H330" s="157">
        <v>47.48</v>
      </c>
      <c r="I330" s="158"/>
      <c r="L330" s="154"/>
      <c r="M330" s="159"/>
      <c r="T330" s="160"/>
      <c r="AT330" s="155" t="s">
        <v>139</v>
      </c>
      <c r="AU330" s="155" t="s">
        <v>84</v>
      </c>
      <c r="AV330" s="13" t="s">
        <v>137</v>
      </c>
      <c r="AW330" s="13" t="s">
        <v>31</v>
      </c>
      <c r="AX330" s="13" t="s">
        <v>82</v>
      </c>
      <c r="AY330" s="155" t="s">
        <v>132</v>
      </c>
    </row>
    <row r="331" spans="2:65" s="1" customFormat="1" ht="24.2" customHeight="1">
      <c r="B331" s="132"/>
      <c r="C331" s="133" t="s">
        <v>1123</v>
      </c>
      <c r="D331" s="133" t="s">
        <v>134</v>
      </c>
      <c r="E331" s="134" t="s">
        <v>1765</v>
      </c>
      <c r="F331" s="135" t="s">
        <v>1951</v>
      </c>
      <c r="G331" s="136" t="s">
        <v>135</v>
      </c>
      <c r="H331" s="137">
        <v>600</v>
      </c>
      <c r="I331" s="138"/>
      <c r="J331" s="139">
        <f>ROUND(I331*H331,2)</f>
        <v>0</v>
      </c>
      <c r="K331" s="135" t="s">
        <v>136</v>
      </c>
      <c r="L331" s="32"/>
      <c r="M331" s="140" t="s">
        <v>1</v>
      </c>
      <c r="N331" s="141" t="s">
        <v>39</v>
      </c>
      <c r="P331" s="142">
        <f>O331*H331</f>
        <v>0</v>
      </c>
      <c r="Q331" s="142">
        <v>0</v>
      </c>
      <c r="R331" s="142">
        <f>Q331*H331</f>
        <v>0</v>
      </c>
      <c r="S331" s="142">
        <v>0</v>
      </c>
      <c r="T331" s="143">
        <f>S331*H331</f>
        <v>0</v>
      </c>
      <c r="AR331" s="144" t="s">
        <v>137</v>
      </c>
      <c r="AT331" s="144" t="s">
        <v>134</v>
      </c>
      <c r="AU331" s="144" t="s">
        <v>84</v>
      </c>
      <c r="AY331" s="17" t="s">
        <v>132</v>
      </c>
      <c r="BE331" s="145">
        <f>IF(N331="základní",J331,0)</f>
        <v>0</v>
      </c>
      <c r="BF331" s="145">
        <f>IF(N331="snížená",J331,0)</f>
        <v>0</v>
      </c>
      <c r="BG331" s="145">
        <f>IF(N331="zákl. přenesená",J331,0)</f>
        <v>0</v>
      </c>
      <c r="BH331" s="145">
        <f>IF(N331="sníž. přenesená",J331,0)</f>
        <v>0</v>
      </c>
      <c r="BI331" s="145">
        <f>IF(N331="nulová",J331,0)</f>
        <v>0</v>
      </c>
      <c r="BJ331" s="17" t="s">
        <v>82</v>
      </c>
      <c r="BK331" s="145">
        <f>ROUND(I331*H331,2)</f>
        <v>0</v>
      </c>
      <c r="BL331" s="17" t="s">
        <v>137</v>
      </c>
      <c r="BM331" s="144" t="s">
        <v>1331</v>
      </c>
    </row>
    <row r="332" spans="2:65" s="12" customFormat="1">
      <c r="B332" s="146"/>
      <c r="D332" s="147" t="s">
        <v>139</v>
      </c>
      <c r="E332" s="148" t="s">
        <v>1</v>
      </c>
      <c r="F332" s="149" t="s">
        <v>1332</v>
      </c>
      <c r="H332" s="150">
        <v>600</v>
      </c>
      <c r="I332" s="151"/>
      <c r="L332" s="146"/>
      <c r="M332" s="152"/>
      <c r="T332" s="153"/>
      <c r="AT332" s="148" t="s">
        <v>139</v>
      </c>
      <c r="AU332" s="148" t="s">
        <v>84</v>
      </c>
      <c r="AV332" s="12" t="s">
        <v>84</v>
      </c>
      <c r="AW332" s="12" t="s">
        <v>31</v>
      </c>
      <c r="AX332" s="12" t="s">
        <v>82</v>
      </c>
      <c r="AY332" s="148" t="s">
        <v>132</v>
      </c>
    </row>
    <row r="333" spans="2:65" s="1" customFormat="1" ht="16.5" customHeight="1">
      <c r="B333" s="132"/>
      <c r="C333" s="133" t="s">
        <v>1126</v>
      </c>
      <c r="D333" s="133" t="s">
        <v>134</v>
      </c>
      <c r="E333" s="134" t="s">
        <v>1766</v>
      </c>
      <c r="F333" s="135" t="s">
        <v>1952</v>
      </c>
      <c r="G333" s="136" t="s">
        <v>479</v>
      </c>
      <c r="H333" s="137">
        <v>24.96</v>
      </c>
      <c r="I333" s="138"/>
      <c r="J333" s="139">
        <f>ROUND(I333*H333,2)</f>
        <v>0</v>
      </c>
      <c r="K333" s="135" t="s">
        <v>136</v>
      </c>
      <c r="L333" s="32"/>
      <c r="M333" s="140" t="s">
        <v>1</v>
      </c>
      <c r="N333" s="141" t="s">
        <v>39</v>
      </c>
      <c r="P333" s="142">
        <f>O333*H333</f>
        <v>0</v>
      </c>
      <c r="Q333" s="142">
        <v>4.6800000000000001E-3</v>
      </c>
      <c r="R333" s="142">
        <f>Q333*H333</f>
        <v>0.11681280000000001</v>
      </c>
      <c r="S333" s="142">
        <v>0</v>
      </c>
      <c r="T333" s="143">
        <f>S333*H333</f>
        <v>0</v>
      </c>
      <c r="AR333" s="144" t="s">
        <v>137</v>
      </c>
      <c r="AT333" s="144" t="s">
        <v>134</v>
      </c>
      <c r="AU333" s="144" t="s">
        <v>84</v>
      </c>
      <c r="AY333" s="17" t="s">
        <v>132</v>
      </c>
      <c r="BE333" s="145">
        <f>IF(N333="základní",J333,0)</f>
        <v>0</v>
      </c>
      <c r="BF333" s="145">
        <f>IF(N333="snížená",J333,0)</f>
        <v>0</v>
      </c>
      <c r="BG333" s="145">
        <f>IF(N333="zákl. přenesená",J333,0)</f>
        <v>0</v>
      </c>
      <c r="BH333" s="145">
        <f>IF(N333="sníž. přenesená",J333,0)</f>
        <v>0</v>
      </c>
      <c r="BI333" s="145">
        <f>IF(N333="nulová",J333,0)</f>
        <v>0</v>
      </c>
      <c r="BJ333" s="17" t="s">
        <v>82</v>
      </c>
      <c r="BK333" s="145">
        <f>ROUND(I333*H333,2)</f>
        <v>0</v>
      </c>
      <c r="BL333" s="17" t="s">
        <v>137</v>
      </c>
      <c r="BM333" s="144" t="s">
        <v>1333</v>
      </c>
    </row>
    <row r="334" spans="2:65" s="12" customFormat="1">
      <c r="B334" s="146"/>
      <c r="D334" s="147" t="s">
        <v>139</v>
      </c>
      <c r="E334" s="148" t="s">
        <v>1</v>
      </c>
      <c r="F334" s="149" t="s">
        <v>1334</v>
      </c>
      <c r="H334" s="150">
        <v>13.76</v>
      </c>
      <c r="I334" s="151"/>
      <c r="L334" s="146"/>
      <c r="M334" s="152"/>
      <c r="T334" s="153"/>
      <c r="AT334" s="148" t="s">
        <v>139</v>
      </c>
      <c r="AU334" s="148" t="s">
        <v>84</v>
      </c>
      <c r="AV334" s="12" t="s">
        <v>84</v>
      </c>
      <c r="AW334" s="12" t="s">
        <v>31</v>
      </c>
      <c r="AX334" s="12" t="s">
        <v>74</v>
      </c>
      <c r="AY334" s="148" t="s">
        <v>132</v>
      </c>
    </row>
    <row r="335" spans="2:65" s="12" customFormat="1">
      <c r="B335" s="146"/>
      <c r="D335" s="147" t="s">
        <v>139</v>
      </c>
      <c r="E335" s="148" t="s">
        <v>1</v>
      </c>
      <c r="F335" s="149" t="s">
        <v>1335</v>
      </c>
      <c r="H335" s="150">
        <v>11.2</v>
      </c>
      <c r="I335" s="151"/>
      <c r="L335" s="146"/>
      <c r="M335" s="152"/>
      <c r="T335" s="153"/>
      <c r="AT335" s="148" t="s">
        <v>139</v>
      </c>
      <c r="AU335" s="148" t="s">
        <v>84</v>
      </c>
      <c r="AV335" s="12" t="s">
        <v>84</v>
      </c>
      <c r="AW335" s="12" t="s">
        <v>31</v>
      </c>
      <c r="AX335" s="12" t="s">
        <v>74</v>
      </c>
      <c r="AY335" s="148" t="s">
        <v>132</v>
      </c>
    </row>
    <row r="336" spans="2:65" s="13" customFormat="1">
      <c r="B336" s="154"/>
      <c r="D336" s="147" t="s">
        <v>139</v>
      </c>
      <c r="E336" s="155" t="s">
        <v>1</v>
      </c>
      <c r="F336" s="156" t="s">
        <v>156</v>
      </c>
      <c r="H336" s="157">
        <v>24.96</v>
      </c>
      <c r="I336" s="158"/>
      <c r="L336" s="154"/>
      <c r="M336" s="159"/>
      <c r="T336" s="160"/>
      <c r="AT336" s="155" t="s">
        <v>139</v>
      </c>
      <c r="AU336" s="155" t="s">
        <v>84</v>
      </c>
      <c r="AV336" s="13" t="s">
        <v>137</v>
      </c>
      <c r="AW336" s="13" t="s">
        <v>31</v>
      </c>
      <c r="AX336" s="13" t="s">
        <v>82</v>
      </c>
      <c r="AY336" s="155" t="s">
        <v>132</v>
      </c>
    </row>
    <row r="337" spans="2:65" s="1" customFormat="1" ht="24.2" customHeight="1">
      <c r="B337" s="132"/>
      <c r="C337" s="174" t="s">
        <v>1128</v>
      </c>
      <c r="D337" s="174" t="s">
        <v>357</v>
      </c>
      <c r="E337" s="175" t="s">
        <v>1767</v>
      </c>
      <c r="F337" s="176" t="s">
        <v>1953</v>
      </c>
      <c r="G337" s="177" t="s">
        <v>358</v>
      </c>
      <c r="H337" s="178">
        <v>0.11</v>
      </c>
      <c r="I337" s="179"/>
      <c r="J337" s="180">
        <f>ROUND(I337*H337,2)</f>
        <v>0</v>
      </c>
      <c r="K337" s="176" t="s">
        <v>136</v>
      </c>
      <c r="L337" s="181"/>
      <c r="M337" s="182" t="s">
        <v>1</v>
      </c>
      <c r="N337" s="183" t="s">
        <v>39</v>
      </c>
      <c r="P337" s="142">
        <f>O337*H337</f>
        <v>0</v>
      </c>
      <c r="Q337" s="142">
        <v>1</v>
      </c>
      <c r="R337" s="142">
        <f>Q337*H337</f>
        <v>0.11</v>
      </c>
      <c r="S337" s="142">
        <v>0</v>
      </c>
      <c r="T337" s="143">
        <f>S337*H337</f>
        <v>0</v>
      </c>
      <c r="AR337" s="144" t="s">
        <v>208</v>
      </c>
      <c r="AT337" s="144" t="s">
        <v>357</v>
      </c>
      <c r="AU337" s="144" t="s">
        <v>84</v>
      </c>
      <c r="AY337" s="17" t="s">
        <v>132</v>
      </c>
      <c r="BE337" s="145">
        <f>IF(N337="základní",J337,0)</f>
        <v>0</v>
      </c>
      <c r="BF337" s="145">
        <f>IF(N337="snížená",J337,0)</f>
        <v>0</v>
      </c>
      <c r="BG337" s="145">
        <f>IF(N337="zákl. přenesená",J337,0)</f>
        <v>0</v>
      </c>
      <c r="BH337" s="145">
        <f>IF(N337="sníž. přenesená",J337,0)</f>
        <v>0</v>
      </c>
      <c r="BI337" s="145">
        <f>IF(N337="nulová",J337,0)</f>
        <v>0</v>
      </c>
      <c r="BJ337" s="17" t="s">
        <v>82</v>
      </c>
      <c r="BK337" s="145">
        <f>ROUND(I337*H337,2)</f>
        <v>0</v>
      </c>
      <c r="BL337" s="17" t="s">
        <v>137</v>
      </c>
      <c r="BM337" s="144" t="s">
        <v>1336</v>
      </c>
    </row>
    <row r="338" spans="2:65" s="12" customFormat="1">
      <c r="B338" s="146"/>
      <c r="D338" s="147" t="s">
        <v>139</v>
      </c>
      <c r="E338" s="148" t="s">
        <v>1</v>
      </c>
      <c r="F338" s="149" t="s">
        <v>1334</v>
      </c>
      <c r="H338" s="150">
        <v>13.76</v>
      </c>
      <c r="I338" s="151"/>
      <c r="L338" s="146"/>
      <c r="M338" s="152"/>
      <c r="T338" s="153"/>
      <c r="AT338" s="148" t="s">
        <v>139</v>
      </c>
      <c r="AU338" s="148" t="s">
        <v>84</v>
      </c>
      <c r="AV338" s="12" t="s">
        <v>84</v>
      </c>
      <c r="AW338" s="12" t="s">
        <v>31</v>
      </c>
      <c r="AX338" s="12" t="s">
        <v>74</v>
      </c>
      <c r="AY338" s="148" t="s">
        <v>132</v>
      </c>
    </row>
    <row r="339" spans="2:65" s="12" customFormat="1">
      <c r="B339" s="146"/>
      <c r="D339" s="147" t="s">
        <v>139</v>
      </c>
      <c r="E339" s="148" t="s">
        <v>1</v>
      </c>
      <c r="F339" s="149" t="s">
        <v>1335</v>
      </c>
      <c r="H339" s="150">
        <v>11.2</v>
      </c>
      <c r="I339" s="151"/>
      <c r="L339" s="146"/>
      <c r="M339" s="152"/>
      <c r="T339" s="153"/>
      <c r="AT339" s="148" t="s">
        <v>139</v>
      </c>
      <c r="AU339" s="148" t="s">
        <v>84</v>
      </c>
      <c r="AV339" s="12" t="s">
        <v>84</v>
      </c>
      <c r="AW339" s="12" t="s">
        <v>31</v>
      </c>
      <c r="AX339" s="12" t="s">
        <v>74</v>
      </c>
      <c r="AY339" s="148" t="s">
        <v>132</v>
      </c>
    </row>
    <row r="340" spans="2:65" s="13" customFormat="1">
      <c r="B340" s="154"/>
      <c r="D340" s="147" t="s">
        <v>139</v>
      </c>
      <c r="E340" s="155" t="s">
        <v>1</v>
      </c>
      <c r="F340" s="156" t="s">
        <v>156</v>
      </c>
      <c r="H340" s="157">
        <v>24.96</v>
      </c>
      <c r="I340" s="158"/>
      <c r="L340" s="154"/>
      <c r="M340" s="159"/>
      <c r="T340" s="160"/>
      <c r="AT340" s="155" t="s">
        <v>139</v>
      </c>
      <c r="AU340" s="155" t="s">
        <v>84</v>
      </c>
      <c r="AV340" s="13" t="s">
        <v>137</v>
      </c>
      <c r="AW340" s="13" t="s">
        <v>31</v>
      </c>
      <c r="AX340" s="13" t="s">
        <v>74</v>
      </c>
      <c r="AY340" s="155" t="s">
        <v>132</v>
      </c>
    </row>
    <row r="341" spans="2:65" s="12" customFormat="1">
      <c r="B341" s="146"/>
      <c r="D341" s="147" t="s">
        <v>139</v>
      </c>
      <c r="E341" s="148" t="s">
        <v>1</v>
      </c>
      <c r="F341" s="149" t="s">
        <v>1337</v>
      </c>
      <c r="H341" s="150">
        <v>0.11</v>
      </c>
      <c r="I341" s="151"/>
      <c r="L341" s="146"/>
      <c r="M341" s="152"/>
      <c r="T341" s="153"/>
      <c r="AT341" s="148" t="s">
        <v>139</v>
      </c>
      <c r="AU341" s="148" t="s">
        <v>84</v>
      </c>
      <c r="AV341" s="12" t="s">
        <v>84</v>
      </c>
      <c r="AW341" s="12" t="s">
        <v>31</v>
      </c>
      <c r="AX341" s="12" t="s">
        <v>82</v>
      </c>
      <c r="AY341" s="148" t="s">
        <v>132</v>
      </c>
    </row>
    <row r="342" spans="2:65" s="1" customFormat="1" ht="24.2" customHeight="1">
      <c r="B342" s="132"/>
      <c r="C342" s="133" t="s">
        <v>1131</v>
      </c>
      <c r="D342" s="133" t="s">
        <v>134</v>
      </c>
      <c r="E342" s="134" t="s">
        <v>1768</v>
      </c>
      <c r="F342" s="135" t="s">
        <v>1954</v>
      </c>
      <c r="G342" s="136" t="s">
        <v>175</v>
      </c>
      <c r="H342" s="137">
        <v>6.3</v>
      </c>
      <c r="I342" s="138"/>
      <c r="J342" s="139">
        <f>ROUND(I342*H342,2)</f>
        <v>0</v>
      </c>
      <c r="K342" s="135" t="s">
        <v>136</v>
      </c>
      <c r="L342" s="32"/>
      <c r="M342" s="140" t="s">
        <v>1</v>
      </c>
      <c r="N342" s="141" t="s">
        <v>39</v>
      </c>
      <c r="P342" s="142">
        <f>O342*H342</f>
        <v>0</v>
      </c>
      <c r="Q342" s="142">
        <v>3.3E-3</v>
      </c>
      <c r="R342" s="142">
        <f>Q342*H342</f>
        <v>2.0789999999999999E-2</v>
      </c>
      <c r="S342" s="142">
        <v>0.11</v>
      </c>
      <c r="T342" s="143">
        <f>S342*H342</f>
        <v>0.69299999999999995</v>
      </c>
      <c r="AR342" s="144" t="s">
        <v>137</v>
      </c>
      <c r="AT342" s="144" t="s">
        <v>134</v>
      </c>
      <c r="AU342" s="144" t="s">
        <v>84</v>
      </c>
      <c r="AY342" s="17" t="s">
        <v>132</v>
      </c>
      <c r="BE342" s="145">
        <f>IF(N342="základní",J342,0)</f>
        <v>0</v>
      </c>
      <c r="BF342" s="145">
        <f>IF(N342="snížená",J342,0)</f>
        <v>0</v>
      </c>
      <c r="BG342" s="145">
        <f>IF(N342="zákl. přenesená",J342,0)</f>
        <v>0</v>
      </c>
      <c r="BH342" s="145">
        <f>IF(N342="sníž. přenesená",J342,0)</f>
        <v>0</v>
      </c>
      <c r="BI342" s="145">
        <f>IF(N342="nulová",J342,0)</f>
        <v>0</v>
      </c>
      <c r="BJ342" s="17" t="s">
        <v>82</v>
      </c>
      <c r="BK342" s="145">
        <f>ROUND(I342*H342,2)</f>
        <v>0</v>
      </c>
      <c r="BL342" s="17" t="s">
        <v>137</v>
      </c>
      <c r="BM342" s="144" t="s">
        <v>1338</v>
      </c>
    </row>
    <row r="343" spans="2:65" s="12" customFormat="1">
      <c r="B343" s="146"/>
      <c r="D343" s="147" t="s">
        <v>139</v>
      </c>
      <c r="E343" s="148" t="s">
        <v>1</v>
      </c>
      <c r="F343" s="149" t="s">
        <v>1339</v>
      </c>
      <c r="H343" s="150">
        <v>2.1</v>
      </c>
      <c r="I343" s="151"/>
      <c r="L343" s="146"/>
      <c r="M343" s="152"/>
      <c r="T343" s="153"/>
      <c r="AT343" s="148" t="s">
        <v>139</v>
      </c>
      <c r="AU343" s="148" t="s">
        <v>84</v>
      </c>
      <c r="AV343" s="12" t="s">
        <v>84</v>
      </c>
      <c r="AW343" s="12" t="s">
        <v>31</v>
      </c>
      <c r="AX343" s="12" t="s">
        <v>74</v>
      </c>
      <c r="AY343" s="148" t="s">
        <v>132</v>
      </c>
    </row>
    <row r="344" spans="2:65" s="12" customFormat="1">
      <c r="B344" s="146"/>
      <c r="D344" s="147" t="s">
        <v>139</v>
      </c>
      <c r="E344" s="148" t="s">
        <v>1</v>
      </c>
      <c r="F344" s="149" t="s">
        <v>1340</v>
      </c>
      <c r="H344" s="150">
        <v>1.35</v>
      </c>
      <c r="I344" s="151"/>
      <c r="L344" s="146"/>
      <c r="M344" s="152"/>
      <c r="T344" s="153"/>
      <c r="AT344" s="148" t="s">
        <v>139</v>
      </c>
      <c r="AU344" s="148" t="s">
        <v>84</v>
      </c>
      <c r="AV344" s="12" t="s">
        <v>84</v>
      </c>
      <c r="AW344" s="12" t="s">
        <v>31</v>
      </c>
      <c r="AX344" s="12" t="s">
        <v>74</v>
      </c>
      <c r="AY344" s="148" t="s">
        <v>132</v>
      </c>
    </row>
    <row r="345" spans="2:65" s="12" customFormat="1">
      <c r="B345" s="146"/>
      <c r="D345" s="147" t="s">
        <v>139</v>
      </c>
      <c r="E345" s="148" t="s">
        <v>1</v>
      </c>
      <c r="F345" s="149" t="s">
        <v>1341</v>
      </c>
      <c r="H345" s="150">
        <v>1.8</v>
      </c>
      <c r="I345" s="151"/>
      <c r="L345" s="146"/>
      <c r="M345" s="152"/>
      <c r="T345" s="153"/>
      <c r="AT345" s="148" t="s">
        <v>139</v>
      </c>
      <c r="AU345" s="148" t="s">
        <v>84</v>
      </c>
      <c r="AV345" s="12" t="s">
        <v>84</v>
      </c>
      <c r="AW345" s="12" t="s">
        <v>31</v>
      </c>
      <c r="AX345" s="12" t="s">
        <v>74</v>
      </c>
      <c r="AY345" s="148" t="s">
        <v>132</v>
      </c>
    </row>
    <row r="346" spans="2:65" s="12" customFormat="1">
      <c r="B346" s="146"/>
      <c r="D346" s="147" t="s">
        <v>139</v>
      </c>
      <c r="E346" s="148" t="s">
        <v>1</v>
      </c>
      <c r="F346" s="149" t="s">
        <v>1342</v>
      </c>
      <c r="H346" s="150">
        <v>1.05</v>
      </c>
      <c r="I346" s="151"/>
      <c r="L346" s="146"/>
      <c r="M346" s="152"/>
      <c r="T346" s="153"/>
      <c r="AT346" s="148" t="s">
        <v>139</v>
      </c>
      <c r="AU346" s="148" t="s">
        <v>84</v>
      </c>
      <c r="AV346" s="12" t="s">
        <v>84</v>
      </c>
      <c r="AW346" s="12" t="s">
        <v>31</v>
      </c>
      <c r="AX346" s="12" t="s">
        <v>74</v>
      </c>
      <c r="AY346" s="148" t="s">
        <v>132</v>
      </c>
    </row>
    <row r="347" spans="2:65" s="13" customFormat="1">
      <c r="B347" s="154"/>
      <c r="D347" s="147" t="s">
        <v>139</v>
      </c>
      <c r="E347" s="155" t="s">
        <v>1</v>
      </c>
      <c r="F347" s="156" t="s">
        <v>156</v>
      </c>
      <c r="H347" s="157">
        <v>6.3</v>
      </c>
      <c r="I347" s="158"/>
      <c r="L347" s="154"/>
      <c r="M347" s="159"/>
      <c r="T347" s="160"/>
      <c r="AT347" s="155" t="s">
        <v>139</v>
      </c>
      <c r="AU347" s="155" t="s">
        <v>84</v>
      </c>
      <c r="AV347" s="13" t="s">
        <v>137</v>
      </c>
      <c r="AW347" s="13" t="s">
        <v>31</v>
      </c>
      <c r="AX347" s="13" t="s">
        <v>82</v>
      </c>
      <c r="AY347" s="155" t="s">
        <v>132</v>
      </c>
    </row>
    <row r="348" spans="2:65" s="11" customFormat="1" ht="22.9" customHeight="1">
      <c r="B348" s="120"/>
      <c r="D348" s="121" t="s">
        <v>73</v>
      </c>
      <c r="E348" s="130" t="s">
        <v>575</v>
      </c>
      <c r="F348" s="130" t="s">
        <v>576</v>
      </c>
      <c r="I348" s="123"/>
      <c r="J348" s="131">
        <f>BK348</f>
        <v>0</v>
      </c>
      <c r="L348" s="120"/>
      <c r="M348" s="125"/>
      <c r="P348" s="126">
        <f>P349</f>
        <v>0</v>
      </c>
      <c r="R348" s="126">
        <f>R349</f>
        <v>0</v>
      </c>
      <c r="T348" s="127">
        <f>T349</f>
        <v>0</v>
      </c>
      <c r="AR348" s="121" t="s">
        <v>82</v>
      </c>
      <c r="AT348" s="128" t="s">
        <v>73</v>
      </c>
      <c r="AU348" s="128" t="s">
        <v>82</v>
      </c>
      <c r="AY348" s="121" t="s">
        <v>132</v>
      </c>
      <c r="BK348" s="129">
        <f>BK349</f>
        <v>0</v>
      </c>
    </row>
    <row r="349" spans="2:65" s="1" customFormat="1" ht="33" customHeight="1">
      <c r="B349" s="132"/>
      <c r="C349" s="133" t="s">
        <v>1133</v>
      </c>
      <c r="D349" s="133" t="s">
        <v>134</v>
      </c>
      <c r="E349" s="134" t="s">
        <v>1769</v>
      </c>
      <c r="F349" s="135" t="s">
        <v>1955</v>
      </c>
      <c r="G349" s="136" t="s">
        <v>358</v>
      </c>
      <c r="H349" s="137">
        <v>407.77699999999999</v>
      </c>
      <c r="I349" s="138"/>
      <c r="J349" s="139">
        <f>ROUND(I349*H349,2)</f>
        <v>0</v>
      </c>
      <c r="K349" s="135" t="s">
        <v>136</v>
      </c>
      <c r="L349" s="32"/>
      <c r="M349" s="140" t="s">
        <v>1</v>
      </c>
      <c r="N349" s="141" t="s">
        <v>39</v>
      </c>
      <c r="P349" s="142">
        <f>O349*H349</f>
        <v>0</v>
      </c>
      <c r="Q349" s="142">
        <v>0</v>
      </c>
      <c r="R349" s="142">
        <f>Q349*H349</f>
        <v>0</v>
      </c>
      <c r="S349" s="142">
        <v>0</v>
      </c>
      <c r="T349" s="143">
        <f>S349*H349</f>
        <v>0</v>
      </c>
      <c r="AR349" s="144" t="s">
        <v>137</v>
      </c>
      <c r="AT349" s="144" t="s">
        <v>134</v>
      </c>
      <c r="AU349" s="144" t="s">
        <v>84</v>
      </c>
      <c r="AY349" s="17" t="s">
        <v>132</v>
      </c>
      <c r="BE349" s="145">
        <f>IF(N349="základní",J349,0)</f>
        <v>0</v>
      </c>
      <c r="BF349" s="145">
        <f>IF(N349="snížená",J349,0)</f>
        <v>0</v>
      </c>
      <c r="BG349" s="145">
        <f>IF(N349="zákl. přenesená",J349,0)</f>
        <v>0</v>
      </c>
      <c r="BH349" s="145">
        <f>IF(N349="sníž. přenesená",J349,0)</f>
        <v>0</v>
      </c>
      <c r="BI349" s="145">
        <f>IF(N349="nulová",J349,0)</f>
        <v>0</v>
      </c>
      <c r="BJ349" s="17" t="s">
        <v>82</v>
      </c>
      <c r="BK349" s="145">
        <f>ROUND(I349*H349,2)</f>
        <v>0</v>
      </c>
      <c r="BL349" s="17" t="s">
        <v>137</v>
      </c>
      <c r="BM349" s="144" t="s">
        <v>1343</v>
      </c>
    </row>
    <row r="350" spans="2:65" s="11" customFormat="1" ht="25.9" customHeight="1">
      <c r="B350" s="120"/>
      <c r="D350" s="121" t="s">
        <v>73</v>
      </c>
      <c r="E350" s="122" t="s">
        <v>1344</v>
      </c>
      <c r="F350" s="122" t="s">
        <v>1345</v>
      </c>
      <c r="I350" s="123"/>
      <c r="J350" s="124">
        <f>BK350</f>
        <v>0</v>
      </c>
      <c r="L350" s="120"/>
      <c r="M350" s="125"/>
      <c r="P350" s="126">
        <f>P351+P355</f>
        <v>0</v>
      </c>
      <c r="R350" s="126">
        <f>R351+R355</f>
        <v>1.3937630999999999</v>
      </c>
      <c r="T350" s="127">
        <f>T351+T355</f>
        <v>0</v>
      </c>
      <c r="AR350" s="121" t="s">
        <v>84</v>
      </c>
      <c r="AT350" s="128" t="s">
        <v>73</v>
      </c>
      <c r="AU350" s="128" t="s">
        <v>74</v>
      </c>
      <c r="AY350" s="121" t="s">
        <v>132</v>
      </c>
      <c r="BK350" s="129">
        <f>BK351+BK355</f>
        <v>0</v>
      </c>
    </row>
    <row r="351" spans="2:65" s="11" customFormat="1" ht="22.9" customHeight="1">
      <c r="B351" s="120"/>
      <c r="D351" s="121" t="s">
        <v>73</v>
      </c>
      <c r="E351" s="130" t="s">
        <v>1346</v>
      </c>
      <c r="F351" s="130" t="s">
        <v>1347</v>
      </c>
      <c r="I351" s="123"/>
      <c r="J351" s="131">
        <f>BK351</f>
        <v>0</v>
      </c>
      <c r="L351" s="120"/>
      <c r="M351" s="125"/>
      <c r="P351" s="126">
        <f>SUM(P352:P354)</f>
        <v>0</v>
      </c>
      <c r="R351" s="126">
        <f>SUM(R352:R354)</f>
        <v>0</v>
      </c>
      <c r="T351" s="127">
        <f>SUM(T352:T354)</f>
        <v>0</v>
      </c>
      <c r="AR351" s="121" t="s">
        <v>84</v>
      </c>
      <c r="AT351" s="128" t="s">
        <v>73</v>
      </c>
      <c r="AU351" s="128" t="s">
        <v>82</v>
      </c>
      <c r="AY351" s="121" t="s">
        <v>132</v>
      </c>
      <c r="BK351" s="129">
        <f>SUM(BK352:BK354)</f>
        <v>0</v>
      </c>
    </row>
    <row r="352" spans="2:65" s="1" customFormat="1" ht="21.75" customHeight="1">
      <c r="B352" s="132"/>
      <c r="C352" s="133" t="s">
        <v>1135</v>
      </c>
      <c r="D352" s="133" t="s">
        <v>134</v>
      </c>
      <c r="E352" s="134" t="s">
        <v>1348</v>
      </c>
      <c r="F352" s="135" t="s">
        <v>1349</v>
      </c>
      <c r="G352" s="136" t="s">
        <v>175</v>
      </c>
      <c r="H352" s="137">
        <v>108</v>
      </c>
      <c r="I352" s="138"/>
      <c r="J352" s="139">
        <f>ROUND(I352*H352,2)</f>
        <v>0</v>
      </c>
      <c r="K352" s="135" t="s">
        <v>1</v>
      </c>
      <c r="L352" s="32"/>
      <c r="M352" s="140" t="s">
        <v>1</v>
      </c>
      <c r="N352" s="141" t="s">
        <v>39</v>
      </c>
      <c r="P352" s="142">
        <f>O352*H352</f>
        <v>0</v>
      </c>
      <c r="Q352" s="142">
        <v>0</v>
      </c>
      <c r="R352" s="142">
        <f>Q352*H352</f>
        <v>0</v>
      </c>
      <c r="S352" s="142">
        <v>0</v>
      </c>
      <c r="T352" s="143">
        <f>S352*H352</f>
        <v>0</v>
      </c>
      <c r="AR352" s="144" t="s">
        <v>312</v>
      </c>
      <c r="AT352" s="144" t="s">
        <v>134</v>
      </c>
      <c r="AU352" s="144" t="s">
        <v>84</v>
      </c>
      <c r="AY352" s="17" t="s">
        <v>132</v>
      </c>
      <c r="BE352" s="145">
        <f>IF(N352="základní",J352,0)</f>
        <v>0</v>
      </c>
      <c r="BF352" s="145">
        <f>IF(N352="snížená",J352,0)</f>
        <v>0</v>
      </c>
      <c r="BG352" s="145">
        <f>IF(N352="zákl. přenesená",J352,0)</f>
        <v>0</v>
      </c>
      <c r="BH352" s="145">
        <f>IF(N352="sníž. přenesená",J352,0)</f>
        <v>0</v>
      </c>
      <c r="BI352" s="145">
        <f>IF(N352="nulová",J352,0)</f>
        <v>0</v>
      </c>
      <c r="BJ352" s="17" t="s">
        <v>82</v>
      </c>
      <c r="BK352" s="145">
        <f>ROUND(I352*H352,2)</f>
        <v>0</v>
      </c>
      <c r="BL352" s="17" t="s">
        <v>312</v>
      </c>
      <c r="BM352" s="144" t="s">
        <v>1350</v>
      </c>
    </row>
    <row r="353" spans="2:65" s="1" customFormat="1" ht="24.2" customHeight="1">
      <c r="B353" s="132"/>
      <c r="C353" s="133" t="s">
        <v>1137</v>
      </c>
      <c r="D353" s="133" t="s">
        <v>134</v>
      </c>
      <c r="E353" s="134" t="s">
        <v>1351</v>
      </c>
      <c r="F353" s="135" t="s">
        <v>1352</v>
      </c>
      <c r="G353" s="136" t="s">
        <v>175</v>
      </c>
      <c r="H353" s="137">
        <v>194</v>
      </c>
      <c r="I353" s="138"/>
      <c r="J353" s="139">
        <f>ROUND(I353*H353,2)</f>
        <v>0</v>
      </c>
      <c r="K353" s="135" t="s">
        <v>1</v>
      </c>
      <c r="L353" s="32"/>
      <c r="M353" s="140" t="s">
        <v>1</v>
      </c>
      <c r="N353" s="141" t="s">
        <v>39</v>
      </c>
      <c r="P353" s="142">
        <f>O353*H353</f>
        <v>0</v>
      </c>
      <c r="Q353" s="142">
        <v>0</v>
      </c>
      <c r="R353" s="142">
        <f>Q353*H353</f>
        <v>0</v>
      </c>
      <c r="S353" s="142">
        <v>0</v>
      </c>
      <c r="T353" s="143">
        <f>S353*H353</f>
        <v>0</v>
      </c>
      <c r="AR353" s="144" t="s">
        <v>312</v>
      </c>
      <c r="AT353" s="144" t="s">
        <v>134</v>
      </c>
      <c r="AU353" s="144" t="s">
        <v>84</v>
      </c>
      <c r="AY353" s="17" t="s">
        <v>132</v>
      </c>
      <c r="BE353" s="145">
        <f>IF(N353="základní",J353,0)</f>
        <v>0</v>
      </c>
      <c r="BF353" s="145">
        <f>IF(N353="snížená",J353,0)</f>
        <v>0</v>
      </c>
      <c r="BG353" s="145">
        <f>IF(N353="zákl. přenesená",J353,0)</f>
        <v>0</v>
      </c>
      <c r="BH353" s="145">
        <f>IF(N353="sníž. přenesená",J353,0)</f>
        <v>0</v>
      </c>
      <c r="BI353" s="145">
        <f>IF(N353="nulová",J353,0)</f>
        <v>0</v>
      </c>
      <c r="BJ353" s="17" t="s">
        <v>82</v>
      </c>
      <c r="BK353" s="145">
        <f>ROUND(I353*H353,2)</f>
        <v>0</v>
      </c>
      <c r="BL353" s="17" t="s">
        <v>312</v>
      </c>
      <c r="BM353" s="144" t="s">
        <v>1353</v>
      </c>
    </row>
    <row r="354" spans="2:65" s="12" customFormat="1">
      <c r="B354" s="146"/>
      <c r="D354" s="147" t="s">
        <v>139</v>
      </c>
      <c r="E354" s="148" t="s">
        <v>1</v>
      </c>
      <c r="F354" s="149" t="s">
        <v>1354</v>
      </c>
      <c r="H354" s="150">
        <v>194</v>
      </c>
      <c r="I354" s="151"/>
      <c r="L354" s="146"/>
      <c r="M354" s="152"/>
      <c r="T354" s="153"/>
      <c r="AT354" s="148" t="s">
        <v>139</v>
      </c>
      <c r="AU354" s="148" t="s">
        <v>84</v>
      </c>
      <c r="AV354" s="12" t="s">
        <v>84</v>
      </c>
      <c r="AW354" s="12" t="s">
        <v>31</v>
      </c>
      <c r="AX354" s="12" t="s">
        <v>82</v>
      </c>
      <c r="AY354" s="148" t="s">
        <v>132</v>
      </c>
    </row>
    <row r="355" spans="2:65" s="11" customFormat="1" ht="22.9" customHeight="1">
      <c r="B355" s="120"/>
      <c r="D355" s="121" t="s">
        <v>73</v>
      </c>
      <c r="E355" s="130" t="s">
        <v>1355</v>
      </c>
      <c r="F355" s="130" t="s">
        <v>1356</v>
      </c>
      <c r="I355" s="123"/>
      <c r="J355" s="131">
        <f>BK355</f>
        <v>0</v>
      </c>
      <c r="L355" s="120"/>
      <c r="M355" s="125"/>
      <c r="P355" s="126">
        <f>SUM(P356:P382)</f>
        <v>0</v>
      </c>
      <c r="R355" s="126">
        <f>SUM(R356:R382)</f>
        <v>1.3937630999999999</v>
      </c>
      <c r="T355" s="127">
        <f>SUM(T356:T382)</f>
        <v>0</v>
      </c>
      <c r="AR355" s="121" t="s">
        <v>84</v>
      </c>
      <c r="AT355" s="128" t="s">
        <v>73</v>
      </c>
      <c r="AU355" s="128" t="s">
        <v>82</v>
      </c>
      <c r="AY355" s="121" t="s">
        <v>132</v>
      </c>
      <c r="BK355" s="129">
        <f>SUM(BK356:BK382)</f>
        <v>0</v>
      </c>
    </row>
    <row r="356" spans="2:65" s="1" customFormat="1" ht="24.2" customHeight="1">
      <c r="B356" s="132"/>
      <c r="C356" s="133" t="s">
        <v>1143</v>
      </c>
      <c r="D356" s="133" t="s">
        <v>134</v>
      </c>
      <c r="E356" s="134" t="s">
        <v>1770</v>
      </c>
      <c r="F356" s="135" t="s">
        <v>1956</v>
      </c>
      <c r="G356" s="136" t="s">
        <v>175</v>
      </c>
      <c r="H356" s="137">
        <v>10</v>
      </c>
      <c r="I356" s="138"/>
      <c r="J356" s="139">
        <f>ROUND(I356*H356,2)</f>
        <v>0</v>
      </c>
      <c r="K356" s="135" t="s">
        <v>136</v>
      </c>
      <c r="L356" s="32"/>
      <c r="M356" s="140" t="s">
        <v>1</v>
      </c>
      <c r="N356" s="141" t="s">
        <v>39</v>
      </c>
      <c r="P356" s="142">
        <f>O356*H356</f>
        <v>0</v>
      </c>
      <c r="Q356" s="142">
        <v>7.2000000000000005E-4</v>
      </c>
      <c r="R356" s="142">
        <f>Q356*H356</f>
        <v>7.2000000000000007E-3</v>
      </c>
      <c r="S356" s="142">
        <v>0</v>
      </c>
      <c r="T356" s="143">
        <f>S356*H356</f>
        <v>0</v>
      </c>
      <c r="AR356" s="144" t="s">
        <v>312</v>
      </c>
      <c r="AT356" s="144" t="s">
        <v>134</v>
      </c>
      <c r="AU356" s="144" t="s">
        <v>84</v>
      </c>
      <c r="AY356" s="17" t="s">
        <v>132</v>
      </c>
      <c r="BE356" s="145">
        <f>IF(N356="základní",J356,0)</f>
        <v>0</v>
      </c>
      <c r="BF356" s="145">
        <f>IF(N356="snížená",J356,0)</f>
        <v>0</v>
      </c>
      <c r="BG356" s="145">
        <f>IF(N356="zákl. přenesená",J356,0)</f>
        <v>0</v>
      </c>
      <c r="BH356" s="145">
        <f>IF(N356="sníž. přenesená",J356,0)</f>
        <v>0</v>
      </c>
      <c r="BI356" s="145">
        <f>IF(N356="nulová",J356,0)</f>
        <v>0</v>
      </c>
      <c r="BJ356" s="17" t="s">
        <v>82</v>
      </c>
      <c r="BK356" s="145">
        <f>ROUND(I356*H356,2)</f>
        <v>0</v>
      </c>
      <c r="BL356" s="17" t="s">
        <v>312</v>
      </c>
      <c r="BM356" s="144" t="s">
        <v>1357</v>
      </c>
    </row>
    <row r="357" spans="2:65" s="12" customFormat="1">
      <c r="B357" s="146"/>
      <c r="D357" s="147" t="s">
        <v>139</v>
      </c>
      <c r="E357" s="148" t="s">
        <v>1</v>
      </c>
      <c r="F357" s="149" t="s">
        <v>1358</v>
      </c>
      <c r="H357" s="150">
        <v>10</v>
      </c>
      <c r="I357" s="151"/>
      <c r="L357" s="146"/>
      <c r="M357" s="152"/>
      <c r="T357" s="153"/>
      <c r="AT357" s="148" t="s">
        <v>139</v>
      </c>
      <c r="AU357" s="148" t="s">
        <v>84</v>
      </c>
      <c r="AV357" s="12" t="s">
        <v>84</v>
      </c>
      <c r="AW357" s="12" t="s">
        <v>31</v>
      </c>
      <c r="AX357" s="12" t="s">
        <v>82</v>
      </c>
      <c r="AY357" s="148" t="s">
        <v>132</v>
      </c>
    </row>
    <row r="358" spans="2:65" s="1" customFormat="1" ht="24.2" customHeight="1">
      <c r="B358" s="132"/>
      <c r="C358" s="174" t="s">
        <v>1145</v>
      </c>
      <c r="D358" s="174" t="s">
        <v>357</v>
      </c>
      <c r="E358" s="175" t="s">
        <v>1771</v>
      </c>
      <c r="F358" s="176" t="s">
        <v>1957</v>
      </c>
      <c r="G358" s="177" t="s">
        <v>175</v>
      </c>
      <c r="H358" s="178">
        <v>10</v>
      </c>
      <c r="I358" s="179"/>
      <c r="J358" s="180">
        <f>ROUND(I358*H358,2)</f>
        <v>0</v>
      </c>
      <c r="K358" s="176" t="s">
        <v>136</v>
      </c>
      <c r="L358" s="181"/>
      <c r="M358" s="182" t="s">
        <v>1</v>
      </c>
      <c r="N358" s="183" t="s">
        <v>39</v>
      </c>
      <c r="P358" s="142">
        <f>O358*H358</f>
        <v>0</v>
      </c>
      <c r="Q358" s="142">
        <v>2.5000000000000001E-2</v>
      </c>
      <c r="R358" s="142">
        <f>Q358*H358</f>
        <v>0.25</v>
      </c>
      <c r="S358" s="142">
        <v>0</v>
      </c>
      <c r="T358" s="143">
        <f>S358*H358</f>
        <v>0</v>
      </c>
      <c r="AR358" s="144" t="s">
        <v>410</v>
      </c>
      <c r="AT358" s="144" t="s">
        <v>357</v>
      </c>
      <c r="AU358" s="144" t="s">
        <v>84</v>
      </c>
      <c r="AY358" s="17" t="s">
        <v>132</v>
      </c>
      <c r="BE358" s="145">
        <f>IF(N358="základní",J358,0)</f>
        <v>0</v>
      </c>
      <c r="BF358" s="145">
        <f>IF(N358="snížená",J358,0)</f>
        <v>0</v>
      </c>
      <c r="BG358" s="145">
        <f>IF(N358="zákl. přenesená",J358,0)</f>
        <v>0</v>
      </c>
      <c r="BH358" s="145">
        <f>IF(N358="sníž. přenesená",J358,0)</f>
        <v>0</v>
      </c>
      <c r="BI358" s="145">
        <f>IF(N358="nulová",J358,0)</f>
        <v>0</v>
      </c>
      <c r="BJ358" s="17" t="s">
        <v>82</v>
      </c>
      <c r="BK358" s="145">
        <f>ROUND(I358*H358,2)</f>
        <v>0</v>
      </c>
      <c r="BL358" s="17" t="s">
        <v>312</v>
      </c>
      <c r="BM358" s="144" t="s">
        <v>1359</v>
      </c>
    </row>
    <row r="359" spans="2:65" s="1" customFormat="1" ht="33" customHeight="1">
      <c r="B359" s="132"/>
      <c r="C359" s="133" t="s">
        <v>1147</v>
      </c>
      <c r="D359" s="133" t="s">
        <v>134</v>
      </c>
      <c r="E359" s="134" t="s">
        <v>1772</v>
      </c>
      <c r="F359" s="135" t="s">
        <v>1958</v>
      </c>
      <c r="G359" s="136" t="s">
        <v>175</v>
      </c>
      <c r="H359" s="137">
        <v>22.28</v>
      </c>
      <c r="I359" s="138"/>
      <c r="J359" s="139">
        <f>ROUND(I359*H359,2)</f>
        <v>0</v>
      </c>
      <c r="K359" s="135" t="s">
        <v>136</v>
      </c>
      <c r="L359" s="32"/>
      <c r="M359" s="140" t="s">
        <v>1</v>
      </c>
      <c r="N359" s="141" t="s">
        <v>39</v>
      </c>
      <c r="P359" s="142">
        <f>O359*H359</f>
        <v>0</v>
      </c>
      <c r="Q359" s="142">
        <v>2.0000000000000002E-5</v>
      </c>
      <c r="R359" s="142">
        <f>Q359*H359</f>
        <v>4.4560000000000004E-4</v>
      </c>
      <c r="S359" s="142">
        <v>0</v>
      </c>
      <c r="T359" s="143">
        <f>S359*H359</f>
        <v>0</v>
      </c>
      <c r="AR359" s="144" t="s">
        <v>312</v>
      </c>
      <c r="AT359" s="144" t="s">
        <v>134</v>
      </c>
      <c r="AU359" s="144" t="s">
        <v>84</v>
      </c>
      <c r="AY359" s="17" t="s">
        <v>132</v>
      </c>
      <c r="BE359" s="145">
        <f>IF(N359="základní",J359,0)</f>
        <v>0</v>
      </c>
      <c r="BF359" s="145">
        <f>IF(N359="snížená",J359,0)</f>
        <v>0</v>
      </c>
      <c r="BG359" s="145">
        <f>IF(N359="zákl. přenesená",J359,0)</f>
        <v>0</v>
      </c>
      <c r="BH359" s="145">
        <f>IF(N359="sníž. přenesená",J359,0)</f>
        <v>0</v>
      </c>
      <c r="BI359" s="145">
        <f>IF(N359="nulová",J359,0)</f>
        <v>0</v>
      </c>
      <c r="BJ359" s="17" t="s">
        <v>82</v>
      </c>
      <c r="BK359" s="145">
        <f>ROUND(I359*H359,2)</f>
        <v>0</v>
      </c>
      <c r="BL359" s="17" t="s">
        <v>312</v>
      </c>
      <c r="BM359" s="144" t="s">
        <v>1360</v>
      </c>
    </row>
    <row r="360" spans="2:65" s="12" customFormat="1">
      <c r="B360" s="146"/>
      <c r="D360" s="147" t="s">
        <v>139</v>
      </c>
      <c r="E360" s="148" t="s">
        <v>1</v>
      </c>
      <c r="F360" s="149" t="s">
        <v>1361</v>
      </c>
      <c r="H360" s="150">
        <v>11.08</v>
      </c>
      <c r="I360" s="151"/>
      <c r="L360" s="146"/>
      <c r="M360" s="152"/>
      <c r="T360" s="153"/>
      <c r="AT360" s="148" t="s">
        <v>139</v>
      </c>
      <c r="AU360" s="148" t="s">
        <v>84</v>
      </c>
      <c r="AV360" s="12" t="s">
        <v>84</v>
      </c>
      <c r="AW360" s="12" t="s">
        <v>31</v>
      </c>
      <c r="AX360" s="12" t="s">
        <v>74</v>
      </c>
      <c r="AY360" s="148" t="s">
        <v>132</v>
      </c>
    </row>
    <row r="361" spans="2:65" s="12" customFormat="1">
      <c r="B361" s="146"/>
      <c r="D361" s="147" t="s">
        <v>139</v>
      </c>
      <c r="E361" s="148" t="s">
        <v>1</v>
      </c>
      <c r="F361" s="149" t="s">
        <v>1335</v>
      </c>
      <c r="H361" s="150">
        <v>11.2</v>
      </c>
      <c r="I361" s="151"/>
      <c r="L361" s="146"/>
      <c r="M361" s="152"/>
      <c r="T361" s="153"/>
      <c r="AT361" s="148" t="s">
        <v>139</v>
      </c>
      <c r="AU361" s="148" t="s">
        <v>84</v>
      </c>
      <c r="AV361" s="12" t="s">
        <v>84</v>
      </c>
      <c r="AW361" s="12" t="s">
        <v>31</v>
      </c>
      <c r="AX361" s="12" t="s">
        <v>74</v>
      </c>
      <c r="AY361" s="148" t="s">
        <v>132</v>
      </c>
    </row>
    <row r="362" spans="2:65" s="13" customFormat="1">
      <c r="B362" s="154"/>
      <c r="D362" s="147" t="s">
        <v>139</v>
      </c>
      <c r="E362" s="155" t="s">
        <v>1</v>
      </c>
      <c r="F362" s="156" t="s">
        <v>156</v>
      </c>
      <c r="H362" s="157">
        <v>22.28</v>
      </c>
      <c r="I362" s="158"/>
      <c r="L362" s="154"/>
      <c r="M362" s="159"/>
      <c r="T362" s="160"/>
      <c r="AT362" s="155" t="s">
        <v>139</v>
      </c>
      <c r="AU362" s="155" t="s">
        <v>84</v>
      </c>
      <c r="AV362" s="13" t="s">
        <v>137</v>
      </c>
      <c r="AW362" s="13" t="s">
        <v>31</v>
      </c>
      <c r="AX362" s="13" t="s">
        <v>82</v>
      </c>
      <c r="AY362" s="155" t="s">
        <v>132</v>
      </c>
    </row>
    <row r="363" spans="2:65" s="1" customFormat="1" ht="24.2" customHeight="1">
      <c r="B363" s="132"/>
      <c r="C363" s="174" t="s">
        <v>1151</v>
      </c>
      <c r="D363" s="174" t="s">
        <v>357</v>
      </c>
      <c r="E363" s="175" t="s">
        <v>1773</v>
      </c>
      <c r="F363" s="176" t="s">
        <v>1959</v>
      </c>
      <c r="G363" s="177" t="s">
        <v>358</v>
      </c>
      <c r="H363" s="178">
        <v>0.17799999999999999</v>
      </c>
      <c r="I363" s="179"/>
      <c r="J363" s="180">
        <f>ROUND(I363*H363,2)</f>
        <v>0</v>
      </c>
      <c r="K363" s="176" t="s">
        <v>136</v>
      </c>
      <c r="L363" s="181"/>
      <c r="M363" s="182" t="s">
        <v>1</v>
      </c>
      <c r="N363" s="183" t="s">
        <v>39</v>
      </c>
      <c r="P363" s="142">
        <f>O363*H363</f>
        <v>0</v>
      </c>
      <c r="Q363" s="142">
        <v>1</v>
      </c>
      <c r="R363" s="142">
        <f>Q363*H363</f>
        <v>0.17799999999999999</v>
      </c>
      <c r="S363" s="142">
        <v>0</v>
      </c>
      <c r="T363" s="143">
        <f>S363*H363</f>
        <v>0</v>
      </c>
      <c r="AR363" s="144" t="s">
        <v>410</v>
      </c>
      <c r="AT363" s="144" t="s">
        <v>357</v>
      </c>
      <c r="AU363" s="144" t="s">
        <v>84</v>
      </c>
      <c r="AY363" s="17" t="s">
        <v>132</v>
      </c>
      <c r="BE363" s="145">
        <f>IF(N363="základní",J363,0)</f>
        <v>0</v>
      </c>
      <c r="BF363" s="145">
        <f>IF(N363="snížená",J363,0)</f>
        <v>0</v>
      </c>
      <c r="BG363" s="145">
        <f>IF(N363="zákl. přenesená",J363,0)</f>
        <v>0</v>
      </c>
      <c r="BH363" s="145">
        <f>IF(N363="sníž. přenesená",J363,0)</f>
        <v>0</v>
      </c>
      <c r="BI363" s="145">
        <f>IF(N363="nulová",J363,0)</f>
        <v>0</v>
      </c>
      <c r="BJ363" s="17" t="s">
        <v>82</v>
      </c>
      <c r="BK363" s="145">
        <f>ROUND(I363*H363,2)</f>
        <v>0</v>
      </c>
      <c r="BL363" s="17" t="s">
        <v>312</v>
      </c>
      <c r="BM363" s="144" t="s">
        <v>1362</v>
      </c>
    </row>
    <row r="364" spans="2:65" s="12" customFormat="1">
      <c r="B364" s="146"/>
      <c r="D364" s="147" t="s">
        <v>139</v>
      </c>
      <c r="E364" s="148" t="s">
        <v>1</v>
      </c>
      <c r="F364" s="149" t="s">
        <v>1363</v>
      </c>
      <c r="H364" s="150">
        <v>0.17799999999999999</v>
      </c>
      <c r="I364" s="151"/>
      <c r="L364" s="146"/>
      <c r="M364" s="152"/>
      <c r="T364" s="153"/>
      <c r="AT364" s="148" t="s">
        <v>139</v>
      </c>
      <c r="AU364" s="148" t="s">
        <v>84</v>
      </c>
      <c r="AV364" s="12" t="s">
        <v>84</v>
      </c>
      <c r="AW364" s="12" t="s">
        <v>31</v>
      </c>
      <c r="AX364" s="12" t="s">
        <v>82</v>
      </c>
      <c r="AY364" s="148" t="s">
        <v>132</v>
      </c>
    </row>
    <row r="365" spans="2:65" s="1" customFormat="1" ht="16.5" customHeight="1">
      <c r="B365" s="132"/>
      <c r="C365" s="133" t="s">
        <v>1154</v>
      </c>
      <c r="D365" s="133" t="s">
        <v>134</v>
      </c>
      <c r="E365" s="134" t="s">
        <v>1774</v>
      </c>
      <c r="F365" s="135" t="s">
        <v>1960</v>
      </c>
      <c r="G365" s="136" t="s">
        <v>135</v>
      </c>
      <c r="H365" s="137">
        <v>8.7100000000000009</v>
      </c>
      <c r="I365" s="138"/>
      <c r="J365" s="139">
        <f>ROUND(I365*H365,2)</f>
        <v>0</v>
      </c>
      <c r="K365" s="135" t="s">
        <v>136</v>
      </c>
      <c r="L365" s="32"/>
      <c r="M365" s="140" t="s">
        <v>1</v>
      </c>
      <c r="N365" s="141" t="s">
        <v>39</v>
      </c>
      <c r="P365" s="142">
        <f>O365*H365</f>
        <v>0</v>
      </c>
      <c r="Q365" s="142">
        <v>2.5000000000000001E-4</v>
      </c>
      <c r="R365" s="142">
        <f>Q365*H365</f>
        <v>2.1775000000000002E-3</v>
      </c>
      <c r="S365" s="142">
        <v>0</v>
      </c>
      <c r="T365" s="143">
        <f>S365*H365</f>
        <v>0</v>
      </c>
      <c r="AR365" s="144" t="s">
        <v>312</v>
      </c>
      <c r="AT365" s="144" t="s">
        <v>134</v>
      </c>
      <c r="AU365" s="144" t="s">
        <v>84</v>
      </c>
      <c r="AY365" s="17" t="s">
        <v>132</v>
      </c>
      <c r="BE365" s="145">
        <f>IF(N365="základní",J365,0)</f>
        <v>0</v>
      </c>
      <c r="BF365" s="145">
        <f>IF(N365="snížená",J365,0)</f>
        <v>0</v>
      </c>
      <c r="BG365" s="145">
        <f>IF(N365="zákl. přenesená",J365,0)</f>
        <v>0</v>
      </c>
      <c r="BH365" s="145">
        <f>IF(N365="sníž. přenesená",J365,0)</f>
        <v>0</v>
      </c>
      <c r="BI365" s="145">
        <f>IF(N365="nulová",J365,0)</f>
        <v>0</v>
      </c>
      <c r="BJ365" s="17" t="s">
        <v>82</v>
      </c>
      <c r="BK365" s="145">
        <f>ROUND(I365*H365,2)</f>
        <v>0</v>
      </c>
      <c r="BL365" s="17" t="s">
        <v>312</v>
      </c>
      <c r="BM365" s="144" t="s">
        <v>1364</v>
      </c>
    </row>
    <row r="366" spans="2:65" s="12" customFormat="1">
      <c r="B366" s="146"/>
      <c r="D366" s="147" t="s">
        <v>139</v>
      </c>
      <c r="E366" s="148" t="s">
        <v>1</v>
      </c>
      <c r="F366" s="149" t="s">
        <v>1365</v>
      </c>
      <c r="H366" s="150">
        <v>2.31</v>
      </c>
      <c r="I366" s="151"/>
      <c r="L366" s="146"/>
      <c r="M366" s="152"/>
      <c r="T366" s="153"/>
      <c r="AT366" s="148" t="s">
        <v>139</v>
      </c>
      <c r="AU366" s="148" t="s">
        <v>84</v>
      </c>
      <c r="AV366" s="12" t="s">
        <v>84</v>
      </c>
      <c r="AW366" s="12" t="s">
        <v>31</v>
      </c>
      <c r="AX366" s="12" t="s">
        <v>74</v>
      </c>
      <c r="AY366" s="148" t="s">
        <v>132</v>
      </c>
    </row>
    <row r="367" spans="2:65" s="12" customFormat="1">
      <c r="B367" s="146"/>
      <c r="D367" s="147" t="s">
        <v>139</v>
      </c>
      <c r="E367" s="148" t="s">
        <v>1</v>
      </c>
      <c r="F367" s="149" t="s">
        <v>1366</v>
      </c>
      <c r="H367" s="150">
        <v>6.4</v>
      </c>
      <c r="I367" s="151"/>
      <c r="L367" s="146"/>
      <c r="M367" s="152"/>
      <c r="T367" s="153"/>
      <c r="AT367" s="148" t="s">
        <v>139</v>
      </c>
      <c r="AU367" s="148" t="s">
        <v>84</v>
      </c>
      <c r="AV367" s="12" t="s">
        <v>84</v>
      </c>
      <c r="AW367" s="12" t="s">
        <v>31</v>
      </c>
      <c r="AX367" s="12" t="s">
        <v>74</v>
      </c>
      <c r="AY367" s="148" t="s">
        <v>132</v>
      </c>
    </row>
    <row r="368" spans="2:65" s="13" customFormat="1">
      <c r="B368" s="154"/>
      <c r="D368" s="147" t="s">
        <v>139</v>
      </c>
      <c r="E368" s="155" t="s">
        <v>1</v>
      </c>
      <c r="F368" s="156" t="s">
        <v>156</v>
      </c>
      <c r="H368" s="157">
        <v>8.7100000000000009</v>
      </c>
      <c r="I368" s="158"/>
      <c r="L368" s="154"/>
      <c r="M368" s="159"/>
      <c r="T368" s="160"/>
      <c r="AT368" s="155" t="s">
        <v>139</v>
      </c>
      <c r="AU368" s="155" t="s">
        <v>84</v>
      </c>
      <c r="AV368" s="13" t="s">
        <v>137</v>
      </c>
      <c r="AW368" s="13" t="s">
        <v>31</v>
      </c>
      <c r="AX368" s="13" t="s">
        <v>82</v>
      </c>
      <c r="AY368" s="155" t="s">
        <v>132</v>
      </c>
    </row>
    <row r="369" spans="2:65" s="1" customFormat="1" ht="24.2" customHeight="1">
      <c r="B369" s="132"/>
      <c r="C369" s="174" t="s">
        <v>1158</v>
      </c>
      <c r="D369" s="174" t="s">
        <v>357</v>
      </c>
      <c r="E369" s="175" t="s">
        <v>1775</v>
      </c>
      <c r="F369" s="176" t="s">
        <v>1961</v>
      </c>
      <c r="G369" s="177" t="s">
        <v>479</v>
      </c>
      <c r="H369" s="178">
        <v>12</v>
      </c>
      <c r="I369" s="179"/>
      <c r="J369" s="180">
        <f>ROUND(I369*H369,2)</f>
        <v>0</v>
      </c>
      <c r="K369" s="176" t="s">
        <v>136</v>
      </c>
      <c r="L369" s="181"/>
      <c r="M369" s="182" t="s">
        <v>1</v>
      </c>
      <c r="N369" s="183" t="s">
        <v>39</v>
      </c>
      <c r="P369" s="142">
        <f>O369*H369</f>
        <v>0</v>
      </c>
      <c r="Q369" s="142">
        <v>0.04</v>
      </c>
      <c r="R369" s="142">
        <f>Q369*H369</f>
        <v>0.48</v>
      </c>
      <c r="S369" s="142">
        <v>0</v>
      </c>
      <c r="T369" s="143">
        <f>S369*H369</f>
        <v>0</v>
      </c>
      <c r="AR369" s="144" t="s">
        <v>410</v>
      </c>
      <c r="AT369" s="144" t="s">
        <v>357</v>
      </c>
      <c r="AU369" s="144" t="s">
        <v>84</v>
      </c>
      <c r="AY369" s="17" t="s">
        <v>132</v>
      </c>
      <c r="BE369" s="145">
        <f>IF(N369="základní",J369,0)</f>
        <v>0</v>
      </c>
      <c r="BF369" s="145">
        <f>IF(N369="snížená",J369,0)</f>
        <v>0</v>
      </c>
      <c r="BG369" s="145">
        <f>IF(N369="zákl. přenesená",J369,0)</f>
        <v>0</v>
      </c>
      <c r="BH369" s="145">
        <f>IF(N369="sníž. přenesená",J369,0)</f>
        <v>0</v>
      </c>
      <c r="BI369" s="145">
        <f>IF(N369="nulová",J369,0)</f>
        <v>0</v>
      </c>
      <c r="BJ369" s="17" t="s">
        <v>82</v>
      </c>
      <c r="BK369" s="145">
        <f>ROUND(I369*H369,2)</f>
        <v>0</v>
      </c>
      <c r="BL369" s="17" t="s">
        <v>312</v>
      </c>
      <c r="BM369" s="144" t="s">
        <v>1367</v>
      </c>
    </row>
    <row r="370" spans="2:65" s="12" customFormat="1">
      <c r="B370" s="146"/>
      <c r="D370" s="147" t="s">
        <v>139</v>
      </c>
      <c r="E370" s="148" t="s">
        <v>1</v>
      </c>
      <c r="F370" s="149" t="s">
        <v>1368</v>
      </c>
      <c r="H370" s="150">
        <v>4</v>
      </c>
      <c r="I370" s="151"/>
      <c r="L370" s="146"/>
      <c r="M370" s="152"/>
      <c r="T370" s="153"/>
      <c r="AT370" s="148" t="s">
        <v>139</v>
      </c>
      <c r="AU370" s="148" t="s">
        <v>84</v>
      </c>
      <c r="AV370" s="12" t="s">
        <v>84</v>
      </c>
      <c r="AW370" s="12" t="s">
        <v>31</v>
      </c>
      <c r="AX370" s="12" t="s">
        <v>74</v>
      </c>
      <c r="AY370" s="148" t="s">
        <v>132</v>
      </c>
    </row>
    <row r="371" spans="2:65" s="12" customFormat="1">
      <c r="B371" s="146"/>
      <c r="D371" s="147" t="s">
        <v>139</v>
      </c>
      <c r="E371" s="148" t="s">
        <v>1</v>
      </c>
      <c r="F371" s="149" t="s">
        <v>1369</v>
      </c>
      <c r="H371" s="150">
        <v>8</v>
      </c>
      <c r="I371" s="151"/>
      <c r="L371" s="146"/>
      <c r="M371" s="152"/>
      <c r="T371" s="153"/>
      <c r="AT371" s="148" t="s">
        <v>139</v>
      </c>
      <c r="AU371" s="148" t="s">
        <v>84</v>
      </c>
      <c r="AV371" s="12" t="s">
        <v>84</v>
      </c>
      <c r="AW371" s="12" t="s">
        <v>31</v>
      </c>
      <c r="AX371" s="12" t="s">
        <v>74</v>
      </c>
      <c r="AY371" s="148" t="s">
        <v>132</v>
      </c>
    </row>
    <row r="372" spans="2:65" s="13" customFormat="1">
      <c r="B372" s="154"/>
      <c r="D372" s="147" t="s">
        <v>139</v>
      </c>
      <c r="E372" s="155" t="s">
        <v>1</v>
      </c>
      <c r="F372" s="156" t="s">
        <v>156</v>
      </c>
      <c r="H372" s="157">
        <v>12</v>
      </c>
      <c r="I372" s="158"/>
      <c r="L372" s="154"/>
      <c r="M372" s="159"/>
      <c r="T372" s="160"/>
      <c r="AT372" s="155" t="s">
        <v>139</v>
      </c>
      <c r="AU372" s="155" t="s">
        <v>84</v>
      </c>
      <c r="AV372" s="13" t="s">
        <v>137</v>
      </c>
      <c r="AW372" s="13" t="s">
        <v>31</v>
      </c>
      <c r="AX372" s="13" t="s">
        <v>82</v>
      </c>
      <c r="AY372" s="155" t="s">
        <v>132</v>
      </c>
    </row>
    <row r="373" spans="2:65" s="1" customFormat="1" ht="24.2" customHeight="1">
      <c r="B373" s="132"/>
      <c r="C373" s="133" t="s">
        <v>1161</v>
      </c>
      <c r="D373" s="133" t="s">
        <v>134</v>
      </c>
      <c r="E373" s="134" t="s">
        <v>1776</v>
      </c>
      <c r="F373" s="135" t="s">
        <v>1962</v>
      </c>
      <c r="G373" s="136" t="s">
        <v>385</v>
      </c>
      <c r="H373" s="137">
        <v>449</v>
      </c>
      <c r="I373" s="138"/>
      <c r="J373" s="139">
        <f>ROUND(I373*H373,2)</f>
        <v>0</v>
      </c>
      <c r="K373" s="135" t="s">
        <v>136</v>
      </c>
      <c r="L373" s="32"/>
      <c r="M373" s="140" t="s">
        <v>1</v>
      </c>
      <c r="N373" s="141" t="s">
        <v>39</v>
      </c>
      <c r="P373" s="142">
        <f>O373*H373</f>
        <v>0</v>
      </c>
      <c r="Q373" s="142">
        <v>6.0000000000000002E-5</v>
      </c>
      <c r="R373" s="142">
        <f>Q373*H373</f>
        <v>2.6940000000000002E-2</v>
      </c>
      <c r="S373" s="142">
        <v>0</v>
      </c>
      <c r="T373" s="143">
        <f>S373*H373</f>
        <v>0</v>
      </c>
      <c r="AR373" s="144" t="s">
        <v>312</v>
      </c>
      <c r="AT373" s="144" t="s">
        <v>134</v>
      </c>
      <c r="AU373" s="144" t="s">
        <v>84</v>
      </c>
      <c r="AY373" s="17" t="s">
        <v>132</v>
      </c>
      <c r="BE373" s="145">
        <f>IF(N373="základní",J373,0)</f>
        <v>0</v>
      </c>
      <c r="BF373" s="145">
        <f>IF(N373="snížená",J373,0)</f>
        <v>0</v>
      </c>
      <c r="BG373" s="145">
        <f>IF(N373="zákl. přenesená",J373,0)</f>
        <v>0</v>
      </c>
      <c r="BH373" s="145">
        <f>IF(N373="sníž. přenesená",J373,0)</f>
        <v>0</v>
      </c>
      <c r="BI373" s="145">
        <f>IF(N373="nulová",J373,0)</f>
        <v>0</v>
      </c>
      <c r="BJ373" s="17" t="s">
        <v>82</v>
      </c>
      <c r="BK373" s="145">
        <f>ROUND(I373*H373,2)</f>
        <v>0</v>
      </c>
      <c r="BL373" s="17" t="s">
        <v>312</v>
      </c>
      <c r="BM373" s="144" t="s">
        <v>1370</v>
      </c>
    </row>
    <row r="374" spans="2:65" s="12" customFormat="1">
      <c r="B374" s="146"/>
      <c r="D374" s="147" t="s">
        <v>139</v>
      </c>
      <c r="E374" s="148" t="s">
        <v>1</v>
      </c>
      <c r="F374" s="149" t="s">
        <v>1371</v>
      </c>
      <c r="H374" s="150">
        <v>449</v>
      </c>
      <c r="I374" s="151"/>
      <c r="L374" s="146"/>
      <c r="M374" s="152"/>
      <c r="T374" s="153"/>
      <c r="AT374" s="148" t="s">
        <v>139</v>
      </c>
      <c r="AU374" s="148" t="s">
        <v>84</v>
      </c>
      <c r="AV374" s="12" t="s">
        <v>84</v>
      </c>
      <c r="AW374" s="12" t="s">
        <v>31</v>
      </c>
      <c r="AX374" s="12" t="s">
        <v>82</v>
      </c>
      <c r="AY374" s="148" t="s">
        <v>132</v>
      </c>
    </row>
    <row r="375" spans="2:65" s="1" customFormat="1" ht="24.2" customHeight="1">
      <c r="B375" s="132"/>
      <c r="C375" s="174" t="s">
        <v>1372</v>
      </c>
      <c r="D375" s="174" t="s">
        <v>357</v>
      </c>
      <c r="E375" s="175" t="s">
        <v>1777</v>
      </c>
      <c r="F375" s="176" t="s">
        <v>1963</v>
      </c>
      <c r="G375" s="177" t="s">
        <v>358</v>
      </c>
      <c r="H375" s="178">
        <v>0.32600000000000001</v>
      </c>
      <c r="I375" s="179"/>
      <c r="J375" s="180">
        <f>ROUND(I375*H375,2)</f>
        <v>0</v>
      </c>
      <c r="K375" s="176" t="s">
        <v>136</v>
      </c>
      <c r="L375" s="181"/>
      <c r="M375" s="182" t="s">
        <v>1</v>
      </c>
      <c r="N375" s="183" t="s">
        <v>39</v>
      </c>
      <c r="P375" s="142">
        <f>O375*H375</f>
        <v>0</v>
      </c>
      <c r="Q375" s="142">
        <v>1</v>
      </c>
      <c r="R375" s="142">
        <f>Q375*H375</f>
        <v>0.32600000000000001</v>
      </c>
      <c r="S375" s="142">
        <v>0</v>
      </c>
      <c r="T375" s="143">
        <f>S375*H375</f>
        <v>0</v>
      </c>
      <c r="AR375" s="144" t="s">
        <v>410</v>
      </c>
      <c r="AT375" s="144" t="s">
        <v>357</v>
      </c>
      <c r="AU375" s="144" t="s">
        <v>84</v>
      </c>
      <c r="AY375" s="17" t="s">
        <v>132</v>
      </c>
      <c r="BE375" s="145">
        <f>IF(N375="základní",J375,0)</f>
        <v>0</v>
      </c>
      <c r="BF375" s="145">
        <f>IF(N375="snížená",J375,0)</f>
        <v>0</v>
      </c>
      <c r="BG375" s="145">
        <f>IF(N375="zákl. přenesená",J375,0)</f>
        <v>0</v>
      </c>
      <c r="BH375" s="145">
        <f>IF(N375="sníž. přenesená",J375,0)</f>
        <v>0</v>
      </c>
      <c r="BI375" s="145">
        <f>IF(N375="nulová",J375,0)</f>
        <v>0</v>
      </c>
      <c r="BJ375" s="17" t="s">
        <v>82</v>
      </c>
      <c r="BK375" s="145">
        <f>ROUND(I375*H375,2)</f>
        <v>0</v>
      </c>
      <c r="BL375" s="17" t="s">
        <v>312</v>
      </c>
      <c r="BM375" s="144" t="s">
        <v>1373</v>
      </c>
    </row>
    <row r="376" spans="2:65" s="12" customFormat="1">
      <c r="B376" s="146"/>
      <c r="D376" s="147" t="s">
        <v>139</v>
      </c>
      <c r="E376" s="148" t="s">
        <v>1</v>
      </c>
      <c r="F376" s="149" t="s">
        <v>1374</v>
      </c>
      <c r="H376" s="150">
        <v>0.16500000000000001</v>
      </c>
      <c r="I376" s="151"/>
      <c r="L376" s="146"/>
      <c r="M376" s="152"/>
      <c r="T376" s="153"/>
      <c r="AT376" s="148" t="s">
        <v>139</v>
      </c>
      <c r="AU376" s="148" t="s">
        <v>84</v>
      </c>
      <c r="AV376" s="12" t="s">
        <v>84</v>
      </c>
      <c r="AW376" s="12" t="s">
        <v>31</v>
      </c>
      <c r="AX376" s="12" t="s">
        <v>74</v>
      </c>
      <c r="AY376" s="148" t="s">
        <v>132</v>
      </c>
    </row>
    <row r="377" spans="2:65" s="12" customFormat="1">
      <c r="B377" s="146"/>
      <c r="D377" s="147" t="s">
        <v>139</v>
      </c>
      <c r="E377" s="148" t="s">
        <v>1</v>
      </c>
      <c r="F377" s="149" t="s">
        <v>1375</v>
      </c>
      <c r="H377" s="150">
        <v>9.1999999999999998E-2</v>
      </c>
      <c r="I377" s="151"/>
      <c r="L377" s="146"/>
      <c r="M377" s="152"/>
      <c r="T377" s="153"/>
      <c r="AT377" s="148" t="s">
        <v>139</v>
      </c>
      <c r="AU377" s="148" t="s">
        <v>84</v>
      </c>
      <c r="AV377" s="12" t="s">
        <v>84</v>
      </c>
      <c r="AW377" s="12" t="s">
        <v>31</v>
      </c>
      <c r="AX377" s="12" t="s">
        <v>74</v>
      </c>
      <c r="AY377" s="148" t="s">
        <v>132</v>
      </c>
    </row>
    <row r="378" spans="2:65" s="12" customFormat="1">
      <c r="B378" s="146"/>
      <c r="D378" s="147" t="s">
        <v>139</v>
      </c>
      <c r="E378" s="148" t="s">
        <v>1</v>
      </c>
      <c r="F378" s="149" t="s">
        <v>1376</v>
      </c>
      <c r="H378" s="150">
        <v>6.9000000000000006E-2</v>
      </c>
      <c r="I378" s="151"/>
      <c r="L378" s="146"/>
      <c r="M378" s="152"/>
      <c r="T378" s="153"/>
      <c r="AT378" s="148" t="s">
        <v>139</v>
      </c>
      <c r="AU378" s="148" t="s">
        <v>84</v>
      </c>
      <c r="AV378" s="12" t="s">
        <v>84</v>
      </c>
      <c r="AW378" s="12" t="s">
        <v>31</v>
      </c>
      <c r="AX378" s="12" t="s">
        <v>74</v>
      </c>
      <c r="AY378" s="148" t="s">
        <v>132</v>
      </c>
    </row>
    <row r="379" spans="2:65" s="13" customFormat="1">
      <c r="B379" s="154"/>
      <c r="D379" s="147" t="s">
        <v>139</v>
      </c>
      <c r="E379" s="155" t="s">
        <v>1</v>
      </c>
      <c r="F379" s="156" t="s">
        <v>156</v>
      </c>
      <c r="H379" s="157">
        <v>0.32600000000000001</v>
      </c>
      <c r="I379" s="158"/>
      <c r="L379" s="154"/>
      <c r="M379" s="159"/>
      <c r="T379" s="160"/>
      <c r="AT379" s="155" t="s">
        <v>139</v>
      </c>
      <c r="AU379" s="155" t="s">
        <v>84</v>
      </c>
      <c r="AV379" s="13" t="s">
        <v>137</v>
      </c>
      <c r="AW379" s="13" t="s">
        <v>31</v>
      </c>
      <c r="AX379" s="13" t="s">
        <v>82</v>
      </c>
      <c r="AY379" s="155" t="s">
        <v>132</v>
      </c>
    </row>
    <row r="380" spans="2:65" s="1" customFormat="1" ht="24.2" customHeight="1">
      <c r="B380" s="132"/>
      <c r="C380" s="174" t="s">
        <v>1377</v>
      </c>
      <c r="D380" s="174" t="s">
        <v>357</v>
      </c>
      <c r="E380" s="175" t="s">
        <v>1778</v>
      </c>
      <c r="F380" s="176" t="s">
        <v>1964</v>
      </c>
      <c r="G380" s="177" t="s">
        <v>358</v>
      </c>
      <c r="H380" s="178">
        <v>0.123</v>
      </c>
      <c r="I380" s="179"/>
      <c r="J380" s="180">
        <f>ROUND(I380*H380,2)</f>
        <v>0</v>
      </c>
      <c r="K380" s="176" t="s">
        <v>136</v>
      </c>
      <c r="L380" s="181"/>
      <c r="M380" s="182" t="s">
        <v>1</v>
      </c>
      <c r="N380" s="183" t="s">
        <v>39</v>
      </c>
      <c r="P380" s="142">
        <f>O380*H380</f>
        <v>0</v>
      </c>
      <c r="Q380" s="142">
        <v>1</v>
      </c>
      <c r="R380" s="142">
        <f>Q380*H380</f>
        <v>0.123</v>
      </c>
      <c r="S380" s="142">
        <v>0</v>
      </c>
      <c r="T380" s="143">
        <f>S380*H380</f>
        <v>0</v>
      </c>
      <c r="AR380" s="144" t="s">
        <v>410</v>
      </c>
      <c r="AT380" s="144" t="s">
        <v>357</v>
      </c>
      <c r="AU380" s="144" t="s">
        <v>84</v>
      </c>
      <c r="AY380" s="17" t="s">
        <v>132</v>
      </c>
      <c r="BE380" s="145">
        <f>IF(N380="základní",J380,0)</f>
        <v>0</v>
      </c>
      <c r="BF380" s="145">
        <f>IF(N380="snížená",J380,0)</f>
        <v>0</v>
      </c>
      <c r="BG380" s="145">
        <f>IF(N380="zákl. přenesená",J380,0)</f>
        <v>0</v>
      </c>
      <c r="BH380" s="145">
        <f>IF(N380="sníž. přenesená",J380,0)</f>
        <v>0</v>
      </c>
      <c r="BI380" s="145">
        <f>IF(N380="nulová",J380,0)</f>
        <v>0</v>
      </c>
      <c r="BJ380" s="17" t="s">
        <v>82</v>
      </c>
      <c r="BK380" s="145">
        <f>ROUND(I380*H380,2)</f>
        <v>0</v>
      </c>
      <c r="BL380" s="17" t="s">
        <v>312</v>
      </c>
      <c r="BM380" s="144" t="s">
        <v>1378</v>
      </c>
    </row>
    <row r="381" spans="2:65" s="12" customFormat="1">
      <c r="B381" s="146"/>
      <c r="D381" s="147" t="s">
        <v>139</v>
      </c>
      <c r="E381" s="148" t="s">
        <v>1</v>
      </c>
      <c r="F381" s="149" t="s">
        <v>1379</v>
      </c>
      <c r="H381" s="150">
        <v>0.123</v>
      </c>
      <c r="I381" s="151"/>
      <c r="L381" s="146"/>
      <c r="M381" s="152"/>
      <c r="T381" s="153"/>
      <c r="AT381" s="148" t="s">
        <v>139</v>
      </c>
      <c r="AU381" s="148" t="s">
        <v>84</v>
      </c>
      <c r="AV381" s="12" t="s">
        <v>84</v>
      </c>
      <c r="AW381" s="12" t="s">
        <v>31</v>
      </c>
      <c r="AX381" s="12" t="s">
        <v>82</v>
      </c>
      <c r="AY381" s="148" t="s">
        <v>132</v>
      </c>
    </row>
    <row r="382" spans="2:65" s="1" customFormat="1" ht="24.2" customHeight="1">
      <c r="B382" s="132"/>
      <c r="C382" s="133" t="s">
        <v>1380</v>
      </c>
      <c r="D382" s="133" t="s">
        <v>134</v>
      </c>
      <c r="E382" s="134" t="s">
        <v>1779</v>
      </c>
      <c r="F382" s="135" t="s">
        <v>1965</v>
      </c>
      <c r="G382" s="136" t="s">
        <v>358</v>
      </c>
      <c r="H382" s="137">
        <v>1.3939999999999999</v>
      </c>
      <c r="I382" s="138"/>
      <c r="J382" s="139">
        <f>ROUND(I382*H382,2)</f>
        <v>0</v>
      </c>
      <c r="K382" s="135" t="s">
        <v>136</v>
      </c>
      <c r="L382" s="32"/>
      <c r="M382" s="140" t="s">
        <v>1</v>
      </c>
      <c r="N382" s="141" t="s">
        <v>39</v>
      </c>
      <c r="P382" s="142">
        <f>O382*H382</f>
        <v>0</v>
      </c>
      <c r="Q382" s="142">
        <v>0</v>
      </c>
      <c r="R382" s="142">
        <f>Q382*H382</f>
        <v>0</v>
      </c>
      <c r="S382" s="142">
        <v>0</v>
      </c>
      <c r="T382" s="143">
        <f>S382*H382</f>
        <v>0</v>
      </c>
      <c r="AR382" s="144" t="s">
        <v>312</v>
      </c>
      <c r="AT382" s="144" t="s">
        <v>134</v>
      </c>
      <c r="AU382" s="144" t="s">
        <v>84</v>
      </c>
      <c r="AY382" s="17" t="s">
        <v>132</v>
      </c>
      <c r="BE382" s="145">
        <f>IF(N382="základní",J382,0)</f>
        <v>0</v>
      </c>
      <c r="BF382" s="145">
        <f>IF(N382="snížená",J382,0)</f>
        <v>0</v>
      </c>
      <c r="BG382" s="145">
        <f>IF(N382="zákl. přenesená",J382,0)</f>
        <v>0</v>
      </c>
      <c r="BH382" s="145">
        <f>IF(N382="sníž. přenesená",J382,0)</f>
        <v>0</v>
      </c>
      <c r="BI382" s="145">
        <f>IF(N382="nulová",J382,0)</f>
        <v>0</v>
      </c>
      <c r="BJ382" s="17" t="s">
        <v>82</v>
      </c>
      <c r="BK382" s="145">
        <f>ROUND(I382*H382,2)</f>
        <v>0</v>
      </c>
      <c r="BL382" s="17" t="s">
        <v>312</v>
      </c>
      <c r="BM382" s="144" t="s">
        <v>1381</v>
      </c>
    </row>
    <row r="383" spans="2:65" s="11" customFormat="1" ht="25.9" customHeight="1">
      <c r="B383" s="120"/>
      <c r="D383" s="121" t="s">
        <v>73</v>
      </c>
      <c r="E383" s="122" t="s">
        <v>1382</v>
      </c>
      <c r="F383" s="122" t="s">
        <v>1383</v>
      </c>
      <c r="I383" s="123"/>
      <c r="J383" s="124">
        <f>BK383</f>
        <v>0</v>
      </c>
      <c r="L383" s="120"/>
      <c r="M383" s="125"/>
      <c r="P383" s="126">
        <f>SUM(P384:P397)</f>
        <v>0</v>
      </c>
      <c r="R383" s="126">
        <f>SUM(R384:R397)</f>
        <v>0</v>
      </c>
      <c r="T383" s="127">
        <f>SUM(T384:T397)</f>
        <v>0</v>
      </c>
      <c r="AR383" s="121" t="s">
        <v>137</v>
      </c>
      <c r="AT383" s="128" t="s">
        <v>73</v>
      </c>
      <c r="AU383" s="128" t="s">
        <v>74</v>
      </c>
      <c r="AY383" s="121" t="s">
        <v>132</v>
      </c>
      <c r="BK383" s="129">
        <f>SUM(BK384:BK397)</f>
        <v>0</v>
      </c>
    </row>
    <row r="384" spans="2:65" s="1" customFormat="1" ht="249" customHeight="1">
      <c r="B384" s="132"/>
      <c r="C384" s="133" t="s">
        <v>1384</v>
      </c>
      <c r="D384" s="133" t="s">
        <v>134</v>
      </c>
      <c r="E384" s="134" t="s">
        <v>1385</v>
      </c>
      <c r="F384" s="135" t="s">
        <v>1973</v>
      </c>
      <c r="G384" s="136" t="s">
        <v>1386</v>
      </c>
      <c r="H384" s="137">
        <v>1</v>
      </c>
      <c r="I384" s="138"/>
      <c r="J384" s="139">
        <f t="shared" ref="J384:J397" si="0">ROUND(I384*H384,2)</f>
        <v>0</v>
      </c>
      <c r="K384" s="135" t="s">
        <v>1</v>
      </c>
      <c r="L384" s="32"/>
      <c r="M384" s="140" t="s">
        <v>1</v>
      </c>
      <c r="N384" s="141" t="s">
        <v>39</v>
      </c>
      <c r="P384" s="142">
        <f t="shared" ref="P384:P397" si="1">O384*H384</f>
        <v>0</v>
      </c>
      <c r="Q384" s="142">
        <v>0</v>
      </c>
      <c r="R384" s="142">
        <f t="shared" ref="R384:R397" si="2">Q384*H384</f>
        <v>0</v>
      </c>
      <c r="S384" s="142">
        <v>0</v>
      </c>
      <c r="T384" s="143">
        <f t="shared" ref="T384:T397" si="3">S384*H384</f>
        <v>0</v>
      </c>
      <c r="AR384" s="144" t="s">
        <v>1387</v>
      </c>
      <c r="AT384" s="144" t="s">
        <v>134</v>
      </c>
      <c r="AU384" s="144" t="s">
        <v>82</v>
      </c>
      <c r="AY384" s="17" t="s">
        <v>132</v>
      </c>
      <c r="BE384" s="145">
        <f t="shared" ref="BE384:BE397" si="4">IF(N384="základní",J384,0)</f>
        <v>0</v>
      </c>
      <c r="BF384" s="145">
        <f t="shared" ref="BF384:BF397" si="5">IF(N384="snížená",J384,0)</f>
        <v>0</v>
      </c>
      <c r="BG384" s="145">
        <f t="shared" ref="BG384:BG397" si="6">IF(N384="zákl. přenesená",J384,0)</f>
        <v>0</v>
      </c>
      <c r="BH384" s="145">
        <f t="shared" ref="BH384:BH397" si="7">IF(N384="sníž. přenesená",J384,0)</f>
        <v>0</v>
      </c>
      <c r="BI384" s="145">
        <f t="shared" ref="BI384:BI397" si="8">IF(N384="nulová",J384,0)</f>
        <v>0</v>
      </c>
      <c r="BJ384" s="17" t="s">
        <v>82</v>
      </c>
      <c r="BK384" s="145">
        <f t="shared" ref="BK384:BK397" si="9">ROUND(I384*H384,2)</f>
        <v>0</v>
      </c>
      <c r="BL384" s="17" t="s">
        <v>1387</v>
      </c>
      <c r="BM384" s="144" t="s">
        <v>1388</v>
      </c>
    </row>
    <row r="385" spans="2:65" s="1" customFormat="1" ht="94.5" customHeight="1">
      <c r="B385" s="132"/>
      <c r="C385" s="133" t="s">
        <v>1389</v>
      </c>
      <c r="D385" s="133" t="s">
        <v>134</v>
      </c>
      <c r="E385" s="134" t="s">
        <v>1390</v>
      </c>
      <c r="F385" s="135" t="s">
        <v>1974</v>
      </c>
      <c r="G385" s="136" t="s">
        <v>1386</v>
      </c>
      <c r="H385" s="137">
        <v>1</v>
      </c>
      <c r="I385" s="138"/>
      <c r="J385" s="139">
        <f t="shared" si="0"/>
        <v>0</v>
      </c>
      <c r="K385" s="135" t="s">
        <v>1</v>
      </c>
      <c r="L385" s="32"/>
      <c r="M385" s="140" t="s">
        <v>1</v>
      </c>
      <c r="N385" s="141" t="s">
        <v>39</v>
      </c>
      <c r="P385" s="142">
        <f t="shared" si="1"/>
        <v>0</v>
      </c>
      <c r="Q385" s="142">
        <v>0</v>
      </c>
      <c r="R385" s="142">
        <f t="shared" si="2"/>
        <v>0</v>
      </c>
      <c r="S385" s="142">
        <v>0</v>
      </c>
      <c r="T385" s="143">
        <f t="shared" si="3"/>
        <v>0</v>
      </c>
      <c r="AR385" s="144" t="s">
        <v>1387</v>
      </c>
      <c r="AT385" s="144" t="s">
        <v>134</v>
      </c>
      <c r="AU385" s="144" t="s">
        <v>82</v>
      </c>
      <c r="AY385" s="17" t="s">
        <v>132</v>
      </c>
      <c r="BE385" s="145">
        <f t="shared" si="4"/>
        <v>0</v>
      </c>
      <c r="BF385" s="145">
        <f t="shared" si="5"/>
        <v>0</v>
      </c>
      <c r="BG385" s="145">
        <f t="shared" si="6"/>
        <v>0</v>
      </c>
      <c r="BH385" s="145">
        <f t="shared" si="7"/>
        <v>0</v>
      </c>
      <c r="BI385" s="145">
        <f t="shared" si="8"/>
        <v>0</v>
      </c>
      <c r="BJ385" s="17" t="s">
        <v>82</v>
      </c>
      <c r="BK385" s="145">
        <f t="shared" si="9"/>
        <v>0</v>
      </c>
      <c r="BL385" s="17" t="s">
        <v>1387</v>
      </c>
      <c r="BM385" s="144" t="s">
        <v>1391</v>
      </c>
    </row>
    <row r="386" spans="2:65" s="1" customFormat="1" ht="291.75" customHeight="1">
      <c r="B386" s="132"/>
      <c r="C386" s="133" t="s">
        <v>1392</v>
      </c>
      <c r="D386" s="133" t="s">
        <v>134</v>
      </c>
      <c r="E386" s="134" t="s">
        <v>1393</v>
      </c>
      <c r="F386" s="135" t="s">
        <v>1975</v>
      </c>
      <c r="G386" s="136" t="s">
        <v>1386</v>
      </c>
      <c r="H386" s="137">
        <v>1</v>
      </c>
      <c r="I386" s="138"/>
      <c r="J386" s="139">
        <f t="shared" si="0"/>
        <v>0</v>
      </c>
      <c r="K386" s="135" t="s">
        <v>1</v>
      </c>
      <c r="L386" s="32"/>
      <c r="M386" s="140" t="s">
        <v>1</v>
      </c>
      <c r="N386" s="141" t="s">
        <v>39</v>
      </c>
      <c r="P386" s="142">
        <f t="shared" si="1"/>
        <v>0</v>
      </c>
      <c r="Q386" s="142">
        <v>0</v>
      </c>
      <c r="R386" s="142">
        <f t="shared" si="2"/>
        <v>0</v>
      </c>
      <c r="S386" s="142">
        <v>0</v>
      </c>
      <c r="T386" s="143">
        <f t="shared" si="3"/>
        <v>0</v>
      </c>
      <c r="AR386" s="144" t="s">
        <v>1387</v>
      </c>
      <c r="AT386" s="144" t="s">
        <v>134</v>
      </c>
      <c r="AU386" s="144" t="s">
        <v>82</v>
      </c>
      <c r="AY386" s="17" t="s">
        <v>132</v>
      </c>
      <c r="BE386" s="145">
        <f t="shared" si="4"/>
        <v>0</v>
      </c>
      <c r="BF386" s="145">
        <f t="shared" si="5"/>
        <v>0</v>
      </c>
      <c r="BG386" s="145">
        <f t="shared" si="6"/>
        <v>0</v>
      </c>
      <c r="BH386" s="145">
        <f t="shared" si="7"/>
        <v>0</v>
      </c>
      <c r="BI386" s="145">
        <f t="shared" si="8"/>
        <v>0</v>
      </c>
      <c r="BJ386" s="17" t="s">
        <v>82</v>
      </c>
      <c r="BK386" s="145">
        <f t="shared" si="9"/>
        <v>0</v>
      </c>
      <c r="BL386" s="17" t="s">
        <v>1387</v>
      </c>
      <c r="BM386" s="144" t="s">
        <v>1394</v>
      </c>
    </row>
    <row r="387" spans="2:65" s="1" customFormat="1" ht="66.75" customHeight="1">
      <c r="B387" s="132"/>
      <c r="C387" s="133" t="s">
        <v>1395</v>
      </c>
      <c r="D387" s="133" t="s">
        <v>134</v>
      </c>
      <c r="E387" s="134" t="s">
        <v>1396</v>
      </c>
      <c r="F387" s="135" t="s">
        <v>1397</v>
      </c>
      <c r="G387" s="136" t="s">
        <v>1386</v>
      </c>
      <c r="H387" s="137">
        <v>1</v>
      </c>
      <c r="I387" s="138"/>
      <c r="J387" s="139">
        <f t="shared" si="0"/>
        <v>0</v>
      </c>
      <c r="K387" s="135" t="s">
        <v>1</v>
      </c>
      <c r="L387" s="32"/>
      <c r="M387" s="140" t="s">
        <v>1</v>
      </c>
      <c r="N387" s="141" t="s">
        <v>39</v>
      </c>
      <c r="P387" s="142">
        <f t="shared" si="1"/>
        <v>0</v>
      </c>
      <c r="Q387" s="142">
        <v>0</v>
      </c>
      <c r="R387" s="142">
        <f t="shared" si="2"/>
        <v>0</v>
      </c>
      <c r="S387" s="142">
        <v>0</v>
      </c>
      <c r="T387" s="143">
        <f t="shared" si="3"/>
        <v>0</v>
      </c>
      <c r="AR387" s="144" t="s">
        <v>1387</v>
      </c>
      <c r="AT387" s="144" t="s">
        <v>134</v>
      </c>
      <c r="AU387" s="144" t="s">
        <v>82</v>
      </c>
      <c r="AY387" s="17" t="s">
        <v>132</v>
      </c>
      <c r="BE387" s="145">
        <f t="shared" si="4"/>
        <v>0</v>
      </c>
      <c r="BF387" s="145">
        <f t="shared" si="5"/>
        <v>0</v>
      </c>
      <c r="BG387" s="145">
        <f t="shared" si="6"/>
        <v>0</v>
      </c>
      <c r="BH387" s="145">
        <f t="shared" si="7"/>
        <v>0</v>
      </c>
      <c r="BI387" s="145">
        <f t="shared" si="8"/>
        <v>0</v>
      </c>
      <c r="BJ387" s="17" t="s">
        <v>82</v>
      </c>
      <c r="BK387" s="145">
        <f t="shared" si="9"/>
        <v>0</v>
      </c>
      <c r="BL387" s="17" t="s">
        <v>1387</v>
      </c>
      <c r="BM387" s="144" t="s">
        <v>1398</v>
      </c>
    </row>
    <row r="388" spans="2:65" s="1" customFormat="1" ht="66.75" customHeight="1">
      <c r="B388" s="132"/>
      <c r="C388" s="133" t="s">
        <v>1399</v>
      </c>
      <c r="D388" s="133" t="s">
        <v>134</v>
      </c>
      <c r="E388" s="134" t="s">
        <v>1400</v>
      </c>
      <c r="F388" s="135" t="s">
        <v>1401</v>
      </c>
      <c r="G388" s="136" t="s">
        <v>1386</v>
      </c>
      <c r="H388" s="137">
        <v>1</v>
      </c>
      <c r="I388" s="138"/>
      <c r="J388" s="139">
        <f t="shared" si="0"/>
        <v>0</v>
      </c>
      <c r="K388" s="135" t="s">
        <v>1</v>
      </c>
      <c r="L388" s="32"/>
      <c r="M388" s="140" t="s">
        <v>1</v>
      </c>
      <c r="N388" s="141" t="s">
        <v>39</v>
      </c>
      <c r="P388" s="142">
        <f t="shared" si="1"/>
        <v>0</v>
      </c>
      <c r="Q388" s="142">
        <v>0</v>
      </c>
      <c r="R388" s="142">
        <f t="shared" si="2"/>
        <v>0</v>
      </c>
      <c r="S388" s="142">
        <v>0</v>
      </c>
      <c r="T388" s="143">
        <f t="shared" si="3"/>
        <v>0</v>
      </c>
      <c r="AR388" s="144" t="s">
        <v>1387</v>
      </c>
      <c r="AT388" s="144" t="s">
        <v>134</v>
      </c>
      <c r="AU388" s="144" t="s">
        <v>82</v>
      </c>
      <c r="AY388" s="17" t="s">
        <v>132</v>
      </c>
      <c r="BE388" s="145">
        <f t="shared" si="4"/>
        <v>0</v>
      </c>
      <c r="BF388" s="145">
        <f t="shared" si="5"/>
        <v>0</v>
      </c>
      <c r="BG388" s="145">
        <f t="shared" si="6"/>
        <v>0</v>
      </c>
      <c r="BH388" s="145">
        <f t="shared" si="7"/>
        <v>0</v>
      </c>
      <c r="BI388" s="145">
        <f t="shared" si="8"/>
        <v>0</v>
      </c>
      <c r="BJ388" s="17" t="s">
        <v>82</v>
      </c>
      <c r="BK388" s="145">
        <f t="shared" si="9"/>
        <v>0</v>
      </c>
      <c r="BL388" s="17" t="s">
        <v>1387</v>
      </c>
      <c r="BM388" s="144" t="s">
        <v>1402</v>
      </c>
    </row>
    <row r="389" spans="2:65" s="1" customFormat="1" ht="44.25" customHeight="1">
      <c r="B389" s="132"/>
      <c r="C389" s="133" t="s">
        <v>1403</v>
      </c>
      <c r="D389" s="133" t="s">
        <v>134</v>
      </c>
      <c r="E389" s="134" t="s">
        <v>1404</v>
      </c>
      <c r="F389" s="135" t="s">
        <v>1405</v>
      </c>
      <c r="G389" s="136" t="s">
        <v>1386</v>
      </c>
      <c r="H389" s="137">
        <v>1</v>
      </c>
      <c r="I389" s="138"/>
      <c r="J389" s="139">
        <f t="shared" si="0"/>
        <v>0</v>
      </c>
      <c r="K389" s="135" t="s">
        <v>1</v>
      </c>
      <c r="L389" s="32"/>
      <c r="M389" s="140" t="s">
        <v>1</v>
      </c>
      <c r="N389" s="141" t="s">
        <v>39</v>
      </c>
      <c r="P389" s="142">
        <f t="shared" si="1"/>
        <v>0</v>
      </c>
      <c r="Q389" s="142">
        <v>0</v>
      </c>
      <c r="R389" s="142">
        <f t="shared" si="2"/>
        <v>0</v>
      </c>
      <c r="S389" s="142">
        <v>0</v>
      </c>
      <c r="T389" s="143">
        <f t="shared" si="3"/>
        <v>0</v>
      </c>
      <c r="AR389" s="144" t="s">
        <v>1387</v>
      </c>
      <c r="AT389" s="144" t="s">
        <v>134</v>
      </c>
      <c r="AU389" s="144" t="s">
        <v>82</v>
      </c>
      <c r="AY389" s="17" t="s">
        <v>132</v>
      </c>
      <c r="BE389" s="145">
        <f t="shared" si="4"/>
        <v>0</v>
      </c>
      <c r="BF389" s="145">
        <f t="shared" si="5"/>
        <v>0</v>
      </c>
      <c r="BG389" s="145">
        <f t="shared" si="6"/>
        <v>0</v>
      </c>
      <c r="BH389" s="145">
        <f t="shared" si="7"/>
        <v>0</v>
      </c>
      <c r="BI389" s="145">
        <f t="shared" si="8"/>
        <v>0</v>
      </c>
      <c r="BJ389" s="17" t="s">
        <v>82</v>
      </c>
      <c r="BK389" s="145">
        <f t="shared" si="9"/>
        <v>0</v>
      </c>
      <c r="BL389" s="17" t="s">
        <v>1387</v>
      </c>
      <c r="BM389" s="144" t="s">
        <v>1406</v>
      </c>
    </row>
    <row r="390" spans="2:65" s="1" customFormat="1" ht="76.349999999999994" customHeight="1">
      <c r="B390" s="132"/>
      <c r="C390" s="133" t="s">
        <v>1407</v>
      </c>
      <c r="D390" s="133" t="s">
        <v>134</v>
      </c>
      <c r="E390" s="134" t="s">
        <v>1408</v>
      </c>
      <c r="F390" s="135" t="s">
        <v>1409</v>
      </c>
      <c r="G390" s="136" t="s">
        <v>1386</v>
      </c>
      <c r="H390" s="137">
        <v>1</v>
      </c>
      <c r="I390" s="138"/>
      <c r="J390" s="139">
        <f t="shared" si="0"/>
        <v>0</v>
      </c>
      <c r="K390" s="135" t="s">
        <v>1</v>
      </c>
      <c r="L390" s="32"/>
      <c r="M390" s="140" t="s">
        <v>1</v>
      </c>
      <c r="N390" s="141" t="s">
        <v>39</v>
      </c>
      <c r="P390" s="142">
        <f t="shared" si="1"/>
        <v>0</v>
      </c>
      <c r="Q390" s="142">
        <v>0</v>
      </c>
      <c r="R390" s="142">
        <f t="shared" si="2"/>
        <v>0</v>
      </c>
      <c r="S390" s="142">
        <v>0</v>
      </c>
      <c r="T390" s="143">
        <f t="shared" si="3"/>
        <v>0</v>
      </c>
      <c r="AR390" s="144" t="s">
        <v>1387</v>
      </c>
      <c r="AT390" s="144" t="s">
        <v>134</v>
      </c>
      <c r="AU390" s="144" t="s">
        <v>82</v>
      </c>
      <c r="AY390" s="17" t="s">
        <v>132</v>
      </c>
      <c r="BE390" s="145">
        <f t="shared" si="4"/>
        <v>0</v>
      </c>
      <c r="BF390" s="145">
        <f t="shared" si="5"/>
        <v>0</v>
      </c>
      <c r="BG390" s="145">
        <f t="shared" si="6"/>
        <v>0</v>
      </c>
      <c r="BH390" s="145">
        <f t="shared" si="7"/>
        <v>0</v>
      </c>
      <c r="BI390" s="145">
        <f t="shared" si="8"/>
        <v>0</v>
      </c>
      <c r="BJ390" s="17" t="s">
        <v>82</v>
      </c>
      <c r="BK390" s="145">
        <f t="shared" si="9"/>
        <v>0</v>
      </c>
      <c r="BL390" s="17" t="s">
        <v>1387</v>
      </c>
      <c r="BM390" s="144" t="s">
        <v>1410</v>
      </c>
    </row>
    <row r="391" spans="2:65" s="1" customFormat="1" ht="33" customHeight="1">
      <c r="B391" s="132"/>
      <c r="C391" s="133" t="s">
        <v>1411</v>
      </c>
      <c r="D391" s="133" t="s">
        <v>134</v>
      </c>
      <c r="E391" s="134" t="s">
        <v>1412</v>
      </c>
      <c r="F391" s="135" t="s">
        <v>1413</v>
      </c>
      <c r="G391" s="136" t="s">
        <v>1386</v>
      </c>
      <c r="H391" s="137">
        <v>1</v>
      </c>
      <c r="I391" s="138"/>
      <c r="J391" s="139">
        <f t="shared" si="0"/>
        <v>0</v>
      </c>
      <c r="K391" s="135" t="s">
        <v>1</v>
      </c>
      <c r="L391" s="32"/>
      <c r="M391" s="140" t="s">
        <v>1</v>
      </c>
      <c r="N391" s="141" t="s">
        <v>39</v>
      </c>
      <c r="P391" s="142">
        <f t="shared" si="1"/>
        <v>0</v>
      </c>
      <c r="Q391" s="142">
        <v>0</v>
      </c>
      <c r="R391" s="142">
        <f t="shared" si="2"/>
        <v>0</v>
      </c>
      <c r="S391" s="142">
        <v>0</v>
      </c>
      <c r="T391" s="143">
        <f t="shared" si="3"/>
        <v>0</v>
      </c>
      <c r="AR391" s="144" t="s">
        <v>1387</v>
      </c>
      <c r="AT391" s="144" t="s">
        <v>134</v>
      </c>
      <c r="AU391" s="144" t="s">
        <v>82</v>
      </c>
      <c r="AY391" s="17" t="s">
        <v>132</v>
      </c>
      <c r="BE391" s="145">
        <f t="shared" si="4"/>
        <v>0</v>
      </c>
      <c r="BF391" s="145">
        <f t="shared" si="5"/>
        <v>0</v>
      </c>
      <c r="BG391" s="145">
        <f t="shared" si="6"/>
        <v>0</v>
      </c>
      <c r="BH391" s="145">
        <f t="shared" si="7"/>
        <v>0</v>
      </c>
      <c r="BI391" s="145">
        <f t="shared" si="8"/>
        <v>0</v>
      </c>
      <c r="BJ391" s="17" t="s">
        <v>82</v>
      </c>
      <c r="BK391" s="145">
        <f t="shared" si="9"/>
        <v>0</v>
      </c>
      <c r="BL391" s="17" t="s">
        <v>1387</v>
      </c>
      <c r="BM391" s="144" t="s">
        <v>1414</v>
      </c>
    </row>
    <row r="392" spans="2:65" s="1" customFormat="1" ht="136.5" customHeight="1">
      <c r="B392" s="132"/>
      <c r="C392" s="133" t="s">
        <v>1415</v>
      </c>
      <c r="D392" s="133" t="s">
        <v>134</v>
      </c>
      <c r="E392" s="134" t="s">
        <v>1416</v>
      </c>
      <c r="F392" s="135" t="s">
        <v>1976</v>
      </c>
      <c r="G392" s="136" t="s">
        <v>1386</v>
      </c>
      <c r="H392" s="137">
        <v>1</v>
      </c>
      <c r="I392" s="138"/>
      <c r="J392" s="139">
        <f t="shared" si="0"/>
        <v>0</v>
      </c>
      <c r="K392" s="135" t="s">
        <v>1</v>
      </c>
      <c r="L392" s="32"/>
      <c r="M392" s="140" t="s">
        <v>1</v>
      </c>
      <c r="N392" s="141" t="s">
        <v>39</v>
      </c>
      <c r="P392" s="142">
        <f t="shared" si="1"/>
        <v>0</v>
      </c>
      <c r="Q392" s="142">
        <v>0</v>
      </c>
      <c r="R392" s="142">
        <f t="shared" si="2"/>
        <v>0</v>
      </c>
      <c r="S392" s="142">
        <v>0</v>
      </c>
      <c r="T392" s="143">
        <f t="shared" si="3"/>
        <v>0</v>
      </c>
      <c r="AR392" s="144" t="s">
        <v>1387</v>
      </c>
      <c r="AT392" s="144" t="s">
        <v>134</v>
      </c>
      <c r="AU392" s="144" t="s">
        <v>82</v>
      </c>
      <c r="AY392" s="17" t="s">
        <v>132</v>
      </c>
      <c r="BE392" s="145">
        <f t="shared" si="4"/>
        <v>0</v>
      </c>
      <c r="BF392" s="145">
        <f t="shared" si="5"/>
        <v>0</v>
      </c>
      <c r="BG392" s="145">
        <f t="shared" si="6"/>
        <v>0</v>
      </c>
      <c r="BH392" s="145">
        <f t="shared" si="7"/>
        <v>0</v>
      </c>
      <c r="BI392" s="145">
        <f t="shared" si="8"/>
        <v>0</v>
      </c>
      <c r="BJ392" s="17" t="s">
        <v>82</v>
      </c>
      <c r="BK392" s="145">
        <f t="shared" si="9"/>
        <v>0</v>
      </c>
      <c r="BL392" s="17" t="s">
        <v>1387</v>
      </c>
      <c r="BM392" s="144" t="s">
        <v>1417</v>
      </c>
    </row>
    <row r="393" spans="2:65" s="1" customFormat="1" ht="21.75" customHeight="1">
      <c r="B393" s="132"/>
      <c r="C393" s="133" t="s">
        <v>1418</v>
      </c>
      <c r="D393" s="133" t="s">
        <v>134</v>
      </c>
      <c r="E393" s="134" t="s">
        <v>1419</v>
      </c>
      <c r="F393" s="135" t="s">
        <v>1420</v>
      </c>
      <c r="G393" s="136" t="s">
        <v>1386</v>
      </c>
      <c r="H393" s="137">
        <v>1</v>
      </c>
      <c r="I393" s="138"/>
      <c r="J393" s="139">
        <f t="shared" si="0"/>
        <v>0</v>
      </c>
      <c r="K393" s="135" t="s">
        <v>1</v>
      </c>
      <c r="L393" s="32"/>
      <c r="M393" s="140" t="s">
        <v>1</v>
      </c>
      <c r="N393" s="141" t="s">
        <v>39</v>
      </c>
      <c r="P393" s="142">
        <f t="shared" si="1"/>
        <v>0</v>
      </c>
      <c r="Q393" s="142">
        <v>0</v>
      </c>
      <c r="R393" s="142">
        <f t="shared" si="2"/>
        <v>0</v>
      </c>
      <c r="S393" s="142">
        <v>0</v>
      </c>
      <c r="T393" s="143">
        <f t="shared" si="3"/>
        <v>0</v>
      </c>
      <c r="AR393" s="144" t="s">
        <v>1387</v>
      </c>
      <c r="AT393" s="144" t="s">
        <v>134</v>
      </c>
      <c r="AU393" s="144" t="s">
        <v>82</v>
      </c>
      <c r="AY393" s="17" t="s">
        <v>132</v>
      </c>
      <c r="BE393" s="145">
        <f t="shared" si="4"/>
        <v>0</v>
      </c>
      <c r="BF393" s="145">
        <f t="shared" si="5"/>
        <v>0</v>
      </c>
      <c r="BG393" s="145">
        <f t="shared" si="6"/>
        <v>0</v>
      </c>
      <c r="BH393" s="145">
        <f t="shared" si="7"/>
        <v>0</v>
      </c>
      <c r="BI393" s="145">
        <f t="shared" si="8"/>
        <v>0</v>
      </c>
      <c r="BJ393" s="17" t="s">
        <v>82</v>
      </c>
      <c r="BK393" s="145">
        <f t="shared" si="9"/>
        <v>0</v>
      </c>
      <c r="BL393" s="17" t="s">
        <v>1387</v>
      </c>
      <c r="BM393" s="144" t="s">
        <v>1421</v>
      </c>
    </row>
    <row r="394" spans="2:65" s="1" customFormat="1" ht="55.5" customHeight="1">
      <c r="B394" s="132"/>
      <c r="C394" s="133" t="s">
        <v>1422</v>
      </c>
      <c r="D394" s="133" t="s">
        <v>134</v>
      </c>
      <c r="E394" s="134" t="s">
        <v>1423</v>
      </c>
      <c r="F394" s="135" t="s">
        <v>1424</v>
      </c>
      <c r="G394" s="136" t="s">
        <v>1386</v>
      </c>
      <c r="H394" s="137">
        <v>1</v>
      </c>
      <c r="I394" s="138"/>
      <c r="J394" s="139">
        <f t="shared" si="0"/>
        <v>0</v>
      </c>
      <c r="K394" s="135" t="s">
        <v>1</v>
      </c>
      <c r="L394" s="32"/>
      <c r="M394" s="140" t="s">
        <v>1</v>
      </c>
      <c r="N394" s="141" t="s">
        <v>39</v>
      </c>
      <c r="P394" s="142">
        <f t="shared" si="1"/>
        <v>0</v>
      </c>
      <c r="Q394" s="142">
        <v>0</v>
      </c>
      <c r="R394" s="142">
        <f t="shared" si="2"/>
        <v>0</v>
      </c>
      <c r="S394" s="142">
        <v>0</v>
      </c>
      <c r="T394" s="143">
        <f t="shared" si="3"/>
        <v>0</v>
      </c>
      <c r="AR394" s="144" t="s">
        <v>1387</v>
      </c>
      <c r="AT394" s="144" t="s">
        <v>134</v>
      </c>
      <c r="AU394" s="144" t="s">
        <v>82</v>
      </c>
      <c r="AY394" s="17" t="s">
        <v>132</v>
      </c>
      <c r="BE394" s="145">
        <f t="shared" si="4"/>
        <v>0</v>
      </c>
      <c r="BF394" s="145">
        <f t="shared" si="5"/>
        <v>0</v>
      </c>
      <c r="BG394" s="145">
        <f t="shared" si="6"/>
        <v>0</v>
      </c>
      <c r="BH394" s="145">
        <f t="shared" si="7"/>
        <v>0</v>
      </c>
      <c r="BI394" s="145">
        <f t="shared" si="8"/>
        <v>0</v>
      </c>
      <c r="BJ394" s="17" t="s">
        <v>82</v>
      </c>
      <c r="BK394" s="145">
        <f t="shared" si="9"/>
        <v>0</v>
      </c>
      <c r="BL394" s="17" t="s">
        <v>1387</v>
      </c>
      <c r="BM394" s="144" t="s">
        <v>1425</v>
      </c>
    </row>
    <row r="395" spans="2:65" s="1" customFormat="1" ht="16.5" customHeight="1">
      <c r="B395" s="132"/>
      <c r="C395" s="133" t="s">
        <v>1426</v>
      </c>
      <c r="D395" s="133" t="s">
        <v>134</v>
      </c>
      <c r="E395" s="134" t="s">
        <v>1427</v>
      </c>
      <c r="F395" s="135" t="s">
        <v>1428</v>
      </c>
      <c r="G395" s="136" t="s">
        <v>479</v>
      </c>
      <c r="H395" s="137">
        <v>1</v>
      </c>
      <c r="I395" s="138"/>
      <c r="J395" s="139">
        <f t="shared" si="0"/>
        <v>0</v>
      </c>
      <c r="K395" s="135" t="s">
        <v>1</v>
      </c>
      <c r="L395" s="32"/>
      <c r="M395" s="140" t="s">
        <v>1</v>
      </c>
      <c r="N395" s="141" t="s">
        <v>39</v>
      </c>
      <c r="P395" s="142">
        <f t="shared" si="1"/>
        <v>0</v>
      </c>
      <c r="Q395" s="142">
        <v>0</v>
      </c>
      <c r="R395" s="142">
        <f t="shared" si="2"/>
        <v>0</v>
      </c>
      <c r="S395" s="142">
        <v>0</v>
      </c>
      <c r="T395" s="143">
        <f t="shared" si="3"/>
        <v>0</v>
      </c>
      <c r="AR395" s="144" t="s">
        <v>1387</v>
      </c>
      <c r="AT395" s="144" t="s">
        <v>134</v>
      </c>
      <c r="AU395" s="144" t="s">
        <v>82</v>
      </c>
      <c r="AY395" s="17" t="s">
        <v>132</v>
      </c>
      <c r="BE395" s="145">
        <f t="shared" si="4"/>
        <v>0</v>
      </c>
      <c r="BF395" s="145">
        <f t="shared" si="5"/>
        <v>0</v>
      </c>
      <c r="BG395" s="145">
        <f t="shared" si="6"/>
        <v>0</v>
      </c>
      <c r="BH395" s="145">
        <f t="shared" si="7"/>
        <v>0</v>
      </c>
      <c r="BI395" s="145">
        <f t="shared" si="8"/>
        <v>0</v>
      </c>
      <c r="BJ395" s="17" t="s">
        <v>82</v>
      </c>
      <c r="BK395" s="145">
        <f t="shared" si="9"/>
        <v>0</v>
      </c>
      <c r="BL395" s="17" t="s">
        <v>1387</v>
      </c>
      <c r="BM395" s="144" t="s">
        <v>1429</v>
      </c>
    </row>
    <row r="396" spans="2:65" s="1" customFormat="1" ht="37.9" customHeight="1">
      <c r="B396" s="132"/>
      <c r="C396" s="133" t="s">
        <v>1430</v>
      </c>
      <c r="D396" s="133" t="s">
        <v>134</v>
      </c>
      <c r="E396" s="134" t="s">
        <v>1431</v>
      </c>
      <c r="F396" s="135" t="s">
        <v>1432</v>
      </c>
      <c r="G396" s="136" t="s">
        <v>479</v>
      </c>
      <c r="H396" s="137">
        <v>1</v>
      </c>
      <c r="I396" s="138"/>
      <c r="J396" s="139">
        <f t="shared" si="0"/>
        <v>0</v>
      </c>
      <c r="K396" s="135" t="s">
        <v>1</v>
      </c>
      <c r="L396" s="32"/>
      <c r="M396" s="140" t="s">
        <v>1</v>
      </c>
      <c r="N396" s="141" t="s">
        <v>39</v>
      </c>
      <c r="P396" s="142">
        <f t="shared" si="1"/>
        <v>0</v>
      </c>
      <c r="Q396" s="142">
        <v>0</v>
      </c>
      <c r="R396" s="142">
        <f t="shared" si="2"/>
        <v>0</v>
      </c>
      <c r="S396" s="142">
        <v>0</v>
      </c>
      <c r="T396" s="143">
        <f t="shared" si="3"/>
        <v>0</v>
      </c>
      <c r="AR396" s="144" t="s">
        <v>1387</v>
      </c>
      <c r="AT396" s="144" t="s">
        <v>134</v>
      </c>
      <c r="AU396" s="144" t="s">
        <v>82</v>
      </c>
      <c r="AY396" s="17" t="s">
        <v>132</v>
      </c>
      <c r="BE396" s="145">
        <f t="shared" si="4"/>
        <v>0</v>
      </c>
      <c r="BF396" s="145">
        <f t="shared" si="5"/>
        <v>0</v>
      </c>
      <c r="BG396" s="145">
        <f t="shared" si="6"/>
        <v>0</v>
      </c>
      <c r="BH396" s="145">
        <f t="shared" si="7"/>
        <v>0</v>
      </c>
      <c r="BI396" s="145">
        <f t="shared" si="8"/>
        <v>0</v>
      </c>
      <c r="BJ396" s="17" t="s">
        <v>82</v>
      </c>
      <c r="BK396" s="145">
        <f t="shared" si="9"/>
        <v>0</v>
      </c>
      <c r="BL396" s="17" t="s">
        <v>1387</v>
      </c>
      <c r="BM396" s="144" t="s">
        <v>1433</v>
      </c>
    </row>
    <row r="397" spans="2:65" s="1" customFormat="1" ht="24.2" customHeight="1">
      <c r="B397" s="132"/>
      <c r="C397" s="133" t="s">
        <v>1434</v>
      </c>
      <c r="D397" s="133" t="s">
        <v>134</v>
      </c>
      <c r="E397" s="134" t="s">
        <v>1435</v>
      </c>
      <c r="F397" s="135" t="s">
        <v>1436</v>
      </c>
      <c r="G397" s="136" t="s">
        <v>1386</v>
      </c>
      <c r="H397" s="137">
        <v>1</v>
      </c>
      <c r="I397" s="138"/>
      <c r="J397" s="139">
        <f t="shared" si="0"/>
        <v>0</v>
      </c>
      <c r="K397" s="135" t="s">
        <v>1</v>
      </c>
      <c r="L397" s="32"/>
      <c r="M397" s="140" t="s">
        <v>1</v>
      </c>
      <c r="N397" s="141" t="s">
        <v>39</v>
      </c>
      <c r="P397" s="142">
        <f t="shared" si="1"/>
        <v>0</v>
      </c>
      <c r="Q397" s="142">
        <v>0</v>
      </c>
      <c r="R397" s="142">
        <f t="shared" si="2"/>
        <v>0</v>
      </c>
      <c r="S397" s="142">
        <v>0</v>
      </c>
      <c r="T397" s="143">
        <f t="shared" si="3"/>
        <v>0</v>
      </c>
      <c r="AR397" s="144" t="s">
        <v>1387</v>
      </c>
      <c r="AT397" s="144" t="s">
        <v>134</v>
      </c>
      <c r="AU397" s="144" t="s">
        <v>82</v>
      </c>
      <c r="AY397" s="17" t="s">
        <v>132</v>
      </c>
      <c r="BE397" s="145">
        <f t="shared" si="4"/>
        <v>0</v>
      </c>
      <c r="BF397" s="145">
        <f t="shared" si="5"/>
        <v>0</v>
      </c>
      <c r="BG397" s="145">
        <f t="shared" si="6"/>
        <v>0</v>
      </c>
      <c r="BH397" s="145">
        <f t="shared" si="7"/>
        <v>0</v>
      </c>
      <c r="BI397" s="145">
        <f t="shared" si="8"/>
        <v>0</v>
      </c>
      <c r="BJ397" s="17" t="s">
        <v>82</v>
      </c>
      <c r="BK397" s="145">
        <f t="shared" si="9"/>
        <v>0</v>
      </c>
      <c r="BL397" s="17" t="s">
        <v>1387</v>
      </c>
      <c r="BM397" s="144" t="s">
        <v>1437</v>
      </c>
    </row>
    <row r="398" spans="2:65" s="1" customFormat="1" ht="6.95" customHeight="1">
      <c r="B398" s="44"/>
      <c r="C398" s="45"/>
      <c r="D398" s="45"/>
      <c r="E398" s="45"/>
      <c r="F398" s="45"/>
      <c r="G398" s="45"/>
      <c r="H398" s="45"/>
      <c r="I398" s="45"/>
      <c r="J398" s="45"/>
      <c r="K398" s="45"/>
      <c r="L398" s="32"/>
    </row>
  </sheetData>
  <autoFilter ref="C127:K397" xr:uid="{00000000-0009-0000-0000-000004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566"/>
  <sheetViews>
    <sheetView showGridLines="0" topLeftCell="A529" workbookViewId="0">
      <selection activeCell="F565" sqref="F565"/>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89" t="s">
        <v>5</v>
      </c>
      <c r="M2" s="190"/>
      <c r="N2" s="190"/>
      <c r="O2" s="190"/>
      <c r="P2" s="190"/>
      <c r="Q2" s="190"/>
      <c r="R2" s="190"/>
      <c r="S2" s="190"/>
      <c r="T2" s="190"/>
      <c r="U2" s="190"/>
      <c r="V2" s="190"/>
      <c r="AT2" s="17" t="s">
        <v>96</v>
      </c>
    </row>
    <row r="3" spans="2:46" ht="6.95" hidden="1" customHeight="1">
      <c r="B3" s="18"/>
      <c r="C3" s="19"/>
      <c r="D3" s="19"/>
      <c r="E3" s="19"/>
      <c r="F3" s="19"/>
      <c r="G3" s="19"/>
      <c r="H3" s="19"/>
      <c r="I3" s="19"/>
      <c r="J3" s="19"/>
      <c r="K3" s="19"/>
      <c r="L3" s="20"/>
      <c r="AT3" s="17" t="s">
        <v>84</v>
      </c>
    </row>
    <row r="4" spans="2:46" ht="24.95" hidden="1" customHeight="1">
      <c r="B4" s="20"/>
      <c r="D4" s="21" t="s">
        <v>100</v>
      </c>
      <c r="L4" s="20"/>
      <c r="M4" s="88" t="s">
        <v>10</v>
      </c>
      <c r="AT4" s="17" t="s">
        <v>3</v>
      </c>
    </row>
    <row r="5" spans="2:46" ht="6.95" hidden="1" customHeight="1">
      <c r="B5" s="20"/>
      <c r="L5" s="20"/>
    </row>
    <row r="6" spans="2:46" ht="12" hidden="1" customHeight="1">
      <c r="B6" s="20"/>
      <c r="D6" s="27" t="s">
        <v>16</v>
      </c>
      <c r="L6" s="20"/>
    </row>
    <row r="7" spans="2:46" ht="16.5" hidden="1" customHeight="1">
      <c r="B7" s="20"/>
      <c r="E7" s="229" t="str">
        <f>'Rekapitulace stavby'!K6</f>
        <v>Odkanalizování a čištění splaškových vod v obci Vlasenice</v>
      </c>
      <c r="F7" s="230"/>
      <c r="G7" s="230"/>
      <c r="H7" s="230"/>
      <c r="L7" s="20"/>
    </row>
    <row r="8" spans="2:46" s="1" customFormat="1" ht="12" hidden="1" customHeight="1">
      <c r="B8" s="32"/>
      <c r="D8" s="27" t="s">
        <v>101</v>
      </c>
      <c r="L8" s="32"/>
    </row>
    <row r="9" spans="2:46" s="1" customFormat="1" ht="16.5" hidden="1" customHeight="1">
      <c r="B9" s="32"/>
      <c r="E9" s="214" t="s">
        <v>1438</v>
      </c>
      <c r="F9" s="228"/>
      <c r="G9" s="228"/>
      <c r="H9" s="228"/>
      <c r="L9" s="32"/>
    </row>
    <row r="10" spans="2:46" s="1" customFormat="1" hidden="1">
      <c r="B10" s="32"/>
      <c r="L10" s="32"/>
    </row>
    <row r="11" spans="2:46" s="1" customFormat="1" ht="12" hidden="1" customHeight="1">
      <c r="B11" s="32"/>
      <c r="D11" s="27" t="s">
        <v>18</v>
      </c>
      <c r="F11" s="25" t="s">
        <v>1</v>
      </c>
      <c r="I11" s="27" t="s">
        <v>19</v>
      </c>
      <c r="J11" s="25" t="s">
        <v>1</v>
      </c>
      <c r="L11" s="32"/>
    </row>
    <row r="12" spans="2:46" s="1" customFormat="1" ht="12" hidden="1" customHeight="1">
      <c r="B12" s="32"/>
      <c r="D12" s="27" t="s">
        <v>20</v>
      </c>
      <c r="F12" s="25" t="s">
        <v>21</v>
      </c>
      <c r="I12" s="27" t="s">
        <v>22</v>
      </c>
      <c r="J12" s="52" t="str">
        <f>'Rekapitulace stavby'!AN8</f>
        <v>5. 7. 2024</v>
      </c>
      <c r="L12" s="32"/>
    </row>
    <row r="13" spans="2:46" s="1" customFormat="1" ht="10.9" hidden="1" customHeight="1">
      <c r="B13" s="32"/>
      <c r="L13" s="32"/>
    </row>
    <row r="14" spans="2:46" s="1" customFormat="1" ht="12" hidden="1" customHeight="1">
      <c r="B14" s="32"/>
      <c r="D14" s="27" t="s">
        <v>24</v>
      </c>
      <c r="I14" s="27" t="s">
        <v>25</v>
      </c>
      <c r="J14" s="25" t="s">
        <v>1</v>
      </c>
      <c r="L14" s="32"/>
    </row>
    <row r="15" spans="2:46" s="1" customFormat="1" ht="18" hidden="1" customHeight="1">
      <c r="B15" s="32"/>
      <c r="E15" s="25" t="s">
        <v>26</v>
      </c>
      <c r="I15" s="27" t="s">
        <v>27</v>
      </c>
      <c r="J15" s="25" t="s">
        <v>1</v>
      </c>
      <c r="L15" s="32"/>
    </row>
    <row r="16" spans="2:46" s="1" customFormat="1" ht="6.95" hidden="1" customHeight="1">
      <c r="B16" s="32"/>
      <c r="L16" s="32"/>
    </row>
    <row r="17" spans="2:12" s="1" customFormat="1" ht="12" hidden="1" customHeight="1">
      <c r="B17" s="32"/>
      <c r="D17" s="27" t="s">
        <v>28</v>
      </c>
      <c r="I17" s="27" t="s">
        <v>25</v>
      </c>
      <c r="J17" s="28" t="str">
        <f>'Rekapitulace stavby'!AN13</f>
        <v>Vyplň údaj</v>
      </c>
      <c r="L17" s="32"/>
    </row>
    <row r="18" spans="2:12" s="1" customFormat="1" ht="18" hidden="1" customHeight="1">
      <c r="B18" s="32"/>
      <c r="E18" s="231" t="str">
        <f>'Rekapitulace stavby'!E14</f>
        <v>Vyplň údaj</v>
      </c>
      <c r="F18" s="201"/>
      <c r="G18" s="201"/>
      <c r="H18" s="201"/>
      <c r="I18" s="27" t="s">
        <v>27</v>
      </c>
      <c r="J18" s="28" t="str">
        <f>'Rekapitulace stavby'!AN14</f>
        <v>Vyplň údaj</v>
      </c>
      <c r="L18" s="32"/>
    </row>
    <row r="19" spans="2:12" s="1" customFormat="1" ht="6.95" hidden="1" customHeight="1">
      <c r="B19" s="32"/>
      <c r="L19" s="32"/>
    </row>
    <row r="20" spans="2:12" s="1" customFormat="1" ht="12" hidden="1" customHeight="1">
      <c r="B20" s="32"/>
      <c r="D20" s="27" t="s">
        <v>30</v>
      </c>
      <c r="I20" s="27" t="s">
        <v>25</v>
      </c>
      <c r="J20" s="25" t="str">
        <f>IF('Rekapitulace stavby'!AN16="","",'Rekapitulace stavby'!AN16)</f>
        <v/>
      </c>
      <c r="L20" s="32"/>
    </row>
    <row r="21" spans="2:12" s="1" customFormat="1" ht="18" hidden="1" customHeight="1">
      <c r="B21" s="32"/>
      <c r="E21" s="25" t="str">
        <f>IF('Rekapitulace stavby'!E17="","",'Rekapitulace stavby'!E17)</f>
        <v xml:space="preserve"> </v>
      </c>
      <c r="I21" s="27" t="s">
        <v>27</v>
      </c>
      <c r="J21" s="25" t="str">
        <f>IF('Rekapitulace stavby'!AN17="","",'Rekapitulace stavby'!AN17)</f>
        <v/>
      </c>
      <c r="L21" s="32"/>
    </row>
    <row r="22" spans="2:12" s="1" customFormat="1" ht="6.95" hidden="1" customHeight="1">
      <c r="B22" s="32"/>
      <c r="L22" s="32"/>
    </row>
    <row r="23" spans="2:12" s="1" customFormat="1" ht="12" hidden="1" customHeight="1">
      <c r="B23" s="32"/>
      <c r="D23" s="27" t="s">
        <v>32</v>
      </c>
      <c r="I23" s="27" t="s">
        <v>25</v>
      </c>
      <c r="J23" s="25" t="str">
        <f>IF('Rekapitulace stavby'!AN19="","",'Rekapitulace stavby'!AN19)</f>
        <v/>
      </c>
      <c r="L23" s="32"/>
    </row>
    <row r="24" spans="2:12" s="1" customFormat="1" ht="18" hidden="1" customHeight="1">
      <c r="B24" s="32"/>
      <c r="E24" s="25" t="str">
        <f>IF('Rekapitulace stavby'!E20="","",'Rekapitulace stavby'!E20)</f>
        <v xml:space="preserve"> </v>
      </c>
      <c r="I24" s="27" t="s">
        <v>27</v>
      </c>
      <c r="J24" s="25" t="str">
        <f>IF('Rekapitulace stavby'!AN20="","",'Rekapitulace stavby'!AN20)</f>
        <v/>
      </c>
      <c r="L24" s="32"/>
    </row>
    <row r="25" spans="2:12" s="1" customFormat="1" ht="6.95" hidden="1" customHeight="1">
      <c r="B25" s="32"/>
      <c r="L25" s="32"/>
    </row>
    <row r="26" spans="2:12" s="1" customFormat="1" ht="12" hidden="1" customHeight="1">
      <c r="B26" s="32"/>
      <c r="D26" s="27" t="s">
        <v>33</v>
      </c>
      <c r="L26" s="32"/>
    </row>
    <row r="27" spans="2:12" s="7" customFormat="1" ht="16.5" hidden="1" customHeight="1">
      <c r="B27" s="89"/>
      <c r="E27" s="205" t="s">
        <v>1</v>
      </c>
      <c r="F27" s="205"/>
      <c r="G27" s="205"/>
      <c r="H27" s="205"/>
      <c r="L27" s="89"/>
    </row>
    <row r="28" spans="2:12" s="1" customFormat="1" ht="6.95" hidden="1" customHeight="1">
      <c r="B28" s="32"/>
      <c r="L28" s="32"/>
    </row>
    <row r="29" spans="2:12" s="1" customFormat="1" ht="6.95" hidden="1" customHeight="1">
      <c r="B29" s="32"/>
      <c r="D29" s="53"/>
      <c r="E29" s="53"/>
      <c r="F29" s="53"/>
      <c r="G29" s="53"/>
      <c r="H29" s="53"/>
      <c r="I29" s="53"/>
      <c r="J29" s="53"/>
      <c r="K29" s="53"/>
      <c r="L29" s="32"/>
    </row>
    <row r="30" spans="2:12" s="1" customFormat="1" ht="25.35" hidden="1" customHeight="1">
      <c r="B30" s="32"/>
      <c r="D30" s="90" t="s">
        <v>34</v>
      </c>
      <c r="J30" s="66">
        <f>ROUND(J123, 2)</f>
        <v>0</v>
      </c>
      <c r="L30" s="32"/>
    </row>
    <row r="31" spans="2:12" s="1" customFormat="1" ht="6.95" hidden="1" customHeight="1">
      <c r="B31" s="32"/>
      <c r="D31" s="53"/>
      <c r="E31" s="53"/>
      <c r="F31" s="53"/>
      <c r="G31" s="53"/>
      <c r="H31" s="53"/>
      <c r="I31" s="53"/>
      <c r="J31" s="53"/>
      <c r="K31" s="53"/>
      <c r="L31" s="32"/>
    </row>
    <row r="32" spans="2:12" s="1" customFormat="1" ht="14.45" hidden="1" customHeight="1">
      <c r="B32" s="32"/>
      <c r="F32" s="35" t="s">
        <v>36</v>
      </c>
      <c r="I32" s="35" t="s">
        <v>35</v>
      </c>
      <c r="J32" s="35" t="s">
        <v>37</v>
      </c>
      <c r="L32" s="32"/>
    </row>
    <row r="33" spans="2:12" s="1" customFormat="1" ht="14.45" hidden="1" customHeight="1">
      <c r="B33" s="32"/>
      <c r="D33" s="55" t="s">
        <v>38</v>
      </c>
      <c r="E33" s="27" t="s">
        <v>39</v>
      </c>
      <c r="F33" s="91">
        <f>ROUND((SUM(BE123:BE565)),  2)</f>
        <v>0</v>
      </c>
      <c r="I33" s="92">
        <v>0.21</v>
      </c>
      <c r="J33" s="91">
        <f>ROUND(((SUM(BE123:BE565))*I33),  2)</f>
        <v>0</v>
      </c>
      <c r="L33" s="32"/>
    </row>
    <row r="34" spans="2:12" s="1" customFormat="1" ht="14.45" hidden="1" customHeight="1">
      <c r="B34" s="32"/>
      <c r="E34" s="27" t="s">
        <v>40</v>
      </c>
      <c r="F34" s="91">
        <f>ROUND((SUM(BF123:BF565)),  2)</f>
        <v>0</v>
      </c>
      <c r="I34" s="92">
        <v>0.12</v>
      </c>
      <c r="J34" s="91">
        <f>ROUND(((SUM(BF123:BF565))*I34),  2)</f>
        <v>0</v>
      </c>
      <c r="L34" s="32"/>
    </row>
    <row r="35" spans="2:12" s="1" customFormat="1" ht="14.45" hidden="1" customHeight="1">
      <c r="B35" s="32"/>
      <c r="E35" s="27" t="s">
        <v>41</v>
      </c>
      <c r="F35" s="91">
        <f>ROUND((SUM(BG123:BG565)),  2)</f>
        <v>0</v>
      </c>
      <c r="I35" s="92">
        <v>0.21</v>
      </c>
      <c r="J35" s="91">
        <f>0</f>
        <v>0</v>
      </c>
      <c r="L35" s="32"/>
    </row>
    <row r="36" spans="2:12" s="1" customFormat="1" ht="14.45" hidden="1" customHeight="1">
      <c r="B36" s="32"/>
      <c r="E36" s="27" t="s">
        <v>42</v>
      </c>
      <c r="F36" s="91">
        <f>ROUND((SUM(BH123:BH565)),  2)</f>
        <v>0</v>
      </c>
      <c r="I36" s="92">
        <v>0.12</v>
      </c>
      <c r="J36" s="91">
        <f>0</f>
        <v>0</v>
      </c>
      <c r="L36" s="32"/>
    </row>
    <row r="37" spans="2:12" s="1" customFormat="1" ht="14.45" hidden="1" customHeight="1">
      <c r="B37" s="32"/>
      <c r="E37" s="27" t="s">
        <v>43</v>
      </c>
      <c r="F37" s="91">
        <f>ROUND((SUM(BI123:BI565)),  2)</f>
        <v>0</v>
      </c>
      <c r="I37" s="92">
        <v>0</v>
      </c>
      <c r="J37" s="91">
        <f>0</f>
        <v>0</v>
      </c>
      <c r="L37" s="32"/>
    </row>
    <row r="38" spans="2:12" s="1" customFormat="1" ht="6.95" hidden="1" customHeight="1">
      <c r="B38" s="32"/>
      <c r="L38" s="32"/>
    </row>
    <row r="39" spans="2:12" s="1" customFormat="1" ht="25.35" hidden="1" customHeight="1">
      <c r="B39" s="32"/>
      <c r="C39" s="93"/>
      <c r="D39" s="94" t="s">
        <v>44</v>
      </c>
      <c r="E39" s="57"/>
      <c r="F39" s="57"/>
      <c r="G39" s="95" t="s">
        <v>45</v>
      </c>
      <c r="H39" s="96" t="s">
        <v>46</v>
      </c>
      <c r="I39" s="57"/>
      <c r="J39" s="97">
        <f>SUM(J30:J37)</f>
        <v>0</v>
      </c>
      <c r="K39" s="98"/>
      <c r="L39" s="32"/>
    </row>
    <row r="40" spans="2:12" s="1" customFormat="1" ht="14.45" hidden="1" customHeight="1">
      <c r="B40" s="32"/>
      <c r="L40" s="32"/>
    </row>
    <row r="41" spans="2:12" ht="14.45" hidden="1" customHeight="1">
      <c r="B41" s="20"/>
      <c r="L41" s="20"/>
    </row>
    <row r="42" spans="2:12" ht="14.45" hidden="1" customHeight="1">
      <c r="B42" s="20"/>
      <c r="L42" s="20"/>
    </row>
    <row r="43" spans="2:12" ht="14.45" hidden="1" customHeight="1">
      <c r="B43" s="20"/>
      <c r="L43" s="20"/>
    </row>
    <row r="44" spans="2:12" ht="14.45" hidden="1" customHeight="1">
      <c r="B44" s="20"/>
      <c r="L44" s="20"/>
    </row>
    <row r="45" spans="2:12" ht="14.45" hidden="1" customHeight="1">
      <c r="B45" s="20"/>
      <c r="L45" s="20"/>
    </row>
    <row r="46" spans="2:12" ht="14.45" hidden="1" customHeight="1">
      <c r="B46" s="20"/>
      <c r="L46" s="20"/>
    </row>
    <row r="47" spans="2:12" ht="14.45" hidden="1" customHeight="1">
      <c r="B47" s="20"/>
      <c r="L47" s="20"/>
    </row>
    <row r="48" spans="2:12" ht="14.45" hidden="1" customHeight="1">
      <c r="B48" s="20"/>
      <c r="L48" s="20"/>
    </row>
    <row r="49" spans="2:12" ht="14.45" hidden="1" customHeight="1">
      <c r="B49" s="20"/>
      <c r="L49" s="20"/>
    </row>
    <row r="50" spans="2:12" s="1" customFormat="1" ht="14.45" hidden="1" customHeight="1">
      <c r="B50" s="32"/>
      <c r="D50" s="41" t="s">
        <v>47</v>
      </c>
      <c r="E50" s="42"/>
      <c r="F50" s="42"/>
      <c r="G50" s="41" t="s">
        <v>48</v>
      </c>
      <c r="H50" s="42"/>
      <c r="I50" s="42"/>
      <c r="J50" s="42"/>
      <c r="K50" s="42"/>
      <c r="L50" s="32"/>
    </row>
    <row r="51" spans="2:12" hidden="1">
      <c r="B51" s="20"/>
      <c r="L51" s="20"/>
    </row>
    <row r="52" spans="2:12" hidden="1">
      <c r="B52" s="20"/>
      <c r="L52" s="20"/>
    </row>
    <row r="53" spans="2:12" hidden="1">
      <c r="B53" s="20"/>
      <c r="L53" s="20"/>
    </row>
    <row r="54" spans="2:12" hidden="1">
      <c r="B54" s="20"/>
      <c r="L54" s="20"/>
    </row>
    <row r="55" spans="2:12" hidden="1">
      <c r="B55" s="20"/>
      <c r="L55" s="20"/>
    </row>
    <row r="56" spans="2:12" hidden="1">
      <c r="B56" s="20"/>
      <c r="L56" s="20"/>
    </row>
    <row r="57" spans="2:12" hidden="1">
      <c r="B57" s="20"/>
      <c r="L57" s="20"/>
    </row>
    <row r="58" spans="2:12" hidden="1">
      <c r="B58" s="20"/>
      <c r="L58" s="20"/>
    </row>
    <row r="59" spans="2:12" hidden="1">
      <c r="B59" s="20"/>
      <c r="L59" s="20"/>
    </row>
    <row r="60" spans="2:12" hidden="1">
      <c r="B60" s="20"/>
      <c r="L60" s="20"/>
    </row>
    <row r="61" spans="2:12" s="1" customFormat="1" ht="12.75" hidden="1">
      <c r="B61" s="32"/>
      <c r="D61" s="43" t="s">
        <v>49</v>
      </c>
      <c r="E61" s="34"/>
      <c r="F61" s="99" t="s">
        <v>50</v>
      </c>
      <c r="G61" s="43" t="s">
        <v>49</v>
      </c>
      <c r="H61" s="34"/>
      <c r="I61" s="34"/>
      <c r="J61" s="100" t="s">
        <v>50</v>
      </c>
      <c r="K61" s="34"/>
      <c r="L61" s="32"/>
    </row>
    <row r="62" spans="2:12" hidden="1">
      <c r="B62" s="20"/>
      <c r="L62" s="20"/>
    </row>
    <row r="63" spans="2:12" hidden="1">
      <c r="B63" s="20"/>
      <c r="L63" s="20"/>
    </row>
    <row r="64" spans="2:12" hidden="1">
      <c r="B64" s="20"/>
      <c r="L64" s="20"/>
    </row>
    <row r="65" spans="2:12" s="1" customFormat="1" ht="12.75" hidden="1">
      <c r="B65" s="32"/>
      <c r="D65" s="41" t="s">
        <v>51</v>
      </c>
      <c r="E65" s="42"/>
      <c r="F65" s="42"/>
      <c r="G65" s="41" t="s">
        <v>52</v>
      </c>
      <c r="H65" s="42"/>
      <c r="I65" s="42"/>
      <c r="J65" s="42"/>
      <c r="K65" s="42"/>
      <c r="L65" s="32"/>
    </row>
    <row r="66" spans="2:12" hidden="1">
      <c r="B66" s="20"/>
      <c r="L66" s="20"/>
    </row>
    <row r="67" spans="2:12" hidden="1">
      <c r="B67" s="20"/>
      <c r="L67" s="20"/>
    </row>
    <row r="68" spans="2:12" hidden="1">
      <c r="B68" s="20"/>
      <c r="L68" s="20"/>
    </row>
    <row r="69" spans="2:12" hidden="1">
      <c r="B69" s="20"/>
      <c r="L69" s="20"/>
    </row>
    <row r="70" spans="2:12" hidden="1">
      <c r="B70" s="20"/>
      <c r="L70" s="20"/>
    </row>
    <row r="71" spans="2:12" hidden="1">
      <c r="B71" s="20"/>
      <c r="L71" s="20"/>
    </row>
    <row r="72" spans="2:12" hidden="1">
      <c r="B72" s="20"/>
      <c r="L72" s="20"/>
    </row>
    <row r="73" spans="2:12" hidden="1">
      <c r="B73" s="20"/>
      <c r="L73" s="20"/>
    </row>
    <row r="74" spans="2:12" hidden="1">
      <c r="B74" s="20"/>
      <c r="L74" s="20"/>
    </row>
    <row r="75" spans="2:12" hidden="1">
      <c r="B75" s="20"/>
      <c r="L75" s="20"/>
    </row>
    <row r="76" spans="2:12" s="1" customFormat="1" ht="12.75" hidden="1">
      <c r="B76" s="32"/>
      <c r="D76" s="43" t="s">
        <v>49</v>
      </c>
      <c r="E76" s="34"/>
      <c r="F76" s="99" t="s">
        <v>50</v>
      </c>
      <c r="G76" s="43" t="s">
        <v>49</v>
      </c>
      <c r="H76" s="34"/>
      <c r="I76" s="34"/>
      <c r="J76" s="100" t="s">
        <v>50</v>
      </c>
      <c r="K76" s="34"/>
      <c r="L76" s="32"/>
    </row>
    <row r="77" spans="2:12" s="1" customFormat="1" ht="14.45" hidden="1" customHeight="1">
      <c r="B77" s="44"/>
      <c r="C77" s="45"/>
      <c r="D77" s="45"/>
      <c r="E77" s="45"/>
      <c r="F77" s="45"/>
      <c r="G77" s="45"/>
      <c r="H77" s="45"/>
      <c r="I77" s="45"/>
      <c r="J77" s="45"/>
      <c r="K77" s="45"/>
      <c r="L77" s="32"/>
    </row>
    <row r="78" spans="2:12" hidden="1"/>
    <row r="79" spans="2:12" hidden="1"/>
    <row r="80" spans="2:12" hidden="1"/>
    <row r="81" spans="2:47" s="1" customFormat="1" ht="6.95" hidden="1" customHeight="1">
      <c r="B81" s="46"/>
      <c r="C81" s="47"/>
      <c r="D81" s="47"/>
      <c r="E81" s="47"/>
      <c r="F81" s="47"/>
      <c r="G81" s="47"/>
      <c r="H81" s="47"/>
      <c r="I81" s="47"/>
      <c r="J81" s="47"/>
      <c r="K81" s="47"/>
      <c r="L81" s="32"/>
    </row>
    <row r="82" spans="2:47" s="1" customFormat="1" ht="24.95" hidden="1" customHeight="1">
      <c r="B82" s="32"/>
      <c r="C82" s="21" t="s">
        <v>103</v>
      </c>
      <c r="L82" s="32"/>
    </row>
    <row r="83" spans="2:47" s="1" customFormat="1" ht="6.95" hidden="1" customHeight="1">
      <c r="B83" s="32"/>
      <c r="L83" s="32"/>
    </row>
    <row r="84" spans="2:47" s="1" customFormat="1" ht="12" hidden="1" customHeight="1">
      <c r="B84" s="32"/>
      <c r="C84" s="27" t="s">
        <v>16</v>
      </c>
      <c r="L84" s="32"/>
    </row>
    <row r="85" spans="2:47" s="1" customFormat="1" ht="16.5" hidden="1" customHeight="1">
      <c r="B85" s="32"/>
      <c r="E85" s="229" t="str">
        <f>E7</f>
        <v>Odkanalizování a čištění splaškových vod v obci Vlasenice</v>
      </c>
      <c r="F85" s="230"/>
      <c r="G85" s="230"/>
      <c r="H85" s="230"/>
      <c r="L85" s="32"/>
    </row>
    <row r="86" spans="2:47" s="1" customFormat="1" ht="12" hidden="1" customHeight="1">
      <c r="B86" s="32"/>
      <c r="C86" s="27" t="s">
        <v>101</v>
      </c>
      <c r="L86" s="32"/>
    </row>
    <row r="87" spans="2:47" s="1" customFormat="1" ht="16.5" hidden="1" customHeight="1">
      <c r="B87" s="32"/>
      <c r="E87" s="214" t="str">
        <f>E9</f>
        <v>SO 04 - splaškové kanalizační přípojky</v>
      </c>
      <c r="F87" s="228"/>
      <c r="G87" s="228"/>
      <c r="H87" s="228"/>
      <c r="L87" s="32"/>
    </row>
    <row r="88" spans="2:47" s="1" customFormat="1" ht="6.95" hidden="1" customHeight="1">
      <c r="B88" s="32"/>
      <c r="L88" s="32"/>
    </row>
    <row r="89" spans="2:47" s="1" customFormat="1" ht="12" hidden="1" customHeight="1">
      <c r="B89" s="32"/>
      <c r="C89" s="27" t="s">
        <v>20</v>
      </c>
      <c r="F89" s="25" t="str">
        <f>F12</f>
        <v xml:space="preserve"> </v>
      </c>
      <c r="I89" s="27" t="s">
        <v>22</v>
      </c>
      <c r="J89" s="52" t="str">
        <f>IF(J12="","",J12)</f>
        <v>5. 7. 2024</v>
      </c>
      <c r="L89" s="32"/>
    </row>
    <row r="90" spans="2:47" s="1" customFormat="1" ht="6.95" hidden="1" customHeight="1">
      <c r="B90" s="32"/>
      <c r="L90" s="32"/>
    </row>
    <row r="91" spans="2:47" s="1" customFormat="1" ht="15.2" hidden="1" customHeight="1">
      <c r="B91" s="32"/>
      <c r="C91" s="27" t="s">
        <v>24</v>
      </c>
      <c r="F91" s="25" t="str">
        <f>E15</f>
        <v>Obec Lhota-Vlasenice</v>
      </c>
      <c r="I91" s="27" t="s">
        <v>30</v>
      </c>
      <c r="J91" s="30" t="str">
        <f>E21</f>
        <v xml:space="preserve"> </v>
      </c>
      <c r="L91" s="32"/>
    </row>
    <row r="92" spans="2:47" s="1" customFormat="1" ht="15.2" hidden="1" customHeight="1">
      <c r="B92" s="32"/>
      <c r="C92" s="27" t="s">
        <v>28</v>
      </c>
      <c r="F92" s="25" t="str">
        <f>IF(E18="","",E18)</f>
        <v>Vyplň údaj</v>
      </c>
      <c r="I92" s="27" t="s">
        <v>32</v>
      </c>
      <c r="J92" s="30" t="str">
        <f>E24</f>
        <v xml:space="preserve"> </v>
      </c>
      <c r="L92" s="32"/>
    </row>
    <row r="93" spans="2:47" s="1" customFormat="1" ht="10.35" hidden="1" customHeight="1">
      <c r="B93" s="32"/>
      <c r="L93" s="32"/>
    </row>
    <row r="94" spans="2:47" s="1" customFormat="1" ht="29.25" hidden="1" customHeight="1">
      <c r="B94" s="32"/>
      <c r="C94" s="101" t="s">
        <v>104</v>
      </c>
      <c r="D94" s="93"/>
      <c r="E94" s="93"/>
      <c r="F94" s="93"/>
      <c r="G94" s="93"/>
      <c r="H94" s="93"/>
      <c r="I94" s="93"/>
      <c r="J94" s="102" t="s">
        <v>105</v>
      </c>
      <c r="K94" s="93"/>
      <c r="L94" s="32"/>
    </row>
    <row r="95" spans="2:47" s="1" customFormat="1" ht="10.35" hidden="1" customHeight="1">
      <c r="B95" s="32"/>
      <c r="L95" s="32"/>
    </row>
    <row r="96" spans="2:47" s="1" customFormat="1" ht="22.9" hidden="1" customHeight="1">
      <c r="B96" s="32"/>
      <c r="C96" s="103" t="s">
        <v>106</v>
      </c>
      <c r="J96" s="66">
        <f>J123</f>
        <v>0</v>
      </c>
      <c r="L96" s="32"/>
      <c r="AU96" s="17" t="s">
        <v>107</v>
      </c>
    </row>
    <row r="97" spans="2:12" s="8" customFormat="1" ht="24.95" hidden="1" customHeight="1">
      <c r="B97" s="104"/>
      <c r="D97" s="105" t="s">
        <v>108</v>
      </c>
      <c r="E97" s="106"/>
      <c r="F97" s="106"/>
      <c r="G97" s="106"/>
      <c r="H97" s="106"/>
      <c r="I97" s="106"/>
      <c r="J97" s="107">
        <f>J124</f>
        <v>0</v>
      </c>
      <c r="L97" s="104"/>
    </row>
    <row r="98" spans="2:12" s="9" customFormat="1" ht="19.899999999999999" hidden="1" customHeight="1">
      <c r="B98" s="108"/>
      <c r="D98" s="109" t="s">
        <v>109</v>
      </c>
      <c r="E98" s="110"/>
      <c r="F98" s="110"/>
      <c r="G98" s="110"/>
      <c r="H98" s="110"/>
      <c r="I98" s="110"/>
      <c r="J98" s="111">
        <f>J125</f>
        <v>0</v>
      </c>
      <c r="L98" s="108"/>
    </row>
    <row r="99" spans="2:12" s="9" customFormat="1" ht="19.899999999999999" hidden="1" customHeight="1">
      <c r="B99" s="108"/>
      <c r="D99" s="109" t="s">
        <v>110</v>
      </c>
      <c r="E99" s="110"/>
      <c r="F99" s="110"/>
      <c r="G99" s="110"/>
      <c r="H99" s="110"/>
      <c r="I99" s="110"/>
      <c r="J99" s="111">
        <f>J366</f>
        <v>0</v>
      </c>
      <c r="L99" s="108"/>
    </row>
    <row r="100" spans="2:12" s="9" customFormat="1" ht="19.899999999999999" hidden="1" customHeight="1">
      <c r="B100" s="108"/>
      <c r="D100" s="109" t="s">
        <v>111</v>
      </c>
      <c r="E100" s="110"/>
      <c r="F100" s="110"/>
      <c r="G100" s="110"/>
      <c r="H100" s="110"/>
      <c r="I100" s="110"/>
      <c r="J100" s="111">
        <f>J385</f>
        <v>0</v>
      </c>
      <c r="L100" s="108"/>
    </row>
    <row r="101" spans="2:12" s="9" customFormat="1" ht="19.899999999999999" hidden="1" customHeight="1">
      <c r="B101" s="108"/>
      <c r="D101" s="109" t="s">
        <v>113</v>
      </c>
      <c r="E101" s="110"/>
      <c r="F101" s="110"/>
      <c r="G101" s="110"/>
      <c r="H101" s="110"/>
      <c r="I101" s="110"/>
      <c r="J101" s="111">
        <f>J405</f>
        <v>0</v>
      </c>
      <c r="L101" s="108"/>
    </row>
    <row r="102" spans="2:12" s="9" customFormat="1" ht="19.899999999999999" hidden="1" customHeight="1">
      <c r="B102" s="108"/>
      <c r="D102" s="109" t="s">
        <v>114</v>
      </c>
      <c r="E102" s="110"/>
      <c r="F102" s="110"/>
      <c r="G102" s="110"/>
      <c r="H102" s="110"/>
      <c r="I102" s="110"/>
      <c r="J102" s="111">
        <f>J523</f>
        <v>0</v>
      </c>
      <c r="L102" s="108"/>
    </row>
    <row r="103" spans="2:12" s="9" customFormat="1" ht="19.899999999999999" hidden="1" customHeight="1">
      <c r="B103" s="108"/>
      <c r="D103" s="109" t="s">
        <v>116</v>
      </c>
      <c r="E103" s="110"/>
      <c r="F103" s="110"/>
      <c r="G103" s="110"/>
      <c r="H103" s="110"/>
      <c r="I103" s="110"/>
      <c r="J103" s="111">
        <f>J564</f>
        <v>0</v>
      </c>
      <c r="L103" s="108"/>
    </row>
    <row r="104" spans="2:12" s="1" customFormat="1" ht="21.75" hidden="1" customHeight="1">
      <c r="B104" s="32"/>
      <c r="L104" s="32"/>
    </row>
    <row r="105" spans="2:12" s="1" customFormat="1" ht="6.95" hidden="1" customHeight="1">
      <c r="B105" s="44"/>
      <c r="C105" s="45"/>
      <c r="D105" s="45"/>
      <c r="E105" s="45"/>
      <c r="F105" s="45"/>
      <c r="G105" s="45"/>
      <c r="H105" s="45"/>
      <c r="I105" s="45"/>
      <c r="J105" s="45"/>
      <c r="K105" s="45"/>
      <c r="L105" s="32"/>
    </row>
    <row r="106" spans="2:12" hidden="1"/>
    <row r="107" spans="2:12" hidden="1"/>
    <row r="108" spans="2:12" hidden="1"/>
    <row r="109" spans="2:12" s="1" customFormat="1" ht="6.95" customHeight="1">
      <c r="B109" s="46"/>
      <c r="C109" s="47"/>
      <c r="D109" s="47"/>
      <c r="E109" s="47"/>
      <c r="F109" s="47"/>
      <c r="G109" s="47"/>
      <c r="H109" s="47"/>
      <c r="I109" s="47"/>
      <c r="J109" s="47"/>
      <c r="K109" s="47"/>
      <c r="L109" s="32"/>
    </row>
    <row r="110" spans="2:12" s="1" customFormat="1" ht="24.95" customHeight="1">
      <c r="B110" s="32"/>
      <c r="C110" s="21" t="s">
        <v>117</v>
      </c>
      <c r="L110" s="32"/>
    </row>
    <row r="111" spans="2:12" s="1" customFormat="1" ht="6.95" customHeight="1">
      <c r="B111" s="32"/>
      <c r="L111" s="32"/>
    </row>
    <row r="112" spans="2:12" s="1" customFormat="1" ht="12" customHeight="1">
      <c r="B112" s="32"/>
      <c r="C112" s="27" t="s">
        <v>16</v>
      </c>
      <c r="L112" s="32"/>
    </row>
    <row r="113" spans="2:65" s="1" customFormat="1" ht="16.5" customHeight="1">
      <c r="B113" s="32"/>
      <c r="E113" s="229" t="str">
        <f>E7</f>
        <v>Odkanalizování a čištění splaškových vod v obci Vlasenice</v>
      </c>
      <c r="F113" s="230"/>
      <c r="G113" s="230"/>
      <c r="H113" s="230"/>
      <c r="L113" s="32"/>
    </row>
    <row r="114" spans="2:65" s="1" customFormat="1" ht="12" customHeight="1">
      <c r="B114" s="32"/>
      <c r="C114" s="27" t="s">
        <v>101</v>
      </c>
      <c r="L114" s="32"/>
    </row>
    <row r="115" spans="2:65" s="1" customFormat="1" ht="16.5" customHeight="1">
      <c r="B115" s="32"/>
      <c r="E115" s="214" t="str">
        <f>E9</f>
        <v>SO 04 - splaškové kanalizační přípojky</v>
      </c>
      <c r="F115" s="228"/>
      <c r="G115" s="228"/>
      <c r="H115" s="228"/>
      <c r="L115" s="32"/>
    </row>
    <row r="116" spans="2:65" s="1" customFormat="1" ht="6.95" customHeight="1">
      <c r="B116" s="32"/>
      <c r="L116" s="32"/>
    </row>
    <row r="117" spans="2:65" s="1" customFormat="1" ht="12" customHeight="1">
      <c r="B117" s="32"/>
      <c r="C117" s="27" t="s">
        <v>20</v>
      </c>
      <c r="F117" s="25" t="str">
        <f>F12</f>
        <v xml:space="preserve"> </v>
      </c>
      <c r="I117" s="27" t="s">
        <v>22</v>
      </c>
      <c r="J117" s="52" t="str">
        <f>IF(J12="","",J12)</f>
        <v>5. 7. 2024</v>
      </c>
      <c r="L117" s="32"/>
    </row>
    <row r="118" spans="2:65" s="1" customFormat="1" ht="6.95" customHeight="1">
      <c r="B118" s="32"/>
      <c r="L118" s="32"/>
    </row>
    <row r="119" spans="2:65" s="1" customFormat="1" ht="15.2" customHeight="1">
      <c r="B119" s="32"/>
      <c r="C119" s="27" t="s">
        <v>24</v>
      </c>
      <c r="F119" s="25" t="str">
        <f>E15</f>
        <v>Obec Lhota-Vlasenice</v>
      </c>
      <c r="I119" s="27" t="s">
        <v>30</v>
      </c>
      <c r="J119" s="30" t="str">
        <f>E21</f>
        <v xml:space="preserve"> </v>
      </c>
      <c r="L119" s="32"/>
    </row>
    <row r="120" spans="2:65" s="1" customFormat="1" ht="15.2" customHeight="1">
      <c r="B120" s="32"/>
      <c r="C120" s="27" t="s">
        <v>28</v>
      </c>
      <c r="F120" s="25" t="str">
        <f>IF(E18="","",E18)</f>
        <v>Vyplň údaj</v>
      </c>
      <c r="I120" s="27" t="s">
        <v>32</v>
      </c>
      <c r="J120" s="30" t="str">
        <f>E24</f>
        <v xml:space="preserve"> </v>
      </c>
      <c r="L120" s="32"/>
    </row>
    <row r="121" spans="2:65" s="1" customFormat="1" ht="10.35" customHeight="1">
      <c r="B121" s="32"/>
      <c r="L121" s="32"/>
    </row>
    <row r="122" spans="2:65" s="10" customFormat="1" ht="29.25" customHeight="1">
      <c r="B122" s="112"/>
      <c r="C122" s="113" t="s">
        <v>118</v>
      </c>
      <c r="D122" s="114" t="s">
        <v>59</v>
      </c>
      <c r="E122" s="114" t="s">
        <v>55</v>
      </c>
      <c r="F122" s="114" t="s">
        <v>56</v>
      </c>
      <c r="G122" s="114" t="s">
        <v>119</v>
      </c>
      <c r="H122" s="114" t="s">
        <v>120</v>
      </c>
      <c r="I122" s="114" t="s">
        <v>121</v>
      </c>
      <c r="J122" s="114" t="s">
        <v>105</v>
      </c>
      <c r="K122" s="115" t="s">
        <v>122</v>
      </c>
      <c r="L122" s="112"/>
      <c r="M122" s="59" t="s">
        <v>1</v>
      </c>
      <c r="N122" s="60" t="s">
        <v>38</v>
      </c>
      <c r="O122" s="60" t="s">
        <v>123</v>
      </c>
      <c r="P122" s="60" t="s">
        <v>124</v>
      </c>
      <c r="Q122" s="60" t="s">
        <v>125</v>
      </c>
      <c r="R122" s="60" t="s">
        <v>126</v>
      </c>
      <c r="S122" s="60" t="s">
        <v>127</v>
      </c>
      <c r="T122" s="61" t="s">
        <v>128</v>
      </c>
    </row>
    <row r="123" spans="2:65" s="1" customFormat="1" ht="22.9" customHeight="1">
      <c r="B123" s="32"/>
      <c r="C123" s="64" t="s">
        <v>129</v>
      </c>
      <c r="J123" s="116">
        <f>BK123</f>
        <v>0</v>
      </c>
      <c r="L123" s="32"/>
      <c r="M123" s="62"/>
      <c r="N123" s="53"/>
      <c r="O123" s="53"/>
      <c r="P123" s="117">
        <f>P124</f>
        <v>0</v>
      </c>
      <c r="Q123" s="53"/>
      <c r="R123" s="117">
        <f>R124</f>
        <v>141.16845247999998</v>
      </c>
      <c r="S123" s="53"/>
      <c r="T123" s="118">
        <f>T124</f>
        <v>8.1999999999999993</v>
      </c>
      <c r="AT123" s="17" t="s">
        <v>73</v>
      </c>
      <c r="AU123" s="17" t="s">
        <v>107</v>
      </c>
      <c r="BK123" s="119">
        <f>BK124</f>
        <v>0</v>
      </c>
    </row>
    <row r="124" spans="2:65" s="11" customFormat="1" ht="25.9" customHeight="1">
      <c r="B124" s="120"/>
      <c r="D124" s="121" t="s">
        <v>73</v>
      </c>
      <c r="E124" s="122" t="s">
        <v>130</v>
      </c>
      <c r="F124" s="122" t="s">
        <v>131</v>
      </c>
      <c r="I124" s="123"/>
      <c r="J124" s="124">
        <f>BK124</f>
        <v>0</v>
      </c>
      <c r="L124" s="120"/>
      <c r="M124" s="125"/>
      <c r="P124" s="126">
        <f>P125+P366+P385+P405+P523+P564</f>
        <v>0</v>
      </c>
      <c r="R124" s="126">
        <f>R125+R366+R385+R405+R523+R564</f>
        <v>141.16845247999998</v>
      </c>
      <c r="T124" s="127">
        <f>T125+T366+T385+T405+T523+T564</f>
        <v>8.1999999999999993</v>
      </c>
      <c r="AR124" s="121" t="s">
        <v>82</v>
      </c>
      <c r="AT124" s="128" t="s">
        <v>73</v>
      </c>
      <c r="AU124" s="128" t="s">
        <v>74</v>
      </c>
      <c r="AY124" s="121" t="s">
        <v>132</v>
      </c>
      <c r="BK124" s="129">
        <f>BK125+BK366+BK385+BK405+BK523+BK564</f>
        <v>0</v>
      </c>
    </row>
    <row r="125" spans="2:65" s="11" customFormat="1" ht="22.9" customHeight="1">
      <c r="B125" s="120"/>
      <c r="D125" s="121" t="s">
        <v>73</v>
      </c>
      <c r="E125" s="130" t="s">
        <v>82</v>
      </c>
      <c r="F125" s="130" t="s">
        <v>133</v>
      </c>
      <c r="I125" s="123"/>
      <c r="J125" s="131">
        <f>BK125</f>
        <v>0</v>
      </c>
      <c r="L125" s="120"/>
      <c r="M125" s="125"/>
      <c r="P125" s="126">
        <f>SUM(P126:P365)</f>
        <v>0</v>
      </c>
      <c r="R125" s="126">
        <f>SUM(R126:R365)</f>
        <v>122.96118</v>
      </c>
      <c r="T125" s="127">
        <f>SUM(T126:T365)</f>
        <v>8.1999999999999993</v>
      </c>
      <c r="AR125" s="121" t="s">
        <v>82</v>
      </c>
      <c r="AT125" s="128" t="s">
        <v>73</v>
      </c>
      <c r="AU125" s="128" t="s">
        <v>82</v>
      </c>
      <c r="AY125" s="121" t="s">
        <v>132</v>
      </c>
      <c r="BK125" s="129">
        <f>SUM(BK126:BK365)</f>
        <v>0</v>
      </c>
    </row>
    <row r="126" spans="2:65" s="1" customFormat="1" ht="16.5" customHeight="1">
      <c r="B126" s="132"/>
      <c r="C126" s="133" t="s">
        <v>82</v>
      </c>
      <c r="D126" s="133" t="s">
        <v>134</v>
      </c>
      <c r="E126" s="134" t="s">
        <v>1780</v>
      </c>
      <c r="F126" s="135" t="s">
        <v>1966</v>
      </c>
      <c r="G126" s="136" t="s">
        <v>175</v>
      </c>
      <c r="H126" s="137">
        <v>40</v>
      </c>
      <c r="I126" s="138"/>
      <c r="J126" s="139">
        <f>ROUND(I126*H126,2)</f>
        <v>0</v>
      </c>
      <c r="K126" s="135" t="s">
        <v>136</v>
      </c>
      <c r="L126" s="32"/>
      <c r="M126" s="140" t="s">
        <v>1</v>
      </c>
      <c r="N126" s="141" t="s">
        <v>39</v>
      </c>
      <c r="P126" s="142">
        <f>O126*H126</f>
        <v>0</v>
      </c>
      <c r="Q126" s="142">
        <v>0</v>
      </c>
      <c r="R126" s="142">
        <f>Q126*H126</f>
        <v>0</v>
      </c>
      <c r="S126" s="142">
        <v>0.20499999999999999</v>
      </c>
      <c r="T126" s="143">
        <f>S126*H126</f>
        <v>8.1999999999999993</v>
      </c>
      <c r="AR126" s="144" t="s">
        <v>137</v>
      </c>
      <c r="AT126" s="144" t="s">
        <v>134</v>
      </c>
      <c r="AU126" s="144" t="s">
        <v>84</v>
      </c>
      <c r="AY126" s="17" t="s">
        <v>132</v>
      </c>
      <c r="BE126" s="145">
        <f>IF(N126="základní",J126,0)</f>
        <v>0</v>
      </c>
      <c r="BF126" s="145">
        <f>IF(N126="snížená",J126,0)</f>
        <v>0</v>
      </c>
      <c r="BG126" s="145">
        <f>IF(N126="zákl. přenesená",J126,0)</f>
        <v>0</v>
      </c>
      <c r="BH126" s="145">
        <f>IF(N126="sníž. přenesená",J126,0)</f>
        <v>0</v>
      </c>
      <c r="BI126" s="145">
        <f>IF(N126="nulová",J126,0)</f>
        <v>0</v>
      </c>
      <c r="BJ126" s="17" t="s">
        <v>82</v>
      </c>
      <c r="BK126" s="145">
        <f>ROUND(I126*H126,2)</f>
        <v>0</v>
      </c>
      <c r="BL126" s="17" t="s">
        <v>137</v>
      </c>
      <c r="BM126" s="144" t="s">
        <v>1439</v>
      </c>
    </row>
    <row r="127" spans="2:65" s="12" customFormat="1">
      <c r="B127" s="146"/>
      <c r="D127" s="147" t="s">
        <v>139</v>
      </c>
      <c r="E127" s="148" t="s">
        <v>1</v>
      </c>
      <c r="F127" s="149" t="s">
        <v>1440</v>
      </c>
      <c r="H127" s="150">
        <v>5</v>
      </c>
      <c r="I127" s="151"/>
      <c r="L127" s="146"/>
      <c r="M127" s="152"/>
      <c r="T127" s="153"/>
      <c r="AT127" s="148" t="s">
        <v>139</v>
      </c>
      <c r="AU127" s="148" t="s">
        <v>84</v>
      </c>
      <c r="AV127" s="12" t="s">
        <v>84</v>
      </c>
      <c r="AW127" s="12" t="s">
        <v>31</v>
      </c>
      <c r="AX127" s="12" t="s">
        <v>74</v>
      </c>
      <c r="AY127" s="148" t="s">
        <v>132</v>
      </c>
    </row>
    <row r="128" spans="2:65" s="12" customFormat="1">
      <c r="B128" s="146"/>
      <c r="D128" s="147" t="s">
        <v>139</v>
      </c>
      <c r="E128" s="148" t="s">
        <v>1</v>
      </c>
      <c r="F128" s="149" t="s">
        <v>483</v>
      </c>
      <c r="H128" s="150">
        <v>12</v>
      </c>
      <c r="I128" s="151"/>
      <c r="L128" s="146"/>
      <c r="M128" s="152"/>
      <c r="T128" s="153"/>
      <c r="AT128" s="148" t="s">
        <v>139</v>
      </c>
      <c r="AU128" s="148" t="s">
        <v>84</v>
      </c>
      <c r="AV128" s="12" t="s">
        <v>84</v>
      </c>
      <c r="AW128" s="12" t="s">
        <v>31</v>
      </c>
      <c r="AX128" s="12" t="s">
        <v>74</v>
      </c>
      <c r="AY128" s="148" t="s">
        <v>132</v>
      </c>
    </row>
    <row r="129" spans="2:65" s="12" customFormat="1">
      <c r="B129" s="146"/>
      <c r="D129" s="147" t="s">
        <v>139</v>
      </c>
      <c r="E129" s="148" t="s">
        <v>1</v>
      </c>
      <c r="F129" s="149" t="s">
        <v>484</v>
      </c>
      <c r="H129" s="150">
        <v>1</v>
      </c>
      <c r="I129" s="151"/>
      <c r="L129" s="146"/>
      <c r="M129" s="152"/>
      <c r="T129" s="153"/>
      <c r="AT129" s="148" t="s">
        <v>139</v>
      </c>
      <c r="AU129" s="148" t="s">
        <v>84</v>
      </c>
      <c r="AV129" s="12" t="s">
        <v>84</v>
      </c>
      <c r="AW129" s="12" t="s">
        <v>31</v>
      </c>
      <c r="AX129" s="12" t="s">
        <v>74</v>
      </c>
      <c r="AY129" s="148" t="s">
        <v>132</v>
      </c>
    </row>
    <row r="130" spans="2:65" s="12" customFormat="1">
      <c r="B130" s="146"/>
      <c r="D130" s="147" t="s">
        <v>139</v>
      </c>
      <c r="E130" s="148" t="s">
        <v>1</v>
      </c>
      <c r="F130" s="149" t="s">
        <v>485</v>
      </c>
      <c r="H130" s="150">
        <v>2</v>
      </c>
      <c r="I130" s="151"/>
      <c r="L130" s="146"/>
      <c r="M130" s="152"/>
      <c r="T130" s="153"/>
      <c r="AT130" s="148" t="s">
        <v>139</v>
      </c>
      <c r="AU130" s="148" t="s">
        <v>84</v>
      </c>
      <c r="AV130" s="12" t="s">
        <v>84</v>
      </c>
      <c r="AW130" s="12" t="s">
        <v>31</v>
      </c>
      <c r="AX130" s="12" t="s">
        <v>74</v>
      </c>
      <c r="AY130" s="148" t="s">
        <v>132</v>
      </c>
    </row>
    <row r="131" spans="2:65" s="12" customFormat="1">
      <c r="B131" s="146"/>
      <c r="D131" s="147" t="s">
        <v>139</v>
      </c>
      <c r="E131" s="148" t="s">
        <v>1</v>
      </c>
      <c r="F131" s="149" t="s">
        <v>1441</v>
      </c>
      <c r="H131" s="150">
        <v>1</v>
      </c>
      <c r="I131" s="151"/>
      <c r="L131" s="146"/>
      <c r="M131" s="152"/>
      <c r="T131" s="153"/>
      <c r="AT131" s="148" t="s">
        <v>139</v>
      </c>
      <c r="AU131" s="148" t="s">
        <v>84</v>
      </c>
      <c r="AV131" s="12" t="s">
        <v>84</v>
      </c>
      <c r="AW131" s="12" t="s">
        <v>31</v>
      </c>
      <c r="AX131" s="12" t="s">
        <v>74</v>
      </c>
      <c r="AY131" s="148" t="s">
        <v>132</v>
      </c>
    </row>
    <row r="132" spans="2:65" s="12" customFormat="1">
      <c r="B132" s="146"/>
      <c r="D132" s="147" t="s">
        <v>139</v>
      </c>
      <c r="E132" s="148" t="s">
        <v>1</v>
      </c>
      <c r="F132" s="149" t="s">
        <v>1442</v>
      </c>
      <c r="H132" s="150">
        <v>1</v>
      </c>
      <c r="I132" s="151"/>
      <c r="L132" s="146"/>
      <c r="M132" s="152"/>
      <c r="T132" s="153"/>
      <c r="AT132" s="148" t="s">
        <v>139</v>
      </c>
      <c r="AU132" s="148" t="s">
        <v>84</v>
      </c>
      <c r="AV132" s="12" t="s">
        <v>84</v>
      </c>
      <c r="AW132" s="12" t="s">
        <v>31</v>
      </c>
      <c r="AX132" s="12" t="s">
        <v>74</v>
      </c>
      <c r="AY132" s="148" t="s">
        <v>132</v>
      </c>
    </row>
    <row r="133" spans="2:65" s="12" customFormat="1">
      <c r="B133" s="146"/>
      <c r="D133" s="147" t="s">
        <v>139</v>
      </c>
      <c r="E133" s="148" t="s">
        <v>1</v>
      </c>
      <c r="F133" s="149" t="s">
        <v>1443</v>
      </c>
      <c r="H133" s="150">
        <v>1</v>
      </c>
      <c r="I133" s="151"/>
      <c r="L133" s="146"/>
      <c r="M133" s="152"/>
      <c r="T133" s="153"/>
      <c r="AT133" s="148" t="s">
        <v>139</v>
      </c>
      <c r="AU133" s="148" t="s">
        <v>84</v>
      </c>
      <c r="AV133" s="12" t="s">
        <v>84</v>
      </c>
      <c r="AW133" s="12" t="s">
        <v>31</v>
      </c>
      <c r="AX133" s="12" t="s">
        <v>74</v>
      </c>
      <c r="AY133" s="148" t="s">
        <v>132</v>
      </c>
    </row>
    <row r="134" spans="2:65" s="12" customFormat="1">
      <c r="B134" s="146"/>
      <c r="D134" s="147" t="s">
        <v>139</v>
      </c>
      <c r="E134" s="148" t="s">
        <v>1</v>
      </c>
      <c r="F134" s="149" t="s">
        <v>486</v>
      </c>
      <c r="H134" s="150">
        <v>2</v>
      </c>
      <c r="I134" s="151"/>
      <c r="L134" s="146"/>
      <c r="M134" s="152"/>
      <c r="T134" s="153"/>
      <c r="AT134" s="148" t="s">
        <v>139</v>
      </c>
      <c r="AU134" s="148" t="s">
        <v>84</v>
      </c>
      <c r="AV134" s="12" t="s">
        <v>84</v>
      </c>
      <c r="AW134" s="12" t="s">
        <v>31</v>
      </c>
      <c r="AX134" s="12" t="s">
        <v>74</v>
      </c>
      <c r="AY134" s="148" t="s">
        <v>132</v>
      </c>
    </row>
    <row r="135" spans="2:65" s="12" customFormat="1">
      <c r="B135" s="146"/>
      <c r="D135" s="147" t="s">
        <v>139</v>
      </c>
      <c r="E135" s="148" t="s">
        <v>1</v>
      </c>
      <c r="F135" s="149" t="s">
        <v>487</v>
      </c>
      <c r="H135" s="150">
        <v>2</v>
      </c>
      <c r="I135" s="151"/>
      <c r="L135" s="146"/>
      <c r="M135" s="152"/>
      <c r="T135" s="153"/>
      <c r="AT135" s="148" t="s">
        <v>139</v>
      </c>
      <c r="AU135" s="148" t="s">
        <v>84</v>
      </c>
      <c r="AV135" s="12" t="s">
        <v>84</v>
      </c>
      <c r="AW135" s="12" t="s">
        <v>31</v>
      </c>
      <c r="AX135" s="12" t="s">
        <v>74</v>
      </c>
      <c r="AY135" s="148" t="s">
        <v>132</v>
      </c>
    </row>
    <row r="136" spans="2:65" s="12" customFormat="1">
      <c r="B136" s="146"/>
      <c r="D136" s="147" t="s">
        <v>139</v>
      </c>
      <c r="E136" s="148" t="s">
        <v>1</v>
      </c>
      <c r="F136" s="149" t="s">
        <v>488</v>
      </c>
      <c r="H136" s="150">
        <v>2</v>
      </c>
      <c r="I136" s="151"/>
      <c r="L136" s="146"/>
      <c r="M136" s="152"/>
      <c r="T136" s="153"/>
      <c r="AT136" s="148" t="s">
        <v>139</v>
      </c>
      <c r="AU136" s="148" t="s">
        <v>84</v>
      </c>
      <c r="AV136" s="12" t="s">
        <v>84</v>
      </c>
      <c r="AW136" s="12" t="s">
        <v>31</v>
      </c>
      <c r="AX136" s="12" t="s">
        <v>74</v>
      </c>
      <c r="AY136" s="148" t="s">
        <v>132</v>
      </c>
    </row>
    <row r="137" spans="2:65" s="12" customFormat="1">
      <c r="B137" s="146"/>
      <c r="D137" s="147" t="s">
        <v>139</v>
      </c>
      <c r="E137" s="148" t="s">
        <v>1</v>
      </c>
      <c r="F137" s="149" t="s">
        <v>489</v>
      </c>
      <c r="H137" s="150">
        <v>2</v>
      </c>
      <c r="I137" s="151"/>
      <c r="L137" s="146"/>
      <c r="M137" s="152"/>
      <c r="T137" s="153"/>
      <c r="AT137" s="148" t="s">
        <v>139</v>
      </c>
      <c r="AU137" s="148" t="s">
        <v>84</v>
      </c>
      <c r="AV137" s="12" t="s">
        <v>84</v>
      </c>
      <c r="AW137" s="12" t="s">
        <v>31</v>
      </c>
      <c r="AX137" s="12" t="s">
        <v>74</v>
      </c>
      <c r="AY137" s="148" t="s">
        <v>132</v>
      </c>
    </row>
    <row r="138" spans="2:65" s="12" customFormat="1">
      <c r="B138" s="146"/>
      <c r="D138" s="147" t="s">
        <v>139</v>
      </c>
      <c r="E138" s="148" t="s">
        <v>1</v>
      </c>
      <c r="F138" s="149" t="s">
        <v>490</v>
      </c>
      <c r="H138" s="150">
        <v>3</v>
      </c>
      <c r="I138" s="151"/>
      <c r="L138" s="146"/>
      <c r="M138" s="152"/>
      <c r="T138" s="153"/>
      <c r="AT138" s="148" t="s">
        <v>139</v>
      </c>
      <c r="AU138" s="148" t="s">
        <v>84</v>
      </c>
      <c r="AV138" s="12" t="s">
        <v>84</v>
      </c>
      <c r="AW138" s="12" t="s">
        <v>31</v>
      </c>
      <c r="AX138" s="12" t="s">
        <v>74</v>
      </c>
      <c r="AY138" s="148" t="s">
        <v>132</v>
      </c>
    </row>
    <row r="139" spans="2:65" s="12" customFormat="1">
      <c r="B139" s="146"/>
      <c r="D139" s="147" t="s">
        <v>139</v>
      </c>
      <c r="E139" s="148" t="s">
        <v>1</v>
      </c>
      <c r="F139" s="149" t="s">
        <v>491</v>
      </c>
      <c r="H139" s="150">
        <v>1</v>
      </c>
      <c r="I139" s="151"/>
      <c r="L139" s="146"/>
      <c r="M139" s="152"/>
      <c r="T139" s="153"/>
      <c r="AT139" s="148" t="s">
        <v>139</v>
      </c>
      <c r="AU139" s="148" t="s">
        <v>84</v>
      </c>
      <c r="AV139" s="12" t="s">
        <v>84</v>
      </c>
      <c r="AW139" s="12" t="s">
        <v>31</v>
      </c>
      <c r="AX139" s="12" t="s">
        <v>74</v>
      </c>
      <c r="AY139" s="148" t="s">
        <v>132</v>
      </c>
    </row>
    <row r="140" spans="2:65" s="12" customFormat="1">
      <c r="B140" s="146"/>
      <c r="D140" s="147" t="s">
        <v>139</v>
      </c>
      <c r="E140" s="148" t="s">
        <v>1</v>
      </c>
      <c r="F140" s="149" t="s">
        <v>1444</v>
      </c>
      <c r="H140" s="150">
        <v>1</v>
      </c>
      <c r="I140" s="151"/>
      <c r="L140" s="146"/>
      <c r="M140" s="152"/>
      <c r="T140" s="153"/>
      <c r="AT140" s="148" t="s">
        <v>139</v>
      </c>
      <c r="AU140" s="148" t="s">
        <v>84</v>
      </c>
      <c r="AV140" s="12" t="s">
        <v>84</v>
      </c>
      <c r="AW140" s="12" t="s">
        <v>31</v>
      </c>
      <c r="AX140" s="12" t="s">
        <v>74</v>
      </c>
      <c r="AY140" s="148" t="s">
        <v>132</v>
      </c>
    </row>
    <row r="141" spans="2:65" s="12" customFormat="1">
      <c r="B141" s="146"/>
      <c r="D141" s="147" t="s">
        <v>139</v>
      </c>
      <c r="E141" s="148" t="s">
        <v>1</v>
      </c>
      <c r="F141" s="149" t="s">
        <v>493</v>
      </c>
      <c r="H141" s="150">
        <v>2</v>
      </c>
      <c r="I141" s="151"/>
      <c r="L141" s="146"/>
      <c r="M141" s="152"/>
      <c r="T141" s="153"/>
      <c r="AT141" s="148" t="s">
        <v>139</v>
      </c>
      <c r="AU141" s="148" t="s">
        <v>84</v>
      </c>
      <c r="AV141" s="12" t="s">
        <v>84</v>
      </c>
      <c r="AW141" s="12" t="s">
        <v>31</v>
      </c>
      <c r="AX141" s="12" t="s">
        <v>74</v>
      </c>
      <c r="AY141" s="148" t="s">
        <v>132</v>
      </c>
    </row>
    <row r="142" spans="2:65" s="12" customFormat="1">
      <c r="B142" s="146"/>
      <c r="D142" s="147" t="s">
        <v>139</v>
      </c>
      <c r="E142" s="148" t="s">
        <v>1</v>
      </c>
      <c r="F142" s="149" t="s">
        <v>494</v>
      </c>
      <c r="H142" s="150">
        <v>2</v>
      </c>
      <c r="I142" s="151"/>
      <c r="L142" s="146"/>
      <c r="M142" s="152"/>
      <c r="T142" s="153"/>
      <c r="AT142" s="148" t="s">
        <v>139</v>
      </c>
      <c r="AU142" s="148" t="s">
        <v>84</v>
      </c>
      <c r="AV142" s="12" t="s">
        <v>84</v>
      </c>
      <c r="AW142" s="12" t="s">
        <v>31</v>
      </c>
      <c r="AX142" s="12" t="s">
        <v>74</v>
      </c>
      <c r="AY142" s="148" t="s">
        <v>132</v>
      </c>
    </row>
    <row r="143" spans="2:65" s="13" customFormat="1">
      <c r="B143" s="154"/>
      <c r="D143" s="147" t="s">
        <v>139</v>
      </c>
      <c r="E143" s="155" t="s">
        <v>1</v>
      </c>
      <c r="F143" s="156" t="s">
        <v>156</v>
      </c>
      <c r="H143" s="157">
        <v>40</v>
      </c>
      <c r="I143" s="158"/>
      <c r="L143" s="154"/>
      <c r="M143" s="159"/>
      <c r="T143" s="160"/>
      <c r="AT143" s="155" t="s">
        <v>139</v>
      </c>
      <c r="AU143" s="155" t="s">
        <v>84</v>
      </c>
      <c r="AV143" s="13" t="s">
        <v>137</v>
      </c>
      <c r="AW143" s="13" t="s">
        <v>31</v>
      </c>
      <c r="AX143" s="13" t="s">
        <v>82</v>
      </c>
      <c r="AY143" s="155" t="s">
        <v>132</v>
      </c>
    </row>
    <row r="144" spans="2:65" s="1" customFormat="1" ht="24.2" customHeight="1">
      <c r="B144" s="132"/>
      <c r="C144" s="133" t="s">
        <v>84</v>
      </c>
      <c r="D144" s="133" t="s">
        <v>134</v>
      </c>
      <c r="E144" s="134" t="s">
        <v>1610</v>
      </c>
      <c r="F144" s="135" t="s">
        <v>1789</v>
      </c>
      <c r="G144" s="136" t="s">
        <v>167</v>
      </c>
      <c r="H144" s="137">
        <v>160</v>
      </c>
      <c r="I144" s="138"/>
      <c r="J144" s="139">
        <f>ROUND(I144*H144,2)</f>
        <v>0</v>
      </c>
      <c r="K144" s="135" t="s">
        <v>136</v>
      </c>
      <c r="L144" s="32"/>
      <c r="M144" s="140" t="s">
        <v>1</v>
      </c>
      <c r="N144" s="141" t="s">
        <v>39</v>
      </c>
      <c r="P144" s="142">
        <f>O144*H144</f>
        <v>0</v>
      </c>
      <c r="Q144" s="142">
        <v>4.0000000000000003E-5</v>
      </c>
      <c r="R144" s="142">
        <f>Q144*H144</f>
        <v>6.4000000000000003E-3</v>
      </c>
      <c r="S144" s="142">
        <v>0</v>
      </c>
      <c r="T144" s="143">
        <f>S144*H144</f>
        <v>0</v>
      </c>
      <c r="AR144" s="144" t="s">
        <v>137</v>
      </c>
      <c r="AT144" s="144" t="s">
        <v>134</v>
      </c>
      <c r="AU144" s="144" t="s">
        <v>84</v>
      </c>
      <c r="AY144" s="17" t="s">
        <v>132</v>
      </c>
      <c r="BE144" s="145">
        <f>IF(N144="základní",J144,0)</f>
        <v>0</v>
      </c>
      <c r="BF144" s="145">
        <f>IF(N144="snížená",J144,0)</f>
        <v>0</v>
      </c>
      <c r="BG144" s="145">
        <f>IF(N144="zákl. přenesená",J144,0)</f>
        <v>0</v>
      </c>
      <c r="BH144" s="145">
        <f>IF(N144="sníž. přenesená",J144,0)</f>
        <v>0</v>
      </c>
      <c r="BI144" s="145">
        <f>IF(N144="nulová",J144,0)</f>
        <v>0</v>
      </c>
      <c r="BJ144" s="17" t="s">
        <v>82</v>
      </c>
      <c r="BK144" s="145">
        <f>ROUND(I144*H144,2)</f>
        <v>0</v>
      </c>
      <c r="BL144" s="17" t="s">
        <v>137</v>
      </c>
      <c r="BM144" s="144" t="s">
        <v>1445</v>
      </c>
    </row>
    <row r="145" spans="2:65" s="12" customFormat="1">
      <c r="B145" s="146"/>
      <c r="D145" s="147" t="s">
        <v>139</v>
      </c>
      <c r="E145" s="148" t="s">
        <v>1</v>
      </c>
      <c r="F145" s="149" t="s">
        <v>1446</v>
      </c>
      <c r="H145" s="150">
        <v>160</v>
      </c>
      <c r="I145" s="151"/>
      <c r="L145" s="146"/>
      <c r="M145" s="152"/>
      <c r="T145" s="153"/>
      <c r="AT145" s="148" t="s">
        <v>139</v>
      </c>
      <c r="AU145" s="148" t="s">
        <v>84</v>
      </c>
      <c r="AV145" s="12" t="s">
        <v>84</v>
      </c>
      <c r="AW145" s="12" t="s">
        <v>31</v>
      </c>
      <c r="AX145" s="12" t="s">
        <v>82</v>
      </c>
      <c r="AY145" s="148" t="s">
        <v>132</v>
      </c>
    </row>
    <row r="146" spans="2:65" s="1" customFormat="1" ht="24.2" customHeight="1">
      <c r="B146" s="132"/>
      <c r="C146" s="133" t="s">
        <v>157</v>
      </c>
      <c r="D146" s="133" t="s">
        <v>134</v>
      </c>
      <c r="E146" s="134" t="s">
        <v>1613</v>
      </c>
      <c r="F146" s="135" t="s">
        <v>1856</v>
      </c>
      <c r="G146" s="136" t="s">
        <v>175</v>
      </c>
      <c r="H146" s="137">
        <v>80</v>
      </c>
      <c r="I146" s="138"/>
      <c r="J146" s="139">
        <f>ROUND(I146*H146,2)</f>
        <v>0</v>
      </c>
      <c r="K146" s="135" t="s">
        <v>136</v>
      </c>
      <c r="L146" s="32"/>
      <c r="M146" s="140" t="s">
        <v>1</v>
      </c>
      <c r="N146" s="141" t="s">
        <v>39</v>
      </c>
      <c r="P146" s="142">
        <f>O146*H146</f>
        <v>0</v>
      </c>
      <c r="Q146" s="142">
        <v>1.269E-2</v>
      </c>
      <c r="R146" s="142">
        <f>Q146*H146</f>
        <v>1.0152000000000001</v>
      </c>
      <c r="S146" s="142">
        <v>0</v>
      </c>
      <c r="T146" s="143">
        <f>S146*H146</f>
        <v>0</v>
      </c>
      <c r="AR146" s="144" t="s">
        <v>137</v>
      </c>
      <c r="AT146" s="144" t="s">
        <v>134</v>
      </c>
      <c r="AU146" s="144" t="s">
        <v>84</v>
      </c>
      <c r="AY146" s="17" t="s">
        <v>132</v>
      </c>
      <c r="BE146" s="145">
        <f>IF(N146="základní",J146,0)</f>
        <v>0</v>
      </c>
      <c r="BF146" s="145">
        <f>IF(N146="snížená",J146,0)</f>
        <v>0</v>
      </c>
      <c r="BG146" s="145">
        <f>IF(N146="zákl. přenesená",J146,0)</f>
        <v>0</v>
      </c>
      <c r="BH146" s="145">
        <f>IF(N146="sníž. přenesená",J146,0)</f>
        <v>0</v>
      </c>
      <c r="BI146" s="145">
        <f>IF(N146="nulová",J146,0)</f>
        <v>0</v>
      </c>
      <c r="BJ146" s="17" t="s">
        <v>82</v>
      </c>
      <c r="BK146" s="145">
        <f>ROUND(I146*H146,2)</f>
        <v>0</v>
      </c>
      <c r="BL146" s="17" t="s">
        <v>137</v>
      </c>
      <c r="BM146" s="144" t="s">
        <v>1447</v>
      </c>
    </row>
    <row r="147" spans="2:65" s="12" customFormat="1">
      <c r="B147" s="146"/>
      <c r="D147" s="147" t="s">
        <v>139</v>
      </c>
      <c r="E147" s="148" t="s">
        <v>1</v>
      </c>
      <c r="F147" s="149" t="s">
        <v>1448</v>
      </c>
      <c r="H147" s="150">
        <v>80</v>
      </c>
      <c r="I147" s="151"/>
      <c r="L147" s="146"/>
      <c r="M147" s="152"/>
      <c r="T147" s="153"/>
      <c r="AT147" s="148" t="s">
        <v>139</v>
      </c>
      <c r="AU147" s="148" t="s">
        <v>84</v>
      </c>
      <c r="AV147" s="12" t="s">
        <v>84</v>
      </c>
      <c r="AW147" s="12" t="s">
        <v>31</v>
      </c>
      <c r="AX147" s="12" t="s">
        <v>82</v>
      </c>
      <c r="AY147" s="148" t="s">
        <v>132</v>
      </c>
    </row>
    <row r="148" spans="2:65" s="1" customFormat="1" ht="24.2" customHeight="1">
      <c r="B148" s="132"/>
      <c r="C148" s="133" t="s">
        <v>137</v>
      </c>
      <c r="D148" s="133" t="s">
        <v>134</v>
      </c>
      <c r="E148" s="134" t="s">
        <v>1614</v>
      </c>
      <c r="F148" s="135" t="s">
        <v>1793</v>
      </c>
      <c r="G148" s="136" t="s">
        <v>175</v>
      </c>
      <c r="H148" s="137">
        <v>80</v>
      </c>
      <c r="I148" s="138"/>
      <c r="J148" s="139">
        <f>ROUND(I148*H148,2)</f>
        <v>0</v>
      </c>
      <c r="K148" s="135" t="s">
        <v>136</v>
      </c>
      <c r="L148" s="32"/>
      <c r="M148" s="140" t="s">
        <v>1</v>
      </c>
      <c r="N148" s="141" t="s">
        <v>39</v>
      </c>
      <c r="P148" s="142">
        <f>O148*H148</f>
        <v>0</v>
      </c>
      <c r="Q148" s="142">
        <v>6.053E-2</v>
      </c>
      <c r="R148" s="142">
        <f>Q148*H148</f>
        <v>4.8423999999999996</v>
      </c>
      <c r="S148" s="142">
        <v>0</v>
      </c>
      <c r="T148" s="143">
        <f>S148*H148</f>
        <v>0</v>
      </c>
      <c r="AR148" s="144" t="s">
        <v>137</v>
      </c>
      <c r="AT148" s="144" t="s">
        <v>134</v>
      </c>
      <c r="AU148" s="144" t="s">
        <v>84</v>
      </c>
      <c r="AY148" s="17" t="s">
        <v>132</v>
      </c>
      <c r="BE148" s="145">
        <f>IF(N148="základní",J148,0)</f>
        <v>0</v>
      </c>
      <c r="BF148" s="145">
        <f>IF(N148="snížená",J148,0)</f>
        <v>0</v>
      </c>
      <c r="BG148" s="145">
        <f>IF(N148="zákl. přenesená",J148,0)</f>
        <v>0</v>
      </c>
      <c r="BH148" s="145">
        <f>IF(N148="sníž. přenesená",J148,0)</f>
        <v>0</v>
      </c>
      <c r="BI148" s="145">
        <f>IF(N148="nulová",J148,0)</f>
        <v>0</v>
      </c>
      <c r="BJ148" s="17" t="s">
        <v>82</v>
      </c>
      <c r="BK148" s="145">
        <f>ROUND(I148*H148,2)</f>
        <v>0</v>
      </c>
      <c r="BL148" s="17" t="s">
        <v>137</v>
      </c>
      <c r="BM148" s="144" t="s">
        <v>1449</v>
      </c>
    </row>
    <row r="149" spans="2:65" s="12" customFormat="1">
      <c r="B149" s="146"/>
      <c r="D149" s="147" t="s">
        <v>139</v>
      </c>
      <c r="E149" s="148" t="s">
        <v>1</v>
      </c>
      <c r="F149" s="149" t="s">
        <v>1448</v>
      </c>
      <c r="H149" s="150">
        <v>80</v>
      </c>
      <c r="I149" s="151"/>
      <c r="L149" s="146"/>
      <c r="M149" s="152"/>
      <c r="T149" s="153"/>
      <c r="AT149" s="148" t="s">
        <v>139</v>
      </c>
      <c r="AU149" s="148" t="s">
        <v>84</v>
      </c>
      <c r="AV149" s="12" t="s">
        <v>84</v>
      </c>
      <c r="AW149" s="12" t="s">
        <v>31</v>
      </c>
      <c r="AX149" s="12" t="s">
        <v>82</v>
      </c>
      <c r="AY149" s="148" t="s">
        <v>132</v>
      </c>
    </row>
    <row r="150" spans="2:65" s="1" customFormat="1" ht="24.2" customHeight="1">
      <c r="B150" s="132"/>
      <c r="C150" s="133" t="s">
        <v>170</v>
      </c>
      <c r="D150" s="133" t="s">
        <v>134</v>
      </c>
      <c r="E150" s="134" t="s">
        <v>1615</v>
      </c>
      <c r="F150" s="135" t="s">
        <v>1794</v>
      </c>
      <c r="G150" s="136" t="s">
        <v>135</v>
      </c>
      <c r="H150" s="137">
        <v>321</v>
      </c>
      <c r="I150" s="138"/>
      <c r="J150" s="139">
        <f>ROUND(I150*H150,2)</f>
        <v>0</v>
      </c>
      <c r="K150" s="135" t="s">
        <v>136</v>
      </c>
      <c r="L150" s="32"/>
      <c r="M150" s="140" t="s">
        <v>1</v>
      </c>
      <c r="N150" s="141" t="s">
        <v>39</v>
      </c>
      <c r="P150" s="142">
        <f>O150*H150</f>
        <v>0</v>
      </c>
      <c r="Q150" s="142">
        <v>0</v>
      </c>
      <c r="R150" s="142">
        <f>Q150*H150</f>
        <v>0</v>
      </c>
      <c r="S150" s="142">
        <v>0</v>
      </c>
      <c r="T150" s="143">
        <f>S150*H150</f>
        <v>0</v>
      </c>
      <c r="AR150" s="144" t="s">
        <v>137</v>
      </c>
      <c r="AT150" s="144" t="s">
        <v>134</v>
      </c>
      <c r="AU150" s="144" t="s">
        <v>84</v>
      </c>
      <c r="AY150" s="17" t="s">
        <v>132</v>
      </c>
      <c r="BE150" s="145">
        <f>IF(N150="základní",J150,0)</f>
        <v>0</v>
      </c>
      <c r="BF150" s="145">
        <f>IF(N150="snížená",J150,0)</f>
        <v>0</v>
      </c>
      <c r="BG150" s="145">
        <f>IF(N150="zákl. přenesená",J150,0)</f>
        <v>0</v>
      </c>
      <c r="BH150" s="145">
        <f>IF(N150="sníž. přenesená",J150,0)</f>
        <v>0</v>
      </c>
      <c r="BI150" s="145">
        <f>IF(N150="nulová",J150,0)</f>
        <v>0</v>
      </c>
      <c r="BJ150" s="17" t="s">
        <v>82</v>
      </c>
      <c r="BK150" s="145">
        <f>ROUND(I150*H150,2)</f>
        <v>0</v>
      </c>
      <c r="BL150" s="17" t="s">
        <v>137</v>
      </c>
      <c r="BM150" s="144" t="s">
        <v>1450</v>
      </c>
    </row>
    <row r="151" spans="2:65" s="12" customFormat="1">
      <c r="B151" s="146"/>
      <c r="D151" s="147" t="s">
        <v>139</v>
      </c>
      <c r="E151" s="148" t="s">
        <v>1</v>
      </c>
      <c r="F151" s="149" t="s">
        <v>1451</v>
      </c>
      <c r="H151" s="150">
        <v>29</v>
      </c>
      <c r="I151" s="151"/>
      <c r="L151" s="146"/>
      <c r="M151" s="152"/>
      <c r="T151" s="153"/>
      <c r="AT151" s="148" t="s">
        <v>139</v>
      </c>
      <c r="AU151" s="148" t="s">
        <v>84</v>
      </c>
      <c r="AV151" s="12" t="s">
        <v>84</v>
      </c>
      <c r="AW151" s="12" t="s">
        <v>31</v>
      </c>
      <c r="AX151" s="12" t="s">
        <v>74</v>
      </c>
      <c r="AY151" s="148" t="s">
        <v>132</v>
      </c>
    </row>
    <row r="152" spans="2:65" s="12" customFormat="1">
      <c r="B152" s="146"/>
      <c r="D152" s="147" t="s">
        <v>139</v>
      </c>
      <c r="E152" s="148" t="s">
        <v>1</v>
      </c>
      <c r="F152" s="149" t="s">
        <v>1452</v>
      </c>
      <c r="H152" s="150">
        <v>53</v>
      </c>
      <c r="I152" s="151"/>
      <c r="L152" s="146"/>
      <c r="M152" s="152"/>
      <c r="T152" s="153"/>
      <c r="AT152" s="148" t="s">
        <v>139</v>
      </c>
      <c r="AU152" s="148" t="s">
        <v>84</v>
      </c>
      <c r="AV152" s="12" t="s">
        <v>84</v>
      </c>
      <c r="AW152" s="12" t="s">
        <v>31</v>
      </c>
      <c r="AX152" s="12" t="s">
        <v>74</v>
      </c>
      <c r="AY152" s="148" t="s">
        <v>132</v>
      </c>
    </row>
    <row r="153" spans="2:65" s="12" customFormat="1">
      <c r="B153" s="146"/>
      <c r="D153" s="147" t="s">
        <v>139</v>
      </c>
      <c r="E153" s="148" t="s">
        <v>1</v>
      </c>
      <c r="F153" s="149" t="s">
        <v>1453</v>
      </c>
      <c r="H153" s="150">
        <v>3</v>
      </c>
      <c r="I153" s="151"/>
      <c r="L153" s="146"/>
      <c r="M153" s="152"/>
      <c r="T153" s="153"/>
      <c r="AT153" s="148" t="s">
        <v>139</v>
      </c>
      <c r="AU153" s="148" t="s">
        <v>84</v>
      </c>
      <c r="AV153" s="12" t="s">
        <v>84</v>
      </c>
      <c r="AW153" s="12" t="s">
        <v>31</v>
      </c>
      <c r="AX153" s="12" t="s">
        <v>74</v>
      </c>
      <c r="AY153" s="148" t="s">
        <v>132</v>
      </c>
    </row>
    <row r="154" spans="2:65" s="12" customFormat="1">
      <c r="B154" s="146"/>
      <c r="D154" s="147" t="s">
        <v>139</v>
      </c>
      <c r="E154" s="148" t="s">
        <v>1</v>
      </c>
      <c r="F154" s="149" t="s">
        <v>1454</v>
      </c>
      <c r="H154" s="150">
        <v>23</v>
      </c>
      <c r="I154" s="151"/>
      <c r="L154" s="146"/>
      <c r="M154" s="152"/>
      <c r="T154" s="153"/>
      <c r="AT154" s="148" t="s">
        <v>139</v>
      </c>
      <c r="AU154" s="148" t="s">
        <v>84</v>
      </c>
      <c r="AV154" s="12" t="s">
        <v>84</v>
      </c>
      <c r="AW154" s="12" t="s">
        <v>31</v>
      </c>
      <c r="AX154" s="12" t="s">
        <v>74</v>
      </c>
      <c r="AY154" s="148" t="s">
        <v>132</v>
      </c>
    </row>
    <row r="155" spans="2:65" s="12" customFormat="1">
      <c r="B155" s="146"/>
      <c r="D155" s="147" t="s">
        <v>139</v>
      </c>
      <c r="E155" s="148" t="s">
        <v>1</v>
      </c>
      <c r="F155" s="149" t="s">
        <v>1455</v>
      </c>
      <c r="H155" s="150">
        <v>3</v>
      </c>
      <c r="I155" s="151"/>
      <c r="L155" s="146"/>
      <c r="M155" s="152"/>
      <c r="T155" s="153"/>
      <c r="AT155" s="148" t="s">
        <v>139</v>
      </c>
      <c r="AU155" s="148" t="s">
        <v>84</v>
      </c>
      <c r="AV155" s="12" t="s">
        <v>84</v>
      </c>
      <c r="AW155" s="12" t="s">
        <v>31</v>
      </c>
      <c r="AX155" s="12" t="s">
        <v>74</v>
      </c>
      <c r="AY155" s="148" t="s">
        <v>132</v>
      </c>
    </row>
    <row r="156" spans="2:65" s="12" customFormat="1">
      <c r="B156" s="146"/>
      <c r="D156" s="147" t="s">
        <v>139</v>
      </c>
      <c r="E156" s="148" t="s">
        <v>1</v>
      </c>
      <c r="F156" s="149" t="s">
        <v>1456</v>
      </c>
      <c r="H156" s="150">
        <v>3</v>
      </c>
      <c r="I156" s="151"/>
      <c r="L156" s="146"/>
      <c r="M156" s="152"/>
      <c r="T156" s="153"/>
      <c r="AT156" s="148" t="s">
        <v>139</v>
      </c>
      <c r="AU156" s="148" t="s">
        <v>84</v>
      </c>
      <c r="AV156" s="12" t="s">
        <v>84</v>
      </c>
      <c r="AW156" s="12" t="s">
        <v>31</v>
      </c>
      <c r="AX156" s="12" t="s">
        <v>74</v>
      </c>
      <c r="AY156" s="148" t="s">
        <v>132</v>
      </c>
    </row>
    <row r="157" spans="2:65" s="12" customFormat="1">
      <c r="B157" s="146"/>
      <c r="D157" s="147" t="s">
        <v>139</v>
      </c>
      <c r="E157" s="148" t="s">
        <v>1</v>
      </c>
      <c r="F157" s="149" t="s">
        <v>1457</v>
      </c>
      <c r="H157" s="150">
        <v>3</v>
      </c>
      <c r="I157" s="151"/>
      <c r="L157" s="146"/>
      <c r="M157" s="152"/>
      <c r="T157" s="153"/>
      <c r="AT157" s="148" t="s">
        <v>139</v>
      </c>
      <c r="AU157" s="148" t="s">
        <v>84</v>
      </c>
      <c r="AV157" s="12" t="s">
        <v>84</v>
      </c>
      <c r="AW157" s="12" t="s">
        <v>31</v>
      </c>
      <c r="AX157" s="12" t="s">
        <v>74</v>
      </c>
      <c r="AY157" s="148" t="s">
        <v>132</v>
      </c>
    </row>
    <row r="158" spans="2:65" s="12" customFormat="1">
      <c r="B158" s="146"/>
      <c r="D158" s="147" t="s">
        <v>139</v>
      </c>
      <c r="E158" s="148" t="s">
        <v>1</v>
      </c>
      <c r="F158" s="149" t="s">
        <v>1458</v>
      </c>
      <c r="H158" s="150">
        <v>13</v>
      </c>
      <c r="I158" s="151"/>
      <c r="L158" s="146"/>
      <c r="M158" s="152"/>
      <c r="T158" s="153"/>
      <c r="AT158" s="148" t="s">
        <v>139</v>
      </c>
      <c r="AU158" s="148" t="s">
        <v>84</v>
      </c>
      <c r="AV158" s="12" t="s">
        <v>84</v>
      </c>
      <c r="AW158" s="12" t="s">
        <v>31</v>
      </c>
      <c r="AX158" s="12" t="s">
        <v>74</v>
      </c>
      <c r="AY158" s="148" t="s">
        <v>132</v>
      </c>
    </row>
    <row r="159" spans="2:65" s="12" customFormat="1">
      <c r="B159" s="146"/>
      <c r="D159" s="147" t="s">
        <v>139</v>
      </c>
      <c r="E159" s="148" t="s">
        <v>1</v>
      </c>
      <c r="F159" s="149" t="s">
        <v>1459</v>
      </c>
      <c r="H159" s="150">
        <v>6</v>
      </c>
      <c r="I159" s="151"/>
      <c r="L159" s="146"/>
      <c r="M159" s="152"/>
      <c r="T159" s="153"/>
      <c r="AT159" s="148" t="s">
        <v>139</v>
      </c>
      <c r="AU159" s="148" t="s">
        <v>84</v>
      </c>
      <c r="AV159" s="12" t="s">
        <v>84</v>
      </c>
      <c r="AW159" s="12" t="s">
        <v>31</v>
      </c>
      <c r="AX159" s="12" t="s">
        <v>74</v>
      </c>
      <c r="AY159" s="148" t="s">
        <v>132</v>
      </c>
    </row>
    <row r="160" spans="2:65" s="12" customFormat="1">
      <c r="B160" s="146"/>
      <c r="D160" s="147" t="s">
        <v>139</v>
      </c>
      <c r="E160" s="148" t="s">
        <v>1</v>
      </c>
      <c r="F160" s="149" t="s">
        <v>1460</v>
      </c>
      <c r="H160" s="150">
        <v>6</v>
      </c>
      <c r="I160" s="151"/>
      <c r="L160" s="146"/>
      <c r="M160" s="152"/>
      <c r="T160" s="153"/>
      <c r="AT160" s="148" t="s">
        <v>139</v>
      </c>
      <c r="AU160" s="148" t="s">
        <v>84</v>
      </c>
      <c r="AV160" s="12" t="s">
        <v>84</v>
      </c>
      <c r="AW160" s="12" t="s">
        <v>31</v>
      </c>
      <c r="AX160" s="12" t="s">
        <v>74</v>
      </c>
      <c r="AY160" s="148" t="s">
        <v>132</v>
      </c>
    </row>
    <row r="161" spans="2:65" s="12" customFormat="1">
      <c r="B161" s="146"/>
      <c r="D161" s="147" t="s">
        <v>139</v>
      </c>
      <c r="E161" s="148" t="s">
        <v>1</v>
      </c>
      <c r="F161" s="149" t="s">
        <v>1461</v>
      </c>
      <c r="H161" s="150">
        <v>33</v>
      </c>
      <c r="I161" s="151"/>
      <c r="L161" s="146"/>
      <c r="M161" s="152"/>
      <c r="T161" s="153"/>
      <c r="AT161" s="148" t="s">
        <v>139</v>
      </c>
      <c r="AU161" s="148" t="s">
        <v>84</v>
      </c>
      <c r="AV161" s="12" t="s">
        <v>84</v>
      </c>
      <c r="AW161" s="12" t="s">
        <v>31</v>
      </c>
      <c r="AX161" s="12" t="s">
        <v>74</v>
      </c>
      <c r="AY161" s="148" t="s">
        <v>132</v>
      </c>
    </row>
    <row r="162" spans="2:65" s="12" customFormat="1">
      <c r="B162" s="146"/>
      <c r="D162" s="147" t="s">
        <v>139</v>
      </c>
      <c r="E162" s="148" t="s">
        <v>1</v>
      </c>
      <c r="F162" s="149" t="s">
        <v>1462</v>
      </c>
      <c r="H162" s="150">
        <v>21</v>
      </c>
      <c r="I162" s="151"/>
      <c r="L162" s="146"/>
      <c r="M162" s="152"/>
      <c r="T162" s="153"/>
      <c r="AT162" s="148" t="s">
        <v>139</v>
      </c>
      <c r="AU162" s="148" t="s">
        <v>84</v>
      </c>
      <c r="AV162" s="12" t="s">
        <v>84</v>
      </c>
      <c r="AW162" s="12" t="s">
        <v>31</v>
      </c>
      <c r="AX162" s="12" t="s">
        <v>74</v>
      </c>
      <c r="AY162" s="148" t="s">
        <v>132</v>
      </c>
    </row>
    <row r="163" spans="2:65" s="12" customFormat="1">
      <c r="B163" s="146"/>
      <c r="D163" s="147" t="s">
        <v>139</v>
      </c>
      <c r="E163" s="148" t="s">
        <v>1</v>
      </c>
      <c r="F163" s="149" t="s">
        <v>1463</v>
      </c>
      <c r="H163" s="150">
        <v>3</v>
      </c>
      <c r="I163" s="151"/>
      <c r="L163" s="146"/>
      <c r="M163" s="152"/>
      <c r="T163" s="153"/>
      <c r="AT163" s="148" t="s">
        <v>139</v>
      </c>
      <c r="AU163" s="148" t="s">
        <v>84</v>
      </c>
      <c r="AV163" s="12" t="s">
        <v>84</v>
      </c>
      <c r="AW163" s="12" t="s">
        <v>31</v>
      </c>
      <c r="AX163" s="12" t="s">
        <v>74</v>
      </c>
      <c r="AY163" s="148" t="s">
        <v>132</v>
      </c>
    </row>
    <row r="164" spans="2:65" s="12" customFormat="1">
      <c r="B164" s="146"/>
      <c r="D164" s="147" t="s">
        <v>139</v>
      </c>
      <c r="E164" s="148" t="s">
        <v>1</v>
      </c>
      <c r="F164" s="149" t="s">
        <v>492</v>
      </c>
      <c r="H164" s="150">
        <v>3</v>
      </c>
      <c r="I164" s="151"/>
      <c r="L164" s="146"/>
      <c r="M164" s="152"/>
      <c r="T164" s="153"/>
      <c r="AT164" s="148" t="s">
        <v>139</v>
      </c>
      <c r="AU164" s="148" t="s">
        <v>84</v>
      </c>
      <c r="AV164" s="12" t="s">
        <v>84</v>
      </c>
      <c r="AW164" s="12" t="s">
        <v>31</v>
      </c>
      <c r="AX164" s="12" t="s">
        <v>74</v>
      </c>
      <c r="AY164" s="148" t="s">
        <v>132</v>
      </c>
    </row>
    <row r="165" spans="2:65" s="12" customFormat="1">
      <c r="B165" s="146"/>
      <c r="D165" s="147" t="s">
        <v>139</v>
      </c>
      <c r="E165" s="148" t="s">
        <v>1</v>
      </c>
      <c r="F165" s="149" t="s">
        <v>1464</v>
      </c>
      <c r="H165" s="150">
        <v>6</v>
      </c>
      <c r="I165" s="151"/>
      <c r="L165" s="146"/>
      <c r="M165" s="152"/>
      <c r="T165" s="153"/>
      <c r="AT165" s="148" t="s">
        <v>139</v>
      </c>
      <c r="AU165" s="148" t="s">
        <v>84</v>
      </c>
      <c r="AV165" s="12" t="s">
        <v>84</v>
      </c>
      <c r="AW165" s="12" t="s">
        <v>31</v>
      </c>
      <c r="AX165" s="12" t="s">
        <v>74</v>
      </c>
      <c r="AY165" s="148" t="s">
        <v>132</v>
      </c>
    </row>
    <row r="166" spans="2:65" s="12" customFormat="1">
      <c r="B166" s="146"/>
      <c r="D166" s="147" t="s">
        <v>139</v>
      </c>
      <c r="E166" s="148" t="s">
        <v>1</v>
      </c>
      <c r="F166" s="149" t="s">
        <v>1465</v>
      </c>
      <c r="H166" s="150">
        <v>6</v>
      </c>
      <c r="I166" s="151"/>
      <c r="L166" s="146"/>
      <c r="M166" s="152"/>
      <c r="T166" s="153"/>
      <c r="AT166" s="148" t="s">
        <v>139</v>
      </c>
      <c r="AU166" s="148" t="s">
        <v>84</v>
      </c>
      <c r="AV166" s="12" t="s">
        <v>84</v>
      </c>
      <c r="AW166" s="12" t="s">
        <v>31</v>
      </c>
      <c r="AX166" s="12" t="s">
        <v>74</v>
      </c>
      <c r="AY166" s="148" t="s">
        <v>132</v>
      </c>
    </row>
    <row r="167" spans="2:65" s="13" customFormat="1">
      <c r="B167" s="154"/>
      <c r="D167" s="147" t="s">
        <v>139</v>
      </c>
      <c r="E167" s="155" t="s">
        <v>1</v>
      </c>
      <c r="F167" s="156" t="s">
        <v>156</v>
      </c>
      <c r="H167" s="157">
        <v>214</v>
      </c>
      <c r="I167" s="158"/>
      <c r="L167" s="154"/>
      <c r="M167" s="159"/>
      <c r="T167" s="160"/>
      <c r="AT167" s="155" t="s">
        <v>139</v>
      </c>
      <c r="AU167" s="155" t="s">
        <v>84</v>
      </c>
      <c r="AV167" s="13" t="s">
        <v>137</v>
      </c>
      <c r="AW167" s="13" t="s">
        <v>31</v>
      </c>
      <c r="AX167" s="13" t="s">
        <v>74</v>
      </c>
      <c r="AY167" s="155" t="s">
        <v>132</v>
      </c>
    </row>
    <row r="168" spans="2:65" s="12" customFormat="1">
      <c r="B168" s="146"/>
      <c r="D168" s="147" t="s">
        <v>139</v>
      </c>
      <c r="E168" s="148" t="s">
        <v>1</v>
      </c>
      <c r="F168" s="149" t="s">
        <v>1466</v>
      </c>
      <c r="H168" s="150">
        <v>321</v>
      </c>
      <c r="I168" s="151"/>
      <c r="L168" s="146"/>
      <c r="M168" s="152"/>
      <c r="T168" s="153"/>
      <c r="AT168" s="148" t="s">
        <v>139</v>
      </c>
      <c r="AU168" s="148" t="s">
        <v>84</v>
      </c>
      <c r="AV168" s="12" t="s">
        <v>84</v>
      </c>
      <c r="AW168" s="12" t="s">
        <v>31</v>
      </c>
      <c r="AX168" s="12" t="s">
        <v>82</v>
      </c>
      <c r="AY168" s="148" t="s">
        <v>132</v>
      </c>
    </row>
    <row r="169" spans="2:65" s="1" customFormat="1" ht="33" customHeight="1">
      <c r="B169" s="132"/>
      <c r="C169" s="133" t="s">
        <v>174</v>
      </c>
      <c r="D169" s="133" t="s">
        <v>134</v>
      </c>
      <c r="E169" s="134" t="s">
        <v>1674</v>
      </c>
      <c r="F169" s="135" t="s">
        <v>1857</v>
      </c>
      <c r="G169" s="136" t="s">
        <v>228</v>
      </c>
      <c r="H169" s="137">
        <v>154.08000000000001</v>
      </c>
      <c r="I169" s="138"/>
      <c r="J169" s="139">
        <f>ROUND(I169*H169,2)</f>
        <v>0</v>
      </c>
      <c r="K169" s="135" t="s">
        <v>136</v>
      </c>
      <c r="L169" s="32"/>
      <c r="M169" s="140" t="s">
        <v>1</v>
      </c>
      <c r="N169" s="141" t="s">
        <v>39</v>
      </c>
      <c r="P169" s="142">
        <f>O169*H169</f>
        <v>0</v>
      </c>
      <c r="Q169" s="142">
        <v>0</v>
      </c>
      <c r="R169" s="142">
        <f>Q169*H169</f>
        <v>0</v>
      </c>
      <c r="S169" s="142">
        <v>0</v>
      </c>
      <c r="T169" s="143">
        <f>S169*H169</f>
        <v>0</v>
      </c>
      <c r="AR169" s="144" t="s">
        <v>137</v>
      </c>
      <c r="AT169" s="144" t="s">
        <v>134</v>
      </c>
      <c r="AU169" s="144" t="s">
        <v>84</v>
      </c>
      <c r="AY169" s="17" t="s">
        <v>132</v>
      </c>
      <c r="BE169" s="145">
        <f>IF(N169="základní",J169,0)</f>
        <v>0</v>
      </c>
      <c r="BF169" s="145">
        <f>IF(N169="snížená",J169,0)</f>
        <v>0</v>
      </c>
      <c r="BG169" s="145">
        <f>IF(N169="zákl. přenesená",J169,0)</f>
        <v>0</v>
      </c>
      <c r="BH169" s="145">
        <f>IF(N169="sníž. přenesená",J169,0)</f>
        <v>0</v>
      </c>
      <c r="BI169" s="145">
        <f>IF(N169="nulová",J169,0)</f>
        <v>0</v>
      </c>
      <c r="BJ169" s="17" t="s">
        <v>82</v>
      </c>
      <c r="BK169" s="145">
        <f>ROUND(I169*H169,2)</f>
        <v>0</v>
      </c>
      <c r="BL169" s="17" t="s">
        <v>137</v>
      </c>
      <c r="BM169" s="144" t="s">
        <v>1467</v>
      </c>
    </row>
    <row r="170" spans="2:65" s="12" customFormat="1">
      <c r="B170" s="146"/>
      <c r="D170" s="147" t="s">
        <v>139</v>
      </c>
      <c r="E170" s="148" t="s">
        <v>1</v>
      </c>
      <c r="F170" s="149" t="s">
        <v>1451</v>
      </c>
      <c r="H170" s="150">
        <v>29</v>
      </c>
      <c r="I170" s="151"/>
      <c r="L170" s="146"/>
      <c r="M170" s="152"/>
      <c r="T170" s="153"/>
      <c r="AT170" s="148" t="s">
        <v>139</v>
      </c>
      <c r="AU170" s="148" t="s">
        <v>84</v>
      </c>
      <c r="AV170" s="12" t="s">
        <v>84</v>
      </c>
      <c r="AW170" s="12" t="s">
        <v>31</v>
      </c>
      <c r="AX170" s="12" t="s">
        <v>74</v>
      </c>
      <c r="AY170" s="148" t="s">
        <v>132</v>
      </c>
    </row>
    <row r="171" spans="2:65" s="12" customFormat="1">
      <c r="B171" s="146"/>
      <c r="D171" s="147" t="s">
        <v>139</v>
      </c>
      <c r="E171" s="148" t="s">
        <v>1</v>
      </c>
      <c r="F171" s="149" t="s">
        <v>1452</v>
      </c>
      <c r="H171" s="150">
        <v>53</v>
      </c>
      <c r="I171" s="151"/>
      <c r="L171" s="146"/>
      <c r="M171" s="152"/>
      <c r="T171" s="153"/>
      <c r="AT171" s="148" t="s">
        <v>139</v>
      </c>
      <c r="AU171" s="148" t="s">
        <v>84</v>
      </c>
      <c r="AV171" s="12" t="s">
        <v>84</v>
      </c>
      <c r="AW171" s="12" t="s">
        <v>31</v>
      </c>
      <c r="AX171" s="12" t="s">
        <v>74</v>
      </c>
      <c r="AY171" s="148" t="s">
        <v>132</v>
      </c>
    </row>
    <row r="172" spans="2:65" s="12" customFormat="1">
      <c r="B172" s="146"/>
      <c r="D172" s="147" t="s">
        <v>139</v>
      </c>
      <c r="E172" s="148" t="s">
        <v>1</v>
      </c>
      <c r="F172" s="149" t="s">
        <v>1453</v>
      </c>
      <c r="H172" s="150">
        <v>3</v>
      </c>
      <c r="I172" s="151"/>
      <c r="L172" s="146"/>
      <c r="M172" s="152"/>
      <c r="T172" s="153"/>
      <c r="AT172" s="148" t="s">
        <v>139</v>
      </c>
      <c r="AU172" s="148" t="s">
        <v>84</v>
      </c>
      <c r="AV172" s="12" t="s">
        <v>84</v>
      </c>
      <c r="AW172" s="12" t="s">
        <v>31</v>
      </c>
      <c r="AX172" s="12" t="s">
        <v>74</v>
      </c>
      <c r="AY172" s="148" t="s">
        <v>132</v>
      </c>
    </row>
    <row r="173" spans="2:65" s="12" customFormat="1">
      <c r="B173" s="146"/>
      <c r="D173" s="147" t="s">
        <v>139</v>
      </c>
      <c r="E173" s="148" t="s">
        <v>1</v>
      </c>
      <c r="F173" s="149" t="s">
        <v>1454</v>
      </c>
      <c r="H173" s="150">
        <v>23</v>
      </c>
      <c r="I173" s="151"/>
      <c r="L173" s="146"/>
      <c r="M173" s="152"/>
      <c r="T173" s="153"/>
      <c r="AT173" s="148" t="s">
        <v>139</v>
      </c>
      <c r="AU173" s="148" t="s">
        <v>84</v>
      </c>
      <c r="AV173" s="12" t="s">
        <v>84</v>
      </c>
      <c r="AW173" s="12" t="s">
        <v>31</v>
      </c>
      <c r="AX173" s="12" t="s">
        <v>74</v>
      </c>
      <c r="AY173" s="148" t="s">
        <v>132</v>
      </c>
    </row>
    <row r="174" spans="2:65" s="12" customFormat="1">
      <c r="B174" s="146"/>
      <c r="D174" s="147" t="s">
        <v>139</v>
      </c>
      <c r="E174" s="148" t="s">
        <v>1</v>
      </c>
      <c r="F174" s="149" t="s">
        <v>1455</v>
      </c>
      <c r="H174" s="150">
        <v>3</v>
      </c>
      <c r="I174" s="151"/>
      <c r="L174" s="146"/>
      <c r="M174" s="152"/>
      <c r="T174" s="153"/>
      <c r="AT174" s="148" t="s">
        <v>139</v>
      </c>
      <c r="AU174" s="148" t="s">
        <v>84</v>
      </c>
      <c r="AV174" s="12" t="s">
        <v>84</v>
      </c>
      <c r="AW174" s="12" t="s">
        <v>31</v>
      </c>
      <c r="AX174" s="12" t="s">
        <v>74</v>
      </c>
      <c r="AY174" s="148" t="s">
        <v>132</v>
      </c>
    </row>
    <row r="175" spans="2:65" s="12" customFormat="1">
      <c r="B175" s="146"/>
      <c r="D175" s="147" t="s">
        <v>139</v>
      </c>
      <c r="E175" s="148" t="s">
        <v>1</v>
      </c>
      <c r="F175" s="149" t="s">
        <v>1456</v>
      </c>
      <c r="H175" s="150">
        <v>3</v>
      </c>
      <c r="I175" s="151"/>
      <c r="L175" s="146"/>
      <c r="M175" s="152"/>
      <c r="T175" s="153"/>
      <c r="AT175" s="148" t="s">
        <v>139</v>
      </c>
      <c r="AU175" s="148" t="s">
        <v>84</v>
      </c>
      <c r="AV175" s="12" t="s">
        <v>84</v>
      </c>
      <c r="AW175" s="12" t="s">
        <v>31</v>
      </c>
      <c r="AX175" s="12" t="s">
        <v>74</v>
      </c>
      <c r="AY175" s="148" t="s">
        <v>132</v>
      </c>
    </row>
    <row r="176" spans="2:65" s="12" customFormat="1">
      <c r="B176" s="146"/>
      <c r="D176" s="147" t="s">
        <v>139</v>
      </c>
      <c r="E176" s="148" t="s">
        <v>1</v>
      </c>
      <c r="F176" s="149" t="s">
        <v>1457</v>
      </c>
      <c r="H176" s="150">
        <v>3</v>
      </c>
      <c r="I176" s="151"/>
      <c r="L176" s="146"/>
      <c r="M176" s="152"/>
      <c r="T176" s="153"/>
      <c r="AT176" s="148" t="s">
        <v>139</v>
      </c>
      <c r="AU176" s="148" t="s">
        <v>84</v>
      </c>
      <c r="AV176" s="12" t="s">
        <v>84</v>
      </c>
      <c r="AW176" s="12" t="s">
        <v>31</v>
      </c>
      <c r="AX176" s="12" t="s">
        <v>74</v>
      </c>
      <c r="AY176" s="148" t="s">
        <v>132</v>
      </c>
    </row>
    <row r="177" spans="2:65" s="12" customFormat="1">
      <c r="B177" s="146"/>
      <c r="D177" s="147" t="s">
        <v>139</v>
      </c>
      <c r="E177" s="148" t="s">
        <v>1</v>
      </c>
      <c r="F177" s="149" t="s">
        <v>1458</v>
      </c>
      <c r="H177" s="150">
        <v>13</v>
      </c>
      <c r="I177" s="151"/>
      <c r="L177" s="146"/>
      <c r="M177" s="152"/>
      <c r="T177" s="153"/>
      <c r="AT177" s="148" t="s">
        <v>139</v>
      </c>
      <c r="AU177" s="148" t="s">
        <v>84</v>
      </c>
      <c r="AV177" s="12" t="s">
        <v>84</v>
      </c>
      <c r="AW177" s="12" t="s">
        <v>31</v>
      </c>
      <c r="AX177" s="12" t="s">
        <v>74</v>
      </c>
      <c r="AY177" s="148" t="s">
        <v>132</v>
      </c>
    </row>
    <row r="178" spans="2:65" s="12" customFormat="1">
      <c r="B178" s="146"/>
      <c r="D178" s="147" t="s">
        <v>139</v>
      </c>
      <c r="E178" s="148" t="s">
        <v>1</v>
      </c>
      <c r="F178" s="149" t="s">
        <v>1459</v>
      </c>
      <c r="H178" s="150">
        <v>6</v>
      </c>
      <c r="I178" s="151"/>
      <c r="L178" s="146"/>
      <c r="M178" s="152"/>
      <c r="T178" s="153"/>
      <c r="AT178" s="148" t="s">
        <v>139</v>
      </c>
      <c r="AU178" s="148" t="s">
        <v>84</v>
      </c>
      <c r="AV178" s="12" t="s">
        <v>84</v>
      </c>
      <c r="AW178" s="12" t="s">
        <v>31</v>
      </c>
      <c r="AX178" s="12" t="s">
        <v>74</v>
      </c>
      <c r="AY178" s="148" t="s">
        <v>132</v>
      </c>
    </row>
    <row r="179" spans="2:65" s="12" customFormat="1">
      <c r="B179" s="146"/>
      <c r="D179" s="147" t="s">
        <v>139</v>
      </c>
      <c r="E179" s="148" t="s">
        <v>1</v>
      </c>
      <c r="F179" s="149" t="s">
        <v>1460</v>
      </c>
      <c r="H179" s="150">
        <v>6</v>
      </c>
      <c r="I179" s="151"/>
      <c r="L179" s="146"/>
      <c r="M179" s="152"/>
      <c r="T179" s="153"/>
      <c r="AT179" s="148" t="s">
        <v>139</v>
      </c>
      <c r="AU179" s="148" t="s">
        <v>84</v>
      </c>
      <c r="AV179" s="12" t="s">
        <v>84</v>
      </c>
      <c r="AW179" s="12" t="s">
        <v>31</v>
      </c>
      <c r="AX179" s="12" t="s">
        <v>74</v>
      </c>
      <c r="AY179" s="148" t="s">
        <v>132</v>
      </c>
    </row>
    <row r="180" spans="2:65" s="12" customFormat="1">
      <c r="B180" s="146"/>
      <c r="D180" s="147" t="s">
        <v>139</v>
      </c>
      <c r="E180" s="148" t="s">
        <v>1</v>
      </c>
      <c r="F180" s="149" t="s">
        <v>1461</v>
      </c>
      <c r="H180" s="150">
        <v>33</v>
      </c>
      <c r="I180" s="151"/>
      <c r="L180" s="146"/>
      <c r="M180" s="152"/>
      <c r="T180" s="153"/>
      <c r="AT180" s="148" t="s">
        <v>139</v>
      </c>
      <c r="AU180" s="148" t="s">
        <v>84</v>
      </c>
      <c r="AV180" s="12" t="s">
        <v>84</v>
      </c>
      <c r="AW180" s="12" t="s">
        <v>31</v>
      </c>
      <c r="AX180" s="12" t="s">
        <v>74</v>
      </c>
      <c r="AY180" s="148" t="s">
        <v>132</v>
      </c>
    </row>
    <row r="181" spans="2:65" s="12" customFormat="1">
      <c r="B181" s="146"/>
      <c r="D181" s="147" t="s">
        <v>139</v>
      </c>
      <c r="E181" s="148" t="s">
        <v>1</v>
      </c>
      <c r="F181" s="149" t="s">
        <v>1462</v>
      </c>
      <c r="H181" s="150">
        <v>21</v>
      </c>
      <c r="I181" s="151"/>
      <c r="L181" s="146"/>
      <c r="M181" s="152"/>
      <c r="T181" s="153"/>
      <c r="AT181" s="148" t="s">
        <v>139</v>
      </c>
      <c r="AU181" s="148" t="s">
        <v>84</v>
      </c>
      <c r="AV181" s="12" t="s">
        <v>84</v>
      </c>
      <c r="AW181" s="12" t="s">
        <v>31</v>
      </c>
      <c r="AX181" s="12" t="s">
        <v>74</v>
      </c>
      <c r="AY181" s="148" t="s">
        <v>132</v>
      </c>
    </row>
    <row r="182" spans="2:65" s="12" customFormat="1">
      <c r="B182" s="146"/>
      <c r="D182" s="147" t="s">
        <v>139</v>
      </c>
      <c r="E182" s="148" t="s">
        <v>1</v>
      </c>
      <c r="F182" s="149" t="s">
        <v>1463</v>
      </c>
      <c r="H182" s="150">
        <v>3</v>
      </c>
      <c r="I182" s="151"/>
      <c r="L182" s="146"/>
      <c r="M182" s="152"/>
      <c r="T182" s="153"/>
      <c r="AT182" s="148" t="s">
        <v>139</v>
      </c>
      <c r="AU182" s="148" t="s">
        <v>84</v>
      </c>
      <c r="AV182" s="12" t="s">
        <v>84</v>
      </c>
      <c r="AW182" s="12" t="s">
        <v>31</v>
      </c>
      <c r="AX182" s="12" t="s">
        <v>74</v>
      </c>
      <c r="AY182" s="148" t="s">
        <v>132</v>
      </c>
    </row>
    <row r="183" spans="2:65" s="12" customFormat="1">
      <c r="B183" s="146"/>
      <c r="D183" s="147" t="s">
        <v>139</v>
      </c>
      <c r="E183" s="148" t="s">
        <v>1</v>
      </c>
      <c r="F183" s="149" t="s">
        <v>492</v>
      </c>
      <c r="H183" s="150">
        <v>3</v>
      </c>
      <c r="I183" s="151"/>
      <c r="L183" s="146"/>
      <c r="M183" s="152"/>
      <c r="T183" s="153"/>
      <c r="AT183" s="148" t="s">
        <v>139</v>
      </c>
      <c r="AU183" s="148" t="s">
        <v>84</v>
      </c>
      <c r="AV183" s="12" t="s">
        <v>84</v>
      </c>
      <c r="AW183" s="12" t="s">
        <v>31</v>
      </c>
      <c r="AX183" s="12" t="s">
        <v>74</v>
      </c>
      <c r="AY183" s="148" t="s">
        <v>132</v>
      </c>
    </row>
    <row r="184" spans="2:65" s="12" customFormat="1">
      <c r="B184" s="146"/>
      <c r="D184" s="147" t="s">
        <v>139</v>
      </c>
      <c r="E184" s="148" t="s">
        <v>1</v>
      </c>
      <c r="F184" s="149" t="s">
        <v>1464</v>
      </c>
      <c r="H184" s="150">
        <v>6</v>
      </c>
      <c r="I184" s="151"/>
      <c r="L184" s="146"/>
      <c r="M184" s="152"/>
      <c r="T184" s="153"/>
      <c r="AT184" s="148" t="s">
        <v>139</v>
      </c>
      <c r="AU184" s="148" t="s">
        <v>84</v>
      </c>
      <c r="AV184" s="12" t="s">
        <v>84</v>
      </c>
      <c r="AW184" s="12" t="s">
        <v>31</v>
      </c>
      <c r="AX184" s="12" t="s">
        <v>74</v>
      </c>
      <c r="AY184" s="148" t="s">
        <v>132</v>
      </c>
    </row>
    <row r="185" spans="2:65" s="12" customFormat="1">
      <c r="B185" s="146"/>
      <c r="D185" s="147" t="s">
        <v>139</v>
      </c>
      <c r="E185" s="148" t="s">
        <v>1</v>
      </c>
      <c r="F185" s="149" t="s">
        <v>1465</v>
      </c>
      <c r="H185" s="150">
        <v>6</v>
      </c>
      <c r="I185" s="151"/>
      <c r="L185" s="146"/>
      <c r="M185" s="152"/>
      <c r="T185" s="153"/>
      <c r="AT185" s="148" t="s">
        <v>139</v>
      </c>
      <c r="AU185" s="148" t="s">
        <v>84</v>
      </c>
      <c r="AV185" s="12" t="s">
        <v>84</v>
      </c>
      <c r="AW185" s="12" t="s">
        <v>31</v>
      </c>
      <c r="AX185" s="12" t="s">
        <v>74</v>
      </c>
      <c r="AY185" s="148" t="s">
        <v>132</v>
      </c>
    </row>
    <row r="186" spans="2:65" s="13" customFormat="1">
      <c r="B186" s="154"/>
      <c r="D186" s="147" t="s">
        <v>139</v>
      </c>
      <c r="E186" s="155" t="s">
        <v>1</v>
      </c>
      <c r="F186" s="156" t="s">
        <v>156</v>
      </c>
      <c r="H186" s="157">
        <v>214</v>
      </c>
      <c r="I186" s="158"/>
      <c r="L186" s="154"/>
      <c r="M186" s="159"/>
      <c r="T186" s="160"/>
      <c r="AT186" s="155" t="s">
        <v>139</v>
      </c>
      <c r="AU186" s="155" t="s">
        <v>84</v>
      </c>
      <c r="AV186" s="13" t="s">
        <v>137</v>
      </c>
      <c r="AW186" s="13" t="s">
        <v>31</v>
      </c>
      <c r="AX186" s="13" t="s">
        <v>74</v>
      </c>
      <c r="AY186" s="155" t="s">
        <v>132</v>
      </c>
    </row>
    <row r="187" spans="2:65" s="12" customFormat="1">
      <c r="B187" s="146"/>
      <c r="D187" s="147" t="s">
        <v>139</v>
      </c>
      <c r="E187" s="148" t="s">
        <v>1</v>
      </c>
      <c r="F187" s="149" t="s">
        <v>1468</v>
      </c>
      <c r="H187" s="150">
        <v>154.08000000000001</v>
      </c>
      <c r="I187" s="151"/>
      <c r="L187" s="146"/>
      <c r="M187" s="152"/>
      <c r="T187" s="153"/>
      <c r="AT187" s="148" t="s">
        <v>139</v>
      </c>
      <c r="AU187" s="148" t="s">
        <v>84</v>
      </c>
      <c r="AV187" s="12" t="s">
        <v>84</v>
      </c>
      <c r="AW187" s="12" t="s">
        <v>31</v>
      </c>
      <c r="AX187" s="12" t="s">
        <v>82</v>
      </c>
      <c r="AY187" s="148" t="s">
        <v>132</v>
      </c>
    </row>
    <row r="188" spans="2:65" s="1" customFormat="1" ht="33" customHeight="1">
      <c r="B188" s="132"/>
      <c r="C188" s="133" t="s">
        <v>191</v>
      </c>
      <c r="D188" s="133" t="s">
        <v>134</v>
      </c>
      <c r="E188" s="134" t="s">
        <v>1781</v>
      </c>
      <c r="F188" s="135" t="s">
        <v>1967</v>
      </c>
      <c r="G188" s="136" t="s">
        <v>228</v>
      </c>
      <c r="H188" s="137">
        <v>68.48</v>
      </c>
      <c r="I188" s="138"/>
      <c r="J188" s="139">
        <f>ROUND(I188*H188,2)</f>
        <v>0</v>
      </c>
      <c r="K188" s="135" t="s">
        <v>136</v>
      </c>
      <c r="L188" s="32"/>
      <c r="M188" s="140" t="s">
        <v>1</v>
      </c>
      <c r="N188" s="141" t="s">
        <v>39</v>
      </c>
      <c r="P188" s="142">
        <f>O188*H188</f>
        <v>0</v>
      </c>
      <c r="Q188" s="142">
        <v>0</v>
      </c>
      <c r="R188" s="142">
        <f>Q188*H188</f>
        <v>0</v>
      </c>
      <c r="S188" s="142">
        <v>0</v>
      </c>
      <c r="T188" s="143">
        <f>S188*H188</f>
        <v>0</v>
      </c>
      <c r="AR188" s="144" t="s">
        <v>137</v>
      </c>
      <c r="AT188" s="144" t="s">
        <v>134</v>
      </c>
      <c r="AU188" s="144" t="s">
        <v>84</v>
      </c>
      <c r="AY188" s="17" t="s">
        <v>132</v>
      </c>
      <c r="BE188" s="145">
        <f>IF(N188="základní",J188,0)</f>
        <v>0</v>
      </c>
      <c r="BF188" s="145">
        <f>IF(N188="snížená",J188,0)</f>
        <v>0</v>
      </c>
      <c r="BG188" s="145">
        <f>IF(N188="zákl. přenesená",J188,0)</f>
        <v>0</v>
      </c>
      <c r="BH188" s="145">
        <f>IF(N188="sníž. přenesená",J188,0)</f>
        <v>0</v>
      </c>
      <c r="BI188" s="145">
        <f>IF(N188="nulová",J188,0)</f>
        <v>0</v>
      </c>
      <c r="BJ188" s="17" t="s">
        <v>82</v>
      </c>
      <c r="BK188" s="145">
        <f>ROUND(I188*H188,2)</f>
        <v>0</v>
      </c>
      <c r="BL188" s="17" t="s">
        <v>137</v>
      </c>
      <c r="BM188" s="144" t="s">
        <v>1469</v>
      </c>
    </row>
    <row r="189" spans="2:65" s="12" customFormat="1">
      <c r="B189" s="146"/>
      <c r="D189" s="147" t="s">
        <v>139</v>
      </c>
      <c r="E189" s="148" t="s">
        <v>1</v>
      </c>
      <c r="F189" s="149" t="s">
        <v>1451</v>
      </c>
      <c r="H189" s="150">
        <v>29</v>
      </c>
      <c r="I189" s="151"/>
      <c r="L189" s="146"/>
      <c r="M189" s="152"/>
      <c r="T189" s="153"/>
      <c r="AT189" s="148" t="s">
        <v>139</v>
      </c>
      <c r="AU189" s="148" t="s">
        <v>84</v>
      </c>
      <c r="AV189" s="12" t="s">
        <v>84</v>
      </c>
      <c r="AW189" s="12" t="s">
        <v>31</v>
      </c>
      <c r="AX189" s="12" t="s">
        <v>74</v>
      </c>
      <c r="AY189" s="148" t="s">
        <v>132</v>
      </c>
    </row>
    <row r="190" spans="2:65" s="12" customFormat="1">
      <c r="B190" s="146"/>
      <c r="D190" s="147" t="s">
        <v>139</v>
      </c>
      <c r="E190" s="148" t="s">
        <v>1</v>
      </c>
      <c r="F190" s="149" t="s">
        <v>1452</v>
      </c>
      <c r="H190" s="150">
        <v>53</v>
      </c>
      <c r="I190" s="151"/>
      <c r="L190" s="146"/>
      <c r="M190" s="152"/>
      <c r="T190" s="153"/>
      <c r="AT190" s="148" t="s">
        <v>139</v>
      </c>
      <c r="AU190" s="148" t="s">
        <v>84</v>
      </c>
      <c r="AV190" s="12" t="s">
        <v>84</v>
      </c>
      <c r="AW190" s="12" t="s">
        <v>31</v>
      </c>
      <c r="AX190" s="12" t="s">
        <v>74</v>
      </c>
      <c r="AY190" s="148" t="s">
        <v>132</v>
      </c>
    </row>
    <row r="191" spans="2:65" s="12" customFormat="1">
      <c r="B191" s="146"/>
      <c r="D191" s="147" t="s">
        <v>139</v>
      </c>
      <c r="E191" s="148" t="s">
        <v>1</v>
      </c>
      <c r="F191" s="149" t="s">
        <v>1453</v>
      </c>
      <c r="H191" s="150">
        <v>3</v>
      </c>
      <c r="I191" s="151"/>
      <c r="L191" s="146"/>
      <c r="M191" s="152"/>
      <c r="T191" s="153"/>
      <c r="AT191" s="148" t="s">
        <v>139</v>
      </c>
      <c r="AU191" s="148" t="s">
        <v>84</v>
      </c>
      <c r="AV191" s="12" t="s">
        <v>84</v>
      </c>
      <c r="AW191" s="12" t="s">
        <v>31</v>
      </c>
      <c r="AX191" s="12" t="s">
        <v>74</v>
      </c>
      <c r="AY191" s="148" t="s">
        <v>132</v>
      </c>
    </row>
    <row r="192" spans="2:65" s="12" customFormat="1">
      <c r="B192" s="146"/>
      <c r="D192" s="147" t="s">
        <v>139</v>
      </c>
      <c r="E192" s="148" t="s">
        <v>1</v>
      </c>
      <c r="F192" s="149" t="s">
        <v>1454</v>
      </c>
      <c r="H192" s="150">
        <v>23</v>
      </c>
      <c r="I192" s="151"/>
      <c r="L192" s="146"/>
      <c r="M192" s="152"/>
      <c r="T192" s="153"/>
      <c r="AT192" s="148" t="s">
        <v>139</v>
      </c>
      <c r="AU192" s="148" t="s">
        <v>84</v>
      </c>
      <c r="AV192" s="12" t="s">
        <v>84</v>
      </c>
      <c r="AW192" s="12" t="s">
        <v>31</v>
      </c>
      <c r="AX192" s="12" t="s">
        <v>74</v>
      </c>
      <c r="AY192" s="148" t="s">
        <v>132</v>
      </c>
    </row>
    <row r="193" spans="2:65" s="12" customFormat="1">
      <c r="B193" s="146"/>
      <c r="D193" s="147" t="s">
        <v>139</v>
      </c>
      <c r="E193" s="148" t="s">
        <v>1</v>
      </c>
      <c r="F193" s="149" t="s">
        <v>1455</v>
      </c>
      <c r="H193" s="150">
        <v>3</v>
      </c>
      <c r="I193" s="151"/>
      <c r="L193" s="146"/>
      <c r="M193" s="152"/>
      <c r="T193" s="153"/>
      <c r="AT193" s="148" t="s">
        <v>139</v>
      </c>
      <c r="AU193" s="148" t="s">
        <v>84</v>
      </c>
      <c r="AV193" s="12" t="s">
        <v>84</v>
      </c>
      <c r="AW193" s="12" t="s">
        <v>31</v>
      </c>
      <c r="AX193" s="12" t="s">
        <v>74</v>
      </c>
      <c r="AY193" s="148" t="s">
        <v>132</v>
      </c>
    </row>
    <row r="194" spans="2:65" s="12" customFormat="1">
      <c r="B194" s="146"/>
      <c r="D194" s="147" t="s">
        <v>139</v>
      </c>
      <c r="E194" s="148" t="s">
        <v>1</v>
      </c>
      <c r="F194" s="149" t="s">
        <v>1456</v>
      </c>
      <c r="H194" s="150">
        <v>3</v>
      </c>
      <c r="I194" s="151"/>
      <c r="L194" s="146"/>
      <c r="M194" s="152"/>
      <c r="T194" s="153"/>
      <c r="AT194" s="148" t="s">
        <v>139</v>
      </c>
      <c r="AU194" s="148" t="s">
        <v>84</v>
      </c>
      <c r="AV194" s="12" t="s">
        <v>84</v>
      </c>
      <c r="AW194" s="12" t="s">
        <v>31</v>
      </c>
      <c r="AX194" s="12" t="s">
        <v>74</v>
      </c>
      <c r="AY194" s="148" t="s">
        <v>132</v>
      </c>
    </row>
    <row r="195" spans="2:65" s="12" customFormat="1">
      <c r="B195" s="146"/>
      <c r="D195" s="147" t="s">
        <v>139</v>
      </c>
      <c r="E195" s="148" t="s">
        <v>1</v>
      </c>
      <c r="F195" s="149" t="s">
        <v>1457</v>
      </c>
      <c r="H195" s="150">
        <v>3</v>
      </c>
      <c r="I195" s="151"/>
      <c r="L195" s="146"/>
      <c r="M195" s="152"/>
      <c r="T195" s="153"/>
      <c r="AT195" s="148" t="s">
        <v>139</v>
      </c>
      <c r="AU195" s="148" t="s">
        <v>84</v>
      </c>
      <c r="AV195" s="12" t="s">
        <v>84</v>
      </c>
      <c r="AW195" s="12" t="s">
        <v>31</v>
      </c>
      <c r="AX195" s="12" t="s">
        <v>74</v>
      </c>
      <c r="AY195" s="148" t="s">
        <v>132</v>
      </c>
    </row>
    <row r="196" spans="2:65" s="12" customFormat="1">
      <c r="B196" s="146"/>
      <c r="D196" s="147" t="s">
        <v>139</v>
      </c>
      <c r="E196" s="148" t="s">
        <v>1</v>
      </c>
      <c r="F196" s="149" t="s">
        <v>1458</v>
      </c>
      <c r="H196" s="150">
        <v>13</v>
      </c>
      <c r="I196" s="151"/>
      <c r="L196" s="146"/>
      <c r="M196" s="152"/>
      <c r="T196" s="153"/>
      <c r="AT196" s="148" t="s">
        <v>139</v>
      </c>
      <c r="AU196" s="148" t="s">
        <v>84</v>
      </c>
      <c r="AV196" s="12" t="s">
        <v>84</v>
      </c>
      <c r="AW196" s="12" t="s">
        <v>31</v>
      </c>
      <c r="AX196" s="12" t="s">
        <v>74</v>
      </c>
      <c r="AY196" s="148" t="s">
        <v>132</v>
      </c>
    </row>
    <row r="197" spans="2:65" s="12" customFormat="1">
      <c r="B197" s="146"/>
      <c r="D197" s="147" t="s">
        <v>139</v>
      </c>
      <c r="E197" s="148" t="s">
        <v>1</v>
      </c>
      <c r="F197" s="149" t="s">
        <v>1459</v>
      </c>
      <c r="H197" s="150">
        <v>6</v>
      </c>
      <c r="I197" s="151"/>
      <c r="L197" s="146"/>
      <c r="M197" s="152"/>
      <c r="T197" s="153"/>
      <c r="AT197" s="148" t="s">
        <v>139</v>
      </c>
      <c r="AU197" s="148" t="s">
        <v>84</v>
      </c>
      <c r="AV197" s="12" t="s">
        <v>84</v>
      </c>
      <c r="AW197" s="12" t="s">
        <v>31</v>
      </c>
      <c r="AX197" s="12" t="s">
        <v>74</v>
      </c>
      <c r="AY197" s="148" t="s">
        <v>132</v>
      </c>
    </row>
    <row r="198" spans="2:65" s="12" customFormat="1">
      <c r="B198" s="146"/>
      <c r="D198" s="147" t="s">
        <v>139</v>
      </c>
      <c r="E198" s="148" t="s">
        <v>1</v>
      </c>
      <c r="F198" s="149" t="s">
        <v>1460</v>
      </c>
      <c r="H198" s="150">
        <v>6</v>
      </c>
      <c r="I198" s="151"/>
      <c r="L198" s="146"/>
      <c r="M198" s="152"/>
      <c r="T198" s="153"/>
      <c r="AT198" s="148" t="s">
        <v>139</v>
      </c>
      <c r="AU198" s="148" t="s">
        <v>84</v>
      </c>
      <c r="AV198" s="12" t="s">
        <v>84</v>
      </c>
      <c r="AW198" s="12" t="s">
        <v>31</v>
      </c>
      <c r="AX198" s="12" t="s">
        <v>74</v>
      </c>
      <c r="AY198" s="148" t="s">
        <v>132</v>
      </c>
    </row>
    <row r="199" spans="2:65" s="12" customFormat="1">
      <c r="B199" s="146"/>
      <c r="D199" s="147" t="s">
        <v>139</v>
      </c>
      <c r="E199" s="148" t="s">
        <v>1</v>
      </c>
      <c r="F199" s="149" t="s">
        <v>1461</v>
      </c>
      <c r="H199" s="150">
        <v>33</v>
      </c>
      <c r="I199" s="151"/>
      <c r="L199" s="146"/>
      <c r="M199" s="152"/>
      <c r="T199" s="153"/>
      <c r="AT199" s="148" t="s">
        <v>139</v>
      </c>
      <c r="AU199" s="148" t="s">
        <v>84</v>
      </c>
      <c r="AV199" s="12" t="s">
        <v>84</v>
      </c>
      <c r="AW199" s="12" t="s">
        <v>31</v>
      </c>
      <c r="AX199" s="12" t="s">
        <v>74</v>
      </c>
      <c r="AY199" s="148" t="s">
        <v>132</v>
      </c>
    </row>
    <row r="200" spans="2:65" s="12" customFormat="1">
      <c r="B200" s="146"/>
      <c r="D200" s="147" t="s">
        <v>139</v>
      </c>
      <c r="E200" s="148" t="s">
        <v>1</v>
      </c>
      <c r="F200" s="149" t="s">
        <v>1462</v>
      </c>
      <c r="H200" s="150">
        <v>21</v>
      </c>
      <c r="I200" s="151"/>
      <c r="L200" s="146"/>
      <c r="M200" s="152"/>
      <c r="T200" s="153"/>
      <c r="AT200" s="148" t="s">
        <v>139</v>
      </c>
      <c r="AU200" s="148" t="s">
        <v>84</v>
      </c>
      <c r="AV200" s="12" t="s">
        <v>84</v>
      </c>
      <c r="AW200" s="12" t="s">
        <v>31</v>
      </c>
      <c r="AX200" s="12" t="s">
        <v>74</v>
      </c>
      <c r="AY200" s="148" t="s">
        <v>132</v>
      </c>
    </row>
    <row r="201" spans="2:65" s="12" customFormat="1">
      <c r="B201" s="146"/>
      <c r="D201" s="147" t="s">
        <v>139</v>
      </c>
      <c r="E201" s="148" t="s">
        <v>1</v>
      </c>
      <c r="F201" s="149" t="s">
        <v>1463</v>
      </c>
      <c r="H201" s="150">
        <v>3</v>
      </c>
      <c r="I201" s="151"/>
      <c r="L201" s="146"/>
      <c r="M201" s="152"/>
      <c r="T201" s="153"/>
      <c r="AT201" s="148" t="s">
        <v>139</v>
      </c>
      <c r="AU201" s="148" t="s">
        <v>84</v>
      </c>
      <c r="AV201" s="12" t="s">
        <v>84</v>
      </c>
      <c r="AW201" s="12" t="s">
        <v>31</v>
      </c>
      <c r="AX201" s="12" t="s">
        <v>74</v>
      </c>
      <c r="AY201" s="148" t="s">
        <v>132</v>
      </c>
    </row>
    <row r="202" spans="2:65" s="12" customFormat="1">
      <c r="B202" s="146"/>
      <c r="D202" s="147" t="s">
        <v>139</v>
      </c>
      <c r="E202" s="148" t="s">
        <v>1</v>
      </c>
      <c r="F202" s="149" t="s">
        <v>492</v>
      </c>
      <c r="H202" s="150">
        <v>3</v>
      </c>
      <c r="I202" s="151"/>
      <c r="L202" s="146"/>
      <c r="M202" s="152"/>
      <c r="T202" s="153"/>
      <c r="AT202" s="148" t="s">
        <v>139</v>
      </c>
      <c r="AU202" s="148" t="s">
        <v>84</v>
      </c>
      <c r="AV202" s="12" t="s">
        <v>84</v>
      </c>
      <c r="AW202" s="12" t="s">
        <v>31</v>
      </c>
      <c r="AX202" s="12" t="s">
        <v>74</v>
      </c>
      <c r="AY202" s="148" t="s">
        <v>132</v>
      </c>
    </row>
    <row r="203" spans="2:65" s="12" customFormat="1">
      <c r="B203" s="146"/>
      <c r="D203" s="147" t="s">
        <v>139</v>
      </c>
      <c r="E203" s="148" t="s">
        <v>1</v>
      </c>
      <c r="F203" s="149" t="s">
        <v>1464</v>
      </c>
      <c r="H203" s="150">
        <v>6</v>
      </c>
      <c r="I203" s="151"/>
      <c r="L203" s="146"/>
      <c r="M203" s="152"/>
      <c r="T203" s="153"/>
      <c r="AT203" s="148" t="s">
        <v>139</v>
      </c>
      <c r="AU203" s="148" t="s">
        <v>84</v>
      </c>
      <c r="AV203" s="12" t="s">
        <v>84</v>
      </c>
      <c r="AW203" s="12" t="s">
        <v>31</v>
      </c>
      <c r="AX203" s="12" t="s">
        <v>74</v>
      </c>
      <c r="AY203" s="148" t="s">
        <v>132</v>
      </c>
    </row>
    <row r="204" spans="2:65" s="12" customFormat="1">
      <c r="B204" s="146"/>
      <c r="D204" s="147" t="s">
        <v>139</v>
      </c>
      <c r="E204" s="148" t="s">
        <v>1</v>
      </c>
      <c r="F204" s="149" t="s">
        <v>1465</v>
      </c>
      <c r="H204" s="150">
        <v>6</v>
      </c>
      <c r="I204" s="151"/>
      <c r="L204" s="146"/>
      <c r="M204" s="152"/>
      <c r="T204" s="153"/>
      <c r="AT204" s="148" t="s">
        <v>139</v>
      </c>
      <c r="AU204" s="148" t="s">
        <v>84</v>
      </c>
      <c r="AV204" s="12" t="s">
        <v>84</v>
      </c>
      <c r="AW204" s="12" t="s">
        <v>31</v>
      </c>
      <c r="AX204" s="12" t="s">
        <v>74</v>
      </c>
      <c r="AY204" s="148" t="s">
        <v>132</v>
      </c>
    </row>
    <row r="205" spans="2:65" s="13" customFormat="1">
      <c r="B205" s="154"/>
      <c r="D205" s="147" t="s">
        <v>139</v>
      </c>
      <c r="E205" s="155" t="s">
        <v>1</v>
      </c>
      <c r="F205" s="156" t="s">
        <v>156</v>
      </c>
      <c r="H205" s="157">
        <v>214</v>
      </c>
      <c r="I205" s="158"/>
      <c r="L205" s="154"/>
      <c r="M205" s="159"/>
      <c r="T205" s="160"/>
      <c r="AT205" s="155" t="s">
        <v>139</v>
      </c>
      <c r="AU205" s="155" t="s">
        <v>84</v>
      </c>
      <c r="AV205" s="13" t="s">
        <v>137</v>
      </c>
      <c r="AW205" s="13" t="s">
        <v>31</v>
      </c>
      <c r="AX205" s="13" t="s">
        <v>74</v>
      </c>
      <c r="AY205" s="155" t="s">
        <v>132</v>
      </c>
    </row>
    <row r="206" spans="2:65" s="12" customFormat="1">
      <c r="B206" s="146"/>
      <c r="D206" s="147" t="s">
        <v>139</v>
      </c>
      <c r="E206" s="148" t="s">
        <v>1</v>
      </c>
      <c r="F206" s="149" t="s">
        <v>1470</v>
      </c>
      <c r="H206" s="150">
        <v>68.48</v>
      </c>
      <c r="I206" s="151"/>
      <c r="L206" s="146"/>
      <c r="M206" s="152"/>
      <c r="T206" s="153"/>
      <c r="AT206" s="148" t="s">
        <v>139</v>
      </c>
      <c r="AU206" s="148" t="s">
        <v>84</v>
      </c>
      <c r="AV206" s="12" t="s">
        <v>84</v>
      </c>
      <c r="AW206" s="12" t="s">
        <v>31</v>
      </c>
      <c r="AX206" s="12" t="s">
        <v>82</v>
      </c>
      <c r="AY206" s="148" t="s">
        <v>132</v>
      </c>
    </row>
    <row r="207" spans="2:65" s="1" customFormat="1" ht="24.2" customHeight="1">
      <c r="B207" s="132"/>
      <c r="C207" s="133" t="s">
        <v>208</v>
      </c>
      <c r="D207" s="133" t="s">
        <v>134</v>
      </c>
      <c r="E207" s="134" t="s">
        <v>1619</v>
      </c>
      <c r="F207" s="135" t="s">
        <v>1798</v>
      </c>
      <c r="G207" s="136" t="s">
        <v>228</v>
      </c>
      <c r="H207" s="137">
        <v>28.675999999999998</v>
      </c>
      <c r="I207" s="138"/>
      <c r="J207" s="139">
        <f>ROUND(I207*H207,2)</f>
        <v>0</v>
      </c>
      <c r="K207" s="135" t="s">
        <v>136</v>
      </c>
      <c r="L207" s="32"/>
      <c r="M207" s="140" t="s">
        <v>1</v>
      </c>
      <c r="N207" s="141" t="s">
        <v>39</v>
      </c>
      <c r="P207" s="142">
        <f>O207*H207</f>
        <v>0</v>
      </c>
      <c r="Q207" s="142">
        <v>0</v>
      </c>
      <c r="R207" s="142">
        <f>Q207*H207</f>
        <v>0</v>
      </c>
      <c r="S207" s="142">
        <v>0</v>
      </c>
      <c r="T207" s="143">
        <f>S207*H207</f>
        <v>0</v>
      </c>
      <c r="AR207" s="144" t="s">
        <v>137</v>
      </c>
      <c r="AT207" s="144" t="s">
        <v>134</v>
      </c>
      <c r="AU207" s="144" t="s">
        <v>84</v>
      </c>
      <c r="AY207" s="17" t="s">
        <v>132</v>
      </c>
      <c r="BE207" s="145">
        <f>IF(N207="základní",J207,0)</f>
        <v>0</v>
      </c>
      <c r="BF207" s="145">
        <f>IF(N207="snížená",J207,0)</f>
        <v>0</v>
      </c>
      <c r="BG207" s="145">
        <f>IF(N207="zákl. přenesená",J207,0)</f>
        <v>0</v>
      </c>
      <c r="BH207" s="145">
        <f>IF(N207="sníž. přenesená",J207,0)</f>
        <v>0</v>
      </c>
      <c r="BI207" s="145">
        <f>IF(N207="nulová",J207,0)</f>
        <v>0</v>
      </c>
      <c r="BJ207" s="17" t="s">
        <v>82</v>
      </c>
      <c r="BK207" s="145">
        <f>ROUND(I207*H207,2)</f>
        <v>0</v>
      </c>
      <c r="BL207" s="17" t="s">
        <v>137</v>
      </c>
      <c r="BM207" s="144" t="s">
        <v>1471</v>
      </c>
    </row>
    <row r="208" spans="2:65" s="12" customFormat="1">
      <c r="B208" s="146"/>
      <c r="D208" s="147" t="s">
        <v>139</v>
      </c>
      <c r="E208" s="148" t="s">
        <v>1</v>
      </c>
      <c r="F208" s="149" t="s">
        <v>1472</v>
      </c>
      <c r="H208" s="150">
        <v>28.675999999999998</v>
      </c>
      <c r="I208" s="151"/>
      <c r="L208" s="146"/>
      <c r="M208" s="152"/>
      <c r="T208" s="153"/>
      <c r="AT208" s="148" t="s">
        <v>139</v>
      </c>
      <c r="AU208" s="148" t="s">
        <v>84</v>
      </c>
      <c r="AV208" s="12" t="s">
        <v>84</v>
      </c>
      <c r="AW208" s="12" t="s">
        <v>31</v>
      </c>
      <c r="AX208" s="12" t="s">
        <v>82</v>
      </c>
      <c r="AY208" s="148" t="s">
        <v>132</v>
      </c>
    </row>
    <row r="209" spans="2:65" s="1" customFormat="1" ht="24.2" customHeight="1">
      <c r="B209" s="132"/>
      <c r="C209" s="133" t="s">
        <v>224</v>
      </c>
      <c r="D209" s="133" t="s">
        <v>134</v>
      </c>
      <c r="E209" s="134" t="s">
        <v>1620</v>
      </c>
      <c r="F209" s="135" t="s">
        <v>1799</v>
      </c>
      <c r="G209" s="136" t="s">
        <v>135</v>
      </c>
      <c r="H209" s="137">
        <v>85.6</v>
      </c>
      <c r="I209" s="138"/>
      <c r="J209" s="139">
        <f>ROUND(I209*H209,2)</f>
        <v>0</v>
      </c>
      <c r="K209" s="135" t="s">
        <v>136</v>
      </c>
      <c r="L209" s="32"/>
      <c r="M209" s="140" t="s">
        <v>1</v>
      </c>
      <c r="N209" s="141" t="s">
        <v>39</v>
      </c>
      <c r="P209" s="142">
        <f>O209*H209</f>
        <v>0</v>
      </c>
      <c r="Q209" s="142">
        <v>8.4999999999999995E-4</v>
      </c>
      <c r="R209" s="142">
        <f>Q209*H209</f>
        <v>7.2759999999999991E-2</v>
      </c>
      <c r="S209" s="142">
        <v>0</v>
      </c>
      <c r="T209" s="143">
        <f>S209*H209</f>
        <v>0</v>
      </c>
      <c r="AR209" s="144" t="s">
        <v>137</v>
      </c>
      <c r="AT209" s="144" t="s">
        <v>134</v>
      </c>
      <c r="AU209" s="144" t="s">
        <v>84</v>
      </c>
      <c r="AY209" s="17" t="s">
        <v>132</v>
      </c>
      <c r="BE209" s="145">
        <f>IF(N209="základní",J209,0)</f>
        <v>0</v>
      </c>
      <c r="BF209" s="145">
        <f>IF(N209="snížená",J209,0)</f>
        <v>0</v>
      </c>
      <c r="BG209" s="145">
        <f>IF(N209="zákl. přenesená",J209,0)</f>
        <v>0</v>
      </c>
      <c r="BH209" s="145">
        <f>IF(N209="sníž. přenesená",J209,0)</f>
        <v>0</v>
      </c>
      <c r="BI209" s="145">
        <f>IF(N209="nulová",J209,0)</f>
        <v>0</v>
      </c>
      <c r="BJ209" s="17" t="s">
        <v>82</v>
      </c>
      <c r="BK209" s="145">
        <f>ROUND(I209*H209,2)</f>
        <v>0</v>
      </c>
      <c r="BL209" s="17" t="s">
        <v>137</v>
      </c>
      <c r="BM209" s="144" t="s">
        <v>1473</v>
      </c>
    </row>
    <row r="210" spans="2:65" s="12" customFormat="1">
      <c r="B210" s="146"/>
      <c r="D210" s="147" t="s">
        <v>139</v>
      </c>
      <c r="E210" s="148" t="s">
        <v>1</v>
      </c>
      <c r="F210" s="149" t="s">
        <v>1451</v>
      </c>
      <c r="H210" s="150">
        <v>29</v>
      </c>
      <c r="I210" s="151"/>
      <c r="L210" s="146"/>
      <c r="M210" s="152"/>
      <c r="T210" s="153"/>
      <c r="AT210" s="148" t="s">
        <v>139</v>
      </c>
      <c r="AU210" s="148" t="s">
        <v>84</v>
      </c>
      <c r="AV210" s="12" t="s">
        <v>84</v>
      </c>
      <c r="AW210" s="12" t="s">
        <v>31</v>
      </c>
      <c r="AX210" s="12" t="s">
        <v>74</v>
      </c>
      <c r="AY210" s="148" t="s">
        <v>132</v>
      </c>
    </row>
    <row r="211" spans="2:65" s="12" customFormat="1">
      <c r="B211" s="146"/>
      <c r="D211" s="147" t="s">
        <v>139</v>
      </c>
      <c r="E211" s="148" t="s">
        <v>1</v>
      </c>
      <c r="F211" s="149" t="s">
        <v>1452</v>
      </c>
      <c r="H211" s="150">
        <v>53</v>
      </c>
      <c r="I211" s="151"/>
      <c r="L211" s="146"/>
      <c r="M211" s="152"/>
      <c r="T211" s="153"/>
      <c r="AT211" s="148" t="s">
        <v>139</v>
      </c>
      <c r="AU211" s="148" t="s">
        <v>84</v>
      </c>
      <c r="AV211" s="12" t="s">
        <v>84</v>
      </c>
      <c r="AW211" s="12" t="s">
        <v>31</v>
      </c>
      <c r="AX211" s="12" t="s">
        <v>74</v>
      </c>
      <c r="AY211" s="148" t="s">
        <v>132</v>
      </c>
    </row>
    <row r="212" spans="2:65" s="12" customFormat="1">
      <c r="B212" s="146"/>
      <c r="D212" s="147" t="s">
        <v>139</v>
      </c>
      <c r="E212" s="148" t="s">
        <v>1</v>
      </c>
      <c r="F212" s="149" t="s">
        <v>1453</v>
      </c>
      <c r="H212" s="150">
        <v>3</v>
      </c>
      <c r="I212" s="151"/>
      <c r="L212" s="146"/>
      <c r="M212" s="152"/>
      <c r="T212" s="153"/>
      <c r="AT212" s="148" t="s">
        <v>139</v>
      </c>
      <c r="AU212" s="148" t="s">
        <v>84</v>
      </c>
      <c r="AV212" s="12" t="s">
        <v>84</v>
      </c>
      <c r="AW212" s="12" t="s">
        <v>31</v>
      </c>
      <c r="AX212" s="12" t="s">
        <v>74</v>
      </c>
      <c r="AY212" s="148" t="s">
        <v>132</v>
      </c>
    </row>
    <row r="213" spans="2:65" s="12" customFormat="1">
      <c r="B213" s="146"/>
      <c r="D213" s="147" t="s">
        <v>139</v>
      </c>
      <c r="E213" s="148" t="s">
        <v>1</v>
      </c>
      <c r="F213" s="149" t="s">
        <v>1454</v>
      </c>
      <c r="H213" s="150">
        <v>23</v>
      </c>
      <c r="I213" s="151"/>
      <c r="L213" s="146"/>
      <c r="M213" s="152"/>
      <c r="T213" s="153"/>
      <c r="AT213" s="148" t="s">
        <v>139</v>
      </c>
      <c r="AU213" s="148" t="s">
        <v>84</v>
      </c>
      <c r="AV213" s="12" t="s">
        <v>84</v>
      </c>
      <c r="AW213" s="12" t="s">
        <v>31</v>
      </c>
      <c r="AX213" s="12" t="s">
        <v>74</v>
      </c>
      <c r="AY213" s="148" t="s">
        <v>132</v>
      </c>
    </row>
    <row r="214" spans="2:65" s="12" customFormat="1">
      <c r="B214" s="146"/>
      <c r="D214" s="147" t="s">
        <v>139</v>
      </c>
      <c r="E214" s="148" t="s">
        <v>1</v>
      </c>
      <c r="F214" s="149" t="s">
        <v>1455</v>
      </c>
      <c r="H214" s="150">
        <v>3</v>
      </c>
      <c r="I214" s="151"/>
      <c r="L214" s="146"/>
      <c r="M214" s="152"/>
      <c r="T214" s="153"/>
      <c r="AT214" s="148" t="s">
        <v>139</v>
      </c>
      <c r="AU214" s="148" t="s">
        <v>84</v>
      </c>
      <c r="AV214" s="12" t="s">
        <v>84</v>
      </c>
      <c r="AW214" s="12" t="s">
        <v>31</v>
      </c>
      <c r="AX214" s="12" t="s">
        <v>74</v>
      </c>
      <c r="AY214" s="148" t="s">
        <v>132</v>
      </c>
    </row>
    <row r="215" spans="2:65" s="12" customFormat="1">
      <c r="B215" s="146"/>
      <c r="D215" s="147" t="s">
        <v>139</v>
      </c>
      <c r="E215" s="148" t="s">
        <v>1</v>
      </c>
      <c r="F215" s="149" t="s">
        <v>1456</v>
      </c>
      <c r="H215" s="150">
        <v>3</v>
      </c>
      <c r="I215" s="151"/>
      <c r="L215" s="146"/>
      <c r="M215" s="152"/>
      <c r="T215" s="153"/>
      <c r="AT215" s="148" t="s">
        <v>139</v>
      </c>
      <c r="AU215" s="148" t="s">
        <v>84</v>
      </c>
      <c r="AV215" s="12" t="s">
        <v>84</v>
      </c>
      <c r="AW215" s="12" t="s">
        <v>31</v>
      </c>
      <c r="AX215" s="12" t="s">
        <v>74</v>
      </c>
      <c r="AY215" s="148" t="s">
        <v>132</v>
      </c>
    </row>
    <row r="216" spans="2:65" s="12" customFormat="1">
      <c r="B216" s="146"/>
      <c r="D216" s="147" t="s">
        <v>139</v>
      </c>
      <c r="E216" s="148" t="s">
        <v>1</v>
      </c>
      <c r="F216" s="149" t="s">
        <v>1457</v>
      </c>
      <c r="H216" s="150">
        <v>3</v>
      </c>
      <c r="I216" s="151"/>
      <c r="L216" s="146"/>
      <c r="M216" s="152"/>
      <c r="T216" s="153"/>
      <c r="AT216" s="148" t="s">
        <v>139</v>
      </c>
      <c r="AU216" s="148" t="s">
        <v>84</v>
      </c>
      <c r="AV216" s="12" t="s">
        <v>84</v>
      </c>
      <c r="AW216" s="12" t="s">
        <v>31</v>
      </c>
      <c r="AX216" s="12" t="s">
        <v>74</v>
      </c>
      <c r="AY216" s="148" t="s">
        <v>132</v>
      </c>
    </row>
    <row r="217" spans="2:65" s="12" customFormat="1">
      <c r="B217" s="146"/>
      <c r="D217" s="147" t="s">
        <v>139</v>
      </c>
      <c r="E217" s="148" t="s">
        <v>1</v>
      </c>
      <c r="F217" s="149" t="s">
        <v>1458</v>
      </c>
      <c r="H217" s="150">
        <v>13</v>
      </c>
      <c r="I217" s="151"/>
      <c r="L217" s="146"/>
      <c r="M217" s="152"/>
      <c r="T217" s="153"/>
      <c r="AT217" s="148" t="s">
        <v>139</v>
      </c>
      <c r="AU217" s="148" t="s">
        <v>84</v>
      </c>
      <c r="AV217" s="12" t="s">
        <v>84</v>
      </c>
      <c r="AW217" s="12" t="s">
        <v>31</v>
      </c>
      <c r="AX217" s="12" t="s">
        <v>74</v>
      </c>
      <c r="AY217" s="148" t="s">
        <v>132</v>
      </c>
    </row>
    <row r="218" spans="2:65" s="12" customFormat="1">
      <c r="B218" s="146"/>
      <c r="D218" s="147" t="s">
        <v>139</v>
      </c>
      <c r="E218" s="148" t="s">
        <v>1</v>
      </c>
      <c r="F218" s="149" t="s">
        <v>1459</v>
      </c>
      <c r="H218" s="150">
        <v>6</v>
      </c>
      <c r="I218" s="151"/>
      <c r="L218" s="146"/>
      <c r="M218" s="152"/>
      <c r="T218" s="153"/>
      <c r="AT218" s="148" t="s">
        <v>139</v>
      </c>
      <c r="AU218" s="148" t="s">
        <v>84</v>
      </c>
      <c r="AV218" s="12" t="s">
        <v>84</v>
      </c>
      <c r="AW218" s="12" t="s">
        <v>31</v>
      </c>
      <c r="AX218" s="12" t="s">
        <v>74</v>
      </c>
      <c r="AY218" s="148" t="s">
        <v>132</v>
      </c>
    </row>
    <row r="219" spans="2:65" s="12" customFormat="1">
      <c r="B219" s="146"/>
      <c r="D219" s="147" t="s">
        <v>139</v>
      </c>
      <c r="E219" s="148" t="s">
        <v>1</v>
      </c>
      <c r="F219" s="149" t="s">
        <v>1460</v>
      </c>
      <c r="H219" s="150">
        <v>6</v>
      </c>
      <c r="I219" s="151"/>
      <c r="L219" s="146"/>
      <c r="M219" s="152"/>
      <c r="T219" s="153"/>
      <c r="AT219" s="148" t="s">
        <v>139</v>
      </c>
      <c r="AU219" s="148" t="s">
        <v>84</v>
      </c>
      <c r="AV219" s="12" t="s">
        <v>84</v>
      </c>
      <c r="AW219" s="12" t="s">
        <v>31</v>
      </c>
      <c r="AX219" s="12" t="s">
        <v>74</v>
      </c>
      <c r="AY219" s="148" t="s">
        <v>132</v>
      </c>
    </row>
    <row r="220" spans="2:65" s="12" customFormat="1">
      <c r="B220" s="146"/>
      <c r="D220" s="147" t="s">
        <v>139</v>
      </c>
      <c r="E220" s="148" t="s">
        <v>1</v>
      </c>
      <c r="F220" s="149" t="s">
        <v>1461</v>
      </c>
      <c r="H220" s="150">
        <v>33</v>
      </c>
      <c r="I220" s="151"/>
      <c r="L220" s="146"/>
      <c r="M220" s="152"/>
      <c r="T220" s="153"/>
      <c r="AT220" s="148" t="s">
        <v>139</v>
      </c>
      <c r="AU220" s="148" t="s">
        <v>84</v>
      </c>
      <c r="AV220" s="12" t="s">
        <v>84</v>
      </c>
      <c r="AW220" s="12" t="s">
        <v>31</v>
      </c>
      <c r="AX220" s="12" t="s">
        <v>74</v>
      </c>
      <c r="AY220" s="148" t="s">
        <v>132</v>
      </c>
    </row>
    <row r="221" spans="2:65" s="12" customFormat="1">
      <c r="B221" s="146"/>
      <c r="D221" s="147" t="s">
        <v>139</v>
      </c>
      <c r="E221" s="148" t="s">
        <v>1</v>
      </c>
      <c r="F221" s="149" t="s">
        <v>1462</v>
      </c>
      <c r="H221" s="150">
        <v>21</v>
      </c>
      <c r="I221" s="151"/>
      <c r="L221" s="146"/>
      <c r="M221" s="152"/>
      <c r="T221" s="153"/>
      <c r="AT221" s="148" t="s">
        <v>139</v>
      </c>
      <c r="AU221" s="148" t="s">
        <v>84</v>
      </c>
      <c r="AV221" s="12" t="s">
        <v>84</v>
      </c>
      <c r="AW221" s="12" t="s">
        <v>31</v>
      </c>
      <c r="AX221" s="12" t="s">
        <v>74</v>
      </c>
      <c r="AY221" s="148" t="s">
        <v>132</v>
      </c>
    </row>
    <row r="222" spans="2:65" s="12" customFormat="1">
      <c r="B222" s="146"/>
      <c r="D222" s="147" t="s">
        <v>139</v>
      </c>
      <c r="E222" s="148" t="s">
        <v>1</v>
      </c>
      <c r="F222" s="149" t="s">
        <v>1463</v>
      </c>
      <c r="H222" s="150">
        <v>3</v>
      </c>
      <c r="I222" s="151"/>
      <c r="L222" s="146"/>
      <c r="M222" s="152"/>
      <c r="T222" s="153"/>
      <c r="AT222" s="148" t="s">
        <v>139</v>
      </c>
      <c r="AU222" s="148" t="s">
        <v>84</v>
      </c>
      <c r="AV222" s="12" t="s">
        <v>84</v>
      </c>
      <c r="AW222" s="12" t="s">
        <v>31</v>
      </c>
      <c r="AX222" s="12" t="s">
        <v>74</v>
      </c>
      <c r="AY222" s="148" t="s">
        <v>132</v>
      </c>
    </row>
    <row r="223" spans="2:65" s="12" customFormat="1">
      <c r="B223" s="146"/>
      <c r="D223" s="147" t="s">
        <v>139</v>
      </c>
      <c r="E223" s="148" t="s">
        <v>1</v>
      </c>
      <c r="F223" s="149" t="s">
        <v>492</v>
      </c>
      <c r="H223" s="150">
        <v>3</v>
      </c>
      <c r="I223" s="151"/>
      <c r="L223" s="146"/>
      <c r="M223" s="152"/>
      <c r="T223" s="153"/>
      <c r="AT223" s="148" t="s">
        <v>139</v>
      </c>
      <c r="AU223" s="148" t="s">
        <v>84</v>
      </c>
      <c r="AV223" s="12" t="s">
        <v>84</v>
      </c>
      <c r="AW223" s="12" t="s">
        <v>31</v>
      </c>
      <c r="AX223" s="12" t="s">
        <v>74</v>
      </c>
      <c r="AY223" s="148" t="s">
        <v>132</v>
      </c>
    </row>
    <row r="224" spans="2:65" s="12" customFormat="1">
      <c r="B224" s="146"/>
      <c r="D224" s="147" t="s">
        <v>139</v>
      </c>
      <c r="E224" s="148" t="s">
        <v>1</v>
      </c>
      <c r="F224" s="149" t="s">
        <v>1464</v>
      </c>
      <c r="H224" s="150">
        <v>6</v>
      </c>
      <c r="I224" s="151"/>
      <c r="L224" s="146"/>
      <c r="M224" s="152"/>
      <c r="T224" s="153"/>
      <c r="AT224" s="148" t="s">
        <v>139</v>
      </c>
      <c r="AU224" s="148" t="s">
        <v>84</v>
      </c>
      <c r="AV224" s="12" t="s">
        <v>84</v>
      </c>
      <c r="AW224" s="12" t="s">
        <v>31</v>
      </c>
      <c r="AX224" s="12" t="s">
        <v>74</v>
      </c>
      <c r="AY224" s="148" t="s">
        <v>132</v>
      </c>
    </row>
    <row r="225" spans="2:65" s="12" customFormat="1">
      <c r="B225" s="146"/>
      <c r="D225" s="147" t="s">
        <v>139</v>
      </c>
      <c r="E225" s="148" t="s">
        <v>1</v>
      </c>
      <c r="F225" s="149" t="s">
        <v>1465</v>
      </c>
      <c r="H225" s="150">
        <v>6</v>
      </c>
      <c r="I225" s="151"/>
      <c r="L225" s="146"/>
      <c r="M225" s="152"/>
      <c r="T225" s="153"/>
      <c r="AT225" s="148" t="s">
        <v>139</v>
      </c>
      <c r="AU225" s="148" t="s">
        <v>84</v>
      </c>
      <c r="AV225" s="12" t="s">
        <v>84</v>
      </c>
      <c r="AW225" s="12" t="s">
        <v>31</v>
      </c>
      <c r="AX225" s="12" t="s">
        <v>74</v>
      </c>
      <c r="AY225" s="148" t="s">
        <v>132</v>
      </c>
    </row>
    <row r="226" spans="2:65" s="13" customFormat="1">
      <c r="B226" s="154"/>
      <c r="D226" s="147" t="s">
        <v>139</v>
      </c>
      <c r="E226" s="155" t="s">
        <v>1</v>
      </c>
      <c r="F226" s="156" t="s">
        <v>156</v>
      </c>
      <c r="H226" s="157">
        <v>214</v>
      </c>
      <c r="I226" s="158"/>
      <c r="L226" s="154"/>
      <c r="M226" s="159"/>
      <c r="T226" s="160"/>
      <c r="AT226" s="155" t="s">
        <v>139</v>
      </c>
      <c r="AU226" s="155" t="s">
        <v>84</v>
      </c>
      <c r="AV226" s="13" t="s">
        <v>137</v>
      </c>
      <c r="AW226" s="13" t="s">
        <v>31</v>
      </c>
      <c r="AX226" s="13" t="s">
        <v>74</v>
      </c>
      <c r="AY226" s="155" t="s">
        <v>132</v>
      </c>
    </row>
    <row r="227" spans="2:65" s="12" customFormat="1">
      <c r="B227" s="146"/>
      <c r="D227" s="147" t="s">
        <v>139</v>
      </c>
      <c r="E227" s="148" t="s">
        <v>1</v>
      </c>
      <c r="F227" s="149" t="s">
        <v>1474</v>
      </c>
      <c r="H227" s="150">
        <v>85.6</v>
      </c>
      <c r="I227" s="151"/>
      <c r="L227" s="146"/>
      <c r="M227" s="152"/>
      <c r="T227" s="153"/>
      <c r="AT227" s="148" t="s">
        <v>139</v>
      </c>
      <c r="AU227" s="148" t="s">
        <v>84</v>
      </c>
      <c r="AV227" s="12" t="s">
        <v>84</v>
      </c>
      <c r="AW227" s="12" t="s">
        <v>31</v>
      </c>
      <c r="AX227" s="12" t="s">
        <v>82</v>
      </c>
      <c r="AY227" s="148" t="s">
        <v>132</v>
      </c>
    </row>
    <row r="228" spans="2:65" s="1" customFormat="1" ht="24.2" customHeight="1">
      <c r="B228" s="132"/>
      <c r="C228" s="133" t="s">
        <v>227</v>
      </c>
      <c r="D228" s="133" t="s">
        <v>134</v>
      </c>
      <c r="E228" s="134" t="s">
        <v>1621</v>
      </c>
      <c r="F228" s="135" t="s">
        <v>1800</v>
      </c>
      <c r="G228" s="136" t="s">
        <v>135</v>
      </c>
      <c r="H228" s="137">
        <v>85.6</v>
      </c>
      <c r="I228" s="138"/>
      <c r="J228" s="139">
        <f>ROUND(I228*H228,2)</f>
        <v>0</v>
      </c>
      <c r="K228" s="135" t="s">
        <v>136</v>
      </c>
      <c r="L228" s="32"/>
      <c r="M228" s="140" t="s">
        <v>1</v>
      </c>
      <c r="N228" s="141" t="s">
        <v>39</v>
      </c>
      <c r="P228" s="142">
        <f>O228*H228</f>
        <v>0</v>
      </c>
      <c r="Q228" s="142">
        <v>0</v>
      </c>
      <c r="R228" s="142">
        <f>Q228*H228</f>
        <v>0</v>
      </c>
      <c r="S228" s="142">
        <v>0</v>
      </c>
      <c r="T228" s="143">
        <f>S228*H228</f>
        <v>0</v>
      </c>
      <c r="AR228" s="144" t="s">
        <v>137</v>
      </c>
      <c r="AT228" s="144" t="s">
        <v>134</v>
      </c>
      <c r="AU228" s="144" t="s">
        <v>84</v>
      </c>
      <c r="AY228" s="17" t="s">
        <v>132</v>
      </c>
      <c r="BE228" s="145">
        <f>IF(N228="základní",J228,0)</f>
        <v>0</v>
      </c>
      <c r="BF228" s="145">
        <f>IF(N228="snížená",J228,0)</f>
        <v>0</v>
      </c>
      <c r="BG228" s="145">
        <f>IF(N228="zákl. přenesená",J228,0)</f>
        <v>0</v>
      </c>
      <c r="BH228" s="145">
        <f>IF(N228="sníž. přenesená",J228,0)</f>
        <v>0</v>
      </c>
      <c r="BI228" s="145">
        <f>IF(N228="nulová",J228,0)</f>
        <v>0</v>
      </c>
      <c r="BJ228" s="17" t="s">
        <v>82</v>
      </c>
      <c r="BK228" s="145">
        <f>ROUND(I228*H228,2)</f>
        <v>0</v>
      </c>
      <c r="BL228" s="17" t="s">
        <v>137</v>
      </c>
      <c r="BM228" s="144" t="s">
        <v>1475</v>
      </c>
    </row>
    <row r="229" spans="2:65" s="1" customFormat="1" ht="37.9" customHeight="1">
      <c r="B229" s="132"/>
      <c r="C229" s="133" t="s">
        <v>244</v>
      </c>
      <c r="D229" s="133" t="s">
        <v>134</v>
      </c>
      <c r="E229" s="134" t="s">
        <v>1623</v>
      </c>
      <c r="F229" s="135" t="s">
        <v>1802</v>
      </c>
      <c r="G229" s="136" t="s">
        <v>228</v>
      </c>
      <c r="H229" s="137">
        <v>230.90600000000001</v>
      </c>
      <c r="I229" s="138"/>
      <c r="J229" s="139">
        <f>ROUND(I229*H229,2)</f>
        <v>0</v>
      </c>
      <c r="K229" s="135" t="s">
        <v>136</v>
      </c>
      <c r="L229" s="32"/>
      <c r="M229" s="140" t="s">
        <v>1</v>
      </c>
      <c r="N229" s="141" t="s">
        <v>39</v>
      </c>
      <c r="P229" s="142">
        <f>O229*H229</f>
        <v>0</v>
      </c>
      <c r="Q229" s="142">
        <v>0</v>
      </c>
      <c r="R229" s="142">
        <f>Q229*H229</f>
        <v>0</v>
      </c>
      <c r="S229" s="142">
        <v>0</v>
      </c>
      <c r="T229" s="143">
        <f>S229*H229</f>
        <v>0</v>
      </c>
      <c r="AR229" s="144" t="s">
        <v>137</v>
      </c>
      <c r="AT229" s="144" t="s">
        <v>134</v>
      </c>
      <c r="AU229" s="144" t="s">
        <v>84</v>
      </c>
      <c r="AY229" s="17" t="s">
        <v>132</v>
      </c>
      <c r="BE229" s="145">
        <f>IF(N229="základní",J229,0)</f>
        <v>0</v>
      </c>
      <c r="BF229" s="145">
        <f>IF(N229="snížená",J229,0)</f>
        <v>0</v>
      </c>
      <c r="BG229" s="145">
        <f>IF(N229="zákl. přenesená",J229,0)</f>
        <v>0</v>
      </c>
      <c r="BH229" s="145">
        <f>IF(N229="sníž. přenesená",J229,0)</f>
        <v>0</v>
      </c>
      <c r="BI229" s="145">
        <f>IF(N229="nulová",J229,0)</f>
        <v>0</v>
      </c>
      <c r="BJ229" s="17" t="s">
        <v>82</v>
      </c>
      <c r="BK229" s="145">
        <f>ROUND(I229*H229,2)</f>
        <v>0</v>
      </c>
      <c r="BL229" s="17" t="s">
        <v>137</v>
      </c>
      <c r="BM229" s="144" t="s">
        <v>1476</v>
      </c>
    </row>
    <row r="230" spans="2:65" s="12" customFormat="1">
      <c r="B230" s="146"/>
      <c r="D230" s="147" t="s">
        <v>139</v>
      </c>
      <c r="E230" s="148" t="s">
        <v>1</v>
      </c>
      <c r="F230" s="149" t="s">
        <v>1477</v>
      </c>
      <c r="H230" s="150">
        <v>150.65600000000001</v>
      </c>
      <c r="I230" s="151"/>
      <c r="L230" s="146"/>
      <c r="M230" s="152"/>
      <c r="T230" s="153"/>
      <c r="AT230" s="148" t="s">
        <v>139</v>
      </c>
      <c r="AU230" s="148" t="s">
        <v>84</v>
      </c>
      <c r="AV230" s="12" t="s">
        <v>84</v>
      </c>
      <c r="AW230" s="12" t="s">
        <v>31</v>
      </c>
      <c r="AX230" s="12" t="s">
        <v>74</v>
      </c>
      <c r="AY230" s="148" t="s">
        <v>132</v>
      </c>
    </row>
    <row r="231" spans="2:65" s="12" customFormat="1">
      <c r="B231" s="146"/>
      <c r="D231" s="147" t="s">
        <v>139</v>
      </c>
      <c r="E231" s="148" t="s">
        <v>1</v>
      </c>
      <c r="F231" s="149" t="s">
        <v>1478</v>
      </c>
      <c r="H231" s="150">
        <v>80.25</v>
      </c>
      <c r="I231" s="151"/>
      <c r="L231" s="146"/>
      <c r="M231" s="152"/>
      <c r="T231" s="153"/>
      <c r="AT231" s="148" t="s">
        <v>139</v>
      </c>
      <c r="AU231" s="148" t="s">
        <v>84</v>
      </c>
      <c r="AV231" s="12" t="s">
        <v>84</v>
      </c>
      <c r="AW231" s="12" t="s">
        <v>31</v>
      </c>
      <c r="AX231" s="12" t="s">
        <v>74</v>
      </c>
      <c r="AY231" s="148" t="s">
        <v>132</v>
      </c>
    </row>
    <row r="232" spans="2:65" s="13" customFormat="1">
      <c r="B232" s="154"/>
      <c r="D232" s="147" t="s">
        <v>139</v>
      </c>
      <c r="E232" s="155" t="s">
        <v>1</v>
      </c>
      <c r="F232" s="156" t="s">
        <v>156</v>
      </c>
      <c r="H232" s="157">
        <v>230.90600000000001</v>
      </c>
      <c r="I232" s="158"/>
      <c r="L232" s="154"/>
      <c r="M232" s="159"/>
      <c r="T232" s="160"/>
      <c r="AT232" s="155" t="s">
        <v>139</v>
      </c>
      <c r="AU232" s="155" t="s">
        <v>84</v>
      </c>
      <c r="AV232" s="13" t="s">
        <v>137</v>
      </c>
      <c r="AW232" s="13" t="s">
        <v>31</v>
      </c>
      <c r="AX232" s="13" t="s">
        <v>82</v>
      </c>
      <c r="AY232" s="155" t="s">
        <v>132</v>
      </c>
    </row>
    <row r="233" spans="2:65" s="1" customFormat="1" ht="37.9" customHeight="1">
      <c r="B233" s="132"/>
      <c r="C233" s="133" t="s">
        <v>8</v>
      </c>
      <c r="D233" s="133" t="s">
        <v>134</v>
      </c>
      <c r="E233" s="134" t="s">
        <v>1624</v>
      </c>
      <c r="F233" s="135" t="s">
        <v>1803</v>
      </c>
      <c r="G233" s="136" t="s">
        <v>228</v>
      </c>
      <c r="H233" s="137">
        <v>71.903999999999996</v>
      </c>
      <c r="I233" s="138"/>
      <c r="J233" s="139">
        <f>ROUND(I233*H233,2)</f>
        <v>0</v>
      </c>
      <c r="K233" s="135" t="s">
        <v>136</v>
      </c>
      <c r="L233" s="32"/>
      <c r="M233" s="140" t="s">
        <v>1</v>
      </c>
      <c r="N233" s="141" t="s">
        <v>39</v>
      </c>
      <c r="P233" s="142">
        <f>O233*H233</f>
        <v>0</v>
      </c>
      <c r="Q233" s="142">
        <v>0</v>
      </c>
      <c r="R233" s="142">
        <f>Q233*H233</f>
        <v>0</v>
      </c>
      <c r="S233" s="142">
        <v>0</v>
      </c>
      <c r="T233" s="143">
        <f>S233*H233</f>
        <v>0</v>
      </c>
      <c r="AR233" s="144" t="s">
        <v>137</v>
      </c>
      <c r="AT233" s="144" t="s">
        <v>134</v>
      </c>
      <c r="AU233" s="144" t="s">
        <v>84</v>
      </c>
      <c r="AY233" s="17" t="s">
        <v>132</v>
      </c>
      <c r="BE233" s="145">
        <f>IF(N233="základní",J233,0)</f>
        <v>0</v>
      </c>
      <c r="BF233" s="145">
        <f>IF(N233="snížená",J233,0)</f>
        <v>0</v>
      </c>
      <c r="BG233" s="145">
        <f>IF(N233="zákl. přenesená",J233,0)</f>
        <v>0</v>
      </c>
      <c r="BH233" s="145">
        <f>IF(N233="sníž. přenesená",J233,0)</f>
        <v>0</v>
      </c>
      <c r="BI233" s="145">
        <f>IF(N233="nulová",J233,0)</f>
        <v>0</v>
      </c>
      <c r="BJ233" s="17" t="s">
        <v>82</v>
      </c>
      <c r="BK233" s="145">
        <f>ROUND(I233*H233,2)</f>
        <v>0</v>
      </c>
      <c r="BL233" s="17" t="s">
        <v>137</v>
      </c>
      <c r="BM233" s="144" t="s">
        <v>1479</v>
      </c>
    </row>
    <row r="234" spans="2:65" s="12" customFormat="1">
      <c r="B234" s="146"/>
      <c r="D234" s="147" t="s">
        <v>139</v>
      </c>
      <c r="E234" s="148" t="s">
        <v>1</v>
      </c>
      <c r="F234" s="149" t="s">
        <v>1480</v>
      </c>
      <c r="H234" s="150">
        <v>71.903999999999996</v>
      </c>
      <c r="I234" s="151"/>
      <c r="L234" s="146"/>
      <c r="M234" s="152"/>
      <c r="T234" s="153"/>
      <c r="AT234" s="148" t="s">
        <v>139</v>
      </c>
      <c r="AU234" s="148" t="s">
        <v>84</v>
      </c>
      <c r="AV234" s="12" t="s">
        <v>84</v>
      </c>
      <c r="AW234" s="12" t="s">
        <v>31</v>
      </c>
      <c r="AX234" s="12" t="s">
        <v>82</v>
      </c>
      <c r="AY234" s="148" t="s">
        <v>132</v>
      </c>
    </row>
    <row r="235" spans="2:65" s="1" customFormat="1" ht="24.2" customHeight="1">
      <c r="B235" s="132"/>
      <c r="C235" s="133" t="s">
        <v>275</v>
      </c>
      <c r="D235" s="133" t="s">
        <v>134</v>
      </c>
      <c r="E235" s="134" t="s">
        <v>1625</v>
      </c>
      <c r="F235" s="135" t="s">
        <v>1804</v>
      </c>
      <c r="G235" s="136" t="s">
        <v>228</v>
      </c>
      <c r="H235" s="137">
        <v>230.90600000000001</v>
      </c>
      <c r="I235" s="138"/>
      <c r="J235" s="139">
        <f>ROUND(I235*H235,2)</f>
        <v>0</v>
      </c>
      <c r="K235" s="135" t="s">
        <v>136</v>
      </c>
      <c r="L235" s="32"/>
      <c r="M235" s="140" t="s">
        <v>1</v>
      </c>
      <c r="N235" s="141" t="s">
        <v>39</v>
      </c>
      <c r="P235" s="142">
        <f>O235*H235</f>
        <v>0</v>
      </c>
      <c r="Q235" s="142">
        <v>0</v>
      </c>
      <c r="R235" s="142">
        <f>Q235*H235</f>
        <v>0</v>
      </c>
      <c r="S235" s="142">
        <v>0</v>
      </c>
      <c r="T235" s="143">
        <f>S235*H235</f>
        <v>0</v>
      </c>
      <c r="AR235" s="144" t="s">
        <v>137</v>
      </c>
      <c r="AT235" s="144" t="s">
        <v>134</v>
      </c>
      <c r="AU235" s="144" t="s">
        <v>84</v>
      </c>
      <c r="AY235" s="17" t="s">
        <v>132</v>
      </c>
      <c r="BE235" s="145">
        <f>IF(N235="základní",J235,0)</f>
        <v>0</v>
      </c>
      <c r="BF235" s="145">
        <f>IF(N235="snížená",J235,0)</f>
        <v>0</v>
      </c>
      <c r="BG235" s="145">
        <f>IF(N235="zákl. přenesená",J235,0)</f>
        <v>0</v>
      </c>
      <c r="BH235" s="145">
        <f>IF(N235="sníž. přenesená",J235,0)</f>
        <v>0</v>
      </c>
      <c r="BI235" s="145">
        <f>IF(N235="nulová",J235,0)</f>
        <v>0</v>
      </c>
      <c r="BJ235" s="17" t="s">
        <v>82</v>
      </c>
      <c r="BK235" s="145">
        <f>ROUND(I235*H235,2)</f>
        <v>0</v>
      </c>
      <c r="BL235" s="17" t="s">
        <v>137</v>
      </c>
      <c r="BM235" s="144" t="s">
        <v>1481</v>
      </c>
    </row>
    <row r="236" spans="2:65" s="12" customFormat="1">
      <c r="B236" s="146"/>
      <c r="D236" s="147" t="s">
        <v>139</v>
      </c>
      <c r="E236" s="148" t="s">
        <v>1</v>
      </c>
      <c r="F236" s="149" t="s">
        <v>1477</v>
      </c>
      <c r="H236" s="150">
        <v>150.65600000000001</v>
      </c>
      <c r="I236" s="151"/>
      <c r="L236" s="146"/>
      <c r="M236" s="152"/>
      <c r="T236" s="153"/>
      <c r="AT236" s="148" t="s">
        <v>139</v>
      </c>
      <c r="AU236" s="148" t="s">
        <v>84</v>
      </c>
      <c r="AV236" s="12" t="s">
        <v>84</v>
      </c>
      <c r="AW236" s="12" t="s">
        <v>31</v>
      </c>
      <c r="AX236" s="12" t="s">
        <v>74</v>
      </c>
      <c r="AY236" s="148" t="s">
        <v>132</v>
      </c>
    </row>
    <row r="237" spans="2:65" s="12" customFormat="1">
      <c r="B237" s="146"/>
      <c r="D237" s="147" t="s">
        <v>139</v>
      </c>
      <c r="E237" s="148" t="s">
        <v>1</v>
      </c>
      <c r="F237" s="149" t="s">
        <v>1478</v>
      </c>
      <c r="H237" s="150">
        <v>80.25</v>
      </c>
      <c r="I237" s="151"/>
      <c r="L237" s="146"/>
      <c r="M237" s="152"/>
      <c r="T237" s="153"/>
      <c r="AT237" s="148" t="s">
        <v>139</v>
      </c>
      <c r="AU237" s="148" t="s">
        <v>84</v>
      </c>
      <c r="AV237" s="12" t="s">
        <v>84</v>
      </c>
      <c r="AW237" s="12" t="s">
        <v>31</v>
      </c>
      <c r="AX237" s="12" t="s">
        <v>74</v>
      </c>
      <c r="AY237" s="148" t="s">
        <v>132</v>
      </c>
    </row>
    <row r="238" spans="2:65" s="13" customFormat="1">
      <c r="B238" s="154"/>
      <c r="D238" s="147" t="s">
        <v>139</v>
      </c>
      <c r="E238" s="155" t="s">
        <v>1</v>
      </c>
      <c r="F238" s="156" t="s">
        <v>156</v>
      </c>
      <c r="H238" s="157">
        <v>230.90600000000001</v>
      </c>
      <c r="I238" s="158"/>
      <c r="L238" s="154"/>
      <c r="M238" s="159"/>
      <c r="T238" s="160"/>
      <c r="AT238" s="155" t="s">
        <v>139</v>
      </c>
      <c r="AU238" s="155" t="s">
        <v>84</v>
      </c>
      <c r="AV238" s="13" t="s">
        <v>137</v>
      </c>
      <c r="AW238" s="13" t="s">
        <v>31</v>
      </c>
      <c r="AX238" s="13" t="s">
        <v>82</v>
      </c>
      <c r="AY238" s="155" t="s">
        <v>132</v>
      </c>
    </row>
    <row r="239" spans="2:65" s="1" customFormat="1" ht="33" customHeight="1">
      <c r="B239" s="132"/>
      <c r="C239" s="133" t="s">
        <v>279</v>
      </c>
      <c r="D239" s="133" t="s">
        <v>134</v>
      </c>
      <c r="E239" s="134" t="s">
        <v>1713</v>
      </c>
      <c r="F239" s="135" t="s">
        <v>1968</v>
      </c>
      <c r="G239" s="136" t="s">
        <v>358</v>
      </c>
      <c r="H239" s="137">
        <v>129.42699999999999</v>
      </c>
      <c r="I239" s="138"/>
      <c r="J239" s="139">
        <f>ROUND(I239*H239,2)</f>
        <v>0</v>
      </c>
      <c r="K239" s="135" t="s">
        <v>136</v>
      </c>
      <c r="L239" s="32"/>
      <c r="M239" s="140" t="s">
        <v>1</v>
      </c>
      <c r="N239" s="141" t="s">
        <v>39</v>
      </c>
      <c r="P239" s="142">
        <f>O239*H239</f>
        <v>0</v>
      </c>
      <c r="Q239" s="142">
        <v>0</v>
      </c>
      <c r="R239" s="142">
        <f>Q239*H239</f>
        <v>0</v>
      </c>
      <c r="S239" s="142">
        <v>0</v>
      </c>
      <c r="T239" s="143">
        <f>S239*H239</f>
        <v>0</v>
      </c>
      <c r="AR239" s="144" t="s">
        <v>137</v>
      </c>
      <c r="AT239" s="144" t="s">
        <v>134</v>
      </c>
      <c r="AU239" s="144" t="s">
        <v>84</v>
      </c>
      <c r="AY239" s="17" t="s">
        <v>132</v>
      </c>
      <c r="BE239" s="145">
        <f>IF(N239="základní",J239,0)</f>
        <v>0</v>
      </c>
      <c r="BF239" s="145">
        <f>IF(N239="snížená",J239,0)</f>
        <v>0</v>
      </c>
      <c r="BG239" s="145">
        <f>IF(N239="zákl. přenesená",J239,0)</f>
        <v>0</v>
      </c>
      <c r="BH239" s="145">
        <f>IF(N239="sníž. přenesená",J239,0)</f>
        <v>0</v>
      </c>
      <c r="BI239" s="145">
        <f>IF(N239="nulová",J239,0)</f>
        <v>0</v>
      </c>
      <c r="BJ239" s="17" t="s">
        <v>82</v>
      </c>
      <c r="BK239" s="145">
        <f>ROUND(I239*H239,2)</f>
        <v>0</v>
      </c>
      <c r="BL239" s="17" t="s">
        <v>137</v>
      </c>
      <c r="BM239" s="144" t="s">
        <v>1482</v>
      </c>
    </row>
    <row r="240" spans="2:65" s="12" customFormat="1">
      <c r="B240" s="146"/>
      <c r="D240" s="147" t="s">
        <v>139</v>
      </c>
      <c r="E240" s="148" t="s">
        <v>1</v>
      </c>
      <c r="F240" s="149" t="s">
        <v>1480</v>
      </c>
      <c r="H240" s="150">
        <v>71.903999999999996</v>
      </c>
      <c r="I240" s="151"/>
      <c r="L240" s="146"/>
      <c r="M240" s="152"/>
      <c r="T240" s="153"/>
      <c r="AT240" s="148" t="s">
        <v>139</v>
      </c>
      <c r="AU240" s="148" t="s">
        <v>84</v>
      </c>
      <c r="AV240" s="12" t="s">
        <v>84</v>
      </c>
      <c r="AW240" s="12" t="s">
        <v>31</v>
      </c>
      <c r="AX240" s="12" t="s">
        <v>74</v>
      </c>
      <c r="AY240" s="148" t="s">
        <v>132</v>
      </c>
    </row>
    <row r="241" spans="2:65" s="12" customFormat="1">
      <c r="B241" s="146"/>
      <c r="D241" s="147" t="s">
        <v>139</v>
      </c>
      <c r="E241" s="148" t="s">
        <v>1</v>
      </c>
      <c r="F241" s="149" t="s">
        <v>1483</v>
      </c>
      <c r="H241" s="150">
        <v>129.42699999999999</v>
      </c>
      <c r="I241" s="151"/>
      <c r="L241" s="146"/>
      <c r="M241" s="152"/>
      <c r="T241" s="153"/>
      <c r="AT241" s="148" t="s">
        <v>139</v>
      </c>
      <c r="AU241" s="148" t="s">
        <v>84</v>
      </c>
      <c r="AV241" s="12" t="s">
        <v>84</v>
      </c>
      <c r="AW241" s="12" t="s">
        <v>31</v>
      </c>
      <c r="AX241" s="12" t="s">
        <v>82</v>
      </c>
      <c r="AY241" s="148" t="s">
        <v>132</v>
      </c>
    </row>
    <row r="242" spans="2:65" s="1" customFormat="1" ht="16.5" customHeight="1">
      <c r="B242" s="132"/>
      <c r="C242" s="133" t="s">
        <v>310</v>
      </c>
      <c r="D242" s="133" t="s">
        <v>134</v>
      </c>
      <c r="E242" s="134" t="s">
        <v>1626</v>
      </c>
      <c r="F242" s="135" t="s">
        <v>1805</v>
      </c>
      <c r="G242" s="136" t="s">
        <v>228</v>
      </c>
      <c r="H242" s="137">
        <v>71.903999999999996</v>
      </c>
      <c r="I242" s="138"/>
      <c r="J242" s="139">
        <f>ROUND(I242*H242,2)</f>
        <v>0</v>
      </c>
      <c r="K242" s="135" t="s">
        <v>136</v>
      </c>
      <c r="L242" s="32"/>
      <c r="M242" s="140" t="s">
        <v>1</v>
      </c>
      <c r="N242" s="141" t="s">
        <v>39</v>
      </c>
      <c r="P242" s="142">
        <f>O242*H242</f>
        <v>0</v>
      </c>
      <c r="Q242" s="142">
        <v>0</v>
      </c>
      <c r="R242" s="142">
        <f>Q242*H242</f>
        <v>0</v>
      </c>
      <c r="S242" s="142">
        <v>0</v>
      </c>
      <c r="T242" s="143">
        <f>S242*H242</f>
        <v>0</v>
      </c>
      <c r="AR242" s="144" t="s">
        <v>137</v>
      </c>
      <c r="AT242" s="144" t="s">
        <v>134</v>
      </c>
      <c r="AU242" s="144" t="s">
        <v>84</v>
      </c>
      <c r="AY242" s="17" t="s">
        <v>132</v>
      </c>
      <c r="BE242" s="145">
        <f>IF(N242="základní",J242,0)</f>
        <v>0</v>
      </c>
      <c r="BF242" s="145">
        <f>IF(N242="snížená",J242,0)</f>
        <v>0</v>
      </c>
      <c r="BG242" s="145">
        <f>IF(N242="zákl. přenesená",J242,0)</f>
        <v>0</v>
      </c>
      <c r="BH242" s="145">
        <f>IF(N242="sníž. přenesená",J242,0)</f>
        <v>0</v>
      </c>
      <c r="BI242" s="145">
        <f>IF(N242="nulová",J242,0)</f>
        <v>0</v>
      </c>
      <c r="BJ242" s="17" t="s">
        <v>82</v>
      </c>
      <c r="BK242" s="145">
        <f>ROUND(I242*H242,2)</f>
        <v>0</v>
      </c>
      <c r="BL242" s="17" t="s">
        <v>137</v>
      </c>
      <c r="BM242" s="144" t="s">
        <v>1484</v>
      </c>
    </row>
    <row r="243" spans="2:65" s="12" customFormat="1">
      <c r="B243" s="146"/>
      <c r="D243" s="147" t="s">
        <v>139</v>
      </c>
      <c r="E243" s="148" t="s">
        <v>1</v>
      </c>
      <c r="F243" s="149" t="s">
        <v>1480</v>
      </c>
      <c r="H243" s="150">
        <v>71.903999999999996</v>
      </c>
      <c r="I243" s="151"/>
      <c r="L243" s="146"/>
      <c r="M243" s="152"/>
      <c r="T243" s="153"/>
      <c r="AT243" s="148" t="s">
        <v>139</v>
      </c>
      <c r="AU243" s="148" t="s">
        <v>84</v>
      </c>
      <c r="AV243" s="12" t="s">
        <v>84</v>
      </c>
      <c r="AW243" s="12" t="s">
        <v>31</v>
      </c>
      <c r="AX243" s="12" t="s">
        <v>82</v>
      </c>
      <c r="AY243" s="148" t="s">
        <v>132</v>
      </c>
    </row>
    <row r="244" spans="2:65" s="1" customFormat="1" ht="24.2" customHeight="1">
      <c r="B244" s="132"/>
      <c r="C244" s="133" t="s">
        <v>312</v>
      </c>
      <c r="D244" s="133" t="s">
        <v>134</v>
      </c>
      <c r="E244" s="134" t="s">
        <v>1627</v>
      </c>
      <c r="F244" s="135" t="s">
        <v>1806</v>
      </c>
      <c r="G244" s="136" t="s">
        <v>228</v>
      </c>
      <c r="H244" s="137">
        <v>150.65600000000001</v>
      </c>
      <c r="I244" s="138"/>
      <c r="J244" s="139">
        <f>ROUND(I244*H244,2)</f>
        <v>0</v>
      </c>
      <c r="K244" s="135" t="s">
        <v>136</v>
      </c>
      <c r="L244" s="32"/>
      <c r="M244" s="140" t="s">
        <v>1</v>
      </c>
      <c r="N244" s="141" t="s">
        <v>39</v>
      </c>
      <c r="P244" s="142">
        <f>O244*H244</f>
        <v>0</v>
      </c>
      <c r="Q244" s="142">
        <v>0</v>
      </c>
      <c r="R244" s="142">
        <f>Q244*H244</f>
        <v>0</v>
      </c>
      <c r="S244" s="142">
        <v>0</v>
      </c>
      <c r="T244" s="143">
        <f>S244*H244</f>
        <v>0</v>
      </c>
      <c r="AR244" s="144" t="s">
        <v>137</v>
      </c>
      <c r="AT244" s="144" t="s">
        <v>134</v>
      </c>
      <c r="AU244" s="144" t="s">
        <v>84</v>
      </c>
      <c r="AY244" s="17" t="s">
        <v>132</v>
      </c>
      <c r="BE244" s="145">
        <f>IF(N244="základní",J244,0)</f>
        <v>0</v>
      </c>
      <c r="BF244" s="145">
        <f>IF(N244="snížená",J244,0)</f>
        <v>0</v>
      </c>
      <c r="BG244" s="145">
        <f>IF(N244="zákl. přenesená",J244,0)</f>
        <v>0</v>
      </c>
      <c r="BH244" s="145">
        <f>IF(N244="sníž. přenesená",J244,0)</f>
        <v>0</v>
      </c>
      <c r="BI244" s="145">
        <f>IF(N244="nulová",J244,0)</f>
        <v>0</v>
      </c>
      <c r="BJ244" s="17" t="s">
        <v>82</v>
      </c>
      <c r="BK244" s="145">
        <f>ROUND(I244*H244,2)</f>
        <v>0</v>
      </c>
      <c r="BL244" s="17" t="s">
        <v>137</v>
      </c>
      <c r="BM244" s="144" t="s">
        <v>1485</v>
      </c>
    </row>
    <row r="245" spans="2:65" s="12" customFormat="1">
      <c r="B245" s="146"/>
      <c r="D245" s="147" t="s">
        <v>139</v>
      </c>
      <c r="E245" s="148" t="s">
        <v>1</v>
      </c>
      <c r="F245" s="149" t="s">
        <v>1451</v>
      </c>
      <c r="H245" s="150">
        <v>29</v>
      </c>
      <c r="I245" s="151"/>
      <c r="L245" s="146"/>
      <c r="M245" s="152"/>
      <c r="T245" s="153"/>
      <c r="AT245" s="148" t="s">
        <v>139</v>
      </c>
      <c r="AU245" s="148" t="s">
        <v>84</v>
      </c>
      <c r="AV245" s="12" t="s">
        <v>84</v>
      </c>
      <c r="AW245" s="12" t="s">
        <v>31</v>
      </c>
      <c r="AX245" s="12" t="s">
        <v>74</v>
      </c>
      <c r="AY245" s="148" t="s">
        <v>132</v>
      </c>
    </row>
    <row r="246" spans="2:65" s="12" customFormat="1">
      <c r="B246" s="146"/>
      <c r="D246" s="147" t="s">
        <v>139</v>
      </c>
      <c r="E246" s="148" t="s">
        <v>1</v>
      </c>
      <c r="F246" s="149" t="s">
        <v>1452</v>
      </c>
      <c r="H246" s="150">
        <v>53</v>
      </c>
      <c r="I246" s="151"/>
      <c r="L246" s="146"/>
      <c r="M246" s="152"/>
      <c r="T246" s="153"/>
      <c r="AT246" s="148" t="s">
        <v>139</v>
      </c>
      <c r="AU246" s="148" t="s">
        <v>84</v>
      </c>
      <c r="AV246" s="12" t="s">
        <v>84</v>
      </c>
      <c r="AW246" s="12" t="s">
        <v>31</v>
      </c>
      <c r="AX246" s="12" t="s">
        <v>74</v>
      </c>
      <c r="AY246" s="148" t="s">
        <v>132</v>
      </c>
    </row>
    <row r="247" spans="2:65" s="12" customFormat="1">
      <c r="B247" s="146"/>
      <c r="D247" s="147" t="s">
        <v>139</v>
      </c>
      <c r="E247" s="148" t="s">
        <v>1</v>
      </c>
      <c r="F247" s="149" t="s">
        <v>1453</v>
      </c>
      <c r="H247" s="150">
        <v>3</v>
      </c>
      <c r="I247" s="151"/>
      <c r="L247" s="146"/>
      <c r="M247" s="152"/>
      <c r="T247" s="153"/>
      <c r="AT247" s="148" t="s">
        <v>139</v>
      </c>
      <c r="AU247" s="148" t="s">
        <v>84</v>
      </c>
      <c r="AV247" s="12" t="s">
        <v>84</v>
      </c>
      <c r="AW247" s="12" t="s">
        <v>31</v>
      </c>
      <c r="AX247" s="12" t="s">
        <v>74</v>
      </c>
      <c r="AY247" s="148" t="s">
        <v>132</v>
      </c>
    </row>
    <row r="248" spans="2:65" s="12" customFormat="1">
      <c r="B248" s="146"/>
      <c r="D248" s="147" t="s">
        <v>139</v>
      </c>
      <c r="E248" s="148" t="s">
        <v>1</v>
      </c>
      <c r="F248" s="149" t="s">
        <v>1454</v>
      </c>
      <c r="H248" s="150">
        <v>23</v>
      </c>
      <c r="I248" s="151"/>
      <c r="L248" s="146"/>
      <c r="M248" s="152"/>
      <c r="T248" s="153"/>
      <c r="AT248" s="148" t="s">
        <v>139</v>
      </c>
      <c r="AU248" s="148" t="s">
        <v>84</v>
      </c>
      <c r="AV248" s="12" t="s">
        <v>84</v>
      </c>
      <c r="AW248" s="12" t="s">
        <v>31</v>
      </c>
      <c r="AX248" s="12" t="s">
        <v>74</v>
      </c>
      <c r="AY248" s="148" t="s">
        <v>132</v>
      </c>
    </row>
    <row r="249" spans="2:65" s="12" customFormat="1">
      <c r="B249" s="146"/>
      <c r="D249" s="147" t="s">
        <v>139</v>
      </c>
      <c r="E249" s="148" t="s">
        <v>1</v>
      </c>
      <c r="F249" s="149" t="s">
        <v>1455</v>
      </c>
      <c r="H249" s="150">
        <v>3</v>
      </c>
      <c r="I249" s="151"/>
      <c r="L249" s="146"/>
      <c r="M249" s="152"/>
      <c r="T249" s="153"/>
      <c r="AT249" s="148" t="s">
        <v>139</v>
      </c>
      <c r="AU249" s="148" t="s">
        <v>84</v>
      </c>
      <c r="AV249" s="12" t="s">
        <v>84</v>
      </c>
      <c r="AW249" s="12" t="s">
        <v>31</v>
      </c>
      <c r="AX249" s="12" t="s">
        <v>74</v>
      </c>
      <c r="AY249" s="148" t="s">
        <v>132</v>
      </c>
    </row>
    <row r="250" spans="2:65" s="12" customFormat="1">
      <c r="B250" s="146"/>
      <c r="D250" s="147" t="s">
        <v>139</v>
      </c>
      <c r="E250" s="148" t="s">
        <v>1</v>
      </c>
      <c r="F250" s="149" t="s">
        <v>1456</v>
      </c>
      <c r="H250" s="150">
        <v>3</v>
      </c>
      <c r="I250" s="151"/>
      <c r="L250" s="146"/>
      <c r="M250" s="152"/>
      <c r="T250" s="153"/>
      <c r="AT250" s="148" t="s">
        <v>139</v>
      </c>
      <c r="AU250" s="148" t="s">
        <v>84</v>
      </c>
      <c r="AV250" s="12" t="s">
        <v>84</v>
      </c>
      <c r="AW250" s="12" t="s">
        <v>31</v>
      </c>
      <c r="AX250" s="12" t="s">
        <v>74</v>
      </c>
      <c r="AY250" s="148" t="s">
        <v>132</v>
      </c>
    </row>
    <row r="251" spans="2:65" s="12" customFormat="1">
      <c r="B251" s="146"/>
      <c r="D251" s="147" t="s">
        <v>139</v>
      </c>
      <c r="E251" s="148" t="s">
        <v>1</v>
      </c>
      <c r="F251" s="149" t="s">
        <v>1457</v>
      </c>
      <c r="H251" s="150">
        <v>3</v>
      </c>
      <c r="I251" s="151"/>
      <c r="L251" s="146"/>
      <c r="M251" s="152"/>
      <c r="T251" s="153"/>
      <c r="AT251" s="148" t="s">
        <v>139</v>
      </c>
      <c r="AU251" s="148" t="s">
        <v>84</v>
      </c>
      <c r="AV251" s="12" t="s">
        <v>84</v>
      </c>
      <c r="AW251" s="12" t="s">
        <v>31</v>
      </c>
      <c r="AX251" s="12" t="s">
        <v>74</v>
      </c>
      <c r="AY251" s="148" t="s">
        <v>132</v>
      </c>
    </row>
    <row r="252" spans="2:65" s="12" customFormat="1">
      <c r="B252" s="146"/>
      <c r="D252" s="147" t="s">
        <v>139</v>
      </c>
      <c r="E252" s="148" t="s">
        <v>1</v>
      </c>
      <c r="F252" s="149" t="s">
        <v>1458</v>
      </c>
      <c r="H252" s="150">
        <v>13</v>
      </c>
      <c r="I252" s="151"/>
      <c r="L252" s="146"/>
      <c r="M252" s="152"/>
      <c r="T252" s="153"/>
      <c r="AT252" s="148" t="s">
        <v>139</v>
      </c>
      <c r="AU252" s="148" t="s">
        <v>84</v>
      </c>
      <c r="AV252" s="12" t="s">
        <v>84</v>
      </c>
      <c r="AW252" s="12" t="s">
        <v>31</v>
      </c>
      <c r="AX252" s="12" t="s">
        <v>74</v>
      </c>
      <c r="AY252" s="148" t="s">
        <v>132</v>
      </c>
    </row>
    <row r="253" spans="2:65" s="12" customFormat="1">
      <c r="B253" s="146"/>
      <c r="D253" s="147" t="s">
        <v>139</v>
      </c>
      <c r="E253" s="148" t="s">
        <v>1</v>
      </c>
      <c r="F253" s="149" t="s">
        <v>1459</v>
      </c>
      <c r="H253" s="150">
        <v>6</v>
      </c>
      <c r="I253" s="151"/>
      <c r="L253" s="146"/>
      <c r="M253" s="152"/>
      <c r="T253" s="153"/>
      <c r="AT253" s="148" t="s">
        <v>139</v>
      </c>
      <c r="AU253" s="148" t="s">
        <v>84</v>
      </c>
      <c r="AV253" s="12" t="s">
        <v>84</v>
      </c>
      <c r="AW253" s="12" t="s">
        <v>31</v>
      </c>
      <c r="AX253" s="12" t="s">
        <v>74</v>
      </c>
      <c r="AY253" s="148" t="s">
        <v>132</v>
      </c>
    </row>
    <row r="254" spans="2:65" s="12" customFormat="1">
      <c r="B254" s="146"/>
      <c r="D254" s="147" t="s">
        <v>139</v>
      </c>
      <c r="E254" s="148" t="s">
        <v>1</v>
      </c>
      <c r="F254" s="149" t="s">
        <v>1460</v>
      </c>
      <c r="H254" s="150">
        <v>6</v>
      </c>
      <c r="I254" s="151"/>
      <c r="L254" s="146"/>
      <c r="M254" s="152"/>
      <c r="T254" s="153"/>
      <c r="AT254" s="148" t="s">
        <v>139</v>
      </c>
      <c r="AU254" s="148" t="s">
        <v>84</v>
      </c>
      <c r="AV254" s="12" t="s">
        <v>84</v>
      </c>
      <c r="AW254" s="12" t="s">
        <v>31</v>
      </c>
      <c r="AX254" s="12" t="s">
        <v>74</v>
      </c>
      <c r="AY254" s="148" t="s">
        <v>132</v>
      </c>
    </row>
    <row r="255" spans="2:65" s="12" customFormat="1">
      <c r="B255" s="146"/>
      <c r="D255" s="147" t="s">
        <v>139</v>
      </c>
      <c r="E255" s="148" t="s">
        <v>1</v>
      </c>
      <c r="F255" s="149" t="s">
        <v>1461</v>
      </c>
      <c r="H255" s="150">
        <v>33</v>
      </c>
      <c r="I255" s="151"/>
      <c r="L255" s="146"/>
      <c r="M255" s="152"/>
      <c r="T255" s="153"/>
      <c r="AT255" s="148" t="s">
        <v>139</v>
      </c>
      <c r="AU255" s="148" t="s">
        <v>84</v>
      </c>
      <c r="AV255" s="12" t="s">
        <v>84</v>
      </c>
      <c r="AW255" s="12" t="s">
        <v>31</v>
      </c>
      <c r="AX255" s="12" t="s">
        <v>74</v>
      </c>
      <c r="AY255" s="148" t="s">
        <v>132</v>
      </c>
    </row>
    <row r="256" spans="2:65" s="12" customFormat="1">
      <c r="B256" s="146"/>
      <c r="D256" s="147" t="s">
        <v>139</v>
      </c>
      <c r="E256" s="148" t="s">
        <v>1</v>
      </c>
      <c r="F256" s="149" t="s">
        <v>1462</v>
      </c>
      <c r="H256" s="150">
        <v>21</v>
      </c>
      <c r="I256" s="151"/>
      <c r="L256" s="146"/>
      <c r="M256" s="152"/>
      <c r="T256" s="153"/>
      <c r="AT256" s="148" t="s">
        <v>139</v>
      </c>
      <c r="AU256" s="148" t="s">
        <v>84</v>
      </c>
      <c r="AV256" s="12" t="s">
        <v>84</v>
      </c>
      <c r="AW256" s="12" t="s">
        <v>31</v>
      </c>
      <c r="AX256" s="12" t="s">
        <v>74</v>
      </c>
      <c r="AY256" s="148" t="s">
        <v>132</v>
      </c>
    </row>
    <row r="257" spans="2:65" s="12" customFormat="1">
      <c r="B257" s="146"/>
      <c r="D257" s="147" t="s">
        <v>139</v>
      </c>
      <c r="E257" s="148" t="s">
        <v>1</v>
      </c>
      <c r="F257" s="149" t="s">
        <v>1463</v>
      </c>
      <c r="H257" s="150">
        <v>3</v>
      </c>
      <c r="I257" s="151"/>
      <c r="L257" s="146"/>
      <c r="M257" s="152"/>
      <c r="T257" s="153"/>
      <c r="AT257" s="148" t="s">
        <v>139</v>
      </c>
      <c r="AU257" s="148" t="s">
        <v>84</v>
      </c>
      <c r="AV257" s="12" t="s">
        <v>84</v>
      </c>
      <c r="AW257" s="12" t="s">
        <v>31</v>
      </c>
      <c r="AX257" s="12" t="s">
        <v>74</v>
      </c>
      <c r="AY257" s="148" t="s">
        <v>132</v>
      </c>
    </row>
    <row r="258" spans="2:65" s="12" customFormat="1">
      <c r="B258" s="146"/>
      <c r="D258" s="147" t="s">
        <v>139</v>
      </c>
      <c r="E258" s="148" t="s">
        <v>1</v>
      </c>
      <c r="F258" s="149" t="s">
        <v>492</v>
      </c>
      <c r="H258" s="150">
        <v>3</v>
      </c>
      <c r="I258" s="151"/>
      <c r="L258" s="146"/>
      <c r="M258" s="152"/>
      <c r="T258" s="153"/>
      <c r="AT258" s="148" t="s">
        <v>139</v>
      </c>
      <c r="AU258" s="148" t="s">
        <v>84</v>
      </c>
      <c r="AV258" s="12" t="s">
        <v>84</v>
      </c>
      <c r="AW258" s="12" t="s">
        <v>31</v>
      </c>
      <c r="AX258" s="12" t="s">
        <v>74</v>
      </c>
      <c r="AY258" s="148" t="s">
        <v>132</v>
      </c>
    </row>
    <row r="259" spans="2:65" s="12" customFormat="1">
      <c r="B259" s="146"/>
      <c r="D259" s="147" t="s">
        <v>139</v>
      </c>
      <c r="E259" s="148" t="s">
        <v>1</v>
      </c>
      <c r="F259" s="149" t="s">
        <v>1464</v>
      </c>
      <c r="H259" s="150">
        <v>6</v>
      </c>
      <c r="I259" s="151"/>
      <c r="L259" s="146"/>
      <c r="M259" s="152"/>
      <c r="T259" s="153"/>
      <c r="AT259" s="148" t="s">
        <v>139</v>
      </c>
      <c r="AU259" s="148" t="s">
        <v>84</v>
      </c>
      <c r="AV259" s="12" t="s">
        <v>84</v>
      </c>
      <c r="AW259" s="12" t="s">
        <v>31</v>
      </c>
      <c r="AX259" s="12" t="s">
        <v>74</v>
      </c>
      <c r="AY259" s="148" t="s">
        <v>132</v>
      </c>
    </row>
    <row r="260" spans="2:65" s="12" customFormat="1">
      <c r="B260" s="146"/>
      <c r="D260" s="147" t="s">
        <v>139</v>
      </c>
      <c r="E260" s="148" t="s">
        <v>1</v>
      </c>
      <c r="F260" s="149" t="s">
        <v>1465</v>
      </c>
      <c r="H260" s="150">
        <v>6</v>
      </c>
      <c r="I260" s="151"/>
      <c r="L260" s="146"/>
      <c r="M260" s="152"/>
      <c r="T260" s="153"/>
      <c r="AT260" s="148" t="s">
        <v>139</v>
      </c>
      <c r="AU260" s="148" t="s">
        <v>84</v>
      </c>
      <c r="AV260" s="12" t="s">
        <v>84</v>
      </c>
      <c r="AW260" s="12" t="s">
        <v>31</v>
      </c>
      <c r="AX260" s="12" t="s">
        <v>74</v>
      </c>
      <c r="AY260" s="148" t="s">
        <v>132</v>
      </c>
    </row>
    <row r="261" spans="2:65" s="13" customFormat="1">
      <c r="B261" s="154"/>
      <c r="D261" s="147" t="s">
        <v>139</v>
      </c>
      <c r="E261" s="155" t="s">
        <v>1</v>
      </c>
      <c r="F261" s="156" t="s">
        <v>156</v>
      </c>
      <c r="H261" s="157">
        <v>214</v>
      </c>
      <c r="I261" s="158"/>
      <c r="L261" s="154"/>
      <c r="M261" s="159"/>
      <c r="T261" s="160"/>
      <c r="AT261" s="155" t="s">
        <v>139</v>
      </c>
      <c r="AU261" s="155" t="s">
        <v>84</v>
      </c>
      <c r="AV261" s="13" t="s">
        <v>137</v>
      </c>
      <c r="AW261" s="13" t="s">
        <v>31</v>
      </c>
      <c r="AX261" s="13" t="s">
        <v>74</v>
      </c>
      <c r="AY261" s="155" t="s">
        <v>132</v>
      </c>
    </row>
    <row r="262" spans="2:65" s="12" customFormat="1">
      <c r="B262" s="146"/>
      <c r="D262" s="147" t="s">
        <v>139</v>
      </c>
      <c r="E262" s="148" t="s">
        <v>1</v>
      </c>
      <c r="F262" s="149" t="s">
        <v>1486</v>
      </c>
      <c r="H262" s="150">
        <v>150.65600000000001</v>
      </c>
      <c r="I262" s="151"/>
      <c r="L262" s="146"/>
      <c r="M262" s="152"/>
      <c r="T262" s="153"/>
      <c r="AT262" s="148" t="s">
        <v>139</v>
      </c>
      <c r="AU262" s="148" t="s">
        <v>84</v>
      </c>
      <c r="AV262" s="12" t="s">
        <v>84</v>
      </c>
      <c r="AW262" s="12" t="s">
        <v>31</v>
      </c>
      <c r="AX262" s="12" t="s">
        <v>82</v>
      </c>
      <c r="AY262" s="148" t="s">
        <v>132</v>
      </c>
    </row>
    <row r="263" spans="2:65" s="1" customFormat="1" ht="24.2" customHeight="1">
      <c r="B263" s="132"/>
      <c r="C263" s="133" t="s">
        <v>314</v>
      </c>
      <c r="D263" s="133" t="s">
        <v>134</v>
      </c>
      <c r="E263" s="134" t="s">
        <v>1628</v>
      </c>
      <c r="F263" s="135" t="s">
        <v>1807</v>
      </c>
      <c r="G263" s="136" t="s">
        <v>228</v>
      </c>
      <c r="H263" s="137">
        <v>54.783999999999999</v>
      </c>
      <c r="I263" s="138"/>
      <c r="J263" s="139">
        <f>ROUND(I263*H263,2)</f>
        <v>0</v>
      </c>
      <c r="K263" s="135" t="s">
        <v>136</v>
      </c>
      <c r="L263" s="32"/>
      <c r="M263" s="140" t="s">
        <v>1</v>
      </c>
      <c r="N263" s="141" t="s">
        <v>39</v>
      </c>
      <c r="P263" s="142">
        <f>O263*H263</f>
        <v>0</v>
      </c>
      <c r="Q263" s="142">
        <v>0</v>
      </c>
      <c r="R263" s="142">
        <f>Q263*H263</f>
        <v>0</v>
      </c>
      <c r="S263" s="142">
        <v>0</v>
      </c>
      <c r="T263" s="143">
        <f>S263*H263</f>
        <v>0</v>
      </c>
      <c r="AR263" s="144" t="s">
        <v>137</v>
      </c>
      <c r="AT263" s="144" t="s">
        <v>134</v>
      </c>
      <c r="AU263" s="144" t="s">
        <v>84</v>
      </c>
      <c r="AY263" s="17" t="s">
        <v>132</v>
      </c>
      <c r="BE263" s="145">
        <f>IF(N263="základní",J263,0)</f>
        <v>0</v>
      </c>
      <c r="BF263" s="145">
        <f>IF(N263="snížená",J263,0)</f>
        <v>0</v>
      </c>
      <c r="BG263" s="145">
        <f>IF(N263="zákl. přenesená",J263,0)</f>
        <v>0</v>
      </c>
      <c r="BH263" s="145">
        <f>IF(N263="sníž. přenesená",J263,0)</f>
        <v>0</v>
      </c>
      <c r="BI263" s="145">
        <f>IF(N263="nulová",J263,0)</f>
        <v>0</v>
      </c>
      <c r="BJ263" s="17" t="s">
        <v>82</v>
      </c>
      <c r="BK263" s="145">
        <f>ROUND(I263*H263,2)</f>
        <v>0</v>
      </c>
      <c r="BL263" s="17" t="s">
        <v>137</v>
      </c>
      <c r="BM263" s="144" t="s">
        <v>1487</v>
      </c>
    </row>
    <row r="264" spans="2:65" s="12" customFormat="1">
      <c r="B264" s="146"/>
      <c r="D264" s="147" t="s">
        <v>139</v>
      </c>
      <c r="E264" s="148" t="s">
        <v>1</v>
      </c>
      <c r="F264" s="149" t="s">
        <v>1451</v>
      </c>
      <c r="H264" s="150">
        <v>29</v>
      </c>
      <c r="I264" s="151"/>
      <c r="L264" s="146"/>
      <c r="M264" s="152"/>
      <c r="T264" s="153"/>
      <c r="AT264" s="148" t="s">
        <v>139</v>
      </c>
      <c r="AU264" s="148" t="s">
        <v>84</v>
      </c>
      <c r="AV264" s="12" t="s">
        <v>84</v>
      </c>
      <c r="AW264" s="12" t="s">
        <v>31</v>
      </c>
      <c r="AX264" s="12" t="s">
        <v>74</v>
      </c>
      <c r="AY264" s="148" t="s">
        <v>132</v>
      </c>
    </row>
    <row r="265" spans="2:65" s="12" customFormat="1">
      <c r="B265" s="146"/>
      <c r="D265" s="147" t="s">
        <v>139</v>
      </c>
      <c r="E265" s="148" t="s">
        <v>1</v>
      </c>
      <c r="F265" s="149" t="s">
        <v>1452</v>
      </c>
      <c r="H265" s="150">
        <v>53</v>
      </c>
      <c r="I265" s="151"/>
      <c r="L265" s="146"/>
      <c r="M265" s="152"/>
      <c r="T265" s="153"/>
      <c r="AT265" s="148" t="s">
        <v>139</v>
      </c>
      <c r="AU265" s="148" t="s">
        <v>84</v>
      </c>
      <c r="AV265" s="12" t="s">
        <v>84</v>
      </c>
      <c r="AW265" s="12" t="s">
        <v>31</v>
      </c>
      <c r="AX265" s="12" t="s">
        <v>74</v>
      </c>
      <c r="AY265" s="148" t="s">
        <v>132</v>
      </c>
    </row>
    <row r="266" spans="2:65" s="12" customFormat="1">
      <c r="B266" s="146"/>
      <c r="D266" s="147" t="s">
        <v>139</v>
      </c>
      <c r="E266" s="148" t="s">
        <v>1</v>
      </c>
      <c r="F266" s="149" t="s">
        <v>1453</v>
      </c>
      <c r="H266" s="150">
        <v>3</v>
      </c>
      <c r="I266" s="151"/>
      <c r="L266" s="146"/>
      <c r="M266" s="152"/>
      <c r="T266" s="153"/>
      <c r="AT266" s="148" t="s">
        <v>139</v>
      </c>
      <c r="AU266" s="148" t="s">
        <v>84</v>
      </c>
      <c r="AV266" s="12" t="s">
        <v>84</v>
      </c>
      <c r="AW266" s="12" t="s">
        <v>31</v>
      </c>
      <c r="AX266" s="12" t="s">
        <v>74</v>
      </c>
      <c r="AY266" s="148" t="s">
        <v>132</v>
      </c>
    </row>
    <row r="267" spans="2:65" s="12" customFormat="1">
      <c r="B267" s="146"/>
      <c r="D267" s="147" t="s">
        <v>139</v>
      </c>
      <c r="E267" s="148" t="s">
        <v>1</v>
      </c>
      <c r="F267" s="149" t="s">
        <v>1454</v>
      </c>
      <c r="H267" s="150">
        <v>23</v>
      </c>
      <c r="I267" s="151"/>
      <c r="L267" s="146"/>
      <c r="M267" s="152"/>
      <c r="T267" s="153"/>
      <c r="AT267" s="148" t="s">
        <v>139</v>
      </c>
      <c r="AU267" s="148" t="s">
        <v>84</v>
      </c>
      <c r="AV267" s="12" t="s">
        <v>84</v>
      </c>
      <c r="AW267" s="12" t="s">
        <v>31</v>
      </c>
      <c r="AX267" s="12" t="s">
        <v>74</v>
      </c>
      <c r="AY267" s="148" t="s">
        <v>132</v>
      </c>
    </row>
    <row r="268" spans="2:65" s="12" customFormat="1">
      <c r="B268" s="146"/>
      <c r="D268" s="147" t="s">
        <v>139</v>
      </c>
      <c r="E268" s="148" t="s">
        <v>1</v>
      </c>
      <c r="F268" s="149" t="s">
        <v>1455</v>
      </c>
      <c r="H268" s="150">
        <v>3</v>
      </c>
      <c r="I268" s="151"/>
      <c r="L268" s="146"/>
      <c r="M268" s="152"/>
      <c r="T268" s="153"/>
      <c r="AT268" s="148" t="s">
        <v>139</v>
      </c>
      <c r="AU268" s="148" t="s">
        <v>84</v>
      </c>
      <c r="AV268" s="12" t="s">
        <v>84</v>
      </c>
      <c r="AW268" s="12" t="s">
        <v>31</v>
      </c>
      <c r="AX268" s="12" t="s">
        <v>74</v>
      </c>
      <c r="AY268" s="148" t="s">
        <v>132</v>
      </c>
    </row>
    <row r="269" spans="2:65" s="12" customFormat="1">
      <c r="B269" s="146"/>
      <c r="D269" s="147" t="s">
        <v>139</v>
      </c>
      <c r="E269" s="148" t="s">
        <v>1</v>
      </c>
      <c r="F269" s="149" t="s">
        <v>1456</v>
      </c>
      <c r="H269" s="150">
        <v>3</v>
      </c>
      <c r="I269" s="151"/>
      <c r="L269" s="146"/>
      <c r="M269" s="152"/>
      <c r="T269" s="153"/>
      <c r="AT269" s="148" t="s">
        <v>139</v>
      </c>
      <c r="AU269" s="148" t="s">
        <v>84</v>
      </c>
      <c r="AV269" s="12" t="s">
        <v>84</v>
      </c>
      <c r="AW269" s="12" t="s">
        <v>31</v>
      </c>
      <c r="AX269" s="12" t="s">
        <v>74</v>
      </c>
      <c r="AY269" s="148" t="s">
        <v>132</v>
      </c>
    </row>
    <row r="270" spans="2:65" s="12" customFormat="1">
      <c r="B270" s="146"/>
      <c r="D270" s="147" t="s">
        <v>139</v>
      </c>
      <c r="E270" s="148" t="s">
        <v>1</v>
      </c>
      <c r="F270" s="149" t="s">
        <v>1457</v>
      </c>
      <c r="H270" s="150">
        <v>3</v>
      </c>
      <c r="I270" s="151"/>
      <c r="L270" s="146"/>
      <c r="M270" s="152"/>
      <c r="T270" s="153"/>
      <c r="AT270" s="148" t="s">
        <v>139</v>
      </c>
      <c r="AU270" s="148" t="s">
        <v>84</v>
      </c>
      <c r="AV270" s="12" t="s">
        <v>84</v>
      </c>
      <c r="AW270" s="12" t="s">
        <v>31</v>
      </c>
      <c r="AX270" s="12" t="s">
        <v>74</v>
      </c>
      <c r="AY270" s="148" t="s">
        <v>132</v>
      </c>
    </row>
    <row r="271" spans="2:65" s="12" customFormat="1">
      <c r="B271" s="146"/>
      <c r="D271" s="147" t="s">
        <v>139</v>
      </c>
      <c r="E271" s="148" t="s">
        <v>1</v>
      </c>
      <c r="F271" s="149" t="s">
        <v>1458</v>
      </c>
      <c r="H271" s="150">
        <v>13</v>
      </c>
      <c r="I271" s="151"/>
      <c r="L271" s="146"/>
      <c r="M271" s="152"/>
      <c r="T271" s="153"/>
      <c r="AT271" s="148" t="s">
        <v>139</v>
      </c>
      <c r="AU271" s="148" t="s">
        <v>84</v>
      </c>
      <c r="AV271" s="12" t="s">
        <v>84</v>
      </c>
      <c r="AW271" s="12" t="s">
        <v>31</v>
      </c>
      <c r="AX271" s="12" t="s">
        <v>74</v>
      </c>
      <c r="AY271" s="148" t="s">
        <v>132</v>
      </c>
    </row>
    <row r="272" spans="2:65" s="12" customFormat="1">
      <c r="B272" s="146"/>
      <c r="D272" s="147" t="s">
        <v>139</v>
      </c>
      <c r="E272" s="148" t="s">
        <v>1</v>
      </c>
      <c r="F272" s="149" t="s">
        <v>1459</v>
      </c>
      <c r="H272" s="150">
        <v>6</v>
      </c>
      <c r="I272" s="151"/>
      <c r="L272" s="146"/>
      <c r="M272" s="152"/>
      <c r="T272" s="153"/>
      <c r="AT272" s="148" t="s">
        <v>139</v>
      </c>
      <c r="AU272" s="148" t="s">
        <v>84</v>
      </c>
      <c r="AV272" s="12" t="s">
        <v>84</v>
      </c>
      <c r="AW272" s="12" t="s">
        <v>31</v>
      </c>
      <c r="AX272" s="12" t="s">
        <v>74</v>
      </c>
      <c r="AY272" s="148" t="s">
        <v>132</v>
      </c>
    </row>
    <row r="273" spans="2:65" s="12" customFormat="1">
      <c r="B273" s="146"/>
      <c r="D273" s="147" t="s">
        <v>139</v>
      </c>
      <c r="E273" s="148" t="s">
        <v>1</v>
      </c>
      <c r="F273" s="149" t="s">
        <v>1460</v>
      </c>
      <c r="H273" s="150">
        <v>6</v>
      </c>
      <c r="I273" s="151"/>
      <c r="L273" s="146"/>
      <c r="M273" s="152"/>
      <c r="T273" s="153"/>
      <c r="AT273" s="148" t="s">
        <v>139</v>
      </c>
      <c r="AU273" s="148" t="s">
        <v>84</v>
      </c>
      <c r="AV273" s="12" t="s">
        <v>84</v>
      </c>
      <c r="AW273" s="12" t="s">
        <v>31</v>
      </c>
      <c r="AX273" s="12" t="s">
        <v>74</v>
      </c>
      <c r="AY273" s="148" t="s">
        <v>132</v>
      </c>
    </row>
    <row r="274" spans="2:65" s="12" customFormat="1">
      <c r="B274" s="146"/>
      <c r="D274" s="147" t="s">
        <v>139</v>
      </c>
      <c r="E274" s="148" t="s">
        <v>1</v>
      </c>
      <c r="F274" s="149" t="s">
        <v>1461</v>
      </c>
      <c r="H274" s="150">
        <v>33</v>
      </c>
      <c r="I274" s="151"/>
      <c r="L274" s="146"/>
      <c r="M274" s="152"/>
      <c r="T274" s="153"/>
      <c r="AT274" s="148" t="s">
        <v>139</v>
      </c>
      <c r="AU274" s="148" t="s">
        <v>84</v>
      </c>
      <c r="AV274" s="12" t="s">
        <v>84</v>
      </c>
      <c r="AW274" s="12" t="s">
        <v>31</v>
      </c>
      <c r="AX274" s="12" t="s">
        <v>74</v>
      </c>
      <c r="AY274" s="148" t="s">
        <v>132</v>
      </c>
    </row>
    <row r="275" spans="2:65" s="12" customFormat="1">
      <c r="B275" s="146"/>
      <c r="D275" s="147" t="s">
        <v>139</v>
      </c>
      <c r="E275" s="148" t="s">
        <v>1</v>
      </c>
      <c r="F275" s="149" t="s">
        <v>1462</v>
      </c>
      <c r="H275" s="150">
        <v>21</v>
      </c>
      <c r="I275" s="151"/>
      <c r="L275" s="146"/>
      <c r="M275" s="152"/>
      <c r="T275" s="153"/>
      <c r="AT275" s="148" t="s">
        <v>139</v>
      </c>
      <c r="AU275" s="148" t="s">
        <v>84</v>
      </c>
      <c r="AV275" s="12" t="s">
        <v>84</v>
      </c>
      <c r="AW275" s="12" t="s">
        <v>31</v>
      </c>
      <c r="AX275" s="12" t="s">
        <v>74</v>
      </c>
      <c r="AY275" s="148" t="s">
        <v>132</v>
      </c>
    </row>
    <row r="276" spans="2:65" s="12" customFormat="1">
      <c r="B276" s="146"/>
      <c r="D276" s="147" t="s">
        <v>139</v>
      </c>
      <c r="E276" s="148" t="s">
        <v>1</v>
      </c>
      <c r="F276" s="149" t="s">
        <v>1463</v>
      </c>
      <c r="H276" s="150">
        <v>3</v>
      </c>
      <c r="I276" s="151"/>
      <c r="L276" s="146"/>
      <c r="M276" s="152"/>
      <c r="T276" s="153"/>
      <c r="AT276" s="148" t="s">
        <v>139</v>
      </c>
      <c r="AU276" s="148" t="s">
        <v>84</v>
      </c>
      <c r="AV276" s="12" t="s">
        <v>84</v>
      </c>
      <c r="AW276" s="12" t="s">
        <v>31</v>
      </c>
      <c r="AX276" s="12" t="s">
        <v>74</v>
      </c>
      <c r="AY276" s="148" t="s">
        <v>132</v>
      </c>
    </row>
    <row r="277" spans="2:65" s="12" customFormat="1">
      <c r="B277" s="146"/>
      <c r="D277" s="147" t="s">
        <v>139</v>
      </c>
      <c r="E277" s="148" t="s">
        <v>1</v>
      </c>
      <c r="F277" s="149" t="s">
        <v>492</v>
      </c>
      <c r="H277" s="150">
        <v>3</v>
      </c>
      <c r="I277" s="151"/>
      <c r="L277" s="146"/>
      <c r="M277" s="152"/>
      <c r="T277" s="153"/>
      <c r="AT277" s="148" t="s">
        <v>139</v>
      </c>
      <c r="AU277" s="148" t="s">
        <v>84</v>
      </c>
      <c r="AV277" s="12" t="s">
        <v>84</v>
      </c>
      <c r="AW277" s="12" t="s">
        <v>31</v>
      </c>
      <c r="AX277" s="12" t="s">
        <v>74</v>
      </c>
      <c r="AY277" s="148" t="s">
        <v>132</v>
      </c>
    </row>
    <row r="278" spans="2:65" s="12" customFormat="1">
      <c r="B278" s="146"/>
      <c r="D278" s="147" t="s">
        <v>139</v>
      </c>
      <c r="E278" s="148" t="s">
        <v>1</v>
      </c>
      <c r="F278" s="149" t="s">
        <v>1464</v>
      </c>
      <c r="H278" s="150">
        <v>6</v>
      </c>
      <c r="I278" s="151"/>
      <c r="L278" s="146"/>
      <c r="M278" s="152"/>
      <c r="T278" s="153"/>
      <c r="AT278" s="148" t="s">
        <v>139</v>
      </c>
      <c r="AU278" s="148" t="s">
        <v>84</v>
      </c>
      <c r="AV278" s="12" t="s">
        <v>84</v>
      </c>
      <c r="AW278" s="12" t="s">
        <v>31</v>
      </c>
      <c r="AX278" s="12" t="s">
        <v>74</v>
      </c>
      <c r="AY278" s="148" t="s">
        <v>132</v>
      </c>
    </row>
    <row r="279" spans="2:65" s="12" customFormat="1">
      <c r="B279" s="146"/>
      <c r="D279" s="147" t="s">
        <v>139</v>
      </c>
      <c r="E279" s="148" t="s">
        <v>1</v>
      </c>
      <c r="F279" s="149" t="s">
        <v>1465</v>
      </c>
      <c r="H279" s="150">
        <v>6</v>
      </c>
      <c r="I279" s="151"/>
      <c r="L279" s="146"/>
      <c r="M279" s="152"/>
      <c r="T279" s="153"/>
      <c r="AT279" s="148" t="s">
        <v>139</v>
      </c>
      <c r="AU279" s="148" t="s">
        <v>84</v>
      </c>
      <c r="AV279" s="12" t="s">
        <v>84</v>
      </c>
      <c r="AW279" s="12" t="s">
        <v>31</v>
      </c>
      <c r="AX279" s="12" t="s">
        <v>74</v>
      </c>
      <c r="AY279" s="148" t="s">
        <v>132</v>
      </c>
    </row>
    <row r="280" spans="2:65" s="13" customFormat="1">
      <c r="B280" s="154"/>
      <c r="D280" s="147" t="s">
        <v>139</v>
      </c>
      <c r="E280" s="155" t="s">
        <v>1</v>
      </c>
      <c r="F280" s="156" t="s">
        <v>156</v>
      </c>
      <c r="H280" s="157">
        <v>214</v>
      </c>
      <c r="I280" s="158"/>
      <c r="L280" s="154"/>
      <c r="M280" s="159"/>
      <c r="T280" s="160"/>
      <c r="AT280" s="155" t="s">
        <v>139</v>
      </c>
      <c r="AU280" s="155" t="s">
        <v>84</v>
      </c>
      <c r="AV280" s="13" t="s">
        <v>137</v>
      </c>
      <c r="AW280" s="13" t="s">
        <v>31</v>
      </c>
      <c r="AX280" s="13" t="s">
        <v>74</v>
      </c>
      <c r="AY280" s="155" t="s">
        <v>132</v>
      </c>
    </row>
    <row r="281" spans="2:65" s="12" customFormat="1">
      <c r="B281" s="146"/>
      <c r="D281" s="147" t="s">
        <v>139</v>
      </c>
      <c r="E281" s="148" t="s">
        <v>1</v>
      </c>
      <c r="F281" s="149" t="s">
        <v>1488</v>
      </c>
      <c r="H281" s="150">
        <v>54.783999999999999</v>
      </c>
      <c r="I281" s="151"/>
      <c r="L281" s="146"/>
      <c r="M281" s="152"/>
      <c r="T281" s="153"/>
      <c r="AT281" s="148" t="s">
        <v>139</v>
      </c>
      <c r="AU281" s="148" t="s">
        <v>84</v>
      </c>
      <c r="AV281" s="12" t="s">
        <v>84</v>
      </c>
      <c r="AW281" s="12" t="s">
        <v>31</v>
      </c>
      <c r="AX281" s="12" t="s">
        <v>82</v>
      </c>
      <c r="AY281" s="148" t="s">
        <v>132</v>
      </c>
    </row>
    <row r="282" spans="2:65" s="1" customFormat="1" ht="16.5" customHeight="1">
      <c r="B282" s="132"/>
      <c r="C282" s="174" t="s">
        <v>318</v>
      </c>
      <c r="D282" s="174" t="s">
        <v>357</v>
      </c>
      <c r="E282" s="175" t="s">
        <v>1629</v>
      </c>
      <c r="F282" s="176" t="s">
        <v>1808</v>
      </c>
      <c r="G282" s="177" t="s">
        <v>358</v>
      </c>
      <c r="H282" s="178">
        <v>76.697999999999993</v>
      </c>
      <c r="I282" s="179"/>
      <c r="J282" s="180">
        <f>ROUND(I282*H282,2)</f>
        <v>0</v>
      </c>
      <c r="K282" s="176" t="s">
        <v>136</v>
      </c>
      <c r="L282" s="181"/>
      <c r="M282" s="182" t="s">
        <v>1</v>
      </c>
      <c r="N282" s="183" t="s">
        <v>39</v>
      </c>
      <c r="P282" s="142">
        <f>O282*H282</f>
        <v>0</v>
      </c>
      <c r="Q282" s="142">
        <v>1</v>
      </c>
      <c r="R282" s="142">
        <f>Q282*H282</f>
        <v>76.697999999999993</v>
      </c>
      <c r="S282" s="142">
        <v>0</v>
      </c>
      <c r="T282" s="143">
        <f>S282*H282</f>
        <v>0</v>
      </c>
      <c r="AR282" s="144" t="s">
        <v>208</v>
      </c>
      <c r="AT282" s="144" t="s">
        <v>357</v>
      </c>
      <c r="AU282" s="144" t="s">
        <v>84</v>
      </c>
      <c r="AY282" s="17" t="s">
        <v>132</v>
      </c>
      <c r="BE282" s="145">
        <f>IF(N282="základní",J282,0)</f>
        <v>0</v>
      </c>
      <c r="BF282" s="145">
        <f>IF(N282="snížená",J282,0)</f>
        <v>0</v>
      </c>
      <c r="BG282" s="145">
        <f>IF(N282="zákl. přenesená",J282,0)</f>
        <v>0</v>
      </c>
      <c r="BH282" s="145">
        <f>IF(N282="sníž. přenesená",J282,0)</f>
        <v>0</v>
      </c>
      <c r="BI282" s="145">
        <f>IF(N282="nulová",J282,0)</f>
        <v>0</v>
      </c>
      <c r="BJ282" s="17" t="s">
        <v>82</v>
      </c>
      <c r="BK282" s="145">
        <f>ROUND(I282*H282,2)</f>
        <v>0</v>
      </c>
      <c r="BL282" s="17" t="s">
        <v>137</v>
      </c>
      <c r="BM282" s="144" t="s">
        <v>1489</v>
      </c>
    </row>
    <row r="283" spans="2:65" s="12" customFormat="1">
      <c r="B283" s="146"/>
      <c r="D283" s="147" t="s">
        <v>139</v>
      </c>
      <c r="F283" s="149" t="s">
        <v>1490</v>
      </c>
      <c r="H283" s="150">
        <v>76.697999999999993</v>
      </c>
      <c r="I283" s="151"/>
      <c r="L283" s="146"/>
      <c r="M283" s="152"/>
      <c r="T283" s="153"/>
      <c r="AT283" s="148" t="s">
        <v>139</v>
      </c>
      <c r="AU283" s="148" t="s">
        <v>84</v>
      </c>
      <c r="AV283" s="12" t="s">
        <v>84</v>
      </c>
      <c r="AW283" s="12" t="s">
        <v>3</v>
      </c>
      <c r="AX283" s="12" t="s">
        <v>82</v>
      </c>
      <c r="AY283" s="148" t="s">
        <v>132</v>
      </c>
    </row>
    <row r="284" spans="2:65" s="1" customFormat="1" ht="33" customHeight="1">
      <c r="B284" s="132"/>
      <c r="C284" s="133" t="s">
        <v>321</v>
      </c>
      <c r="D284" s="133" t="s">
        <v>134</v>
      </c>
      <c r="E284" s="134" t="s">
        <v>1630</v>
      </c>
      <c r="F284" s="135" t="s">
        <v>1809</v>
      </c>
      <c r="G284" s="136" t="s">
        <v>228</v>
      </c>
      <c r="H284" s="137">
        <v>28.8</v>
      </c>
      <c r="I284" s="138"/>
      <c r="J284" s="139">
        <f>ROUND(I284*H284,2)</f>
        <v>0</v>
      </c>
      <c r="K284" s="135" t="s">
        <v>136</v>
      </c>
      <c r="L284" s="32"/>
      <c r="M284" s="140" t="s">
        <v>1</v>
      </c>
      <c r="N284" s="141" t="s">
        <v>39</v>
      </c>
      <c r="P284" s="142">
        <f>O284*H284</f>
        <v>0</v>
      </c>
      <c r="Q284" s="142">
        <v>0</v>
      </c>
      <c r="R284" s="142">
        <f>Q284*H284</f>
        <v>0</v>
      </c>
      <c r="S284" s="142">
        <v>0</v>
      </c>
      <c r="T284" s="143">
        <f>S284*H284</f>
        <v>0</v>
      </c>
      <c r="AR284" s="144" t="s">
        <v>137</v>
      </c>
      <c r="AT284" s="144" t="s">
        <v>134</v>
      </c>
      <c r="AU284" s="144" t="s">
        <v>84</v>
      </c>
      <c r="AY284" s="17" t="s">
        <v>132</v>
      </c>
      <c r="BE284" s="145">
        <f>IF(N284="základní",J284,0)</f>
        <v>0</v>
      </c>
      <c r="BF284" s="145">
        <f>IF(N284="snížená",J284,0)</f>
        <v>0</v>
      </c>
      <c r="BG284" s="145">
        <f>IF(N284="zákl. přenesená",J284,0)</f>
        <v>0</v>
      </c>
      <c r="BH284" s="145">
        <f>IF(N284="sníž. přenesená",J284,0)</f>
        <v>0</v>
      </c>
      <c r="BI284" s="145">
        <f>IF(N284="nulová",J284,0)</f>
        <v>0</v>
      </c>
      <c r="BJ284" s="17" t="s">
        <v>82</v>
      </c>
      <c r="BK284" s="145">
        <f>ROUND(I284*H284,2)</f>
        <v>0</v>
      </c>
      <c r="BL284" s="17" t="s">
        <v>137</v>
      </c>
      <c r="BM284" s="144" t="s">
        <v>1491</v>
      </c>
    </row>
    <row r="285" spans="2:65" s="12" customFormat="1">
      <c r="B285" s="146"/>
      <c r="D285" s="147" t="s">
        <v>139</v>
      </c>
      <c r="E285" s="148" t="s">
        <v>1</v>
      </c>
      <c r="F285" s="149" t="s">
        <v>1440</v>
      </c>
      <c r="H285" s="150">
        <v>5</v>
      </c>
      <c r="I285" s="151"/>
      <c r="L285" s="146"/>
      <c r="M285" s="152"/>
      <c r="T285" s="153"/>
      <c r="AT285" s="148" t="s">
        <v>139</v>
      </c>
      <c r="AU285" s="148" t="s">
        <v>84</v>
      </c>
      <c r="AV285" s="12" t="s">
        <v>84</v>
      </c>
      <c r="AW285" s="12" t="s">
        <v>31</v>
      </c>
      <c r="AX285" s="12" t="s">
        <v>74</v>
      </c>
      <c r="AY285" s="148" t="s">
        <v>132</v>
      </c>
    </row>
    <row r="286" spans="2:65" s="12" customFormat="1">
      <c r="B286" s="146"/>
      <c r="D286" s="147" t="s">
        <v>139</v>
      </c>
      <c r="E286" s="148" t="s">
        <v>1</v>
      </c>
      <c r="F286" s="149" t="s">
        <v>483</v>
      </c>
      <c r="H286" s="150">
        <v>12</v>
      </c>
      <c r="I286" s="151"/>
      <c r="L286" s="146"/>
      <c r="M286" s="152"/>
      <c r="T286" s="153"/>
      <c r="AT286" s="148" t="s">
        <v>139</v>
      </c>
      <c r="AU286" s="148" t="s">
        <v>84</v>
      </c>
      <c r="AV286" s="12" t="s">
        <v>84</v>
      </c>
      <c r="AW286" s="12" t="s">
        <v>31</v>
      </c>
      <c r="AX286" s="12" t="s">
        <v>74</v>
      </c>
      <c r="AY286" s="148" t="s">
        <v>132</v>
      </c>
    </row>
    <row r="287" spans="2:65" s="12" customFormat="1">
      <c r="B287" s="146"/>
      <c r="D287" s="147" t="s">
        <v>139</v>
      </c>
      <c r="E287" s="148" t="s">
        <v>1</v>
      </c>
      <c r="F287" s="149" t="s">
        <v>484</v>
      </c>
      <c r="H287" s="150">
        <v>1</v>
      </c>
      <c r="I287" s="151"/>
      <c r="L287" s="146"/>
      <c r="M287" s="152"/>
      <c r="T287" s="153"/>
      <c r="AT287" s="148" t="s">
        <v>139</v>
      </c>
      <c r="AU287" s="148" t="s">
        <v>84</v>
      </c>
      <c r="AV287" s="12" t="s">
        <v>84</v>
      </c>
      <c r="AW287" s="12" t="s">
        <v>31</v>
      </c>
      <c r="AX287" s="12" t="s">
        <v>74</v>
      </c>
      <c r="AY287" s="148" t="s">
        <v>132</v>
      </c>
    </row>
    <row r="288" spans="2:65" s="12" customFormat="1">
      <c r="B288" s="146"/>
      <c r="D288" s="147" t="s">
        <v>139</v>
      </c>
      <c r="E288" s="148" t="s">
        <v>1</v>
      </c>
      <c r="F288" s="149" t="s">
        <v>485</v>
      </c>
      <c r="H288" s="150">
        <v>2</v>
      </c>
      <c r="I288" s="151"/>
      <c r="L288" s="146"/>
      <c r="M288" s="152"/>
      <c r="T288" s="153"/>
      <c r="AT288" s="148" t="s">
        <v>139</v>
      </c>
      <c r="AU288" s="148" t="s">
        <v>84</v>
      </c>
      <c r="AV288" s="12" t="s">
        <v>84</v>
      </c>
      <c r="AW288" s="12" t="s">
        <v>31</v>
      </c>
      <c r="AX288" s="12" t="s">
        <v>74</v>
      </c>
      <c r="AY288" s="148" t="s">
        <v>132</v>
      </c>
    </row>
    <row r="289" spans="2:65" s="12" customFormat="1">
      <c r="B289" s="146"/>
      <c r="D289" s="147" t="s">
        <v>139</v>
      </c>
      <c r="E289" s="148" t="s">
        <v>1</v>
      </c>
      <c r="F289" s="149" t="s">
        <v>1441</v>
      </c>
      <c r="H289" s="150">
        <v>1</v>
      </c>
      <c r="I289" s="151"/>
      <c r="L289" s="146"/>
      <c r="M289" s="152"/>
      <c r="T289" s="153"/>
      <c r="AT289" s="148" t="s">
        <v>139</v>
      </c>
      <c r="AU289" s="148" t="s">
        <v>84</v>
      </c>
      <c r="AV289" s="12" t="s">
        <v>84</v>
      </c>
      <c r="AW289" s="12" t="s">
        <v>31</v>
      </c>
      <c r="AX289" s="12" t="s">
        <v>74</v>
      </c>
      <c r="AY289" s="148" t="s">
        <v>132</v>
      </c>
    </row>
    <row r="290" spans="2:65" s="12" customFormat="1">
      <c r="B290" s="146"/>
      <c r="D290" s="147" t="s">
        <v>139</v>
      </c>
      <c r="E290" s="148" t="s">
        <v>1</v>
      </c>
      <c r="F290" s="149" t="s">
        <v>1442</v>
      </c>
      <c r="H290" s="150">
        <v>1</v>
      </c>
      <c r="I290" s="151"/>
      <c r="L290" s="146"/>
      <c r="M290" s="152"/>
      <c r="T290" s="153"/>
      <c r="AT290" s="148" t="s">
        <v>139</v>
      </c>
      <c r="AU290" s="148" t="s">
        <v>84</v>
      </c>
      <c r="AV290" s="12" t="s">
        <v>84</v>
      </c>
      <c r="AW290" s="12" t="s">
        <v>31</v>
      </c>
      <c r="AX290" s="12" t="s">
        <v>74</v>
      </c>
      <c r="AY290" s="148" t="s">
        <v>132</v>
      </c>
    </row>
    <row r="291" spans="2:65" s="12" customFormat="1">
      <c r="B291" s="146"/>
      <c r="D291" s="147" t="s">
        <v>139</v>
      </c>
      <c r="E291" s="148" t="s">
        <v>1</v>
      </c>
      <c r="F291" s="149" t="s">
        <v>1443</v>
      </c>
      <c r="H291" s="150">
        <v>1</v>
      </c>
      <c r="I291" s="151"/>
      <c r="L291" s="146"/>
      <c r="M291" s="152"/>
      <c r="T291" s="153"/>
      <c r="AT291" s="148" t="s">
        <v>139</v>
      </c>
      <c r="AU291" s="148" t="s">
        <v>84</v>
      </c>
      <c r="AV291" s="12" t="s">
        <v>84</v>
      </c>
      <c r="AW291" s="12" t="s">
        <v>31</v>
      </c>
      <c r="AX291" s="12" t="s">
        <v>74</v>
      </c>
      <c r="AY291" s="148" t="s">
        <v>132</v>
      </c>
    </row>
    <row r="292" spans="2:65" s="12" customFormat="1">
      <c r="B292" s="146"/>
      <c r="D292" s="147" t="s">
        <v>139</v>
      </c>
      <c r="E292" s="148" t="s">
        <v>1</v>
      </c>
      <c r="F292" s="149" t="s">
        <v>486</v>
      </c>
      <c r="H292" s="150">
        <v>2</v>
      </c>
      <c r="I292" s="151"/>
      <c r="L292" s="146"/>
      <c r="M292" s="152"/>
      <c r="T292" s="153"/>
      <c r="AT292" s="148" t="s">
        <v>139</v>
      </c>
      <c r="AU292" s="148" t="s">
        <v>84</v>
      </c>
      <c r="AV292" s="12" t="s">
        <v>84</v>
      </c>
      <c r="AW292" s="12" t="s">
        <v>31</v>
      </c>
      <c r="AX292" s="12" t="s">
        <v>74</v>
      </c>
      <c r="AY292" s="148" t="s">
        <v>132</v>
      </c>
    </row>
    <row r="293" spans="2:65" s="12" customFormat="1">
      <c r="B293" s="146"/>
      <c r="D293" s="147" t="s">
        <v>139</v>
      </c>
      <c r="E293" s="148" t="s">
        <v>1</v>
      </c>
      <c r="F293" s="149" t="s">
        <v>487</v>
      </c>
      <c r="H293" s="150">
        <v>2</v>
      </c>
      <c r="I293" s="151"/>
      <c r="L293" s="146"/>
      <c r="M293" s="152"/>
      <c r="T293" s="153"/>
      <c r="AT293" s="148" t="s">
        <v>139</v>
      </c>
      <c r="AU293" s="148" t="s">
        <v>84</v>
      </c>
      <c r="AV293" s="12" t="s">
        <v>84</v>
      </c>
      <c r="AW293" s="12" t="s">
        <v>31</v>
      </c>
      <c r="AX293" s="12" t="s">
        <v>74</v>
      </c>
      <c r="AY293" s="148" t="s">
        <v>132</v>
      </c>
    </row>
    <row r="294" spans="2:65" s="12" customFormat="1">
      <c r="B294" s="146"/>
      <c r="D294" s="147" t="s">
        <v>139</v>
      </c>
      <c r="E294" s="148" t="s">
        <v>1</v>
      </c>
      <c r="F294" s="149" t="s">
        <v>488</v>
      </c>
      <c r="H294" s="150">
        <v>2</v>
      </c>
      <c r="I294" s="151"/>
      <c r="L294" s="146"/>
      <c r="M294" s="152"/>
      <c r="T294" s="153"/>
      <c r="AT294" s="148" t="s">
        <v>139</v>
      </c>
      <c r="AU294" s="148" t="s">
        <v>84</v>
      </c>
      <c r="AV294" s="12" t="s">
        <v>84</v>
      </c>
      <c r="AW294" s="12" t="s">
        <v>31</v>
      </c>
      <c r="AX294" s="12" t="s">
        <v>74</v>
      </c>
      <c r="AY294" s="148" t="s">
        <v>132</v>
      </c>
    </row>
    <row r="295" spans="2:65" s="12" customFormat="1">
      <c r="B295" s="146"/>
      <c r="D295" s="147" t="s">
        <v>139</v>
      </c>
      <c r="E295" s="148" t="s">
        <v>1</v>
      </c>
      <c r="F295" s="149" t="s">
        <v>489</v>
      </c>
      <c r="H295" s="150">
        <v>2</v>
      </c>
      <c r="I295" s="151"/>
      <c r="L295" s="146"/>
      <c r="M295" s="152"/>
      <c r="T295" s="153"/>
      <c r="AT295" s="148" t="s">
        <v>139</v>
      </c>
      <c r="AU295" s="148" t="s">
        <v>84</v>
      </c>
      <c r="AV295" s="12" t="s">
        <v>84</v>
      </c>
      <c r="AW295" s="12" t="s">
        <v>31</v>
      </c>
      <c r="AX295" s="12" t="s">
        <v>74</v>
      </c>
      <c r="AY295" s="148" t="s">
        <v>132</v>
      </c>
    </row>
    <row r="296" spans="2:65" s="12" customFormat="1">
      <c r="B296" s="146"/>
      <c r="D296" s="147" t="s">
        <v>139</v>
      </c>
      <c r="E296" s="148" t="s">
        <v>1</v>
      </c>
      <c r="F296" s="149" t="s">
        <v>490</v>
      </c>
      <c r="H296" s="150">
        <v>3</v>
      </c>
      <c r="I296" s="151"/>
      <c r="L296" s="146"/>
      <c r="M296" s="152"/>
      <c r="T296" s="153"/>
      <c r="AT296" s="148" t="s">
        <v>139</v>
      </c>
      <c r="AU296" s="148" t="s">
        <v>84</v>
      </c>
      <c r="AV296" s="12" t="s">
        <v>84</v>
      </c>
      <c r="AW296" s="12" t="s">
        <v>31</v>
      </c>
      <c r="AX296" s="12" t="s">
        <v>74</v>
      </c>
      <c r="AY296" s="148" t="s">
        <v>132</v>
      </c>
    </row>
    <row r="297" spans="2:65" s="12" customFormat="1">
      <c r="B297" s="146"/>
      <c r="D297" s="147" t="s">
        <v>139</v>
      </c>
      <c r="E297" s="148" t="s">
        <v>1</v>
      </c>
      <c r="F297" s="149" t="s">
        <v>491</v>
      </c>
      <c r="H297" s="150">
        <v>1</v>
      </c>
      <c r="I297" s="151"/>
      <c r="L297" s="146"/>
      <c r="M297" s="152"/>
      <c r="T297" s="153"/>
      <c r="AT297" s="148" t="s">
        <v>139</v>
      </c>
      <c r="AU297" s="148" t="s">
        <v>84</v>
      </c>
      <c r="AV297" s="12" t="s">
        <v>84</v>
      </c>
      <c r="AW297" s="12" t="s">
        <v>31</v>
      </c>
      <c r="AX297" s="12" t="s">
        <v>74</v>
      </c>
      <c r="AY297" s="148" t="s">
        <v>132</v>
      </c>
    </row>
    <row r="298" spans="2:65" s="12" customFormat="1">
      <c r="B298" s="146"/>
      <c r="D298" s="147" t="s">
        <v>139</v>
      </c>
      <c r="E298" s="148" t="s">
        <v>1</v>
      </c>
      <c r="F298" s="149" t="s">
        <v>1444</v>
      </c>
      <c r="H298" s="150">
        <v>1</v>
      </c>
      <c r="I298" s="151"/>
      <c r="L298" s="146"/>
      <c r="M298" s="152"/>
      <c r="T298" s="153"/>
      <c r="AT298" s="148" t="s">
        <v>139</v>
      </c>
      <c r="AU298" s="148" t="s">
        <v>84</v>
      </c>
      <c r="AV298" s="12" t="s">
        <v>84</v>
      </c>
      <c r="AW298" s="12" t="s">
        <v>31</v>
      </c>
      <c r="AX298" s="12" t="s">
        <v>74</v>
      </c>
      <c r="AY298" s="148" t="s">
        <v>132</v>
      </c>
    </row>
    <row r="299" spans="2:65" s="12" customFormat="1">
      <c r="B299" s="146"/>
      <c r="D299" s="147" t="s">
        <v>139</v>
      </c>
      <c r="E299" s="148" t="s">
        <v>1</v>
      </c>
      <c r="F299" s="149" t="s">
        <v>493</v>
      </c>
      <c r="H299" s="150">
        <v>2</v>
      </c>
      <c r="I299" s="151"/>
      <c r="L299" s="146"/>
      <c r="M299" s="152"/>
      <c r="T299" s="153"/>
      <c r="AT299" s="148" t="s">
        <v>139</v>
      </c>
      <c r="AU299" s="148" t="s">
        <v>84</v>
      </c>
      <c r="AV299" s="12" t="s">
        <v>84</v>
      </c>
      <c r="AW299" s="12" t="s">
        <v>31</v>
      </c>
      <c r="AX299" s="12" t="s">
        <v>74</v>
      </c>
      <c r="AY299" s="148" t="s">
        <v>132</v>
      </c>
    </row>
    <row r="300" spans="2:65" s="12" customFormat="1">
      <c r="B300" s="146"/>
      <c r="D300" s="147" t="s">
        <v>139</v>
      </c>
      <c r="E300" s="148" t="s">
        <v>1</v>
      </c>
      <c r="F300" s="149" t="s">
        <v>494</v>
      </c>
      <c r="H300" s="150">
        <v>2</v>
      </c>
      <c r="I300" s="151"/>
      <c r="L300" s="146"/>
      <c r="M300" s="152"/>
      <c r="T300" s="153"/>
      <c r="AT300" s="148" t="s">
        <v>139</v>
      </c>
      <c r="AU300" s="148" t="s">
        <v>84</v>
      </c>
      <c r="AV300" s="12" t="s">
        <v>84</v>
      </c>
      <c r="AW300" s="12" t="s">
        <v>31</v>
      </c>
      <c r="AX300" s="12" t="s">
        <v>74</v>
      </c>
      <c r="AY300" s="148" t="s">
        <v>132</v>
      </c>
    </row>
    <row r="301" spans="2:65" s="13" customFormat="1">
      <c r="B301" s="154"/>
      <c r="D301" s="147" t="s">
        <v>139</v>
      </c>
      <c r="E301" s="155" t="s">
        <v>1</v>
      </c>
      <c r="F301" s="156" t="s">
        <v>156</v>
      </c>
      <c r="H301" s="157">
        <v>40</v>
      </c>
      <c r="I301" s="158"/>
      <c r="L301" s="154"/>
      <c r="M301" s="159"/>
      <c r="T301" s="160"/>
      <c r="AT301" s="155" t="s">
        <v>139</v>
      </c>
      <c r="AU301" s="155" t="s">
        <v>84</v>
      </c>
      <c r="AV301" s="13" t="s">
        <v>137</v>
      </c>
      <c r="AW301" s="13" t="s">
        <v>31</v>
      </c>
      <c r="AX301" s="13" t="s">
        <v>74</v>
      </c>
      <c r="AY301" s="155" t="s">
        <v>132</v>
      </c>
    </row>
    <row r="302" spans="2:65" s="12" customFormat="1">
      <c r="B302" s="146"/>
      <c r="D302" s="147" t="s">
        <v>139</v>
      </c>
      <c r="E302" s="148" t="s">
        <v>1</v>
      </c>
      <c r="F302" s="149" t="s">
        <v>1492</v>
      </c>
      <c r="H302" s="150">
        <v>28.8</v>
      </c>
      <c r="I302" s="151"/>
      <c r="L302" s="146"/>
      <c r="M302" s="152"/>
      <c r="T302" s="153"/>
      <c r="AT302" s="148" t="s">
        <v>139</v>
      </c>
      <c r="AU302" s="148" t="s">
        <v>84</v>
      </c>
      <c r="AV302" s="12" t="s">
        <v>84</v>
      </c>
      <c r="AW302" s="12" t="s">
        <v>31</v>
      </c>
      <c r="AX302" s="12" t="s">
        <v>82</v>
      </c>
      <c r="AY302" s="148" t="s">
        <v>132</v>
      </c>
    </row>
    <row r="303" spans="2:65" s="1" customFormat="1" ht="16.5" customHeight="1">
      <c r="B303" s="132"/>
      <c r="C303" s="174" t="s">
        <v>323</v>
      </c>
      <c r="D303" s="174" t="s">
        <v>357</v>
      </c>
      <c r="E303" s="175" t="s">
        <v>1629</v>
      </c>
      <c r="F303" s="176" t="s">
        <v>1808</v>
      </c>
      <c r="G303" s="177" t="s">
        <v>358</v>
      </c>
      <c r="H303" s="178">
        <v>40.32</v>
      </c>
      <c r="I303" s="179"/>
      <c r="J303" s="180">
        <f>ROUND(I303*H303,2)</f>
        <v>0</v>
      </c>
      <c r="K303" s="176" t="s">
        <v>136</v>
      </c>
      <c r="L303" s="181"/>
      <c r="M303" s="182" t="s">
        <v>1</v>
      </c>
      <c r="N303" s="183" t="s">
        <v>39</v>
      </c>
      <c r="P303" s="142">
        <f>O303*H303</f>
        <v>0</v>
      </c>
      <c r="Q303" s="142">
        <v>1</v>
      </c>
      <c r="R303" s="142">
        <f>Q303*H303</f>
        <v>40.32</v>
      </c>
      <c r="S303" s="142">
        <v>0</v>
      </c>
      <c r="T303" s="143">
        <f>S303*H303</f>
        <v>0</v>
      </c>
      <c r="AR303" s="144" t="s">
        <v>208</v>
      </c>
      <c r="AT303" s="144" t="s">
        <v>357</v>
      </c>
      <c r="AU303" s="144" t="s">
        <v>84</v>
      </c>
      <c r="AY303" s="17" t="s">
        <v>132</v>
      </c>
      <c r="BE303" s="145">
        <f>IF(N303="základní",J303,0)</f>
        <v>0</v>
      </c>
      <c r="BF303" s="145">
        <f>IF(N303="snížená",J303,0)</f>
        <v>0</v>
      </c>
      <c r="BG303" s="145">
        <f>IF(N303="zákl. přenesená",J303,0)</f>
        <v>0</v>
      </c>
      <c r="BH303" s="145">
        <f>IF(N303="sníž. přenesená",J303,0)</f>
        <v>0</v>
      </c>
      <c r="BI303" s="145">
        <f>IF(N303="nulová",J303,0)</f>
        <v>0</v>
      </c>
      <c r="BJ303" s="17" t="s">
        <v>82</v>
      </c>
      <c r="BK303" s="145">
        <f>ROUND(I303*H303,2)</f>
        <v>0</v>
      </c>
      <c r="BL303" s="17" t="s">
        <v>137</v>
      </c>
      <c r="BM303" s="144" t="s">
        <v>1493</v>
      </c>
    </row>
    <row r="304" spans="2:65" s="12" customFormat="1">
      <c r="B304" s="146"/>
      <c r="D304" s="147" t="s">
        <v>139</v>
      </c>
      <c r="F304" s="149" t="s">
        <v>1494</v>
      </c>
      <c r="H304" s="150">
        <v>40.32</v>
      </c>
      <c r="I304" s="151"/>
      <c r="L304" s="146"/>
      <c r="M304" s="152"/>
      <c r="T304" s="153"/>
      <c r="AT304" s="148" t="s">
        <v>139</v>
      </c>
      <c r="AU304" s="148" t="s">
        <v>84</v>
      </c>
      <c r="AV304" s="12" t="s">
        <v>84</v>
      </c>
      <c r="AW304" s="12" t="s">
        <v>3</v>
      </c>
      <c r="AX304" s="12" t="s">
        <v>82</v>
      </c>
      <c r="AY304" s="148" t="s">
        <v>132</v>
      </c>
    </row>
    <row r="305" spans="2:65" s="1" customFormat="1" ht="37.9" customHeight="1">
      <c r="B305" s="132"/>
      <c r="C305" s="133" t="s">
        <v>7</v>
      </c>
      <c r="D305" s="133" t="s">
        <v>134</v>
      </c>
      <c r="E305" s="134" t="s">
        <v>1631</v>
      </c>
      <c r="F305" s="135" t="s">
        <v>1810</v>
      </c>
      <c r="G305" s="136" t="s">
        <v>135</v>
      </c>
      <c r="H305" s="137">
        <v>321</v>
      </c>
      <c r="I305" s="138"/>
      <c r="J305" s="139">
        <f>ROUND(I305*H305,2)</f>
        <v>0</v>
      </c>
      <c r="K305" s="135" t="s">
        <v>136</v>
      </c>
      <c r="L305" s="32"/>
      <c r="M305" s="140" t="s">
        <v>1</v>
      </c>
      <c r="N305" s="141" t="s">
        <v>39</v>
      </c>
      <c r="P305" s="142">
        <f>O305*H305</f>
        <v>0</v>
      </c>
      <c r="Q305" s="142">
        <v>0</v>
      </c>
      <c r="R305" s="142">
        <f>Q305*H305</f>
        <v>0</v>
      </c>
      <c r="S305" s="142">
        <v>0</v>
      </c>
      <c r="T305" s="143">
        <f>S305*H305</f>
        <v>0</v>
      </c>
      <c r="AR305" s="144" t="s">
        <v>137</v>
      </c>
      <c r="AT305" s="144" t="s">
        <v>134</v>
      </c>
      <c r="AU305" s="144" t="s">
        <v>84</v>
      </c>
      <c r="AY305" s="17" t="s">
        <v>132</v>
      </c>
      <c r="BE305" s="145">
        <f>IF(N305="základní",J305,0)</f>
        <v>0</v>
      </c>
      <c r="BF305" s="145">
        <f>IF(N305="snížená",J305,0)</f>
        <v>0</v>
      </c>
      <c r="BG305" s="145">
        <f>IF(N305="zákl. přenesená",J305,0)</f>
        <v>0</v>
      </c>
      <c r="BH305" s="145">
        <f>IF(N305="sníž. přenesená",J305,0)</f>
        <v>0</v>
      </c>
      <c r="BI305" s="145">
        <f>IF(N305="nulová",J305,0)</f>
        <v>0</v>
      </c>
      <c r="BJ305" s="17" t="s">
        <v>82</v>
      </c>
      <c r="BK305" s="145">
        <f>ROUND(I305*H305,2)</f>
        <v>0</v>
      </c>
      <c r="BL305" s="17" t="s">
        <v>137</v>
      </c>
      <c r="BM305" s="144" t="s">
        <v>1495</v>
      </c>
    </row>
    <row r="306" spans="2:65" s="12" customFormat="1">
      <c r="B306" s="146"/>
      <c r="D306" s="147" t="s">
        <v>139</v>
      </c>
      <c r="E306" s="148" t="s">
        <v>1</v>
      </c>
      <c r="F306" s="149" t="s">
        <v>1451</v>
      </c>
      <c r="H306" s="150">
        <v>29</v>
      </c>
      <c r="I306" s="151"/>
      <c r="L306" s="146"/>
      <c r="M306" s="152"/>
      <c r="T306" s="153"/>
      <c r="AT306" s="148" t="s">
        <v>139</v>
      </c>
      <c r="AU306" s="148" t="s">
        <v>84</v>
      </c>
      <c r="AV306" s="12" t="s">
        <v>84</v>
      </c>
      <c r="AW306" s="12" t="s">
        <v>31</v>
      </c>
      <c r="AX306" s="12" t="s">
        <v>74</v>
      </c>
      <c r="AY306" s="148" t="s">
        <v>132</v>
      </c>
    </row>
    <row r="307" spans="2:65" s="12" customFormat="1">
      <c r="B307" s="146"/>
      <c r="D307" s="147" t="s">
        <v>139</v>
      </c>
      <c r="E307" s="148" t="s">
        <v>1</v>
      </c>
      <c r="F307" s="149" t="s">
        <v>1452</v>
      </c>
      <c r="H307" s="150">
        <v>53</v>
      </c>
      <c r="I307" s="151"/>
      <c r="L307" s="146"/>
      <c r="M307" s="152"/>
      <c r="T307" s="153"/>
      <c r="AT307" s="148" t="s">
        <v>139</v>
      </c>
      <c r="AU307" s="148" t="s">
        <v>84</v>
      </c>
      <c r="AV307" s="12" t="s">
        <v>84</v>
      </c>
      <c r="AW307" s="12" t="s">
        <v>31</v>
      </c>
      <c r="AX307" s="12" t="s">
        <v>74</v>
      </c>
      <c r="AY307" s="148" t="s">
        <v>132</v>
      </c>
    </row>
    <row r="308" spans="2:65" s="12" customFormat="1">
      <c r="B308" s="146"/>
      <c r="D308" s="147" t="s">
        <v>139</v>
      </c>
      <c r="E308" s="148" t="s">
        <v>1</v>
      </c>
      <c r="F308" s="149" t="s">
        <v>1453</v>
      </c>
      <c r="H308" s="150">
        <v>3</v>
      </c>
      <c r="I308" s="151"/>
      <c r="L308" s="146"/>
      <c r="M308" s="152"/>
      <c r="T308" s="153"/>
      <c r="AT308" s="148" t="s">
        <v>139</v>
      </c>
      <c r="AU308" s="148" t="s">
        <v>84</v>
      </c>
      <c r="AV308" s="12" t="s">
        <v>84</v>
      </c>
      <c r="AW308" s="12" t="s">
        <v>31</v>
      </c>
      <c r="AX308" s="12" t="s">
        <v>74</v>
      </c>
      <c r="AY308" s="148" t="s">
        <v>132</v>
      </c>
    </row>
    <row r="309" spans="2:65" s="12" customFormat="1">
      <c r="B309" s="146"/>
      <c r="D309" s="147" t="s">
        <v>139</v>
      </c>
      <c r="E309" s="148" t="s">
        <v>1</v>
      </c>
      <c r="F309" s="149" t="s">
        <v>1454</v>
      </c>
      <c r="H309" s="150">
        <v>23</v>
      </c>
      <c r="I309" s="151"/>
      <c r="L309" s="146"/>
      <c r="M309" s="152"/>
      <c r="T309" s="153"/>
      <c r="AT309" s="148" t="s">
        <v>139</v>
      </c>
      <c r="AU309" s="148" t="s">
        <v>84</v>
      </c>
      <c r="AV309" s="12" t="s">
        <v>84</v>
      </c>
      <c r="AW309" s="12" t="s">
        <v>31</v>
      </c>
      <c r="AX309" s="12" t="s">
        <v>74</v>
      </c>
      <c r="AY309" s="148" t="s">
        <v>132</v>
      </c>
    </row>
    <row r="310" spans="2:65" s="12" customFormat="1">
      <c r="B310" s="146"/>
      <c r="D310" s="147" t="s">
        <v>139</v>
      </c>
      <c r="E310" s="148" t="s">
        <v>1</v>
      </c>
      <c r="F310" s="149" t="s">
        <v>1455</v>
      </c>
      <c r="H310" s="150">
        <v>3</v>
      </c>
      <c r="I310" s="151"/>
      <c r="L310" s="146"/>
      <c r="M310" s="152"/>
      <c r="T310" s="153"/>
      <c r="AT310" s="148" t="s">
        <v>139</v>
      </c>
      <c r="AU310" s="148" t="s">
        <v>84</v>
      </c>
      <c r="AV310" s="12" t="s">
        <v>84</v>
      </c>
      <c r="AW310" s="12" t="s">
        <v>31</v>
      </c>
      <c r="AX310" s="12" t="s">
        <v>74</v>
      </c>
      <c r="AY310" s="148" t="s">
        <v>132</v>
      </c>
    </row>
    <row r="311" spans="2:65" s="12" customFormat="1">
      <c r="B311" s="146"/>
      <c r="D311" s="147" t="s">
        <v>139</v>
      </c>
      <c r="E311" s="148" t="s">
        <v>1</v>
      </c>
      <c r="F311" s="149" t="s">
        <v>1456</v>
      </c>
      <c r="H311" s="150">
        <v>3</v>
      </c>
      <c r="I311" s="151"/>
      <c r="L311" s="146"/>
      <c r="M311" s="152"/>
      <c r="T311" s="153"/>
      <c r="AT311" s="148" t="s">
        <v>139</v>
      </c>
      <c r="AU311" s="148" t="s">
        <v>84</v>
      </c>
      <c r="AV311" s="12" t="s">
        <v>84</v>
      </c>
      <c r="AW311" s="12" t="s">
        <v>31</v>
      </c>
      <c r="AX311" s="12" t="s">
        <v>74</v>
      </c>
      <c r="AY311" s="148" t="s">
        <v>132</v>
      </c>
    </row>
    <row r="312" spans="2:65" s="12" customFormat="1">
      <c r="B312" s="146"/>
      <c r="D312" s="147" t="s">
        <v>139</v>
      </c>
      <c r="E312" s="148" t="s">
        <v>1</v>
      </c>
      <c r="F312" s="149" t="s">
        <v>1457</v>
      </c>
      <c r="H312" s="150">
        <v>3</v>
      </c>
      <c r="I312" s="151"/>
      <c r="L312" s="146"/>
      <c r="M312" s="152"/>
      <c r="T312" s="153"/>
      <c r="AT312" s="148" t="s">
        <v>139</v>
      </c>
      <c r="AU312" s="148" t="s">
        <v>84</v>
      </c>
      <c r="AV312" s="12" t="s">
        <v>84</v>
      </c>
      <c r="AW312" s="12" t="s">
        <v>31</v>
      </c>
      <c r="AX312" s="12" t="s">
        <v>74</v>
      </c>
      <c r="AY312" s="148" t="s">
        <v>132</v>
      </c>
    </row>
    <row r="313" spans="2:65" s="12" customFormat="1">
      <c r="B313" s="146"/>
      <c r="D313" s="147" t="s">
        <v>139</v>
      </c>
      <c r="E313" s="148" t="s">
        <v>1</v>
      </c>
      <c r="F313" s="149" t="s">
        <v>1458</v>
      </c>
      <c r="H313" s="150">
        <v>13</v>
      </c>
      <c r="I313" s="151"/>
      <c r="L313" s="146"/>
      <c r="M313" s="152"/>
      <c r="T313" s="153"/>
      <c r="AT313" s="148" t="s">
        <v>139</v>
      </c>
      <c r="AU313" s="148" t="s">
        <v>84</v>
      </c>
      <c r="AV313" s="12" t="s">
        <v>84</v>
      </c>
      <c r="AW313" s="12" t="s">
        <v>31</v>
      </c>
      <c r="AX313" s="12" t="s">
        <v>74</v>
      </c>
      <c r="AY313" s="148" t="s">
        <v>132</v>
      </c>
    </row>
    <row r="314" spans="2:65" s="12" customFormat="1">
      <c r="B314" s="146"/>
      <c r="D314" s="147" t="s">
        <v>139</v>
      </c>
      <c r="E314" s="148" t="s">
        <v>1</v>
      </c>
      <c r="F314" s="149" t="s">
        <v>1459</v>
      </c>
      <c r="H314" s="150">
        <v>6</v>
      </c>
      <c r="I314" s="151"/>
      <c r="L314" s="146"/>
      <c r="M314" s="152"/>
      <c r="T314" s="153"/>
      <c r="AT314" s="148" t="s">
        <v>139</v>
      </c>
      <c r="AU314" s="148" t="s">
        <v>84</v>
      </c>
      <c r="AV314" s="12" t="s">
        <v>84</v>
      </c>
      <c r="AW314" s="12" t="s">
        <v>31</v>
      </c>
      <c r="AX314" s="12" t="s">
        <v>74</v>
      </c>
      <c r="AY314" s="148" t="s">
        <v>132</v>
      </c>
    </row>
    <row r="315" spans="2:65" s="12" customFormat="1">
      <c r="B315" s="146"/>
      <c r="D315" s="147" t="s">
        <v>139</v>
      </c>
      <c r="E315" s="148" t="s">
        <v>1</v>
      </c>
      <c r="F315" s="149" t="s">
        <v>1460</v>
      </c>
      <c r="H315" s="150">
        <v>6</v>
      </c>
      <c r="I315" s="151"/>
      <c r="L315" s="146"/>
      <c r="M315" s="152"/>
      <c r="T315" s="153"/>
      <c r="AT315" s="148" t="s">
        <v>139</v>
      </c>
      <c r="AU315" s="148" t="s">
        <v>84</v>
      </c>
      <c r="AV315" s="12" t="s">
        <v>84</v>
      </c>
      <c r="AW315" s="12" t="s">
        <v>31</v>
      </c>
      <c r="AX315" s="12" t="s">
        <v>74</v>
      </c>
      <c r="AY315" s="148" t="s">
        <v>132</v>
      </c>
    </row>
    <row r="316" spans="2:65" s="12" customFormat="1">
      <c r="B316" s="146"/>
      <c r="D316" s="147" t="s">
        <v>139</v>
      </c>
      <c r="E316" s="148" t="s">
        <v>1</v>
      </c>
      <c r="F316" s="149" t="s">
        <v>1461</v>
      </c>
      <c r="H316" s="150">
        <v>33</v>
      </c>
      <c r="I316" s="151"/>
      <c r="L316" s="146"/>
      <c r="M316" s="152"/>
      <c r="T316" s="153"/>
      <c r="AT316" s="148" t="s">
        <v>139</v>
      </c>
      <c r="AU316" s="148" t="s">
        <v>84</v>
      </c>
      <c r="AV316" s="12" t="s">
        <v>84</v>
      </c>
      <c r="AW316" s="12" t="s">
        <v>31</v>
      </c>
      <c r="AX316" s="12" t="s">
        <v>74</v>
      </c>
      <c r="AY316" s="148" t="s">
        <v>132</v>
      </c>
    </row>
    <row r="317" spans="2:65" s="12" customFormat="1">
      <c r="B317" s="146"/>
      <c r="D317" s="147" t="s">
        <v>139</v>
      </c>
      <c r="E317" s="148" t="s">
        <v>1</v>
      </c>
      <c r="F317" s="149" t="s">
        <v>1462</v>
      </c>
      <c r="H317" s="150">
        <v>21</v>
      </c>
      <c r="I317" s="151"/>
      <c r="L317" s="146"/>
      <c r="M317" s="152"/>
      <c r="T317" s="153"/>
      <c r="AT317" s="148" t="s">
        <v>139</v>
      </c>
      <c r="AU317" s="148" t="s">
        <v>84</v>
      </c>
      <c r="AV317" s="12" t="s">
        <v>84</v>
      </c>
      <c r="AW317" s="12" t="s">
        <v>31</v>
      </c>
      <c r="AX317" s="12" t="s">
        <v>74</v>
      </c>
      <c r="AY317" s="148" t="s">
        <v>132</v>
      </c>
    </row>
    <row r="318" spans="2:65" s="12" customFormat="1">
      <c r="B318" s="146"/>
      <c r="D318" s="147" t="s">
        <v>139</v>
      </c>
      <c r="E318" s="148" t="s">
        <v>1</v>
      </c>
      <c r="F318" s="149" t="s">
        <v>1463</v>
      </c>
      <c r="H318" s="150">
        <v>3</v>
      </c>
      <c r="I318" s="151"/>
      <c r="L318" s="146"/>
      <c r="M318" s="152"/>
      <c r="T318" s="153"/>
      <c r="AT318" s="148" t="s">
        <v>139</v>
      </c>
      <c r="AU318" s="148" t="s">
        <v>84</v>
      </c>
      <c r="AV318" s="12" t="s">
        <v>84</v>
      </c>
      <c r="AW318" s="12" t="s">
        <v>31</v>
      </c>
      <c r="AX318" s="12" t="s">
        <v>74</v>
      </c>
      <c r="AY318" s="148" t="s">
        <v>132</v>
      </c>
    </row>
    <row r="319" spans="2:65" s="12" customFormat="1">
      <c r="B319" s="146"/>
      <c r="D319" s="147" t="s">
        <v>139</v>
      </c>
      <c r="E319" s="148" t="s">
        <v>1</v>
      </c>
      <c r="F319" s="149" t="s">
        <v>492</v>
      </c>
      <c r="H319" s="150">
        <v>3</v>
      </c>
      <c r="I319" s="151"/>
      <c r="L319" s="146"/>
      <c r="M319" s="152"/>
      <c r="T319" s="153"/>
      <c r="AT319" s="148" t="s">
        <v>139</v>
      </c>
      <c r="AU319" s="148" t="s">
        <v>84</v>
      </c>
      <c r="AV319" s="12" t="s">
        <v>84</v>
      </c>
      <c r="AW319" s="12" t="s">
        <v>31</v>
      </c>
      <c r="AX319" s="12" t="s">
        <v>74</v>
      </c>
      <c r="AY319" s="148" t="s">
        <v>132</v>
      </c>
    </row>
    <row r="320" spans="2:65" s="12" customFormat="1">
      <c r="B320" s="146"/>
      <c r="D320" s="147" t="s">
        <v>139</v>
      </c>
      <c r="E320" s="148" t="s">
        <v>1</v>
      </c>
      <c r="F320" s="149" t="s">
        <v>1464</v>
      </c>
      <c r="H320" s="150">
        <v>6</v>
      </c>
      <c r="I320" s="151"/>
      <c r="L320" s="146"/>
      <c r="M320" s="152"/>
      <c r="T320" s="153"/>
      <c r="AT320" s="148" t="s">
        <v>139</v>
      </c>
      <c r="AU320" s="148" t="s">
        <v>84</v>
      </c>
      <c r="AV320" s="12" t="s">
        <v>84</v>
      </c>
      <c r="AW320" s="12" t="s">
        <v>31</v>
      </c>
      <c r="AX320" s="12" t="s">
        <v>74</v>
      </c>
      <c r="AY320" s="148" t="s">
        <v>132</v>
      </c>
    </row>
    <row r="321" spans="2:65" s="12" customFormat="1">
      <c r="B321" s="146"/>
      <c r="D321" s="147" t="s">
        <v>139</v>
      </c>
      <c r="E321" s="148" t="s">
        <v>1</v>
      </c>
      <c r="F321" s="149" t="s">
        <v>1465</v>
      </c>
      <c r="H321" s="150">
        <v>6</v>
      </c>
      <c r="I321" s="151"/>
      <c r="L321" s="146"/>
      <c r="M321" s="152"/>
      <c r="T321" s="153"/>
      <c r="AT321" s="148" t="s">
        <v>139</v>
      </c>
      <c r="AU321" s="148" t="s">
        <v>84</v>
      </c>
      <c r="AV321" s="12" t="s">
        <v>84</v>
      </c>
      <c r="AW321" s="12" t="s">
        <v>31</v>
      </c>
      <c r="AX321" s="12" t="s">
        <v>74</v>
      </c>
      <c r="AY321" s="148" t="s">
        <v>132</v>
      </c>
    </row>
    <row r="322" spans="2:65" s="13" customFormat="1">
      <c r="B322" s="154"/>
      <c r="D322" s="147" t="s">
        <v>139</v>
      </c>
      <c r="E322" s="155" t="s">
        <v>1</v>
      </c>
      <c r="F322" s="156" t="s">
        <v>156</v>
      </c>
      <c r="H322" s="157">
        <v>214</v>
      </c>
      <c r="I322" s="158"/>
      <c r="L322" s="154"/>
      <c r="M322" s="159"/>
      <c r="T322" s="160"/>
      <c r="AT322" s="155" t="s">
        <v>139</v>
      </c>
      <c r="AU322" s="155" t="s">
        <v>84</v>
      </c>
      <c r="AV322" s="13" t="s">
        <v>137</v>
      </c>
      <c r="AW322" s="13" t="s">
        <v>31</v>
      </c>
      <c r="AX322" s="13" t="s">
        <v>74</v>
      </c>
      <c r="AY322" s="155" t="s">
        <v>132</v>
      </c>
    </row>
    <row r="323" spans="2:65" s="12" customFormat="1">
      <c r="B323" s="146"/>
      <c r="D323" s="147" t="s">
        <v>139</v>
      </c>
      <c r="E323" s="148" t="s">
        <v>1</v>
      </c>
      <c r="F323" s="149" t="s">
        <v>1466</v>
      </c>
      <c r="H323" s="150">
        <v>321</v>
      </c>
      <c r="I323" s="151"/>
      <c r="L323" s="146"/>
      <c r="M323" s="152"/>
      <c r="T323" s="153"/>
      <c r="AT323" s="148" t="s">
        <v>139</v>
      </c>
      <c r="AU323" s="148" t="s">
        <v>84</v>
      </c>
      <c r="AV323" s="12" t="s">
        <v>84</v>
      </c>
      <c r="AW323" s="12" t="s">
        <v>31</v>
      </c>
      <c r="AX323" s="12" t="s">
        <v>82</v>
      </c>
      <c r="AY323" s="148" t="s">
        <v>132</v>
      </c>
    </row>
    <row r="324" spans="2:65" s="1" customFormat="1" ht="24.2" customHeight="1">
      <c r="B324" s="132"/>
      <c r="C324" s="133" t="s">
        <v>340</v>
      </c>
      <c r="D324" s="133" t="s">
        <v>134</v>
      </c>
      <c r="E324" s="134" t="s">
        <v>1632</v>
      </c>
      <c r="F324" s="135" t="s">
        <v>1811</v>
      </c>
      <c r="G324" s="136" t="s">
        <v>135</v>
      </c>
      <c r="H324" s="137">
        <v>321</v>
      </c>
      <c r="I324" s="138"/>
      <c r="J324" s="139">
        <f>ROUND(I324*H324,2)</f>
        <v>0</v>
      </c>
      <c r="K324" s="135" t="s">
        <v>136</v>
      </c>
      <c r="L324" s="32"/>
      <c r="M324" s="140" t="s">
        <v>1</v>
      </c>
      <c r="N324" s="141" t="s">
        <v>39</v>
      </c>
      <c r="P324" s="142">
        <f>O324*H324</f>
        <v>0</v>
      </c>
      <c r="Q324" s="142">
        <v>0</v>
      </c>
      <c r="R324" s="142">
        <f>Q324*H324</f>
        <v>0</v>
      </c>
      <c r="S324" s="142">
        <v>0</v>
      </c>
      <c r="T324" s="143">
        <f>S324*H324</f>
        <v>0</v>
      </c>
      <c r="AR324" s="144" t="s">
        <v>137</v>
      </c>
      <c r="AT324" s="144" t="s">
        <v>134</v>
      </c>
      <c r="AU324" s="144" t="s">
        <v>84</v>
      </c>
      <c r="AY324" s="17" t="s">
        <v>132</v>
      </c>
      <c r="BE324" s="145">
        <f>IF(N324="základní",J324,0)</f>
        <v>0</v>
      </c>
      <c r="BF324" s="145">
        <f>IF(N324="snížená",J324,0)</f>
        <v>0</v>
      </c>
      <c r="BG324" s="145">
        <f>IF(N324="zákl. přenesená",J324,0)</f>
        <v>0</v>
      </c>
      <c r="BH324" s="145">
        <f>IF(N324="sníž. přenesená",J324,0)</f>
        <v>0</v>
      </c>
      <c r="BI324" s="145">
        <f>IF(N324="nulová",J324,0)</f>
        <v>0</v>
      </c>
      <c r="BJ324" s="17" t="s">
        <v>82</v>
      </c>
      <c r="BK324" s="145">
        <f>ROUND(I324*H324,2)</f>
        <v>0</v>
      </c>
      <c r="BL324" s="17" t="s">
        <v>137</v>
      </c>
      <c r="BM324" s="144" t="s">
        <v>1496</v>
      </c>
    </row>
    <row r="325" spans="2:65" s="12" customFormat="1">
      <c r="B325" s="146"/>
      <c r="D325" s="147" t="s">
        <v>139</v>
      </c>
      <c r="E325" s="148" t="s">
        <v>1</v>
      </c>
      <c r="F325" s="149" t="s">
        <v>1451</v>
      </c>
      <c r="H325" s="150">
        <v>29</v>
      </c>
      <c r="I325" s="151"/>
      <c r="L325" s="146"/>
      <c r="M325" s="152"/>
      <c r="T325" s="153"/>
      <c r="AT325" s="148" t="s">
        <v>139</v>
      </c>
      <c r="AU325" s="148" t="s">
        <v>84</v>
      </c>
      <c r="AV325" s="12" t="s">
        <v>84</v>
      </c>
      <c r="AW325" s="12" t="s">
        <v>31</v>
      </c>
      <c r="AX325" s="12" t="s">
        <v>74</v>
      </c>
      <c r="AY325" s="148" t="s">
        <v>132</v>
      </c>
    </row>
    <row r="326" spans="2:65" s="12" customFormat="1">
      <c r="B326" s="146"/>
      <c r="D326" s="147" t="s">
        <v>139</v>
      </c>
      <c r="E326" s="148" t="s">
        <v>1</v>
      </c>
      <c r="F326" s="149" t="s">
        <v>1452</v>
      </c>
      <c r="H326" s="150">
        <v>53</v>
      </c>
      <c r="I326" s="151"/>
      <c r="L326" s="146"/>
      <c r="M326" s="152"/>
      <c r="T326" s="153"/>
      <c r="AT326" s="148" t="s">
        <v>139</v>
      </c>
      <c r="AU326" s="148" t="s">
        <v>84</v>
      </c>
      <c r="AV326" s="12" t="s">
        <v>84</v>
      </c>
      <c r="AW326" s="12" t="s">
        <v>31</v>
      </c>
      <c r="AX326" s="12" t="s">
        <v>74</v>
      </c>
      <c r="AY326" s="148" t="s">
        <v>132</v>
      </c>
    </row>
    <row r="327" spans="2:65" s="12" customFormat="1">
      <c r="B327" s="146"/>
      <c r="D327" s="147" t="s">
        <v>139</v>
      </c>
      <c r="E327" s="148" t="s">
        <v>1</v>
      </c>
      <c r="F327" s="149" t="s">
        <v>1453</v>
      </c>
      <c r="H327" s="150">
        <v>3</v>
      </c>
      <c r="I327" s="151"/>
      <c r="L327" s="146"/>
      <c r="M327" s="152"/>
      <c r="T327" s="153"/>
      <c r="AT327" s="148" t="s">
        <v>139</v>
      </c>
      <c r="AU327" s="148" t="s">
        <v>84</v>
      </c>
      <c r="AV327" s="12" t="s">
        <v>84</v>
      </c>
      <c r="AW327" s="12" t="s">
        <v>31</v>
      </c>
      <c r="AX327" s="12" t="s">
        <v>74</v>
      </c>
      <c r="AY327" s="148" t="s">
        <v>132</v>
      </c>
    </row>
    <row r="328" spans="2:65" s="12" customFormat="1">
      <c r="B328" s="146"/>
      <c r="D328" s="147" t="s">
        <v>139</v>
      </c>
      <c r="E328" s="148" t="s">
        <v>1</v>
      </c>
      <c r="F328" s="149" t="s">
        <v>1454</v>
      </c>
      <c r="H328" s="150">
        <v>23</v>
      </c>
      <c r="I328" s="151"/>
      <c r="L328" s="146"/>
      <c r="M328" s="152"/>
      <c r="T328" s="153"/>
      <c r="AT328" s="148" t="s">
        <v>139</v>
      </c>
      <c r="AU328" s="148" t="s">
        <v>84</v>
      </c>
      <c r="AV328" s="12" t="s">
        <v>84</v>
      </c>
      <c r="AW328" s="12" t="s">
        <v>31</v>
      </c>
      <c r="AX328" s="12" t="s">
        <v>74</v>
      </c>
      <c r="AY328" s="148" t="s">
        <v>132</v>
      </c>
    </row>
    <row r="329" spans="2:65" s="12" customFormat="1">
      <c r="B329" s="146"/>
      <c r="D329" s="147" t="s">
        <v>139</v>
      </c>
      <c r="E329" s="148" t="s">
        <v>1</v>
      </c>
      <c r="F329" s="149" t="s">
        <v>1455</v>
      </c>
      <c r="H329" s="150">
        <v>3</v>
      </c>
      <c r="I329" s="151"/>
      <c r="L329" s="146"/>
      <c r="M329" s="152"/>
      <c r="T329" s="153"/>
      <c r="AT329" s="148" t="s">
        <v>139</v>
      </c>
      <c r="AU329" s="148" t="s">
        <v>84</v>
      </c>
      <c r="AV329" s="12" t="s">
        <v>84</v>
      </c>
      <c r="AW329" s="12" t="s">
        <v>31</v>
      </c>
      <c r="AX329" s="12" t="s">
        <v>74</v>
      </c>
      <c r="AY329" s="148" t="s">
        <v>132</v>
      </c>
    </row>
    <row r="330" spans="2:65" s="12" customFormat="1">
      <c r="B330" s="146"/>
      <c r="D330" s="147" t="s">
        <v>139</v>
      </c>
      <c r="E330" s="148" t="s">
        <v>1</v>
      </c>
      <c r="F330" s="149" t="s">
        <v>1456</v>
      </c>
      <c r="H330" s="150">
        <v>3</v>
      </c>
      <c r="I330" s="151"/>
      <c r="L330" s="146"/>
      <c r="M330" s="152"/>
      <c r="T330" s="153"/>
      <c r="AT330" s="148" t="s">
        <v>139</v>
      </c>
      <c r="AU330" s="148" t="s">
        <v>84</v>
      </c>
      <c r="AV330" s="12" t="s">
        <v>84</v>
      </c>
      <c r="AW330" s="12" t="s">
        <v>31</v>
      </c>
      <c r="AX330" s="12" t="s">
        <v>74</v>
      </c>
      <c r="AY330" s="148" t="s">
        <v>132</v>
      </c>
    </row>
    <row r="331" spans="2:65" s="12" customFormat="1">
      <c r="B331" s="146"/>
      <c r="D331" s="147" t="s">
        <v>139</v>
      </c>
      <c r="E331" s="148" t="s">
        <v>1</v>
      </c>
      <c r="F331" s="149" t="s">
        <v>1457</v>
      </c>
      <c r="H331" s="150">
        <v>3</v>
      </c>
      <c r="I331" s="151"/>
      <c r="L331" s="146"/>
      <c r="M331" s="152"/>
      <c r="T331" s="153"/>
      <c r="AT331" s="148" t="s">
        <v>139</v>
      </c>
      <c r="AU331" s="148" t="s">
        <v>84</v>
      </c>
      <c r="AV331" s="12" t="s">
        <v>84</v>
      </c>
      <c r="AW331" s="12" t="s">
        <v>31</v>
      </c>
      <c r="AX331" s="12" t="s">
        <v>74</v>
      </c>
      <c r="AY331" s="148" t="s">
        <v>132</v>
      </c>
    </row>
    <row r="332" spans="2:65" s="12" customFormat="1">
      <c r="B332" s="146"/>
      <c r="D332" s="147" t="s">
        <v>139</v>
      </c>
      <c r="E332" s="148" t="s">
        <v>1</v>
      </c>
      <c r="F332" s="149" t="s">
        <v>1458</v>
      </c>
      <c r="H332" s="150">
        <v>13</v>
      </c>
      <c r="I332" s="151"/>
      <c r="L332" s="146"/>
      <c r="M332" s="152"/>
      <c r="T332" s="153"/>
      <c r="AT332" s="148" t="s">
        <v>139</v>
      </c>
      <c r="AU332" s="148" t="s">
        <v>84</v>
      </c>
      <c r="AV332" s="12" t="s">
        <v>84</v>
      </c>
      <c r="AW332" s="12" t="s">
        <v>31</v>
      </c>
      <c r="AX332" s="12" t="s">
        <v>74</v>
      </c>
      <c r="AY332" s="148" t="s">
        <v>132</v>
      </c>
    </row>
    <row r="333" spans="2:65" s="12" customFormat="1">
      <c r="B333" s="146"/>
      <c r="D333" s="147" t="s">
        <v>139</v>
      </c>
      <c r="E333" s="148" t="s">
        <v>1</v>
      </c>
      <c r="F333" s="149" t="s">
        <v>1459</v>
      </c>
      <c r="H333" s="150">
        <v>6</v>
      </c>
      <c r="I333" s="151"/>
      <c r="L333" s="146"/>
      <c r="M333" s="152"/>
      <c r="T333" s="153"/>
      <c r="AT333" s="148" t="s">
        <v>139</v>
      </c>
      <c r="AU333" s="148" t="s">
        <v>84</v>
      </c>
      <c r="AV333" s="12" t="s">
        <v>84</v>
      </c>
      <c r="AW333" s="12" t="s">
        <v>31</v>
      </c>
      <c r="AX333" s="12" t="s">
        <v>74</v>
      </c>
      <c r="AY333" s="148" t="s">
        <v>132</v>
      </c>
    </row>
    <row r="334" spans="2:65" s="12" customFormat="1">
      <c r="B334" s="146"/>
      <c r="D334" s="147" t="s">
        <v>139</v>
      </c>
      <c r="E334" s="148" t="s">
        <v>1</v>
      </c>
      <c r="F334" s="149" t="s">
        <v>1460</v>
      </c>
      <c r="H334" s="150">
        <v>6</v>
      </c>
      <c r="I334" s="151"/>
      <c r="L334" s="146"/>
      <c r="M334" s="152"/>
      <c r="T334" s="153"/>
      <c r="AT334" s="148" t="s">
        <v>139</v>
      </c>
      <c r="AU334" s="148" t="s">
        <v>84</v>
      </c>
      <c r="AV334" s="12" t="s">
        <v>84</v>
      </c>
      <c r="AW334" s="12" t="s">
        <v>31</v>
      </c>
      <c r="AX334" s="12" t="s">
        <v>74</v>
      </c>
      <c r="AY334" s="148" t="s">
        <v>132</v>
      </c>
    </row>
    <row r="335" spans="2:65" s="12" customFormat="1">
      <c r="B335" s="146"/>
      <c r="D335" s="147" t="s">
        <v>139</v>
      </c>
      <c r="E335" s="148" t="s">
        <v>1</v>
      </c>
      <c r="F335" s="149" t="s">
        <v>1461</v>
      </c>
      <c r="H335" s="150">
        <v>33</v>
      </c>
      <c r="I335" s="151"/>
      <c r="L335" s="146"/>
      <c r="M335" s="152"/>
      <c r="T335" s="153"/>
      <c r="AT335" s="148" t="s">
        <v>139</v>
      </c>
      <c r="AU335" s="148" t="s">
        <v>84</v>
      </c>
      <c r="AV335" s="12" t="s">
        <v>84</v>
      </c>
      <c r="AW335" s="12" t="s">
        <v>31</v>
      </c>
      <c r="AX335" s="12" t="s">
        <v>74</v>
      </c>
      <c r="AY335" s="148" t="s">
        <v>132</v>
      </c>
    </row>
    <row r="336" spans="2:65" s="12" customFormat="1">
      <c r="B336" s="146"/>
      <c r="D336" s="147" t="s">
        <v>139</v>
      </c>
      <c r="E336" s="148" t="s">
        <v>1</v>
      </c>
      <c r="F336" s="149" t="s">
        <v>1462</v>
      </c>
      <c r="H336" s="150">
        <v>21</v>
      </c>
      <c r="I336" s="151"/>
      <c r="L336" s="146"/>
      <c r="M336" s="152"/>
      <c r="T336" s="153"/>
      <c r="AT336" s="148" t="s">
        <v>139</v>
      </c>
      <c r="AU336" s="148" t="s">
        <v>84</v>
      </c>
      <c r="AV336" s="12" t="s">
        <v>84</v>
      </c>
      <c r="AW336" s="12" t="s">
        <v>31</v>
      </c>
      <c r="AX336" s="12" t="s">
        <v>74</v>
      </c>
      <c r="AY336" s="148" t="s">
        <v>132</v>
      </c>
    </row>
    <row r="337" spans="2:65" s="12" customFormat="1">
      <c r="B337" s="146"/>
      <c r="D337" s="147" t="s">
        <v>139</v>
      </c>
      <c r="E337" s="148" t="s">
        <v>1</v>
      </c>
      <c r="F337" s="149" t="s">
        <v>1463</v>
      </c>
      <c r="H337" s="150">
        <v>3</v>
      </c>
      <c r="I337" s="151"/>
      <c r="L337" s="146"/>
      <c r="M337" s="152"/>
      <c r="T337" s="153"/>
      <c r="AT337" s="148" t="s">
        <v>139</v>
      </c>
      <c r="AU337" s="148" t="s">
        <v>84</v>
      </c>
      <c r="AV337" s="12" t="s">
        <v>84</v>
      </c>
      <c r="AW337" s="12" t="s">
        <v>31</v>
      </c>
      <c r="AX337" s="12" t="s">
        <v>74</v>
      </c>
      <c r="AY337" s="148" t="s">
        <v>132</v>
      </c>
    </row>
    <row r="338" spans="2:65" s="12" customFormat="1">
      <c r="B338" s="146"/>
      <c r="D338" s="147" t="s">
        <v>139</v>
      </c>
      <c r="E338" s="148" t="s">
        <v>1</v>
      </c>
      <c r="F338" s="149" t="s">
        <v>492</v>
      </c>
      <c r="H338" s="150">
        <v>3</v>
      </c>
      <c r="I338" s="151"/>
      <c r="L338" s="146"/>
      <c r="M338" s="152"/>
      <c r="T338" s="153"/>
      <c r="AT338" s="148" t="s">
        <v>139</v>
      </c>
      <c r="AU338" s="148" t="s">
        <v>84</v>
      </c>
      <c r="AV338" s="12" t="s">
        <v>84</v>
      </c>
      <c r="AW338" s="12" t="s">
        <v>31</v>
      </c>
      <c r="AX338" s="12" t="s">
        <v>74</v>
      </c>
      <c r="AY338" s="148" t="s">
        <v>132</v>
      </c>
    </row>
    <row r="339" spans="2:65" s="12" customFormat="1">
      <c r="B339" s="146"/>
      <c r="D339" s="147" t="s">
        <v>139</v>
      </c>
      <c r="E339" s="148" t="s">
        <v>1</v>
      </c>
      <c r="F339" s="149" t="s">
        <v>1464</v>
      </c>
      <c r="H339" s="150">
        <v>6</v>
      </c>
      <c r="I339" s="151"/>
      <c r="L339" s="146"/>
      <c r="M339" s="152"/>
      <c r="T339" s="153"/>
      <c r="AT339" s="148" t="s">
        <v>139</v>
      </c>
      <c r="AU339" s="148" t="s">
        <v>84</v>
      </c>
      <c r="AV339" s="12" t="s">
        <v>84</v>
      </c>
      <c r="AW339" s="12" t="s">
        <v>31</v>
      </c>
      <c r="AX339" s="12" t="s">
        <v>74</v>
      </c>
      <c r="AY339" s="148" t="s">
        <v>132</v>
      </c>
    </row>
    <row r="340" spans="2:65" s="12" customFormat="1">
      <c r="B340" s="146"/>
      <c r="D340" s="147" t="s">
        <v>139</v>
      </c>
      <c r="E340" s="148" t="s">
        <v>1</v>
      </c>
      <c r="F340" s="149" t="s">
        <v>1465</v>
      </c>
      <c r="H340" s="150">
        <v>6</v>
      </c>
      <c r="I340" s="151"/>
      <c r="L340" s="146"/>
      <c r="M340" s="152"/>
      <c r="T340" s="153"/>
      <c r="AT340" s="148" t="s">
        <v>139</v>
      </c>
      <c r="AU340" s="148" t="s">
        <v>84</v>
      </c>
      <c r="AV340" s="12" t="s">
        <v>84</v>
      </c>
      <c r="AW340" s="12" t="s">
        <v>31</v>
      </c>
      <c r="AX340" s="12" t="s">
        <v>74</v>
      </c>
      <c r="AY340" s="148" t="s">
        <v>132</v>
      </c>
    </row>
    <row r="341" spans="2:65" s="13" customFormat="1">
      <c r="B341" s="154"/>
      <c r="D341" s="147" t="s">
        <v>139</v>
      </c>
      <c r="E341" s="155" t="s">
        <v>1</v>
      </c>
      <c r="F341" s="156" t="s">
        <v>156</v>
      </c>
      <c r="H341" s="157">
        <v>214</v>
      </c>
      <c r="I341" s="158"/>
      <c r="L341" s="154"/>
      <c r="M341" s="159"/>
      <c r="T341" s="160"/>
      <c r="AT341" s="155" t="s">
        <v>139</v>
      </c>
      <c r="AU341" s="155" t="s">
        <v>84</v>
      </c>
      <c r="AV341" s="13" t="s">
        <v>137</v>
      </c>
      <c r="AW341" s="13" t="s">
        <v>31</v>
      </c>
      <c r="AX341" s="13" t="s">
        <v>74</v>
      </c>
      <c r="AY341" s="155" t="s">
        <v>132</v>
      </c>
    </row>
    <row r="342" spans="2:65" s="12" customFormat="1">
      <c r="B342" s="146"/>
      <c r="D342" s="147" t="s">
        <v>139</v>
      </c>
      <c r="E342" s="148" t="s">
        <v>1</v>
      </c>
      <c r="F342" s="149" t="s">
        <v>1466</v>
      </c>
      <c r="H342" s="150">
        <v>321</v>
      </c>
      <c r="I342" s="151"/>
      <c r="L342" s="146"/>
      <c r="M342" s="152"/>
      <c r="T342" s="153"/>
      <c r="AT342" s="148" t="s">
        <v>139</v>
      </c>
      <c r="AU342" s="148" t="s">
        <v>84</v>
      </c>
      <c r="AV342" s="12" t="s">
        <v>84</v>
      </c>
      <c r="AW342" s="12" t="s">
        <v>31</v>
      </c>
      <c r="AX342" s="12" t="s">
        <v>82</v>
      </c>
      <c r="AY342" s="148" t="s">
        <v>132</v>
      </c>
    </row>
    <row r="343" spans="2:65" s="1" customFormat="1" ht="16.5" customHeight="1">
      <c r="B343" s="132"/>
      <c r="C343" s="174" t="s">
        <v>356</v>
      </c>
      <c r="D343" s="174" t="s">
        <v>357</v>
      </c>
      <c r="E343" s="175" t="s">
        <v>1633</v>
      </c>
      <c r="F343" s="176" t="s">
        <v>1812</v>
      </c>
      <c r="G343" s="177" t="s">
        <v>385</v>
      </c>
      <c r="H343" s="178">
        <v>6.42</v>
      </c>
      <c r="I343" s="179"/>
      <c r="J343" s="180">
        <f>ROUND(I343*H343,2)</f>
        <v>0</v>
      </c>
      <c r="K343" s="176" t="s">
        <v>136</v>
      </c>
      <c r="L343" s="181"/>
      <c r="M343" s="182" t="s">
        <v>1</v>
      </c>
      <c r="N343" s="183" t="s">
        <v>39</v>
      </c>
      <c r="P343" s="142">
        <f>O343*H343</f>
        <v>0</v>
      </c>
      <c r="Q343" s="142">
        <v>1E-3</v>
      </c>
      <c r="R343" s="142">
        <f>Q343*H343</f>
        <v>6.4200000000000004E-3</v>
      </c>
      <c r="S343" s="142">
        <v>0</v>
      </c>
      <c r="T343" s="143">
        <f>S343*H343</f>
        <v>0</v>
      </c>
      <c r="AR343" s="144" t="s">
        <v>208</v>
      </c>
      <c r="AT343" s="144" t="s">
        <v>357</v>
      </c>
      <c r="AU343" s="144" t="s">
        <v>84</v>
      </c>
      <c r="AY343" s="17" t="s">
        <v>132</v>
      </c>
      <c r="BE343" s="145">
        <f>IF(N343="základní",J343,0)</f>
        <v>0</v>
      </c>
      <c r="BF343" s="145">
        <f>IF(N343="snížená",J343,0)</f>
        <v>0</v>
      </c>
      <c r="BG343" s="145">
        <f>IF(N343="zákl. přenesená",J343,0)</f>
        <v>0</v>
      </c>
      <c r="BH343" s="145">
        <f>IF(N343="sníž. přenesená",J343,0)</f>
        <v>0</v>
      </c>
      <c r="BI343" s="145">
        <f>IF(N343="nulová",J343,0)</f>
        <v>0</v>
      </c>
      <c r="BJ343" s="17" t="s">
        <v>82</v>
      </c>
      <c r="BK343" s="145">
        <f>ROUND(I343*H343,2)</f>
        <v>0</v>
      </c>
      <c r="BL343" s="17" t="s">
        <v>137</v>
      </c>
      <c r="BM343" s="144" t="s">
        <v>1497</v>
      </c>
    </row>
    <row r="344" spans="2:65" s="12" customFormat="1">
      <c r="B344" s="146"/>
      <c r="D344" s="147" t="s">
        <v>139</v>
      </c>
      <c r="F344" s="149" t="s">
        <v>1498</v>
      </c>
      <c r="H344" s="150">
        <v>6.42</v>
      </c>
      <c r="I344" s="151"/>
      <c r="L344" s="146"/>
      <c r="M344" s="152"/>
      <c r="T344" s="153"/>
      <c r="AT344" s="148" t="s">
        <v>139</v>
      </c>
      <c r="AU344" s="148" t="s">
        <v>84</v>
      </c>
      <c r="AV344" s="12" t="s">
        <v>84</v>
      </c>
      <c r="AW344" s="12" t="s">
        <v>3</v>
      </c>
      <c r="AX344" s="12" t="s">
        <v>82</v>
      </c>
      <c r="AY344" s="148" t="s">
        <v>132</v>
      </c>
    </row>
    <row r="345" spans="2:65" s="1" customFormat="1" ht="24.2" customHeight="1">
      <c r="B345" s="132"/>
      <c r="C345" s="133" t="s">
        <v>361</v>
      </c>
      <c r="D345" s="133" t="s">
        <v>134</v>
      </c>
      <c r="E345" s="134" t="s">
        <v>1634</v>
      </c>
      <c r="F345" s="135" t="s">
        <v>1813</v>
      </c>
      <c r="G345" s="136" t="s">
        <v>135</v>
      </c>
      <c r="H345" s="137">
        <v>321</v>
      </c>
      <c r="I345" s="138"/>
      <c r="J345" s="139">
        <f>ROUND(I345*H345,2)</f>
        <v>0</v>
      </c>
      <c r="K345" s="135" t="s">
        <v>136</v>
      </c>
      <c r="L345" s="32"/>
      <c r="M345" s="140" t="s">
        <v>1</v>
      </c>
      <c r="N345" s="141" t="s">
        <v>39</v>
      </c>
      <c r="P345" s="142">
        <f>O345*H345</f>
        <v>0</v>
      </c>
      <c r="Q345" s="142">
        <v>0</v>
      </c>
      <c r="R345" s="142">
        <f>Q345*H345</f>
        <v>0</v>
      </c>
      <c r="S345" s="142">
        <v>0</v>
      </c>
      <c r="T345" s="143">
        <f>S345*H345</f>
        <v>0</v>
      </c>
      <c r="AR345" s="144" t="s">
        <v>137</v>
      </c>
      <c r="AT345" s="144" t="s">
        <v>134</v>
      </c>
      <c r="AU345" s="144" t="s">
        <v>84</v>
      </c>
      <c r="AY345" s="17" t="s">
        <v>132</v>
      </c>
      <c r="BE345" s="145">
        <f>IF(N345="základní",J345,0)</f>
        <v>0</v>
      </c>
      <c r="BF345" s="145">
        <f>IF(N345="snížená",J345,0)</f>
        <v>0</v>
      </c>
      <c r="BG345" s="145">
        <f>IF(N345="zákl. přenesená",J345,0)</f>
        <v>0</v>
      </c>
      <c r="BH345" s="145">
        <f>IF(N345="sníž. přenesená",J345,0)</f>
        <v>0</v>
      </c>
      <c r="BI345" s="145">
        <f>IF(N345="nulová",J345,0)</f>
        <v>0</v>
      </c>
      <c r="BJ345" s="17" t="s">
        <v>82</v>
      </c>
      <c r="BK345" s="145">
        <f>ROUND(I345*H345,2)</f>
        <v>0</v>
      </c>
      <c r="BL345" s="17" t="s">
        <v>137</v>
      </c>
      <c r="BM345" s="144" t="s">
        <v>1499</v>
      </c>
    </row>
    <row r="346" spans="2:65" s="12" customFormat="1">
      <c r="B346" s="146"/>
      <c r="D346" s="147" t="s">
        <v>139</v>
      </c>
      <c r="E346" s="148" t="s">
        <v>1</v>
      </c>
      <c r="F346" s="149" t="s">
        <v>1451</v>
      </c>
      <c r="H346" s="150">
        <v>29</v>
      </c>
      <c r="I346" s="151"/>
      <c r="L346" s="146"/>
      <c r="M346" s="152"/>
      <c r="T346" s="153"/>
      <c r="AT346" s="148" t="s">
        <v>139</v>
      </c>
      <c r="AU346" s="148" t="s">
        <v>84</v>
      </c>
      <c r="AV346" s="12" t="s">
        <v>84</v>
      </c>
      <c r="AW346" s="12" t="s">
        <v>31</v>
      </c>
      <c r="AX346" s="12" t="s">
        <v>74</v>
      </c>
      <c r="AY346" s="148" t="s">
        <v>132</v>
      </c>
    </row>
    <row r="347" spans="2:65" s="12" customFormat="1">
      <c r="B347" s="146"/>
      <c r="D347" s="147" t="s">
        <v>139</v>
      </c>
      <c r="E347" s="148" t="s">
        <v>1</v>
      </c>
      <c r="F347" s="149" t="s">
        <v>1452</v>
      </c>
      <c r="H347" s="150">
        <v>53</v>
      </c>
      <c r="I347" s="151"/>
      <c r="L347" s="146"/>
      <c r="M347" s="152"/>
      <c r="T347" s="153"/>
      <c r="AT347" s="148" t="s">
        <v>139</v>
      </c>
      <c r="AU347" s="148" t="s">
        <v>84</v>
      </c>
      <c r="AV347" s="12" t="s">
        <v>84</v>
      </c>
      <c r="AW347" s="12" t="s">
        <v>31</v>
      </c>
      <c r="AX347" s="12" t="s">
        <v>74</v>
      </c>
      <c r="AY347" s="148" t="s">
        <v>132</v>
      </c>
    </row>
    <row r="348" spans="2:65" s="12" customFormat="1">
      <c r="B348" s="146"/>
      <c r="D348" s="147" t="s">
        <v>139</v>
      </c>
      <c r="E348" s="148" t="s">
        <v>1</v>
      </c>
      <c r="F348" s="149" t="s">
        <v>1453</v>
      </c>
      <c r="H348" s="150">
        <v>3</v>
      </c>
      <c r="I348" s="151"/>
      <c r="L348" s="146"/>
      <c r="M348" s="152"/>
      <c r="T348" s="153"/>
      <c r="AT348" s="148" t="s">
        <v>139</v>
      </c>
      <c r="AU348" s="148" t="s">
        <v>84</v>
      </c>
      <c r="AV348" s="12" t="s">
        <v>84</v>
      </c>
      <c r="AW348" s="12" t="s">
        <v>31</v>
      </c>
      <c r="AX348" s="12" t="s">
        <v>74</v>
      </c>
      <c r="AY348" s="148" t="s">
        <v>132</v>
      </c>
    </row>
    <row r="349" spans="2:65" s="12" customFormat="1">
      <c r="B349" s="146"/>
      <c r="D349" s="147" t="s">
        <v>139</v>
      </c>
      <c r="E349" s="148" t="s">
        <v>1</v>
      </c>
      <c r="F349" s="149" t="s">
        <v>1454</v>
      </c>
      <c r="H349" s="150">
        <v>23</v>
      </c>
      <c r="I349" s="151"/>
      <c r="L349" s="146"/>
      <c r="M349" s="152"/>
      <c r="T349" s="153"/>
      <c r="AT349" s="148" t="s">
        <v>139</v>
      </c>
      <c r="AU349" s="148" t="s">
        <v>84</v>
      </c>
      <c r="AV349" s="12" t="s">
        <v>84</v>
      </c>
      <c r="AW349" s="12" t="s">
        <v>31</v>
      </c>
      <c r="AX349" s="12" t="s">
        <v>74</v>
      </c>
      <c r="AY349" s="148" t="s">
        <v>132</v>
      </c>
    </row>
    <row r="350" spans="2:65" s="12" customFormat="1">
      <c r="B350" s="146"/>
      <c r="D350" s="147" t="s">
        <v>139</v>
      </c>
      <c r="E350" s="148" t="s">
        <v>1</v>
      </c>
      <c r="F350" s="149" t="s">
        <v>1455</v>
      </c>
      <c r="H350" s="150">
        <v>3</v>
      </c>
      <c r="I350" s="151"/>
      <c r="L350" s="146"/>
      <c r="M350" s="152"/>
      <c r="T350" s="153"/>
      <c r="AT350" s="148" t="s">
        <v>139</v>
      </c>
      <c r="AU350" s="148" t="s">
        <v>84</v>
      </c>
      <c r="AV350" s="12" t="s">
        <v>84</v>
      </c>
      <c r="AW350" s="12" t="s">
        <v>31</v>
      </c>
      <c r="AX350" s="12" t="s">
        <v>74</v>
      </c>
      <c r="AY350" s="148" t="s">
        <v>132</v>
      </c>
    </row>
    <row r="351" spans="2:65" s="12" customFormat="1">
      <c r="B351" s="146"/>
      <c r="D351" s="147" t="s">
        <v>139</v>
      </c>
      <c r="E351" s="148" t="s">
        <v>1</v>
      </c>
      <c r="F351" s="149" t="s">
        <v>1456</v>
      </c>
      <c r="H351" s="150">
        <v>3</v>
      </c>
      <c r="I351" s="151"/>
      <c r="L351" s="146"/>
      <c r="M351" s="152"/>
      <c r="T351" s="153"/>
      <c r="AT351" s="148" t="s">
        <v>139</v>
      </c>
      <c r="AU351" s="148" t="s">
        <v>84</v>
      </c>
      <c r="AV351" s="12" t="s">
        <v>84</v>
      </c>
      <c r="AW351" s="12" t="s">
        <v>31</v>
      </c>
      <c r="AX351" s="12" t="s">
        <v>74</v>
      </c>
      <c r="AY351" s="148" t="s">
        <v>132</v>
      </c>
    </row>
    <row r="352" spans="2:65" s="12" customFormat="1">
      <c r="B352" s="146"/>
      <c r="D352" s="147" t="s">
        <v>139</v>
      </c>
      <c r="E352" s="148" t="s">
        <v>1</v>
      </c>
      <c r="F352" s="149" t="s">
        <v>1457</v>
      </c>
      <c r="H352" s="150">
        <v>3</v>
      </c>
      <c r="I352" s="151"/>
      <c r="L352" s="146"/>
      <c r="M352" s="152"/>
      <c r="T352" s="153"/>
      <c r="AT352" s="148" t="s">
        <v>139</v>
      </c>
      <c r="AU352" s="148" t="s">
        <v>84</v>
      </c>
      <c r="AV352" s="12" t="s">
        <v>84</v>
      </c>
      <c r="AW352" s="12" t="s">
        <v>31</v>
      </c>
      <c r="AX352" s="12" t="s">
        <v>74</v>
      </c>
      <c r="AY352" s="148" t="s">
        <v>132</v>
      </c>
    </row>
    <row r="353" spans="2:65" s="12" customFormat="1">
      <c r="B353" s="146"/>
      <c r="D353" s="147" t="s">
        <v>139</v>
      </c>
      <c r="E353" s="148" t="s">
        <v>1</v>
      </c>
      <c r="F353" s="149" t="s">
        <v>1458</v>
      </c>
      <c r="H353" s="150">
        <v>13</v>
      </c>
      <c r="I353" s="151"/>
      <c r="L353" s="146"/>
      <c r="M353" s="152"/>
      <c r="T353" s="153"/>
      <c r="AT353" s="148" t="s">
        <v>139</v>
      </c>
      <c r="AU353" s="148" t="s">
        <v>84</v>
      </c>
      <c r="AV353" s="12" t="s">
        <v>84</v>
      </c>
      <c r="AW353" s="12" t="s">
        <v>31</v>
      </c>
      <c r="AX353" s="12" t="s">
        <v>74</v>
      </c>
      <c r="AY353" s="148" t="s">
        <v>132</v>
      </c>
    </row>
    <row r="354" spans="2:65" s="12" customFormat="1">
      <c r="B354" s="146"/>
      <c r="D354" s="147" t="s">
        <v>139</v>
      </c>
      <c r="E354" s="148" t="s">
        <v>1</v>
      </c>
      <c r="F354" s="149" t="s">
        <v>1459</v>
      </c>
      <c r="H354" s="150">
        <v>6</v>
      </c>
      <c r="I354" s="151"/>
      <c r="L354" s="146"/>
      <c r="M354" s="152"/>
      <c r="T354" s="153"/>
      <c r="AT354" s="148" t="s">
        <v>139</v>
      </c>
      <c r="AU354" s="148" t="s">
        <v>84</v>
      </c>
      <c r="AV354" s="12" t="s">
        <v>84</v>
      </c>
      <c r="AW354" s="12" t="s">
        <v>31</v>
      </c>
      <c r="AX354" s="12" t="s">
        <v>74</v>
      </c>
      <c r="AY354" s="148" t="s">
        <v>132</v>
      </c>
    </row>
    <row r="355" spans="2:65" s="12" customFormat="1">
      <c r="B355" s="146"/>
      <c r="D355" s="147" t="s">
        <v>139</v>
      </c>
      <c r="E355" s="148" t="s">
        <v>1</v>
      </c>
      <c r="F355" s="149" t="s">
        <v>1460</v>
      </c>
      <c r="H355" s="150">
        <v>6</v>
      </c>
      <c r="I355" s="151"/>
      <c r="L355" s="146"/>
      <c r="M355" s="152"/>
      <c r="T355" s="153"/>
      <c r="AT355" s="148" t="s">
        <v>139</v>
      </c>
      <c r="AU355" s="148" t="s">
        <v>84</v>
      </c>
      <c r="AV355" s="12" t="s">
        <v>84</v>
      </c>
      <c r="AW355" s="12" t="s">
        <v>31</v>
      </c>
      <c r="AX355" s="12" t="s">
        <v>74</v>
      </c>
      <c r="AY355" s="148" t="s">
        <v>132</v>
      </c>
    </row>
    <row r="356" spans="2:65" s="12" customFormat="1">
      <c r="B356" s="146"/>
      <c r="D356" s="147" t="s">
        <v>139</v>
      </c>
      <c r="E356" s="148" t="s">
        <v>1</v>
      </c>
      <c r="F356" s="149" t="s">
        <v>1461</v>
      </c>
      <c r="H356" s="150">
        <v>33</v>
      </c>
      <c r="I356" s="151"/>
      <c r="L356" s="146"/>
      <c r="M356" s="152"/>
      <c r="T356" s="153"/>
      <c r="AT356" s="148" t="s">
        <v>139</v>
      </c>
      <c r="AU356" s="148" t="s">
        <v>84</v>
      </c>
      <c r="AV356" s="12" t="s">
        <v>84</v>
      </c>
      <c r="AW356" s="12" t="s">
        <v>31</v>
      </c>
      <c r="AX356" s="12" t="s">
        <v>74</v>
      </c>
      <c r="AY356" s="148" t="s">
        <v>132</v>
      </c>
    </row>
    <row r="357" spans="2:65" s="12" customFormat="1">
      <c r="B357" s="146"/>
      <c r="D357" s="147" t="s">
        <v>139</v>
      </c>
      <c r="E357" s="148" t="s">
        <v>1</v>
      </c>
      <c r="F357" s="149" t="s">
        <v>1462</v>
      </c>
      <c r="H357" s="150">
        <v>21</v>
      </c>
      <c r="I357" s="151"/>
      <c r="L357" s="146"/>
      <c r="M357" s="152"/>
      <c r="T357" s="153"/>
      <c r="AT357" s="148" t="s">
        <v>139</v>
      </c>
      <c r="AU357" s="148" t="s">
        <v>84</v>
      </c>
      <c r="AV357" s="12" t="s">
        <v>84</v>
      </c>
      <c r="AW357" s="12" t="s">
        <v>31</v>
      </c>
      <c r="AX357" s="12" t="s">
        <v>74</v>
      </c>
      <c r="AY357" s="148" t="s">
        <v>132</v>
      </c>
    </row>
    <row r="358" spans="2:65" s="12" customFormat="1">
      <c r="B358" s="146"/>
      <c r="D358" s="147" t="s">
        <v>139</v>
      </c>
      <c r="E358" s="148" t="s">
        <v>1</v>
      </c>
      <c r="F358" s="149" t="s">
        <v>1463</v>
      </c>
      <c r="H358" s="150">
        <v>3</v>
      </c>
      <c r="I358" s="151"/>
      <c r="L358" s="146"/>
      <c r="M358" s="152"/>
      <c r="T358" s="153"/>
      <c r="AT358" s="148" t="s">
        <v>139</v>
      </c>
      <c r="AU358" s="148" t="s">
        <v>84</v>
      </c>
      <c r="AV358" s="12" t="s">
        <v>84</v>
      </c>
      <c r="AW358" s="12" t="s">
        <v>31</v>
      </c>
      <c r="AX358" s="12" t="s">
        <v>74</v>
      </c>
      <c r="AY358" s="148" t="s">
        <v>132</v>
      </c>
    </row>
    <row r="359" spans="2:65" s="12" customFormat="1">
      <c r="B359" s="146"/>
      <c r="D359" s="147" t="s">
        <v>139</v>
      </c>
      <c r="E359" s="148" t="s">
        <v>1</v>
      </c>
      <c r="F359" s="149" t="s">
        <v>492</v>
      </c>
      <c r="H359" s="150">
        <v>3</v>
      </c>
      <c r="I359" s="151"/>
      <c r="L359" s="146"/>
      <c r="M359" s="152"/>
      <c r="T359" s="153"/>
      <c r="AT359" s="148" t="s">
        <v>139</v>
      </c>
      <c r="AU359" s="148" t="s">
        <v>84</v>
      </c>
      <c r="AV359" s="12" t="s">
        <v>84</v>
      </c>
      <c r="AW359" s="12" t="s">
        <v>31</v>
      </c>
      <c r="AX359" s="12" t="s">
        <v>74</v>
      </c>
      <c r="AY359" s="148" t="s">
        <v>132</v>
      </c>
    </row>
    <row r="360" spans="2:65" s="12" customFormat="1">
      <c r="B360" s="146"/>
      <c r="D360" s="147" t="s">
        <v>139</v>
      </c>
      <c r="E360" s="148" t="s">
        <v>1</v>
      </c>
      <c r="F360" s="149" t="s">
        <v>1464</v>
      </c>
      <c r="H360" s="150">
        <v>6</v>
      </c>
      <c r="I360" s="151"/>
      <c r="L360" s="146"/>
      <c r="M360" s="152"/>
      <c r="T360" s="153"/>
      <c r="AT360" s="148" t="s">
        <v>139</v>
      </c>
      <c r="AU360" s="148" t="s">
        <v>84</v>
      </c>
      <c r="AV360" s="12" t="s">
        <v>84</v>
      </c>
      <c r="AW360" s="12" t="s">
        <v>31</v>
      </c>
      <c r="AX360" s="12" t="s">
        <v>74</v>
      </c>
      <c r="AY360" s="148" t="s">
        <v>132</v>
      </c>
    </row>
    <row r="361" spans="2:65" s="12" customFormat="1">
      <c r="B361" s="146"/>
      <c r="D361" s="147" t="s">
        <v>139</v>
      </c>
      <c r="E361" s="148" t="s">
        <v>1</v>
      </c>
      <c r="F361" s="149" t="s">
        <v>1465</v>
      </c>
      <c r="H361" s="150">
        <v>6</v>
      </c>
      <c r="I361" s="151"/>
      <c r="L361" s="146"/>
      <c r="M361" s="152"/>
      <c r="T361" s="153"/>
      <c r="AT361" s="148" t="s">
        <v>139</v>
      </c>
      <c r="AU361" s="148" t="s">
        <v>84</v>
      </c>
      <c r="AV361" s="12" t="s">
        <v>84</v>
      </c>
      <c r="AW361" s="12" t="s">
        <v>31</v>
      </c>
      <c r="AX361" s="12" t="s">
        <v>74</v>
      </c>
      <c r="AY361" s="148" t="s">
        <v>132</v>
      </c>
    </row>
    <row r="362" spans="2:65" s="13" customFormat="1">
      <c r="B362" s="154"/>
      <c r="D362" s="147" t="s">
        <v>139</v>
      </c>
      <c r="E362" s="155" t="s">
        <v>1</v>
      </c>
      <c r="F362" s="156" t="s">
        <v>156</v>
      </c>
      <c r="H362" s="157">
        <v>214</v>
      </c>
      <c r="I362" s="158"/>
      <c r="L362" s="154"/>
      <c r="M362" s="159"/>
      <c r="T362" s="160"/>
      <c r="AT362" s="155" t="s">
        <v>139</v>
      </c>
      <c r="AU362" s="155" t="s">
        <v>84</v>
      </c>
      <c r="AV362" s="13" t="s">
        <v>137</v>
      </c>
      <c r="AW362" s="13" t="s">
        <v>31</v>
      </c>
      <c r="AX362" s="13" t="s">
        <v>74</v>
      </c>
      <c r="AY362" s="155" t="s">
        <v>132</v>
      </c>
    </row>
    <row r="363" spans="2:65" s="12" customFormat="1">
      <c r="B363" s="146"/>
      <c r="D363" s="147" t="s">
        <v>139</v>
      </c>
      <c r="E363" s="148" t="s">
        <v>1</v>
      </c>
      <c r="F363" s="149" t="s">
        <v>1466</v>
      </c>
      <c r="H363" s="150">
        <v>321</v>
      </c>
      <c r="I363" s="151"/>
      <c r="L363" s="146"/>
      <c r="M363" s="152"/>
      <c r="T363" s="153"/>
      <c r="AT363" s="148" t="s">
        <v>139</v>
      </c>
      <c r="AU363" s="148" t="s">
        <v>84</v>
      </c>
      <c r="AV363" s="12" t="s">
        <v>84</v>
      </c>
      <c r="AW363" s="12" t="s">
        <v>31</v>
      </c>
      <c r="AX363" s="12" t="s">
        <v>82</v>
      </c>
      <c r="AY363" s="148" t="s">
        <v>132</v>
      </c>
    </row>
    <row r="364" spans="2:65" s="1" customFormat="1" ht="16.5" customHeight="1">
      <c r="B364" s="132"/>
      <c r="C364" s="133" t="s">
        <v>377</v>
      </c>
      <c r="D364" s="133" t="s">
        <v>134</v>
      </c>
      <c r="E364" s="134" t="s">
        <v>401</v>
      </c>
      <c r="F364" s="135" t="s">
        <v>402</v>
      </c>
      <c r="G364" s="136" t="s">
        <v>403</v>
      </c>
      <c r="H364" s="137">
        <v>1</v>
      </c>
      <c r="I364" s="138"/>
      <c r="J364" s="139">
        <f>ROUND(I364*H364,2)</f>
        <v>0</v>
      </c>
      <c r="K364" s="135" t="s">
        <v>1</v>
      </c>
      <c r="L364" s="32"/>
      <c r="M364" s="140" t="s">
        <v>1</v>
      </c>
      <c r="N364" s="141" t="s">
        <v>39</v>
      </c>
      <c r="P364" s="142">
        <f>O364*H364</f>
        <v>0</v>
      </c>
      <c r="Q364" s="142">
        <v>0</v>
      </c>
      <c r="R364" s="142">
        <f>Q364*H364</f>
        <v>0</v>
      </c>
      <c r="S364" s="142">
        <v>0</v>
      </c>
      <c r="T364" s="143">
        <f>S364*H364</f>
        <v>0</v>
      </c>
      <c r="AR364" s="144" t="s">
        <v>137</v>
      </c>
      <c r="AT364" s="144" t="s">
        <v>134</v>
      </c>
      <c r="AU364" s="144" t="s">
        <v>84</v>
      </c>
      <c r="AY364" s="17" t="s">
        <v>132</v>
      </c>
      <c r="BE364" s="145">
        <f>IF(N364="základní",J364,0)</f>
        <v>0</v>
      </c>
      <c r="BF364" s="145">
        <f>IF(N364="snížená",J364,0)</f>
        <v>0</v>
      </c>
      <c r="BG364" s="145">
        <f>IF(N364="zákl. přenesená",J364,0)</f>
        <v>0</v>
      </c>
      <c r="BH364" s="145">
        <f>IF(N364="sníž. přenesená",J364,0)</f>
        <v>0</v>
      </c>
      <c r="BI364" s="145">
        <f>IF(N364="nulová",J364,0)</f>
        <v>0</v>
      </c>
      <c r="BJ364" s="17" t="s">
        <v>82</v>
      </c>
      <c r="BK364" s="145">
        <f>ROUND(I364*H364,2)</f>
        <v>0</v>
      </c>
      <c r="BL364" s="17" t="s">
        <v>137</v>
      </c>
      <c r="BM364" s="144" t="s">
        <v>1500</v>
      </c>
    </row>
    <row r="365" spans="2:65" s="1" customFormat="1" ht="24.2" customHeight="1">
      <c r="B365" s="132"/>
      <c r="C365" s="133" t="s">
        <v>380</v>
      </c>
      <c r="D365" s="133" t="s">
        <v>134</v>
      </c>
      <c r="E365" s="134" t="s">
        <v>406</v>
      </c>
      <c r="F365" s="135" t="s">
        <v>407</v>
      </c>
      <c r="G365" s="136" t="s">
        <v>403</v>
      </c>
      <c r="H365" s="137">
        <v>1</v>
      </c>
      <c r="I365" s="138"/>
      <c r="J365" s="139">
        <f>ROUND(I365*H365,2)</f>
        <v>0</v>
      </c>
      <c r="K365" s="135" t="s">
        <v>1</v>
      </c>
      <c r="L365" s="32"/>
      <c r="M365" s="140" t="s">
        <v>1</v>
      </c>
      <c r="N365" s="141" t="s">
        <v>39</v>
      </c>
      <c r="P365" s="142">
        <f>O365*H365</f>
        <v>0</v>
      </c>
      <c r="Q365" s="142">
        <v>0</v>
      </c>
      <c r="R365" s="142">
        <f>Q365*H365</f>
        <v>0</v>
      </c>
      <c r="S365" s="142">
        <v>0</v>
      </c>
      <c r="T365" s="143">
        <f>S365*H365</f>
        <v>0</v>
      </c>
      <c r="AR365" s="144" t="s">
        <v>137</v>
      </c>
      <c r="AT365" s="144" t="s">
        <v>134</v>
      </c>
      <c r="AU365" s="144" t="s">
        <v>84</v>
      </c>
      <c r="AY365" s="17" t="s">
        <v>132</v>
      </c>
      <c r="BE365" s="145">
        <f>IF(N365="základní",J365,0)</f>
        <v>0</v>
      </c>
      <c r="BF365" s="145">
        <f>IF(N365="snížená",J365,0)</f>
        <v>0</v>
      </c>
      <c r="BG365" s="145">
        <f>IF(N365="zákl. přenesená",J365,0)</f>
        <v>0</v>
      </c>
      <c r="BH365" s="145">
        <f>IF(N365="sníž. přenesená",J365,0)</f>
        <v>0</v>
      </c>
      <c r="BI365" s="145">
        <f>IF(N365="nulová",J365,0)</f>
        <v>0</v>
      </c>
      <c r="BJ365" s="17" t="s">
        <v>82</v>
      </c>
      <c r="BK365" s="145">
        <f>ROUND(I365*H365,2)</f>
        <v>0</v>
      </c>
      <c r="BL365" s="17" t="s">
        <v>137</v>
      </c>
      <c r="BM365" s="144" t="s">
        <v>1501</v>
      </c>
    </row>
    <row r="366" spans="2:65" s="11" customFormat="1" ht="22.9" customHeight="1">
      <c r="B366" s="120"/>
      <c r="D366" s="121" t="s">
        <v>73</v>
      </c>
      <c r="E366" s="130" t="s">
        <v>157</v>
      </c>
      <c r="F366" s="130" t="s">
        <v>409</v>
      </c>
      <c r="I366" s="123"/>
      <c r="J366" s="131">
        <f>BK366</f>
        <v>0</v>
      </c>
      <c r="L366" s="120"/>
      <c r="M366" s="125"/>
      <c r="P366" s="126">
        <f>SUM(P367:P384)</f>
        <v>0</v>
      </c>
      <c r="R366" s="126">
        <f>SUM(R367:R384)</f>
        <v>0</v>
      </c>
      <c r="T366" s="127">
        <f>SUM(T367:T384)</f>
        <v>0</v>
      </c>
      <c r="AR366" s="121" t="s">
        <v>82</v>
      </c>
      <c r="AT366" s="128" t="s">
        <v>73</v>
      </c>
      <c r="AU366" s="128" t="s">
        <v>82</v>
      </c>
      <c r="AY366" s="121" t="s">
        <v>132</v>
      </c>
      <c r="BK366" s="129">
        <f>SUM(BK367:BK384)</f>
        <v>0</v>
      </c>
    </row>
    <row r="367" spans="2:65" s="1" customFormat="1" ht="21.75" customHeight="1">
      <c r="B367" s="132"/>
      <c r="C367" s="133" t="s">
        <v>382</v>
      </c>
      <c r="D367" s="133" t="s">
        <v>134</v>
      </c>
      <c r="E367" s="134" t="s">
        <v>1635</v>
      </c>
      <c r="F367" s="135" t="s">
        <v>1814</v>
      </c>
      <c r="G367" s="136" t="s">
        <v>175</v>
      </c>
      <c r="H367" s="137">
        <v>214</v>
      </c>
      <c r="I367" s="138"/>
      <c r="J367" s="139">
        <f>ROUND(I367*H367,2)</f>
        <v>0</v>
      </c>
      <c r="K367" s="135" t="s">
        <v>136</v>
      </c>
      <c r="L367" s="32"/>
      <c r="M367" s="140" t="s">
        <v>1</v>
      </c>
      <c r="N367" s="141" t="s">
        <v>39</v>
      </c>
      <c r="P367" s="142">
        <f>O367*H367</f>
        <v>0</v>
      </c>
      <c r="Q367" s="142">
        <v>0</v>
      </c>
      <c r="R367" s="142">
        <f>Q367*H367</f>
        <v>0</v>
      </c>
      <c r="S367" s="142">
        <v>0</v>
      </c>
      <c r="T367" s="143">
        <f>S367*H367</f>
        <v>0</v>
      </c>
      <c r="AR367" s="144" t="s">
        <v>137</v>
      </c>
      <c r="AT367" s="144" t="s">
        <v>134</v>
      </c>
      <c r="AU367" s="144" t="s">
        <v>84</v>
      </c>
      <c r="AY367" s="17" t="s">
        <v>132</v>
      </c>
      <c r="BE367" s="145">
        <f>IF(N367="základní",J367,0)</f>
        <v>0</v>
      </c>
      <c r="BF367" s="145">
        <f>IF(N367="snížená",J367,0)</f>
        <v>0</v>
      </c>
      <c r="BG367" s="145">
        <f>IF(N367="zákl. přenesená",J367,0)</f>
        <v>0</v>
      </c>
      <c r="BH367" s="145">
        <f>IF(N367="sníž. přenesená",J367,0)</f>
        <v>0</v>
      </c>
      <c r="BI367" s="145">
        <f>IF(N367="nulová",J367,0)</f>
        <v>0</v>
      </c>
      <c r="BJ367" s="17" t="s">
        <v>82</v>
      </c>
      <c r="BK367" s="145">
        <f>ROUND(I367*H367,2)</f>
        <v>0</v>
      </c>
      <c r="BL367" s="17" t="s">
        <v>137</v>
      </c>
      <c r="BM367" s="144" t="s">
        <v>1502</v>
      </c>
    </row>
    <row r="368" spans="2:65" s="12" customFormat="1">
      <c r="B368" s="146"/>
      <c r="D368" s="147" t="s">
        <v>139</v>
      </c>
      <c r="E368" s="148" t="s">
        <v>1</v>
      </c>
      <c r="F368" s="149" t="s">
        <v>1451</v>
      </c>
      <c r="H368" s="150">
        <v>29</v>
      </c>
      <c r="I368" s="151"/>
      <c r="L368" s="146"/>
      <c r="M368" s="152"/>
      <c r="T368" s="153"/>
      <c r="AT368" s="148" t="s">
        <v>139</v>
      </c>
      <c r="AU368" s="148" t="s">
        <v>84</v>
      </c>
      <c r="AV368" s="12" t="s">
        <v>84</v>
      </c>
      <c r="AW368" s="12" t="s">
        <v>31</v>
      </c>
      <c r="AX368" s="12" t="s">
        <v>74</v>
      </c>
      <c r="AY368" s="148" t="s">
        <v>132</v>
      </c>
    </row>
    <row r="369" spans="2:51" s="12" customFormat="1">
      <c r="B369" s="146"/>
      <c r="D369" s="147" t="s">
        <v>139</v>
      </c>
      <c r="E369" s="148" t="s">
        <v>1</v>
      </c>
      <c r="F369" s="149" t="s">
        <v>1452</v>
      </c>
      <c r="H369" s="150">
        <v>53</v>
      </c>
      <c r="I369" s="151"/>
      <c r="L369" s="146"/>
      <c r="M369" s="152"/>
      <c r="T369" s="153"/>
      <c r="AT369" s="148" t="s">
        <v>139</v>
      </c>
      <c r="AU369" s="148" t="s">
        <v>84</v>
      </c>
      <c r="AV369" s="12" t="s">
        <v>84</v>
      </c>
      <c r="AW369" s="12" t="s">
        <v>31</v>
      </c>
      <c r="AX369" s="12" t="s">
        <v>74</v>
      </c>
      <c r="AY369" s="148" t="s">
        <v>132</v>
      </c>
    </row>
    <row r="370" spans="2:51" s="12" customFormat="1">
      <c r="B370" s="146"/>
      <c r="D370" s="147" t="s">
        <v>139</v>
      </c>
      <c r="E370" s="148" t="s">
        <v>1</v>
      </c>
      <c r="F370" s="149" t="s">
        <v>1453</v>
      </c>
      <c r="H370" s="150">
        <v>3</v>
      </c>
      <c r="I370" s="151"/>
      <c r="L370" s="146"/>
      <c r="M370" s="152"/>
      <c r="T370" s="153"/>
      <c r="AT370" s="148" t="s">
        <v>139</v>
      </c>
      <c r="AU370" s="148" t="s">
        <v>84</v>
      </c>
      <c r="AV370" s="12" t="s">
        <v>84</v>
      </c>
      <c r="AW370" s="12" t="s">
        <v>31</v>
      </c>
      <c r="AX370" s="12" t="s">
        <v>74</v>
      </c>
      <c r="AY370" s="148" t="s">
        <v>132</v>
      </c>
    </row>
    <row r="371" spans="2:51" s="12" customFormat="1">
      <c r="B371" s="146"/>
      <c r="D371" s="147" t="s">
        <v>139</v>
      </c>
      <c r="E371" s="148" t="s">
        <v>1</v>
      </c>
      <c r="F371" s="149" t="s">
        <v>1454</v>
      </c>
      <c r="H371" s="150">
        <v>23</v>
      </c>
      <c r="I371" s="151"/>
      <c r="L371" s="146"/>
      <c r="M371" s="152"/>
      <c r="T371" s="153"/>
      <c r="AT371" s="148" t="s">
        <v>139</v>
      </c>
      <c r="AU371" s="148" t="s">
        <v>84</v>
      </c>
      <c r="AV371" s="12" t="s">
        <v>84</v>
      </c>
      <c r="AW371" s="12" t="s">
        <v>31</v>
      </c>
      <c r="AX371" s="12" t="s">
        <v>74</v>
      </c>
      <c r="AY371" s="148" t="s">
        <v>132</v>
      </c>
    </row>
    <row r="372" spans="2:51" s="12" customFormat="1">
      <c r="B372" s="146"/>
      <c r="D372" s="147" t="s">
        <v>139</v>
      </c>
      <c r="E372" s="148" t="s">
        <v>1</v>
      </c>
      <c r="F372" s="149" t="s">
        <v>1455</v>
      </c>
      <c r="H372" s="150">
        <v>3</v>
      </c>
      <c r="I372" s="151"/>
      <c r="L372" s="146"/>
      <c r="M372" s="152"/>
      <c r="T372" s="153"/>
      <c r="AT372" s="148" t="s">
        <v>139</v>
      </c>
      <c r="AU372" s="148" t="s">
        <v>84</v>
      </c>
      <c r="AV372" s="12" t="s">
        <v>84</v>
      </c>
      <c r="AW372" s="12" t="s">
        <v>31</v>
      </c>
      <c r="AX372" s="12" t="s">
        <v>74</v>
      </c>
      <c r="AY372" s="148" t="s">
        <v>132</v>
      </c>
    </row>
    <row r="373" spans="2:51" s="12" customFormat="1">
      <c r="B373" s="146"/>
      <c r="D373" s="147" t="s">
        <v>139</v>
      </c>
      <c r="E373" s="148" t="s">
        <v>1</v>
      </c>
      <c r="F373" s="149" t="s">
        <v>1456</v>
      </c>
      <c r="H373" s="150">
        <v>3</v>
      </c>
      <c r="I373" s="151"/>
      <c r="L373" s="146"/>
      <c r="M373" s="152"/>
      <c r="T373" s="153"/>
      <c r="AT373" s="148" t="s">
        <v>139</v>
      </c>
      <c r="AU373" s="148" t="s">
        <v>84</v>
      </c>
      <c r="AV373" s="12" t="s">
        <v>84</v>
      </c>
      <c r="AW373" s="12" t="s">
        <v>31</v>
      </c>
      <c r="AX373" s="12" t="s">
        <v>74</v>
      </c>
      <c r="AY373" s="148" t="s">
        <v>132</v>
      </c>
    </row>
    <row r="374" spans="2:51" s="12" customFormat="1">
      <c r="B374" s="146"/>
      <c r="D374" s="147" t="s">
        <v>139</v>
      </c>
      <c r="E374" s="148" t="s">
        <v>1</v>
      </c>
      <c r="F374" s="149" t="s">
        <v>1457</v>
      </c>
      <c r="H374" s="150">
        <v>3</v>
      </c>
      <c r="I374" s="151"/>
      <c r="L374" s="146"/>
      <c r="M374" s="152"/>
      <c r="T374" s="153"/>
      <c r="AT374" s="148" t="s">
        <v>139</v>
      </c>
      <c r="AU374" s="148" t="s">
        <v>84</v>
      </c>
      <c r="AV374" s="12" t="s">
        <v>84</v>
      </c>
      <c r="AW374" s="12" t="s">
        <v>31</v>
      </c>
      <c r="AX374" s="12" t="s">
        <v>74</v>
      </c>
      <c r="AY374" s="148" t="s">
        <v>132</v>
      </c>
    </row>
    <row r="375" spans="2:51" s="12" customFormat="1">
      <c r="B375" s="146"/>
      <c r="D375" s="147" t="s">
        <v>139</v>
      </c>
      <c r="E375" s="148" t="s">
        <v>1</v>
      </c>
      <c r="F375" s="149" t="s">
        <v>1458</v>
      </c>
      <c r="H375" s="150">
        <v>13</v>
      </c>
      <c r="I375" s="151"/>
      <c r="L375" s="146"/>
      <c r="M375" s="152"/>
      <c r="T375" s="153"/>
      <c r="AT375" s="148" t="s">
        <v>139</v>
      </c>
      <c r="AU375" s="148" t="s">
        <v>84</v>
      </c>
      <c r="AV375" s="12" t="s">
        <v>84</v>
      </c>
      <c r="AW375" s="12" t="s">
        <v>31</v>
      </c>
      <c r="AX375" s="12" t="s">
        <v>74</v>
      </c>
      <c r="AY375" s="148" t="s">
        <v>132</v>
      </c>
    </row>
    <row r="376" spans="2:51" s="12" customFormat="1">
      <c r="B376" s="146"/>
      <c r="D376" s="147" t="s">
        <v>139</v>
      </c>
      <c r="E376" s="148" t="s">
        <v>1</v>
      </c>
      <c r="F376" s="149" t="s">
        <v>1459</v>
      </c>
      <c r="H376" s="150">
        <v>6</v>
      </c>
      <c r="I376" s="151"/>
      <c r="L376" s="146"/>
      <c r="M376" s="152"/>
      <c r="T376" s="153"/>
      <c r="AT376" s="148" t="s">
        <v>139</v>
      </c>
      <c r="AU376" s="148" t="s">
        <v>84</v>
      </c>
      <c r="AV376" s="12" t="s">
        <v>84</v>
      </c>
      <c r="AW376" s="12" t="s">
        <v>31</v>
      </c>
      <c r="AX376" s="12" t="s">
        <v>74</v>
      </c>
      <c r="AY376" s="148" t="s">
        <v>132</v>
      </c>
    </row>
    <row r="377" spans="2:51" s="12" customFormat="1">
      <c r="B377" s="146"/>
      <c r="D377" s="147" t="s">
        <v>139</v>
      </c>
      <c r="E377" s="148" t="s">
        <v>1</v>
      </c>
      <c r="F377" s="149" t="s">
        <v>1460</v>
      </c>
      <c r="H377" s="150">
        <v>6</v>
      </c>
      <c r="I377" s="151"/>
      <c r="L377" s="146"/>
      <c r="M377" s="152"/>
      <c r="T377" s="153"/>
      <c r="AT377" s="148" t="s">
        <v>139</v>
      </c>
      <c r="AU377" s="148" t="s">
        <v>84</v>
      </c>
      <c r="AV377" s="12" t="s">
        <v>84</v>
      </c>
      <c r="AW377" s="12" t="s">
        <v>31</v>
      </c>
      <c r="AX377" s="12" t="s">
        <v>74</v>
      </c>
      <c r="AY377" s="148" t="s">
        <v>132</v>
      </c>
    </row>
    <row r="378" spans="2:51" s="12" customFormat="1">
      <c r="B378" s="146"/>
      <c r="D378" s="147" t="s">
        <v>139</v>
      </c>
      <c r="E378" s="148" t="s">
        <v>1</v>
      </c>
      <c r="F378" s="149" t="s">
        <v>1461</v>
      </c>
      <c r="H378" s="150">
        <v>33</v>
      </c>
      <c r="I378" s="151"/>
      <c r="L378" s="146"/>
      <c r="M378" s="152"/>
      <c r="T378" s="153"/>
      <c r="AT378" s="148" t="s">
        <v>139</v>
      </c>
      <c r="AU378" s="148" t="s">
        <v>84</v>
      </c>
      <c r="AV378" s="12" t="s">
        <v>84</v>
      </c>
      <c r="AW378" s="12" t="s">
        <v>31</v>
      </c>
      <c r="AX378" s="12" t="s">
        <v>74</v>
      </c>
      <c r="AY378" s="148" t="s">
        <v>132</v>
      </c>
    </row>
    <row r="379" spans="2:51" s="12" customFormat="1">
      <c r="B379" s="146"/>
      <c r="D379" s="147" t="s">
        <v>139</v>
      </c>
      <c r="E379" s="148" t="s">
        <v>1</v>
      </c>
      <c r="F379" s="149" t="s">
        <v>1462</v>
      </c>
      <c r="H379" s="150">
        <v>21</v>
      </c>
      <c r="I379" s="151"/>
      <c r="L379" s="146"/>
      <c r="M379" s="152"/>
      <c r="T379" s="153"/>
      <c r="AT379" s="148" t="s">
        <v>139</v>
      </c>
      <c r="AU379" s="148" t="s">
        <v>84</v>
      </c>
      <c r="AV379" s="12" t="s">
        <v>84</v>
      </c>
      <c r="AW379" s="12" t="s">
        <v>31</v>
      </c>
      <c r="AX379" s="12" t="s">
        <v>74</v>
      </c>
      <c r="AY379" s="148" t="s">
        <v>132</v>
      </c>
    </row>
    <row r="380" spans="2:51" s="12" customFormat="1">
      <c r="B380" s="146"/>
      <c r="D380" s="147" t="s">
        <v>139</v>
      </c>
      <c r="E380" s="148" t="s">
        <v>1</v>
      </c>
      <c r="F380" s="149" t="s">
        <v>1463</v>
      </c>
      <c r="H380" s="150">
        <v>3</v>
      </c>
      <c r="I380" s="151"/>
      <c r="L380" s="146"/>
      <c r="M380" s="152"/>
      <c r="T380" s="153"/>
      <c r="AT380" s="148" t="s">
        <v>139</v>
      </c>
      <c r="AU380" s="148" t="s">
        <v>84</v>
      </c>
      <c r="AV380" s="12" t="s">
        <v>84</v>
      </c>
      <c r="AW380" s="12" t="s">
        <v>31</v>
      </c>
      <c r="AX380" s="12" t="s">
        <v>74</v>
      </c>
      <c r="AY380" s="148" t="s">
        <v>132</v>
      </c>
    </row>
    <row r="381" spans="2:51" s="12" customFormat="1">
      <c r="B381" s="146"/>
      <c r="D381" s="147" t="s">
        <v>139</v>
      </c>
      <c r="E381" s="148" t="s">
        <v>1</v>
      </c>
      <c r="F381" s="149" t="s">
        <v>492</v>
      </c>
      <c r="H381" s="150">
        <v>3</v>
      </c>
      <c r="I381" s="151"/>
      <c r="L381" s="146"/>
      <c r="M381" s="152"/>
      <c r="T381" s="153"/>
      <c r="AT381" s="148" t="s">
        <v>139</v>
      </c>
      <c r="AU381" s="148" t="s">
        <v>84</v>
      </c>
      <c r="AV381" s="12" t="s">
        <v>84</v>
      </c>
      <c r="AW381" s="12" t="s">
        <v>31</v>
      </c>
      <c r="AX381" s="12" t="s">
        <v>74</v>
      </c>
      <c r="AY381" s="148" t="s">
        <v>132</v>
      </c>
    </row>
    <row r="382" spans="2:51" s="12" customFormat="1">
      <c r="B382" s="146"/>
      <c r="D382" s="147" t="s">
        <v>139</v>
      </c>
      <c r="E382" s="148" t="s">
        <v>1</v>
      </c>
      <c r="F382" s="149" t="s">
        <v>1464</v>
      </c>
      <c r="H382" s="150">
        <v>6</v>
      </c>
      <c r="I382" s="151"/>
      <c r="L382" s="146"/>
      <c r="M382" s="152"/>
      <c r="T382" s="153"/>
      <c r="AT382" s="148" t="s">
        <v>139</v>
      </c>
      <c r="AU382" s="148" t="s">
        <v>84</v>
      </c>
      <c r="AV382" s="12" t="s">
        <v>84</v>
      </c>
      <c r="AW382" s="12" t="s">
        <v>31</v>
      </c>
      <c r="AX382" s="12" t="s">
        <v>74</v>
      </c>
      <c r="AY382" s="148" t="s">
        <v>132</v>
      </c>
    </row>
    <row r="383" spans="2:51" s="12" customFormat="1">
      <c r="B383" s="146"/>
      <c r="D383" s="147" t="s">
        <v>139</v>
      </c>
      <c r="E383" s="148" t="s">
        <v>1</v>
      </c>
      <c r="F383" s="149" t="s">
        <v>1465</v>
      </c>
      <c r="H383" s="150">
        <v>6</v>
      </c>
      <c r="I383" s="151"/>
      <c r="L383" s="146"/>
      <c r="M383" s="152"/>
      <c r="T383" s="153"/>
      <c r="AT383" s="148" t="s">
        <v>139</v>
      </c>
      <c r="AU383" s="148" t="s">
        <v>84</v>
      </c>
      <c r="AV383" s="12" t="s">
        <v>84</v>
      </c>
      <c r="AW383" s="12" t="s">
        <v>31</v>
      </c>
      <c r="AX383" s="12" t="s">
        <v>74</v>
      </c>
      <c r="AY383" s="148" t="s">
        <v>132</v>
      </c>
    </row>
    <row r="384" spans="2:51" s="13" customFormat="1">
      <c r="B384" s="154"/>
      <c r="D384" s="147" t="s">
        <v>139</v>
      </c>
      <c r="E384" s="155" t="s">
        <v>1</v>
      </c>
      <c r="F384" s="156" t="s">
        <v>156</v>
      </c>
      <c r="H384" s="157">
        <v>214</v>
      </c>
      <c r="I384" s="158"/>
      <c r="L384" s="154"/>
      <c r="M384" s="159"/>
      <c r="T384" s="160"/>
      <c r="AT384" s="155" t="s">
        <v>139</v>
      </c>
      <c r="AU384" s="155" t="s">
        <v>84</v>
      </c>
      <c r="AV384" s="13" t="s">
        <v>137</v>
      </c>
      <c r="AW384" s="13" t="s">
        <v>31</v>
      </c>
      <c r="AX384" s="13" t="s">
        <v>82</v>
      </c>
      <c r="AY384" s="155" t="s">
        <v>132</v>
      </c>
    </row>
    <row r="385" spans="2:65" s="11" customFormat="1" ht="22.9" customHeight="1">
      <c r="B385" s="120"/>
      <c r="D385" s="121" t="s">
        <v>73</v>
      </c>
      <c r="E385" s="130" t="s">
        <v>137</v>
      </c>
      <c r="F385" s="130" t="s">
        <v>426</v>
      </c>
      <c r="I385" s="123"/>
      <c r="J385" s="131">
        <f>BK385</f>
        <v>0</v>
      </c>
      <c r="L385" s="120"/>
      <c r="M385" s="125"/>
      <c r="P385" s="126">
        <f>SUM(P386:P404)</f>
        <v>0</v>
      </c>
      <c r="R385" s="126">
        <f>SUM(R386:R404)</f>
        <v>0</v>
      </c>
      <c r="T385" s="127">
        <f>SUM(T386:T404)</f>
        <v>0</v>
      </c>
      <c r="AR385" s="121" t="s">
        <v>82</v>
      </c>
      <c r="AT385" s="128" t="s">
        <v>73</v>
      </c>
      <c r="AU385" s="128" t="s">
        <v>82</v>
      </c>
      <c r="AY385" s="121" t="s">
        <v>132</v>
      </c>
      <c r="BK385" s="129">
        <f>SUM(BK386:BK404)</f>
        <v>0</v>
      </c>
    </row>
    <row r="386" spans="2:65" s="1" customFormat="1" ht="16.5" customHeight="1">
      <c r="B386" s="132"/>
      <c r="C386" s="133" t="s">
        <v>384</v>
      </c>
      <c r="D386" s="133" t="s">
        <v>134</v>
      </c>
      <c r="E386" s="134" t="s">
        <v>1636</v>
      </c>
      <c r="F386" s="135" t="s">
        <v>1815</v>
      </c>
      <c r="G386" s="136" t="s">
        <v>228</v>
      </c>
      <c r="H386" s="137">
        <v>17.12</v>
      </c>
      <c r="I386" s="138"/>
      <c r="J386" s="139">
        <f>ROUND(I386*H386,2)</f>
        <v>0</v>
      </c>
      <c r="K386" s="135" t="s">
        <v>136</v>
      </c>
      <c r="L386" s="32"/>
      <c r="M386" s="140" t="s">
        <v>1</v>
      </c>
      <c r="N386" s="141" t="s">
        <v>39</v>
      </c>
      <c r="P386" s="142">
        <f>O386*H386</f>
        <v>0</v>
      </c>
      <c r="Q386" s="142">
        <v>0</v>
      </c>
      <c r="R386" s="142">
        <f>Q386*H386</f>
        <v>0</v>
      </c>
      <c r="S386" s="142">
        <v>0</v>
      </c>
      <c r="T386" s="143">
        <f>S386*H386</f>
        <v>0</v>
      </c>
      <c r="AR386" s="144" t="s">
        <v>137</v>
      </c>
      <c r="AT386" s="144" t="s">
        <v>134</v>
      </c>
      <c r="AU386" s="144" t="s">
        <v>84</v>
      </c>
      <c r="AY386" s="17" t="s">
        <v>132</v>
      </c>
      <c r="BE386" s="145">
        <f>IF(N386="základní",J386,0)</f>
        <v>0</v>
      </c>
      <c r="BF386" s="145">
        <f>IF(N386="snížená",J386,0)</f>
        <v>0</v>
      </c>
      <c r="BG386" s="145">
        <f>IF(N386="zákl. přenesená",J386,0)</f>
        <v>0</v>
      </c>
      <c r="BH386" s="145">
        <f>IF(N386="sníž. přenesená",J386,0)</f>
        <v>0</v>
      </c>
      <c r="BI386" s="145">
        <f>IF(N386="nulová",J386,0)</f>
        <v>0</v>
      </c>
      <c r="BJ386" s="17" t="s">
        <v>82</v>
      </c>
      <c r="BK386" s="145">
        <f>ROUND(I386*H386,2)</f>
        <v>0</v>
      </c>
      <c r="BL386" s="17" t="s">
        <v>137</v>
      </c>
      <c r="BM386" s="144" t="s">
        <v>1503</v>
      </c>
    </row>
    <row r="387" spans="2:65" s="12" customFormat="1">
      <c r="B387" s="146"/>
      <c r="D387" s="147" t="s">
        <v>139</v>
      </c>
      <c r="E387" s="148" t="s">
        <v>1</v>
      </c>
      <c r="F387" s="149" t="s">
        <v>1451</v>
      </c>
      <c r="H387" s="150">
        <v>29</v>
      </c>
      <c r="I387" s="151"/>
      <c r="L387" s="146"/>
      <c r="M387" s="152"/>
      <c r="T387" s="153"/>
      <c r="AT387" s="148" t="s">
        <v>139</v>
      </c>
      <c r="AU387" s="148" t="s">
        <v>84</v>
      </c>
      <c r="AV387" s="12" t="s">
        <v>84</v>
      </c>
      <c r="AW387" s="12" t="s">
        <v>31</v>
      </c>
      <c r="AX387" s="12" t="s">
        <v>74</v>
      </c>
      <c r="AY387" s="148" t="s">
        <v>132</v>
      </c>
    </row>
    <row r="388" spans="2:65" s="12" customFormat="1">
      <c r="B388" s="146"/>
      <c r="D388" s="147" t="s">
        <v>139</v>
      </c>
      <c r="E388" s="148" t="s">
        <v>1</v>
      </c>
      <c r="F388" s="149" t="s">
        <v>1452</v>
      </c>
      <c r="H388" s="150">
        <v>53</v>
      </c>
      <c r="I388" s="151"/>
      <c r="L388" s="146"/>
      <c r="M388" s="152"/>
      <c r="T388" s="153"/>
      <c r="AT388" s="148" t="s">
        <v>139</v>
      </c>
      <c r="AU388" s="148" t="s">
        <v>84</v>
      </c>
      <c r="AV388" s="12" t="s">
        <v>84</v>
      </c>
      <c r="AW388" s="12" t="s">
        <v>31</v>
      </c>
      <c r="AX388" s="12" t="s">
        <v>74</v>
      </c>
      <c r="AY388" s="148" t="s">
        <v>132</v>
      </c>
    </row>
    <row r="389" spans="2:65" s="12" customFormat="1">
      <c r="B389" s="146"/>
      <c r="D389" s="147" t="s">
        <v>139</v>
      </c>
      <c r="E389" s="148" t="s">
        <v>1</v>
      </c>
      <c r="F389" s="149" t="s">
        <v>1453</v>
      </c>
      <c r="H389" s="150">
        <v>3</v>
      </c>
      <c r="I389" s="151"/>
      <c r="L389" s="146"/>
      <c r="M389" s="152"/>
      <c r="T389" s="153"/>
      <c r="AT389" s="148" t="s">
        <v>139</v>
      </c>
      <c r="AU389" s="148" t="s">
        <v>84</v>
      </c>
      <c r="AV389" s="12" t="s">
        <v>84</v>
      </c>
      <c r="AW389" s="12" t="s">
        <v>31</v>
      </c>
      <c r="AX389" s="12" t="s">
        <v>74</v>
      </c>
      <c r="AY389" s="148" t="s">
        <v>132</v>
      </c>
    </row>
    <row r="390" spans="2:65" s="12" customFormat="1">
      <c r="B390" s="146"/>
      <c r="D390" s="147" t="s">
        <v>139</v>
      </c>
      <c r="E390" s="148" t="s">
        <v>1</v>
      </c>
      <c r="F390" s="149" t="s">
        <v>1454</v>
      </c>
      <c r="H390" s="150">
        <v>23</v>
      </c>
      <c r="I390" s="151"/>
      <c r="L390" s="146"/>
      <c r="M390" s="152"/>
      <c r="T390" s="153"/>
      <c r="AT390" s="148" t="s">
        <v>139</v>
      </c>
      <c r="AU390" s="148" t="s">
        <v>84</v>
      </c>
      <c r="AV390" s="12" t="s">
        <v>84</v>
      </c>
      <c r="AW390" s="12" t="s">
        <v>31</v>
      </c>
      <c r="AX390" s="12" t="s">
        <v>74</v>
      </c>
      <c r="AY390" s="148" t="s">
        <v>132</v>
      </c>
    </row>
    <row r="391" spans="2:65" s="12" customFormat="1">
      <c r="B391" s="146"/>
      <c r="D391" s="147" t="s">
        <v>139</v>
      </c>
      <c r="E391" s="148" t="s">
        <v>1</v>
      </c>
      <c r="F391" s="149" t="s">
        <v>1455</v>
      </c>
      <c r="H391" s="150">
        <v>3</v>
      </c>
      <c r="I391" s="151"/>
      <c r="L391" s="146"/>
      <c r="M391" s="152"/>
      <c r="T391" s="153"/>
      <c r="AT391" s="148" t="s">
        <v>139</v>
      </c>
      <c r="AU391" s="148" t="s">
        <v>84</v>
      </c>
      <c r="AV391" s="12" t="s">
        <v>84</v>
      </c>
      <c r="AW391" s="12" t="s">
        <v>31</v>
      </c>
      <c r="AX391" s="12" t="s">
        <v>74</v>
      </c>
      <c r="AY391" s="148" t="s">
        <v>132</v>
      </c>
    </row>
    <row r="392" spans="2:65" s="12" customFormat="1">
      <c r="B392" s="146"/>
      <c r="D392" s="147" t="s">
        <v>139</v>
      </c>
      <c r="E392" s="148" t="s">
        <v>1</v>
      </c>
      <c r="F392" s="149" t="s">
        <v>1456</v>
      </c>
      <c r="H392" s="150">
        <v>3</v>
      </c>
      <c r="I392" s="151"/>
      <c r="L392" s="146"/>
      <c r="M392" s="152"/>
      <c r="T392" s="153"/>
      <c r="AT392" s="148" t="s">
        <v>139</v>
      </c>
      <c r="AU392" s="148" t="s">
        <v>84</v>
      </c>
      <c r="AV392" s="12" t="s">
        <v>84</v>
      </c>
      <c r="AW392" s="12" t="s">
        <v>31</v>
      </c>
      <c r="AX392" s="12" t="s">
        <v>74</v>
      </c>
      <c r="AY392" s="148" t="s">
        <v>132</v>
      </c>
    </row>
    <row r="393" spans="2:65" s="12" customFormat="1">
      <c r="B393" s="146"/>
      <c r="D393" s="147" t="s">
        <v>139</v>
      </c>
      <c r="E393" s="148" t="s">
        <v>1</v>
      </c>
      <c r="F393" s="149" t="s">
        <v>1457</v>
      </c>
      <c r="H393" s="150">
        <v>3</v>
      </c>
      <c r="I393" s="151"/>
      <c r="L393" s="146"/>
      <c r="M393" s="152"/>
      <c r="T393" s="153"/>
      <c r="AT393" s="148" t="s">
        <v>139</v>
      </c>
      <c r="AU393" s="148" t="s">
        <v>84</v>
      </c>
      <c r="AV393" s="12" t="s">
        <v>84</v>
      </c>
      <c r="AW393" s="12" t="s">
        <v>31</v>
      </c>
      <c r="AX393" s="12" t="s">
        <v>74</v>
      </c>
      <c r="AY393" s="148" t="s">
        <v>132</v>
      </c>
    </row>
    <row r="394" spans="2:65" s="12" customFormat="1">
      <c r="B394" s="146"/>
      <c r="D394" s="147" t="s">
        <v>139</v>
      </c>
      <c r="E394" s="148" t="s">
        <v>1</v>
      </c>
      <c r="F394" s="149" t="s">
        <v>1458</v>
      </c>
      <c r="H394" s="150">
        <v>13</v>
      </c>
      <c r="I394" s="151"/>
      <c r="L394" s="146"/>
      <c r="M394" s="152"/>
      <c r="T394" s="153"/>
      <c r="AT394" s="148" t="s">
        <v>139</v>
      </c>
      <c r="AU394" s="148" t="s">
        <v>84</v>
      </c>
      <c r="AV394" s="12" t="s">
        <v>84</v>
      </c>
      <c r="AW394" s="12" t="s">
        <v>31</v>
      </c>
      <c r="AX394" s="12" t="s">
        <v>74</v>
      </c>
      <c r="AY394" s="148" t="s">
        <v>132</v>
      </c>
    </row>
    <row r="395" spans="2:65" s="12" customFormat="1">
      <c r="B395" s="146"/>
      <c r="D395" s="147" t="s">
        <v>139</v>
      </c>
      <c r="E395" s="148" t="s">
        <v>1</v>
      </c>
      <c r="F395" s="149" t="s">
        <v>1459</v>
      </c>
      <c r="H395" s="150">
        <v>6</v>
      </c>
      <c r="I395" s="151"/>
      <c r="L395" s="146"/>
      <c r="M395" s="152"/>
      <c r="T395" s="153"/>
      <c r="AT395" s="148" t="s">
        <v>139</v>
      </c>
      <c r="AU395" s="148" t="s">
        <v>84</v>
      </c>
      <c r="AV395" s="12" t="s">
        <v>84</v>
      </c>
      <c r="AW395" s="12" t="s">
        <v>31</v>
      </c>
      <c r="AX395" s="12" t="s">
        <v>74</v>
      </c>
      <c r="AY395" s="148" t="s">
        <v>132</v>
      </c>
    </row>
    <row r="396" spans="2:65" s="12" customFormat="1">
      <c r="B396" s="146"/>
      <c r="D396" s="147" t="s">
        <v>139</v>
      </c>
      <c r="E396" s="148" t="s">
        <v>1</v>
      </c>
      <c r="F396" s="149" t="s">
        <v>1460</v>
      </c>
      <c r="H396" s="150">
        <v>6</v>
      </c>
      <c r="I396" s="151"/>
      <c r="L396" s="146"/>
      <c r="M396" s="152"/>
      <c r="T396" s="153"/>
      <c r="AT396" s="148" t="s">
        <v>139</v>
      </c>
      <c r="AU396" s="148" t="s">
        <v>84</v>
      </c>
      <c r="AV396" s="12" t="s">
        <v>84</v>
      </c>
      <c r="AW396" s="12" t="s">
        <v>31</v>
      </c>
      <c r="AX396" s="12" t="s">
        <v>74</v>
      </c>
      <c r="AY396" s="148" t="s">
        <v>132</v>
      </c>
    </row>
    <row r="397" spans="2:65" s="12" customFormat="1">
      <c r="B397" s="146"/>
      <c r="D397" s="147" t="s">
        <v>139</v>
      </c>
      <c r="E397" s="148" t="s">
        <v>1</v>
      </c>
      <c r="F397" s="149" t="s">
        <v>1461</v>
      </c>
      <c r="H397" s="150">
        <v>33</v>
      </c>
      <c r="I397" s="151"/>
      <c r="L397" s="146"/>
      <c r="M397" s="152"/>
      <c r="T397" s="153"/>
      <c r="AT397" s="148" t="s">
        <v>139</v>
      </c>
      <c r="AU397" s="148" t="s">
        <v>84</v>
      </c>
      <c r="AV397" s="12" t="s">
        <v>84</v>
      </c>
      <c r="AW397" s="12" t="s">
        <v>31</v>
      </c>
      <c r="AX397" s="12" t="s">
        <v>74</v>
      </c>
      <c r="AY397" s="148" t="s">
        <v>132</v>
      </c>
    </row>
    <row r="398" spans="2:65" s="12" customFormat="1">
      <c r="B398" s="146"/>
      <c r="D398" s="147" t="s">
        <v>139</v>
      </c>
      <c r="E398" s="148" t="s">
        <v>1</v>
      </c>
      <c r="F398" s="149" t="s">
        <v>1462</v>
      </c>
      <c r="H398" s="150">
        <v>21</v>
      </c>
      <c r="I398" s="151"/>
      <c r="L398" s="146"/>
      <c r="M398" s="152"/>
      <c r="T398" s="153"/>
      <c r="AT398" s="148" t="s">
        <v>139</v>
      </c>
      <c r="AU398" s="148" t="s">
        <v>84</v>
      </c>
      <c r="AV398" s="12" t="s">
        <v>84</v>
      </c>
      <c r="AW398" s="12" t="s">
        <v>31</v>
      </c>
      <c r="AX398" s="12" t="s">
        <v>74</v>
      </c>
      <c r="AY398" s="148" t="s">
        <v>132</v>
      </c>
    </row>
    <row r="399" spans="2:65" s="12" customFormat="1">
      <c r="B399" s="146"/>
      <c r="D399" s="147" t="s">
        <v>139</v>
      </c>
      <c r="E399" s="148" t="s">
        <v>1</v>
      </c>
      <c r="F399" s="149" t="s">
        <v>1463</v>
      </c>
      <c r="H399" s="150">
        <v>3</v>
      </c>
      <c r="I399" s="151"/>
      <c r="L399" s="146"/>
      <c r="M399" s="152"/>
      <c r="T399" s="153"/>
      <c r="AT399" s="148" t="s">
        <v>139</v>
      </c>
      <c r="AU399" s="148" t="s">
        <v>84</v>
      </c>
      <c r="AV399" s="12" t="s">
        <v>84</v>
      </c>
      <c r="AW399" s="12" t="s">
        <v>31</v>
      </c>
      <c r="AX399" s="12" t="s">
        <v>74</v>
      </c>
      <c r="AY399" s="148" t="s">
        <v>132</v>
      </c>
    </row>
    <row r="400" spans="2:65" s="12" customFormat="1">
      <c r="B400" s="146"/>
      <c r="D400" s="147" t="s">
        <v>139</v>
      </c>
      <c r="E400" s="148" t="s">
        <v>1</v>
      </c>
      <c r="F400" s="149" t="s">
        <v>492</v>
      </c>
      <c r="H400" s="150">
        <v>3</v>
      </c>
      <c r="I400" s="151"/>
      <c r="L400" s="146"/>
      <c r="M400" s="152"/>
      <c r="T400" s="153"/>
      <c r="AT400" s="148" t="s">
        <v>139</v>
      </c>
      <c r="AU400" s="148" t="s">
        <v>84</v>
      </c>
      <c r="AV400" s="12" t="s">
        <v>84</v>
      </c>
      <c r="AW400" s="12" t="s">
        <v>31</v>
      </c>
      <c r="AX400" s="12" t="s">
        <v>74</v>
      </c>
      <c r="AY400" s="148" t="s">
        <v>132</v>
      </c>
    </row>
    <row r="401" spans="2:65" s="12" customFormat="1">
      <c r="B401" s="146"/>
      <c r="D401" s="147" t="s">
        <v>139</v>
      </c>
      <c r="E401" s="148" t="s">
        <v>1</v>
      </c>
      <c r="F401" s="149" t="s">
        <v>1464</v>
      </c>
      <c r="H401" s="150">
        <v>6</v>
      </c>
      <c r="I401" s="151"/>
      <c r="L401" s="146"/>
      <c r="M401" s="152"/>
      <c r="T401" s="153"/>
      <c r="AT401" s="148" t="s">
        <v>139</v>
      </c>
      <c r="AU401" s="148" t="s">
        <v>84</v>
      </c>
      <c r="AV401" s="12" t="s">
        <v>84</v>
      </c>
      <c r="AW401" s="12" t="s">
        <v>31</v>
      </c>
      <c r="AX401" s="12" t="s">
        <v>74</v>
      </c>
      <c r="AY401" s="148" t="s">
        <v>132</v>
      </c>
    </row>
    <row r="402" spans="2:65" s="12" customFormat="1">
      <c r="B402" s="146"/>
      <c r="D402" s="147" t="s">
        <v>139</v>
      </c>
      <c r="E402" s="148" t="s">
        <v>1</v>
      </c>
      <c r="F402" s="149" t="s">
        <v>1465</v>
      </c>
      <c r="H402" s="150">
        <v>6</v>
      </c>
      <c r="I402" s="151"/>
      <c r="L402" s="146"/>
      <c r="M402" s="152"/>
      <c r="T402" s="153"/>
      <c r="AT402" s="148" t="s">
        <v>139</v>
      </c>
      <c r="AU402" s="148" t="s">
        <v>84</v>
      </c>
      <c r="AV402" s="12" t="s">
        <v>84</v>
      </c>
      <c r="AW402" s="12" t="s">
        <v>31</v>
      </c>
      <c r="AX402" s="12" t="s">
        <v>74</v>
      </c>
      <c r="AY402" s="148" t="s">
        <v>132</v>
      </c>
    </row>
    <row r="403" spans="2:65" s="13" customFormat="1">
      <c r="B403" s="154"/>
      <c r="D403" s="147" t="s">
        <v>139</v>
      </c>
      <c r="E403" s="155" t="s">
        <v>1</v>
      </c>
      <c r="F403" s="156" t="s">
        <v>156</v>
      </c>
      <c r="H403" s="157">
        <v>214</v>
      </c>
      <c r="I403" s="158"/>
      <c r="L403" s="154"/>
      <c r="M403" s="159"/>
      <c r="T403" s="160"/>
      <c r="AT403" s="155" t="s">
        <v>139</v>
      </c>
      <c r="AU403" s="155" t="s">
        <v>84</v>
      </c>
      <c r="AV403" s="13" t="s">
        <v>137</v>
      </c>
      <c r="AW403" s="13" t="s">
        <v>31</v>
      </c>
      <c r="AX403" s="13" t="s">
        <v>74</v>
      </c>
      <c r="AY403" s="155" t="s">
        <v>132</v>
      </c>
    </row>
    <row r="404" spans="2:65" s="12" customFormat="1">
      <c r="B404" s="146"/>
      <c r="D404" s="147" t="s">
        <v>139</v>
      </c>
      <c r="E404" s="148" t="s">
        <v>1</v>
      </c>
      <c r="F404" s="149" t="s">
        <v>1504</v>
      </c>
      <c r="H404" s="150">
        <v>17.12</v>
      </c>
      <c r="I404" s="151"/>
      <c r="L404" s="146"/>
      <c r="M404" s="152"/>
      <c r="T404" s="153"/>
      <c r="AT404" s="148" t="s">
        <v>139</v>
      </c>
      <c r="AU404" s="148" t="s">
        <v>84</v>
      </c>
      <c r="AV404" s="12" t="s">
        <v>84</v>
      </c>
      <c r="AW404" s="12" t="s">
        <v>31</v>
      </c>
      <c r="AX404" s="12" t="s">
        <v>82</v>
      </c>
      <c r="AY404" s="148" t="s">
        <v>132</v>
      </c>
    </row>
    <row r="405" spans="2:65" s="11" customFormat="1" ht="22.9" customHeight="1">
      <c r="B405" s="120"/>
      <c r="D405" s="121" t="s">
        <v>73</v>
      </c>
      <c r="E405" s="130" t="s">
        <v>208</v>
      </c>
      <c r="F405" s="130" t="s">
        <v>472</v>
      </c>
      <c r="I405" s="123"/>
      <c r="J405" s="131">
        <f>BK405</f>
        <v>0</v>
      </c>
      <c r="L405" s="120"/>
      <c r="M405" s="125"/>
      <c r="P405" s="126">
        <f>SUM(P406:P522)</f>
        <v>0</v>
      </c>
      <c r="R405" s="126">
        <f>SUM(R406:R522)</f>
        <v>3.6888137000000003</v>
      </c>
      <c r="T405" s="127">
        <f>SUM(T406:T522)</f>
        <v>0</v>
      </c>
      <c r="AR405" s="121" t="s">
        <v>82</v>
      </c>
      <c r="AT405" s="128" t="s">
        <v>73</v>
      </c>
      <c r="AU405" s="128" t="s">
        <v>82</v>
      </c>
      <c r="AY405" s="121" t="s">
        <v>132</v>
      </c>
      <c r="BK405" s="129">
        <f>SUM(BK406:BK522)</f>
        <v>0</v>
      </c>
    </row>
    <row r="406" spans="2:65" s="1" customFormat="1" ht="24.2" customHeight="1">
      <c r="B406" s="132"/>
      <c r="C406" s="133" t="s">
        <v>388</v>
      </c>
      <c r="D406" s="133" t="s">
        <v>134</v>
      </c>
      <c r="E406" s="134" t="s">
        <v>1682</v>
      </c>
      <c r="F406" s="135" t="s">
        <v>1867</v>
      </c>
      <c r="G406" s="136" t="s">
        <v>175</v>
      </c>
      <c r="H406" s="137">
        <v>214</v>
      </c>
      <c r="I406" s="138"/>
      <c r="J406" s="139">
        <f>ROUND(I406*H406,2)</f>
        <v>0</v>
      </c>
      <c r="K406" s="135" t="s">
        <v>136</v>
      </c>
      <c r="L406" s="32"/>
      <c r="M406" s="140" t="s">
        <v>1</v>
      </c>
      <c r="N406" s="141" t="s">
        <v>39</v>
      </c>
      <c r="P406" s="142">
        <f>O406*H406</f>
        <v>0</v>
      </c>
      <c r="Q406" s="142">
        <v>1.0000000000000001E-5</v>
      </c>
      <c r="R406" s="142">
        <f>Q406*H406</f>
        <v>2.14E-3</v>
      </c>
      <c r="S406" s="142">
        <v>0</v>
      </c>
      <c r="T406" s="143">
        <f>S406*H406</f>
        <v>0</v>
      </c>
      <c r="AR406" s="144" t="s">
        <v>137</v>
      </c>
      <c r="AT406" s="144" t="s">
        <v>134</v>
      </c>
      <c r="AU406" s="144" t="s">
        <v>84</v>
      </c>
      <c r="AY406" s="17" t="s">
        <v>132</v>
      </c>
      <c r="BE406" s="145">
        <f>IF(N406="základní",J406,0)</f>
        <v>0</v>
      </c>
      <c r="BF406" s="145">
        <f>IF(N406="snížená",J406,0)</f>
        <v>0</v>
      </c>
      <c r="BG406" s="145">
        <f>IF(N406="zákl. přenesená",J406,0)</f>
        <v>0</v>
      </c>
      <c r="BH406" s="145">
        <f>IF(N406="sníž. přenesená",J406,0)</f>
        <v>0</v>
      </c>
      <c r="BI406" s="145">
        <f>IF(N406="nulová",J406,0)</f>
        <v>0</v>
      </c>
      <c r="BJ406" s="17" t="s">
        <v>82</v>
      </c>
      <c r="BK406" s="145">
        <f>ROUND(I406*H406,2)</f>
        <v>0</v>
      </c>
      <c r="BL406" s="17" t="s">
        <v>137</v>
      </c>
      <c r="BM406" s="144" t="s">
        <v>1505</v>
      </c>
    </row>
    <row r="407" spans="2:65" s="12" customFormat="1">
      <c r="B407" s="146"/>
      <c r="D407" s="147" t="s">
        <v>139</v>
      </c>
      <c r="E407" s="148" t="s">
        <v>1</v>
      </c>
      <c r="F407" s="149" t="s">
        <v>1451</v>
      </c>
      <c r="H407" s="150">
        <v>29</v>
      </c>
      <c r="I407" s="151"/>
      <c r="L407" s="146"/>
      <c r="M407" s="152"/>
      <c r="T407" s="153"/>
      <c r="AT407" s="148" t="s">
        <v>139</v>
      </c>
      <c r="AU407" s="148" t="s">
        <v>84</v>
      </c>
      <c r="AV407" s="12" t="s">
        <v>84</v>
      </c>
      <c r="AW407" s="12" t="s">
        <v>31</v>
      </c>
      <c r="AX407" s="12" t="s">
        <v>74</v>
      </c>
      <c r="AY407" s="148" t="s">
        <v>132</v>
      </c>
    </row>
    <row r="408" spans="2:65" s="12" customFormat="1">
      <c r="B408" s="146"/>
      <c r="D408" s="147" t="s">
        <v>139</v>
      </c>
      <c r="E408" s="148" t="s">
        <v>1</v>
      </c>
      <c r="F408" s="149" t="s">
        <v>1452</v>
      </c>
      <c r="H408" s="150">
        <v>53</v>
      </c>
      <c r="I408" s="151"/>
      <c r="L408" s="146"/>
      <c r="M408" s="152"/>
      <c r="T408" s="153"/>
      <c r="AT408" s="148" t="s">
        <v>139</v>
      </c>
      <c r="AU408" s="148" t="s">
        <v>84</v>
      </c>
      <c r="AV408" s="12" t="s">
        <v>84</v>
      </c>
      <c r="AW408" s="12" t="s">
        <v>31</v>
      </c>
      <c r="AX408" s="12" t="s">
        <v>74</v>
      </c>
      <c r="AY408" s="148" t="s">
        <v>132</v>
      </c>
    </row>
    <row r="409" spans="2:65" s="12" customFormat="1">
      <c r="B409" s="146"/>
      <c r="D409" s="147" t="s">
        <v>139</v>
      </c>
      <c r="E409" s="148" t="s">
        <v>1</v>
      </c>
      <c r="F409" s="149" t="s">
        <v>1453</v>
      </c>
      <c r="H409" s="150">
        <v>3</v>
      </c>
      <c r="I409" s="151"/>
      <c r="L409" s="146"/>
      <c r="M409" s="152"/>
      <c r="T409" s="153"/>
      <c r="AT409" s="148" t="s">
        <v>139</v>
      </c>
      <c r="AU409" s="148" t="s">
        <v>84</v>
      </c>
      <c r="AV409" s="12" t="s">
        <v>84</v>
      </c>
      <c r="AW409" s="12" t="s">
        <v>31</v>
      </c>
      <c r="AX409" s="12" t="s">
        <v>74</v>
      </c>
      <c r="AY409" s="148" t="s">
        <v>132</v>
      </c>
    </row>
    <row r="410" spans="2:65" s="12" customFormat="1">
      <c r="B410" s="146"/>
      <c r="D410" s="147" t="s">
        <v>139</v>
      </c>
      <c r="E410" s="148" t="s">
        <v>1</v>
      </c>
      <c r="F410" s="149" t="s">
        <v>1454</v>
      </c>
      <c r="H410" s="150">
        <v>23</v>
      </c>
      <c r="I410" s="151"/>
      <c r="L410" s="146"/>
      <c r="M410" s="152"/>
      <c r="T410" s="153"/>
      <c r="AT410" s="148" t="s">
        <v>139</v>
      </c>
      <c r="AU410" s="148" t="s">
        <v>84</v>
      </c>
      <c r="AV410" s="12" t="s">
        <v>84</v>
      </c>
      <c r="AW410" s="12" t="s">
        <v>31</v>
      </c>
      <c r="AX410" s="12" t="s">
        <v>74</v>
      </c>
      <c r="AY410" s="148" t="s">
        <v>132</v>
      </c>
    </row>
    <row r="411" spans="2:65" s="12" customFormat="1">
      <c r="B411" s="146"/>
      <c r="D411" s="147" t="s">
        <v>139</v>
      </c>
      <c r="E411" s="148" t="s">
        <v>1</v>
      </c>
      <c r="F411" s="149" t="s">
        <v>1455</v>
      </c>
      <c r="H411" s="150">
        <v>3</v>
      </c>
      <c r="I411" s="151"/>
      <c r="L411" s="146"/>
      <c r="M411" s="152"/>
      <c r="T411" s="153"/>
      <c r="AT411" s="148" t="s">
        <v>139</v>
      </c>
      <c r="AU411" s="148" t="s">
        <v>84</v>
      </c>
      <c r="AV411" s="12" t="s">
        <v>84</v>
      </c>
      <c r="AW411" s="12" t="s">
        <v>31</v>
      </c>
      <c r="AX411" s="12" t="s">
        <v>74</v>
      </c>
      <c r="AY411" s="148" t="s">
        <v>132</v>
      </c>
    </row>
    <row r="412" spans="2:65" s="12" customFormat="1">
      <c r="B412" s="146"/>
      <c r="D412" s="147" t="s">
        <v>139</v>
      </c>
      <c r="E412" s="148" t="s">
        <v>1</v>
      </c>
      <c r="F412" s="149" t="s">
        <v>1456</v>
      </c>
      <c r="H412" s="150">
        <v>3</v>
      </c>
      <c r="I412" s="151"/>
      <c r="L412" s="146"/>
      <c r="M412" s="152"/>
      <c r="T412" s="153"/>
      <c r="AT412" s="148" t="s">
        <v>139</v>
      </c>
      <c r="AU412" s="148" t="s">
        <v>84</v>
      </c>
      <c r="AV412" s="12" t="s">
        <v>84</v>
      </c>
      <c r="AW412" s="12" t="s">
        <v>31</v>
      </c>
      <c r="AX412" s="12" t="s">
        <v>74</v>
      </c>
      <c r="AY412" s="148" t="s">
        <v>132</v>
      </c>
    </row>
    <row r="413" spans="2:65" s="12" customFormat="1">
      <c r="B413" s="146"/>
      <c r="D413" s="147" t="s">
        <v>139</v>
      </c>
      <c r="E413" s="148" t="s">
        <v>1</v>
      </c>
      <c r="F413" s="149" t="s">
        <v>1457</v>
      </c>
      <c r="H413" s="150">
        <v>3</v>
      </c>
      <c r="I413" s="151"/>
      <c r="L413" s="146"/>
      <c r="M413" s="152"/>
      <c r="T413" s="153"/>
      <c r="AT413" s="148" t="s">
        <v>139</v>
      </c>
      <c r="AU413" s="148" t="s">
        <v>84</v>
      </c>
      <c r="AV413" s="12" t="s">
        <v>84</v>
      </c>
      <c r="AW413" s="12" t="s">
        <v>31</v>
      </c>
      <c r="AX413" s="12" t="s">
        <v>74</v>
      </c>
      <c r="AY413" s="148" t="s">
        <v>132</v>
      </c>
    </row>
    <row r="414" spans="2:65" s="12" customFormat="1">
      <c r="B414" s="146"/>
      <c r="D414" s="147" t="s">
        <v>139</v>
      </c>
      <c r="E414" s="148" t="s">
        <v>1</v>
      </c>
      <c r="F414" s="149" t="s">
        <v>1458</v>
      </c>
      <c r="H414" s="150">
        <v>13</v>
      </c>
      <c r="I414" s="151"/>
      <c r="L414" s="146"/>
      <c r="M414" s="152"/>
      <c r="T414" s="153"/>
      <c r="AT414" s="148" t="s">
        <v>139</v>
      </c>
      <c r="AU414" s="148" t="s">
        <v>84</v>
      </c>
      <c r="AV414" s="12" t="s">
        <v>84</v>
      </c>
      <c r="AW414" s="12" t="s">
        <v>31</v>
      </c>
      <c r="AX414" s="12" t="s">
        <v>74</v>
      </c>
      <c r="AY414" s="148" t="s">
        <v>132</v>
      </c>
    </row>
    <row r="415" spans="2:65" s="12" customFormat="1">
      <c r="B415" s="146"/>
      <c r="D415" s="147" t="s">
        <v>139</v>
      </c>
      <c r="E415" s="148" t="s">
        <v>1</v>
      </c>
      <c r="F415" s="149" t="s">
        <v>1459</v>
      </c>
      <c r="H415" s="150">
        <v>6</v>
      </c>
      <c r="I415" s="151"/>
      <c r="L415" s="146"/>
      <c r="M415" s="152"/>
      <c r="T415" s="153"/>
      <c r="AT415" s="148" t="s">
        <v>139</v>
      </c>
      <c r="AU415" s="148" t="s">
        <v>84</v>
      </c>
      <c r="AV415" s="12" t="s">
        <v>84</v>
      </c>
      <c r="AW415" s="12" t="s">
        <v>31</v>
      </c>
      <c r="AX415" s="12" t="s">
        <v>74</v>
      </c>
      <c r="AY415" s="148" t="s">
        <v>132</v>
      </c>
    </row>
    <row r="416" spans="2:65" s="12" customFormat="1">
      <c r="B416" s="146"/>
      <c r="D416" s="147" t="s">
        <v>139</v>
      </c>
      <c r="E416" s="148" t="s">
        <v>1</v>
      </c>
      <c r="F416" s="149" t="s">
        <v>1460</v>
      </c>
      <c r="H416" s="150">
        <v>6</v>
      </c>
      <c r="I416" s="151"/>
      <c r="L416" s="146"/>
      <c r="M416" s="152"/>
      <c r="T416" s="153"/>
      <c r="AT416" s="148" t="s">
        <v>139</v>
      </c>
      <c r="AU416" s="148" t="s">
        <v>84</v>
      </c>
      <c r="AV416" s="12" t="s">
        <v>84</v>
      </c>
      <c r="AW416" s="12" t="s">
        <v>31</v>
      </c>
      <c r="AX416" s="12" t="s">
        <v>74</v>
      </c>
      <c r="AY416" s="148" t="s">
        <v>132</v>
      </c>
    </row>
    <row r="417" spans="2:65" s="12" customFormat="1">
      <c r="B417" s="146"/>
      <c r="D417" s="147" t="s">
        <v>139</v>
      </c>
      <c r="E417" s="148" t="s">
        <v>1</v>
      </c>
      <c r="F417" s="149" t="s">
        <v>1461</v>
      </c>
      <c r="H417" s="150">
        <v>33</v>
      </c>
      <c r="I417" s="151"/>
      <c r="L417" s="146"/>
      <c r="M417" s="152"/>
      <c r="T417" s="153"/>
      <c r="AT417" s="148" t="s">
        <v>139</v>
      </c>
      <c r="AU417" s="148" t="s">
        <v>84</v>
      </c>
      <c r="AV417" s="12" t="s">
        <v>84</v>
      </c>
      <c r="AW417" s="12" t="s">
        <v>31</v>
      </c>
      <c r="AX417" s="12" t="s">
        <v>74</v>
      </c>
      <c r="AY417" s="148" t="s">
        <v>132</v>
      </c>
    </row>
    <row r="418" spans="2:65" s="12" customFormat="1">
      <c r="B418" s="146"/>
      <c r="D418" s="147" t="s">
        <v>139</v>
      </c>
      <c r="E418" s="148" t="s">
        <v>1</v>
      </c>
      <c r="F418" s="149" t="s">
        <v>1462</v>
      </c>
      <c r="H418" s="150">
        <v>21</v>
      </c>
      <c r="I418" s="151"/>
      <c r="L418" s="146"/>
      <c r="M418" s="152"/>
      <c r="T418" s="153"/>
      <c r="AT418" s="148" t="s">
        <v>139</v>
      </c>
      <c r="AU418" s="148" t="s">
        <v>84</v>
      </c>
      <c r="AV418" s="12" t="s">
        <v>84</v>
      </c>
      <c r="AW418" s="12" t="s">
        <v>31</v>
      </c>
      <c r="AX418" s="12" t="s">
        <v>74</v>
      </c>
      <c r="AY418" s="148" t="s">
        <v>132</v>
      </c>
    </row>
    <row r="419" spans="2:65" s="12" customFormat="1">
      <c r="B419" s="146"/>
      <c r="D419" s="147" t="s">
        <v>139</v>
      </c>
      <c r="E419" s="148" t="s">
        <v>1</v>
      </c>
      <c r="F419" s="149" t="s">
        <v>1463</v>
      </c>
      <c r="H419" s="150">
        <v>3</v>
      </c>
      <c r="I419" s="151"/>
      <c r="L419" s="146"/>
      <c r="M419" s="152"/>
      <c r="T419" s="153"/>
      <c r="AT419" s="148" t="s">
        <v>139</v>
      </c>
      <c r="AU419" s="148" t="s">
        <v>84</v>
      </c>
      <c r="AV419" s="12" t="s">
        <v>84</v>
      </c>
      <c r="AW419" s="12" t="s">
        <v>31</v>
      </c>
      <c r="AX419" s="12" t="s">
        <v>74</v>
      </c>
      <c r="AY419" s="148" t="s">
        <v>132</v>
      </c>
    </row>
    <row r="420" spans="2:65" s="12" customFormat="1">
      <c r="B420" s="146"/>
      <c r="D420" s="147" t="s">
        <v>139</v>
      </c>
      <c r="E420" s="148" t="s">
        <v>1</v>
      </c>
      <c r="F420" s="149" t="s">
        <v>492</v>
      </c>
      <c r="H420" s="150">
        <v>3</v>
      </c>
      <c r="I420" s="151"/>
      <c r="L420" s="146"/>
      <c r="M420" s="152"/>
      <c r="T420" s="153"/>
      <c r="AT420" s="148" t="s">
        <v>139</v>
      </c>
      <c r="AU420" s="148" t="s">
        <v>84</v>
      </c>
      <c r="AV420" s="12" t="s">
        <v>84</v>
      </c>
      <c r="AW420" s="12" t="s">
        <v>31</v>
      </c>
      <c r="AX420" s="12" t="s">
        <v>74</v>
      </c>
      <c r="AY420" s="148" t="s">
        <v>132</v>
      </c>
    </row>
    <row r="421" spans="2:65" s="12" customFormat="1">
      <c r="B421" s="146"/>
      <c r="D421" s="147" t="s">
        <v>139</v>
      </c>
      <c r="E421" s="148" t="s">
        <v>1</v>
      </c>
      <c r="F421" s="149" t="s">
        <v>1464</v>
      </c>
      <c r="H421" s="150">
        <v>6</v>
      </c>
      <c r="I421" s="151"/>
      <c r="L421" s="146"/>
      <c r="M421" s="152"/>
      <c r="T421" s="153"/>
      <c r="AT421" s="148" t="s">
        <v>139</v>
      </c>
      <c r="AU421" s="148" t="s">
        <v>84</v>
      </c>
      <c r="AV421" s="12" t="s">
        <v>84</v>
      </c>
      <c r="AW421" s="12" t="s">
        <v>31</v>
      </c>
      <c r="AX421" s="12" t="s">
        <v>74</v>
      </c>
      <c r="AY421" s="148" t="s">
        <v>132</v>
      </c>
    </row>
    <row r="422" spans="2:65" s="12" customFormat="1">
      <c r="B422" s="146"/>
      <c r="D422" s="147" t="s">
        <v>139</v>
      </c>
      <c r="E422" s="148" t="s">
        <v>1</v>
      </c>
      <c r="F422" s="149" t="s">
        <v>1465</v>
      </c>
      <c r="H422" s="150">
        <v>6</v>
      </c>
      <c r="I422" s="151"/>
      <c r="L422" s="146"/>
      <c r="M422" s="152"/>
      <c r="T422" s="153"/>
      <c r="AT422" s="148" t="s">
        <v>139</v>
      </c>
      <c r="AU422" s="148" t="s">
        <v>84</v>
      </c>
      <c r="AV422" s="12" t="s">
        <v>84</v>
      </c>
      <c r="AW422" s="12" t="s">
        <v>31</v>
      </c>
      <c r="AX422" s="12" t="s">
        <v>74</v>
      </c>
      <c r="AY422" s="148" t="s">
        <v>132</v>
      </c>
    </row>
    <row r="423" spans="2:65" s="13" customFormat="1">
      <c r="B423" s="154"/>
      <c r="D423" s="147" t="s">
        <v>139</v>
      </c>
      <c r="E423" s="155" t="s">
        <v>1</v>
      </c>
      <c r="F423" s="156" t="s">
        <v>156</v>
      </c>
      <c r="H423" s="157">
        <v>214</v>
      </c>
      <c r="I423" s="158"/>
      <c r="L423" s="154"/>
      <c r="M423" s="159"/>
      <c r="T423" s="160"/>
      <c r="AT423" s="155" t="s">
        <v>139</v>
      </c>
      <c r="AU423" s="155" t="s">
        <v>84</v>
      </c>
      <c r="AV423" s="13" t="s">
        <v>137</v>
      </c>
      <c r="AW423" s="13" t="s">
        <v>31</v>
      </c>
      <c r="AX423" s="13" t="s">
        <v>82</v>
      </c>
      <c r="AY423" s="155" t="s">
        <v>132</v>
      </c>
    </row>
    <row r="424" spans="2:65" s="1" customFormat="1" ht="24.2" customHeight="1">
      <c r="B424" s="132"/>
      <c r="C424" s="174" t="s">
        <v>400</v>
      </c>
      <c r="D424" s="174" t="s">
        <v>357</v>
      </c>
      <c r="E424" s="175" t="s">
        <v>1683</v>
      </c>
      <c r="F424" s="176" t="s">
        <v>1868</v>
      </c>
      <c r="G424" s="177" t="s">
        <v>175</v>
      </c>
      <c r="H424" s="178">
        <v>220.42</v>
      </c>
      <c r="I424" s="179"/>
      <c r="J424" s="180">
        <f>ROUND(I424*H424,2)</f>
        <v>0</v>
      </c>
      <c r="K424" s="176" t="s">
        <v>136</v>
      </c>
      <c r="L424" s="181"/>
      <c r="M424" s="182" t="s">
        <v>1</v>
      </c>
      <c r="N424" s="183" t="s">
        <v>39</v>
      </c>
      <c r="P424" s="142">
        <f>O424*H424</f>
        <v>0</v>
      </c>
      <c r="Q424" s="142">
        <v>2.4099999999999998E-3</v>
      </c>
      <c r="R424" s="142">
        <f>Q424*H424</f>
        <v>0.53121219999999991</v>
      </c>
      <c r="S424" s="142">
        <v>0</v>
      </c>
      <c r="T424" s="143">
        <f>S424*H424</f>
        <v>0</v>
      </c>
      <c r="AR424" s="144" t="s">
        <v>208</v>
      </c>
      <c r="AT424" s="144" t="s">
        <v>357</v>
      </c>
      <c r="AU424" s="144" t="s">
        <v>84</v>
      </c>
      <c r="AY424" s="17" t="s">
        <v>132</v>
      </c>
      <c r="BE424" s="145">
        <f>IF(N424="základní",J424,0)</f>
        <v>0</v>
      </c>
      <c r="BF424" s="145">
        <f>IF(N424="snížená",J424,0)</f>
        <v>0</v>
      </c>
      <c r="BG424" s="145">
        <f>IF(N424="zákl. přenesená",J424,0)</f>
        <v>0</v>
      </c>
      <c r="BH424" s="145">
        <f>IF(N424="sníž. přenesená",J424,0)</f>
        <v>0</v>
      </c>
      <c r="BI424" s="145">
        <f>IF(N424="nulová",J424,0)</f>
        <v>0</v>
      </c>
      <c r="BJ424" s="17" t="s">
        <v>82</v>
      </c>
      <c r="BK424" s="145">
        <f>ROUND(I424*H424,2)</f>
        <v>0</v>
      </c>
      <c r="BL424" s="17" t="s">
        <v>137</v>
      </c>
      <c r="BM424" s="144" t="s">
        <v>1506</v>
      </c>
    </row>
    <row r="425" spans="2:65" s="12" customFormat="1">
      <c r="B425" s="146"/>
      <c r="D425" s="147" t="s">
        <v>139</v>
      </c>
      <c r="F425" s="149" t="s">
        <v>1507</v>
      </c>
      <c r="H425" s="150">
        <v>220.42</v>
      </c>
      <c r="I425" s="151"/>
      <c r="L425" s="146"/>
      <c r="M425" s="152"/>
      <c r="T425" s="153"/>
      <c r="AT425" s="148" t="s">
        <v>139</v>
      </c>
      <c r="AU425" s="148" t="s">
        <v>84</v>
      </c>
      <c r="AV425" s="12" t="s">
        <v>84</v>
      </c>
      <c r="AW425" s="12" t="s">
        <v>3</v>
      </c>
      <c r="AX425" s="12" t="s">
        <v>82</v>
      </c>
      <c r="AY425" s="148" t="s">
        <v>132</v>
      </c>
    </row>
    <row r="426" spans="2:65" s="1" customFormat="1" ht="24.2" customHeight="1">
      <c r="B426" s="132"/>
      <c r="C426" s="133" t="s">
        <v>405</v>
      </c>
      <c r="D426" s="133" t="s">
        <v>134</v>
      </c>
      <c r="E426" s="134" t="s">
        <v>1782</v>
      </c>
      <c r="F426" s="135" t="s">
        <v>1969</v>
      </c>
      <c r="G426" s="136" t="s">
        <v>479</v>
      </c>
      <c r="H426" s="137">
        <v>40</v>
      </c>
      <c r="I426" s="138"/>
      <c r="J426" s="139">
        <f>ROUND(I426*H426,2)</f>
        <v>0</v>
      </c>
      <c r="K426" s="135" t="s">
        <v>136</v>
      </c>
      <c r="L426" s="32"/>
      <c r="M426" s="140" t="s">
        <v>1</v>
      </c>
      <c r="N426" s="141" t="s">
        <v>39</v>
      </c>
      <c r="P426" s="142">
        <f>O426*H426</f>
        <v>0</v>
      </c>
      <c r="Q426" s="142">
        <v>0.04</v>
      </c>
      <c r="R426" s="142">
        <f>Q426*H426</f>
        <v>1.6</v>
      </c>
      <c r="S426" s="142">
        <v>0</v>
      </c>
      <c r="T426" s="143">
        <f>S426*H426</f>
        <v>0</v>
      </c>
      <c r="AR426" s="144" t="s">
        <v>137</v>
      </c>
      <c r="AT426" s="144" t="s">
        <v>134</v>
      </c>
      <c r="AU426" s="144" t="s">
        <v>84</v>
      </c>
      <c r="AY426" s="17" t="s">
        <v>132</v>
      </c>
      <c r="BE426" s="145">
        <f>IF(N426="základní",J426,0)</f>
        <v>0</v>
      </c>
      <c r="BF426" s="145">
        <f>IF(N426="snížená",J426,0)</f>
        <v>0</v>
      </c>
      <c r="BG426" s="145">
        <f>IF(N426="zákl. přenesená",J426,0)</f>
        <v>0</v>
      </c>
      <c r="BH426" s="145">
        <f>IF(N426="sníž. přenesená",J426,0)</f>
        <v>0</v>
      </c>
      <c r="BI426" s="145">
        <f>IF(N426="nulová",J426,0)</f>
        <v>0</v>
      </c>
      <c r="BJ426" s="17" t="s">
        <v>82</v>
      </c>
      <c r="BK426" s="145">
        <f>ROUND(I426*H426,2)</f>
        <v>0</v>
      </c>
      <c r="BL426" s="17" t="s">
        <v>137</v>
      </c>
      <c r="BM426" s="144" t="s">
        <v>1508</v>
      </c>
    </row>
    <row r="427" spans="2:65" s="12" customFormat="1">
      <c r="B427" s="146"/>
      <c r="D427" s="147" t="s">
        <v>139</v>
      </c>
      <c r="E427" s="148" t="s">
        <v>1</v>
      </c>
      <c r="F427" s="149" t="s">
        <v>1440</v>
      </c>
      <c r="H427" s="150">
        <v>5</v>
      </c>
      <c r="I427" s="151"/>
      <c r="L427" s="146"/>
      <c r="M427" s="152"/>
      <c r="T427" s="153"/>
      <c r="AT427" s="148" t="s">
        <v>139</v>
      </c>
      <c r="AU427" s="148" t="s">
        <v>84</v>
      </c>
      <c r="AV427" s="12" t="s">
        <v>84</v>
      </c>
      <c r="AW427" s="12" t="s">
        <v>31</v>
      </c>
      <c r="AX427" s="12" t="s">
        <v>74</v>
      </c>
      <c r="AY427" s="148" t="s">
        <v>132</v>
      </c>
    </row>
    <row r="428" spans="2:65" s="12" customFormat="1">
      <c r="B428" s="146"/>
      <c r="D428" s="147" t="s">
        <v>139</v>
      </c>
      <c r="E428" s="148" t="s">
        <v>1</v>
      </c>
      <c r="F428" s="149" t="s">
        <v>483</v>
      </c>
      <c r="H428" s="150">
        <v>12</v>
      </c>
      <c r="I428" s="151"/>
      <c r="L428" s="146"/>
      <c r="M428" s="152"/>
      <c r="T428" s="153"/>
      <c r="AT428" s="148" t="s">
        <v>139</v>
      </c>
      <c r="AU428" s="148" t="s">
        <v>84</v>
      </c>
      <c r="AV428" s="12" t="s">
        <v>84</v>
      </c>
      <c r="AW428" s="12" t="s">
        <v>31</v>
      </c>
      <c r="AX428" s="12" t="s">
        <v>74</v>
      </c>
      <c r="AY428" s="148" t="s">
        <v>132</v>
      </c>
    </row>
    <row r="429" spans="2:65" s="12" customFormat="1">
      <c r="B429" s="146"/>
      <c r="D429" s="147" t="s">
        <v>139</v>
      </c>
      <c r="E429" s="148" t="s">
        <v>1</v>
      </c>
      <c r="F429" s="149" t="s">
        <v>484</v>
      </c>
      <c r="H429" s="150">
        <v>1</v>
      </c>
      <c r="I429" s="151"/>
      <c r="L429" s="146"/>
      <c r="M429" s="152"/>
      <c r="T429" s="153"/>
      <c r="AT429" s="148" t="s">
        <v>139</v>
      </c>
      <c r="AU429" s="148" t="s">
        <v>84</v>
      </c>
      <c r="AV429" s="12" t="s">
        <v>84</v>
      </c>
      <c r="AW429" s="12" t="s">
        <v>31</v>
      </c>
      <c r="AX429" s="12" t="s">
        <v>74</v>
      </c>
      <c r="AY429" s="148" t="s">
        <v>132</v>
      </c>
    </row>
    <row r="430" spans="2:65" s="12" customFormat="1">
      <c r="B430" s="146"/>
      <c r="D430" s="147" t="s">
        <v>139</v>
      </c>
      <c r="E430" s="148" t="s">
        <v>1</v>
      </c>
      <c r="F430" s="149" t="s">
        <v>485</v>
      </c>
      <c r="H430" s="150">
        <v>2</v>
      </c>
      <c r="I430" s="151"/>
      <c r="L430" s="146"/>
      <c r="M430" s="152"/>
      <c r="T430" s="153"/>
      <c r="AT430" s="148" t="s">
        <v>139</v>
      </c>
      <c r="AU430" s="148" t="s">
        <v>84</v>
      </c>
      <c r="AV430" s="12" t="s">
        <v>84</v>
      </c>
      <c r="AW430" s="12" t="s">
        <v>31</v>
      </c>
      <c r="AX430" s="12" t="s">
        <v>74</v>
      </c>
      <c r="AY430" s="148" t="s">
        <v>132</v>
      </c>
    </row>
    <row r="431" spans="2:65" s="12" customFormat="1">
      <c r="B431" s="146"/>
      <c r="D431" s="147" t="s">
        <v>139</v>
      </c>
      <c r="E431" s="148" t="s">
        <v>1</v>
      </c>
      <c r="F431" s="149" t="s">
        <v>1441</v>
      </c>
      <c r="H431" s="150">
        <v>1</v>
      </c>
      <c r="I431" s="151"/>
      <c r="L431" s="146"/>
      <c r="M431" s="152"/>
      <c r="T431" s="153"/>
      <c r="AT431" s="148" t="s">
        <v>139</v>
      </c>
      <c r="AU431" s="148" t="s">
        <v>84</v>
      </c>
      <c r="AV431" s="12" t="s">
        <v>84</v>
      </c>
      <c r="AW431" s="12" t="s">
        <v>31</v>
      </c>
      <c r="AX431" s="12" t="s">
        <v>74</v>
      </c>
      <c r="AY431" s="148" t="s">
        <v>132</v>
      </c>
    </row>
    <row r="432" spans="2:65" s="12" customFormat="1">
      <c r="B432" s="146"/>
      <c r="D432" s="147" t="s">
        <v>139</v>
      </c>
      <c r="E432" s="148" t="s">
        <v>1</v>
      </c>
      <c r="F432" s="149" t="s">
        <v>1442</v>
      </c>
      <c r="H432" s="150">
        <v>1</v>
      </c>
      <c r="I432" s="151"/>
      <c r="L432" s="146"/>
      <c r="M432" s="152"/>
      <c r="T432" s="153"/>
      <c r="AT432" s="148" t="s">
        <v>139</v>
      </c>
      <c r="AU432" s="148" t="s">
        <v>84</v>
      </c>
      <c r="AV432" s="12" t="s">
        <v>84</v>
      </c>
      <c r="AW432" s="12" t="s">
        <v>31</v>
      </c>
      <c r="AX432" s="12" t="s">
        <v>74</v>
      </c>
      <c r="AY432" s="148" t="s">
        <v>132</v>
      </c>
    </row>
    <row r="433" spans="2:65" s="12" customFormat="1">
      <c r="B433" s="146"/>
      <c r="D433" s="147" t="s">
        <v>139</v>
      </c>
      <c r="E433" s="148" t="s">
        <v>1</v>
      </c>
      <c r="F433" s="149" t="s">
        <v>1443</v>
      </c>
      <c r="H433" s="150">
        <v>1</v>
      </c>
      <c r="I433" s="151"/>
      <c r="L433" s="146"/>
      <c r="M433" s="152"/>
      <c r="T433" s="153"/>
      <c r="AT433" s="148" t="s">
        <v>139</v>
      </c>
      <c r="AU433" s="148" t="s">
        <v>84</v>
      </c>
      <c r="AV433" s="12" t="s">
        <v>84</v>
      </c>
      <c r="AW433" s="12" t="s">
        <v>31</v>
      </c>
      <c r="AX433" s="12" t="s">
        <v>74</v>
      </c>
      <c r="AY433" s="148" t="s">
        <v>132</v>
      </c>
    </row>
    <row r="434" spans="2:65" s="12" customFormat="1">
      <c r="B434" s="146"/>
      <c r="D434" s="147" t="s">
        <v>139</v>
      </c>
      <c r="E434" s="148" t="s">
        <v>1</v>
      </c>
      <c r="F434" s="149" t="s">
        <v>486</v>
      </c>
      <c r="H434" s="150">
        <v>2</v>
      </c>
      <c r="I434" s="151"/>
      <c r="L434" s="146"/>
      <c r="M434" s="152"/>
      <c r="T434" s="153"/>
      <c r="AT434" s="148" t="s">
        <v>139</v>
      </c>
      <c r="AU434" s="148" t="s">
        <v>84</v>
      </c>
      <c r="AV434" s="12" t="s">
        <v>84</v>
      </c>
      <c r="AW434" s="12" t="s">
        <v>31</v>
      </c>
      <c r="AX434" s="12" t="s">
        <v>74</v>
      </c>
      <c r="AY434" s="148" t="s">
        <v>132</v>
      </c>
    </row>
    <row r="435" spans="2:65" s="12" customFormat="1">
      <c r="B435" s="146"/>
      <c r="D435" s="147" t="s">
        <v>139</v>
      </c>
      <c r="E435" s="148" t="s">
        <v>1</v>
      </c>
      <c r="F435" s="149" t="s">
        <v>487</v>
      </c>
      <c r="H435" s="150">
        <v>2</v>
      </c>
      <c r="I435" s="151"/>
      <c r="L435" s="146"/>
      <c r="M435" s="152"/>
      <c r="T435" s="153"/>
      <c r="AT435" s="148" t="s">
        <v>139</v>
      </c>
      <c r="AU435" s="148" t="s">
        <v>84</v>
      </c>
      <c r="AV435" s="12" t="s">
        <v>84</v>
      </c>
      <c r="AW435" s="12" t="s">
        <v>31</v>
      </c>
      <c r="AX435" s="12" t="s">
        <v>74</v>
      </c>
      <c r="AY435" s="148" t="s">
        <v>132</v>
      </c>
    </row>
    <row r="436" spans="2:65" s="12" customFormat="1">
      <c r="B436" s="146"/>
      <c r="D436" s="147" t="s">
        <v>139</v>
      </c>
      <c r="E436" s="148" t="s">
        <v>1</v>
      </c>
      <c r="F436" s="149" t="s">
        <v>488</v>
      </c>
      <c r="H436" s="150">
        <v>2</v>
      </c>
      <c r="I436" s="151"/>
      <c r="L436" s="146"/>
      <c r="M436" s="152"/>
      <c r="T436" s="153"/>
      <c r="AT436" s="148" t="s">
        <v>139</v>
      </c>
      <c r="AU436" s="148" t="s">
        <v>84</v>
      </c>
      <c r="AV436" s="12" t="s">
        <v>84</v>
      </c>
      <c r="AW436" s="12" t="s">
        <v>31</v>
      </c>
      <c r="AX436" s="12" t="s">
        <v>74</v>
      </c>
      <c r="AY436" s="148" t="s">
        <v>132</v>
      </c>
    </row>
    <row r="437" spans="2:65" s="12" customFormat="1">
      <c r="B437" s="146"/>
      <c r="D437" s="147" t="s">
        <v>139</v>
      </c>
      <c r="E437" s="148" t="s">
        <v>1</v>
      </c>
      <c r="F437" s="149" t="s">
        <v>489</v>
      </c>
      <c r="H437" s="150">
        <v>2</v>
      </c>
      <c r="I437" s="151"/>
      <c r="L437" s="146"/>
      <c r="M437" s="152"/>
      <c r="T437" s="153"/>
      <c r="AT437" s="148" t="s">
        <v>139</v>
      </c>
      <c r="AU437" s="148" t="s">
        <v>84</v>
      </c>
      <c r="AV437" s="12" t="s">
        <v>84</v>
      </c>
      <c r="AW437" s="12" t="s">
        <v>31</v>
      </c>
      <c r="AX437" s="12" t="s">
        <v>74</v>
      </c>
      <c r="AY437" s="148" t="s">
        <v>132</v>
      </c>
    </row>
    <row r="438" spans="2:65" s="12" customFormat="1">
      <c r="B438" s="146"/>
      <c r="D438" s="147" t="s">
        <v>139</v>
      </c>
      <c r="E438" s="148" t="s">
        <v>1</v>
      </c>
      <c r="F438" s="149" t="s">
        <v>490</v>
      </c>
      <c r="H438" s="150">
        <v>3</v>
      </c>
      <c r="I438" s="151"/>
      <c r="L438" s="146"/>
      <c r="M438" s="152"/>
      <c r="T438" s="153"/>
      <c r="AT438" s="148" t="s">
        <v>139</v>
      </c>
      <c r="AU438" s="148" t="s">
        <v>84</v>
      </c>
      <c r="AV438" s="12" t="s">
        <v>84</v>
      </c>
      <c r="AW438" s="12" t="s">
        <v>31</v>
      </c>
      <c r="AX438" s="12" t="s">
        <v>74</v>
      </c>
      <c r="AY438" s="148" t="s">
        <v>132</v>
      </c>
    </row>
    <row r="439" spans="2:65" s="12" customFormat="1">
      <c r="B439" s="146"/>
      <c r="D439" s="147" t="s">
        <v>139</v>
      </c>
      <c r="E439" s="148" t="s">
        <v>1</v>
      </c>
      <c r="F439" s="149" t="s">
        <v>491</v>
      </c>
      <c r="H439" s="150">
        <v>1</v>
      </c>
      <c r="I439" s="151"/>
      <c r="L439" s="146"/>
      <c r="M439" s="152"/>
      <c r="T439" s="153"/>
      <c r="AT439" s="148" t="s">
        <v>139</v>
      </c>
      <c r="AU439" s="148" t="s">
        <v>84</v>
      </c>
      <c r="AV439" s="12" t="s">
        <v>84</v>
      </c>
      <c r="AW439" s="12" t="s">
        <v>31</v>
      </c>
      <c r="AX439" s="12" t="s">
        <v>74</v>
      </c>
      <c r="AY439" s="148" t="s">
        <v>132</v>
      </c>
    </row>
    <row r="440" spans="2:65" s="12" customFormat="1">
      <c r="B440" s="146"/>
      <c r="D440" s="147" t="s">
        <v>139</v>
      </c>
      <c r="E440" s="148" t="s">
        <v>1</v>
      </c>
      <c r="F440" s="149" t="s">
        <v>1444</v>
      </c>
      <c r="H440" s="150">
        <v>1</v>
      </c>
      <c r="I440" s="151"/>
      <c r="L440" s="146"/>
      <c r="M440" s="152"/>
      <c r="T440" s="153"/>
      <c r="AT440" s="148" t="s">
        <v>139</v>
      </c>
      <c r="AU440" s="148" t="s">
        <v>84</v>
      </c>
      <c r="AV440" s="12" t="s">
        <v>84</v>
      </c>
      <c r="AW440" s="12" t="s">
        <v>31</v>
      </c>
      <c r="AX440" s="12" t="s">
        <v>74</v>
      </c>
      <c r="AY440" s="148" t="s">
        <v>132</v>
      </c>
    </row>
    <row r="441" spans="2:65" s="12" customFormat="1">
      <c r="B441" s="146"/>
      <c r="D441" s="147" t="s">
        <v>139</v>
      </c>
      <c r="E441" s="148" t="s">
        <v>1</v>
      </c>
      <c r="F441" s="149" t="s">
        <v>493</v>
      </c>
      <c r="H441" s="150">
        <v>2</v>
      </c>
      <c r="I441" s="151"/>
      <c r="L441" s="146"/>
      <c r="M441" s="152"/>
      <c r="T441" s="153"/>
      <c r="AT441" s="148" t="s">
        <v>139</v>
      </c>
      <c r="AU441" s="148" t="s">
        <v>84</v>
      </c>
      <c r="AV441" s="12" t="s">
        <v>84</v>
      </c>
      <c r="AW441" s="12" t="s">
        <v>31</v>
      </c>
      <c r="AX441" s="12" t="s">
        <v>74</v>
      </c>
      <c r="AY441" s="148" t="s">
        <v>132</v>
      </c>
    </row>
    <row r="442" spans="2:65" s="12" customFormat="1">
      <c r="B442" s="146"/>
      <c r="D442" s="147" t="s">
        <v>139</v>
      </c>
      <c r="E442" s="148" t="s">
        <v>1</v>
      </c>
      <c r="F442" s="149" t="s">
        <v>494</v>
      </c>
      <c r="H442" s="150">
        <v>2</v>
      </c>
      <c r="I442" s="151"/>
      <c r="L442" s="146"/>
      <c r="M442" s="152"/>
      <c r="T442" s="153"/>
      <c r="AT442" s="148" t="s">
        <v>139</v>
      </c>
      <c r="AU442" s="148" t="s">
        <v>84</v>
      </c>
      <c r="AV442" s="12" t="s">
        <v>84</v>
      </c>
      <c r="AW442" s="12" t="s">
        <v>31</v>
      </c>
      <c r="AX442" s="12" t="s">
        <v>74</v>
      </c>
      <c r="AY442" s="148" t="s">
        <v>132</v>
      </c>
    </row>
    <row r="443" spans="2:65" s="13" customFormat="1">
      <c r="B443" s="154"/>
      <c r="D443" s="147" t="s">
        <v>139</v>
      </c>
      <c r="E443" s="155" t="s">
        <v>1</v>
      </c>
      <c r="F443" s="156" t="s">
        <v>156</v>
      </c>
      <c r="H443" s="157">
        <v>40</v>
      </c>
      <c r="I443" s="158"/>
      <c r="L443" s="154"/>
      <c r="M443" s="159"/>
      <c r="T443" s="160"/>
      <c r="AT443" s="155" t="s">
        <v>139</v>
      </c>
      <c r="AU443" s="155" t="s">
        <v>84</v>
      </c>
      <c r="AV443" s="13" t="s">
        <v>137</v>
      </c>
      <c r="AW443" s="13" t="s">
        <v>31</v>
      </c>
      <c r="AX443" s="13" t="s">
        <v>82</v>
      </c>
      <c r="AY443" s="155" t="s">
        <v>132</v>
      </c>
    </row>
    <row r="444" spans="2:65" s="1" customFormat="1" ht="33" customHeight="1">
      <c r="B444" s="132"/>
      <c r="C444" s="133" t="s">
        <v>410</v>
      </c>
      <c r="D444" s="133" t="s">
        <v>134</v>
      </c>
      <c r="E444" s="134" t="s">
        <v>1783</v>
      </c>
      <c r="F444" s="135" t="s">
        <v>1970</v>
      </c>
      <c r="G444" s="136" t="s">
        <v>479</v>
      </c>
      <c r="H444" s="137">
        <v>40</v>
      </c>
      <c r="I444" s="138"/>
      <c r="J444" s="139">
        <f>ROUND(I444*H444,2)</f>
        <v>0</v>
      </c>
      <c r="K444" s="135" t="s">
        <v>136</v>
      </c>
      <c r="L444" s="32"/>
      <c r="M444" s="140" t="s">
        <v>1</v>
      </c>
      <c r="N444" s="141" t="s">
        <v>39</v>
      </c>
      <c r="P444" s="142">
        <f>O444*H444</f>
        <v>0</v>
      </c>
      <c r="Q444" s="142">
        <v>6.5500000000000003E-3</v>
      </c>
      <c r="R444" s="142">
        <f>Q444*H444</f>
        <v>0.26200000000000001</v>
      </c>
      <c r="S444" s="142">
        <v>0</v>
      </c>
      <c r="T444" s="143">
        <f>S444*H444</f>
        <v>0</v>
      </c>
      <c r="AR444" s="144" t="s">
        <v>137</v>
      </c>
      <c r="AT444" s="144" t="s">
        <v>134</v>
      </c>
      <c r="AU444" s="144" t="s">
        <v>84</v>
      </c>
      <c r="AY444" s="17" t="s">
        <v>132</v>
      </c>
      <c r="BE444" s="145">
        <f>IF(N444="základní",J444,0)</f>
        <v>0</v>
      </c>
      <c r="BF444" s="145">
        <f>IF(N444="snížená",J444,0)</f>
        <v>0</v>
      </c>
      <c r="BG444" s="145">
        <f>IF(N444="zákl. přenesená",J444,0)</f>
        <v>0</v>
      </c>
      <c r="BH444" s="145">
        <f>IF(N444="sníž. přenesená",J444,0)</f>
        <v>0</v>
      </c>
      <c r="BI444" s="145">
        <f>IF(N444="nulová",J444,0)</f>
        <v>0</v>
      </c>
      <c r="BJ444" s="17" t="s">
        <v>82</v>
      </c>
      <c r="BK444" s="145">
        <f>ROUND(I444*H444,2)</f>
        <v>0</v>
      </c>
      <c r="BL444" s="17" t="s">
        <v>137</v>
      </c>
      <c r="BM444" s="144" t="s">
        <v>1509</v>
      </c>
    </row>
    <row r="445" spans="2:65" s="1" customFormat="1" ht="33" customHeight="1">
      <c r="B445" s="132"/>
      <c r="C445" s="133" t="s">
        <v>427</v>
      </c>
      <c r="D445" s="133" t="s">
        <v>134</v>
      </c>
      <c r="E445" s="134" t="s">
        <v>1784</v>
      </c>
      <c r="F445" s="135" t="s">
        <v>1971</v>
      </c>
      <c r="G445" s="136" t="s">
        <v>479</v>
      </c>
      <c r="H445" s="137">
        <v>40</v>
      </c>
      <c r="I445" s="138"/>
      <c r="J445" s="139">
        <f>ROUND(I445*H445,2)</f>
        <v>0</v>
      </c>
      <c r="K445" s="135" t="s">
        <v>136</v>
      </c>
      <c r="L445" s="32"/>
      <c r="M445" s="140" t="s">
        <v>1</v>
      </c>
      <c r="N445" s="141" t="s">
        <v>39</v>
      </c>
      <c r="P445" s="142">
        <f>O445*H445</f>
        <v>0</v>
      </c>
      <c r="Q445" s="142">
        <v>2.929E-2</v>
      </c>
      <c r="R445" s="142">
        <f>Q445*H445</f>
        <v>1.1716</v>
      </c>
      <c r="S445" s="142">
        <v>0</v>
      </c>
      <c r="T445" s="143">
        <f>S445*H445</f>
        <v>0</v>
      </c>
      <c r="AR445" s="144" t="s">
        <v>137</v>
      </c>
      <c r="AT445" s="144" t="s">
        <v>134</v>
      </c>
      <c r="AU445" s="144" t="s">
        <v>84</v>
      </c>
      <c r="AY445" s="17" t="s">
        <v>132</v>
      </c>
      <c r="BE445" s="145">
        <f>IF(N445="základní",J445,0)</f>
        <v>0</v>
      </c>
      <c r="BF445" s="145">
        <f>IF(N445="snížená",J445,0)</f>
        <v>0</v>
      </c>
      <c r="BG445" s="145">
        <f>IF(N445="zákl. přenesená",J445,0)</f>
        <v>0</v>
      </c>
      <c r="BH445" s="145">
        <f>IF(N445="sníž. přenesená",J445,0)</f>
        <v>0</v>
      </c>
      <c r="BI445" s="145">
        <f>IF(N445="nulová",J445,0)</f>
        <v>0</v>
      </c>
      <c r="BJ445" s="17" t="s">
        <v>82</v>
      </c>
      <c r="BK445" s="145">
        <f>ROUND(I445*H445,2)</f>
        <v>0</v>
      </c>
      <c r="BL445" s="17" t="s">
        <v>137</v>
      </c>
      <c r="BM445" s="144" t="s">
        <v>1510</v>
      </c>
    </row>
    <row r="446" spans="2:65" s="1" customFormat="1" ht="16.5" customHeight="1">
      <c r="B446" s="132"/>
      <c r="C446" s="133" t="s">
        <v>443</v>
      </c>
      <c r="D446" s="133" t="s">
        <v>134</v>
      </c>
      <c r="E446" s="134" t="s">
        <v>1663</v>
      </c>
      <c r="F446" s="135" t="s">
        <v>1843</v>
      </c>
      <c r="G446" s="136" t="s">
        <v>175</v>
      </c>
      <c r="H446" s="137">
        <v>235.4</v>
      </c>
      <c r="I446" s="138"/>
      <c r="J446" s="139">
        <f>ROUND(I446*H446,2)</f>
        <v>0</v>
      </c>
      <c r="K446" s="135" t="s">
        <v>136</v>
      </c>
      <c r="L446" s="32"/>
      <c r="M446" s="140" t="s">
        <v>1</v>
      </c>
      <c r="N446" s="141" t="s">
        <v>39</v>
      </c>
      <c r="P446" s="142">
        <f>O446*H446</f>
        <v>0</v>
      </c>
      <c r="Q446" s="142">
        <v>2.0000000000000001E-4</v>
      </c>
      <c r="R446" s="142">
        <f>Q446*H446</f>
        <v>4.7080000000000004E-2</v>
      </c>
      <c r="S446" s="142">
        <v>0</v>
      </c>
      <c r="T446" s="143">
        <f>S446*H446</f>
        <v>0</v>
      </c>
      <c r="AR446" s="144" t="s">
        <v>137</v>
      </c>
      <c r="AT446" s="144" t="s">
        <v>134</v>
      </c>
      <c r="AU446" s="144" t="s">
        <v>84</v>
      </c>
      <c r="AY446" s="17" t="s">
        <v>132</v>
      </c>
      <c r="BE446" s="145">
        <f>IF(N446="základní",J446,0)</f>
        <v>0</v>
      </c>
      <c r="BF446" s="145">
        <f>IF(N446="snížená",J446,0)</f>
        <v>0</v>
      </c>
      <c r="BG446" s="145">
        <f>IF(N446="zákl. přenesená",J446,0)</f>
        <v>0</v>
      </c>
      <c r="BH446" s="145">
        <f>IF(N446="sníž. přenesená",J446,0)</f>
        <v>0</v>
      </c>
      <c r="BI446" s="145">
        <f>IF(N446="nulová",J446,0)</f>
        <v>0</v>
      </c>
      <c r="BJ446" s="17" t="s">
        <v>82</v>
      </c>
      <c r="BK446" s="145">
        <f>ROUND(I446*H446,2)</f>
        <v>0</v>
      </c>
      <c r="BL446" s="17" t="s">
        <v>137</v>
      </c>
      <c r="BM446" s="144" t="s">
        <v>1511</v>
      </c>
    </row>
    <row r="447" spans="2:65" s="12" customFormat="1">
      <c r="B447" s="146"/>
      <c r="D447" s="147" t="s">
        <v>139</v>
      </c>
      <c r="E447" s="148" t="s">
        <v>1</v>
      </c>
      <c r="F447" s="149" t="s">
        <v>1451</v>
      </c>
      <c r="H447" s="150">
        <v>29</v>
      </c>
      <c r="I447" s="151"/>
      <c r="L447" s="146"/>
      <c r="M447" s="152"/>
      <c r="T447" s="153"/>
      <c r="AT447" s="148" t="s">
        <v>139</v>
      </c>
      <c r="AU447" s="148" t="s">
        <v>84</v>
      </c>
      <c r="AV447" s="12" t="s">
        <v>84</v>
      </c>
      <c r="AW447" s="12" t="s">
        <v>31</v>
      </c>
      <c r="AX447" s="12" t="s">
        <v>74</v>
      </c>
      <c r="AY447" s="148" t="s">
        <v>132</v>
      </c>
    </row>
    <row r="448" spans="2:65" s="12" customFormat="1">
      <c r="B448" s="146"/>
      <c r="D448" s="147" t="s">
        <v>139</v>
      </c>
      <c r="E448" s="148" t="s">
        <v>1</v>
      </c>
      <c r="F448" s="149" t="s">
        <v>1452</v>
      </c>
      <c r="H448" s="150">
        <v>53</v>
      </c>
      <c r="I448" s="151"/>
      <c r="L448" s="146"/>
      <c r="M448" s="152"/>
      <c r="T448" s="153"/>
      <c r="AT448" s="148" t="s">
        <v>139</v>
      </c>
      <c r="AU448" s="148" t="s">
        <v>84</v>
      </c>
      <c r="AV448" s="12" t="s">
        <v>84</v>
      </c>
      <c r="AW448" s="12" t="s">
        <v>31</v>
      </c>
      <c r="AX448" s="12" t="s">
        <v>74</v>
      </c>
      <c r="AY448" s="148" t="s">
        <v>132</v>
      </c>
    </row>
    <row r="449" spans="2:51" s="12" customFormat="1">
      <c r="B449" s="146"/>
      <c r="D449" s="147" t="s">
        <v>139</v>
      </c>
      <c r="E449" s="148" t="s">
        <v>1</v>
      </c>
      <c r="F449" s="149" t="s">
        <v>1453</v>
      </c>
      <c r="H449" s="150">
        <v>3</v>
      </c>
      <c r="I449" s="151"/>
      <c r="L449" s="146"/>
      <c r="M449" s="152"/>
      <c r="T449" s="153"/>
      <c r="AT449" s="148" t="s">
        <v>139</v>
      </c>
      <c r="AU449" s="148" t="s">
        <v>84</v>
      </c>
      <c r="AV449" s="12" t="s">
        <v>84</v>
      </c>
      <c r="AW449" s="12" t="s">
        <v>31</v>
      </c>
      <c r="AX449" s="12" t="s">
        <v>74</v>
      </c>
      <c r="AY449" s="148" t="s">
        <v>132</v>
      </c>
    </row>
    <row r="450" spans="2:51" s="12" customFormat="1">
      <c r="B450" s="146"/>
      <c r="D450" s="147" t="s">
        <v>139</v>
      </c>
      <c r="E450" s="148" t="s">
        <v>1</v>
      </c>
      <c r="F450" s="149" t="s">
        <v>1454</v>
      </c>
      <c r="H450" s="150">
        <v>23</v>
      </c>
      <c r="I450" s="151"/>
      <c r="L450" s="146"/>
      <c r="M450" s="152"/>
      <c r="T450" s="153"/>
      <c r="AT450" s="148" t="s">
        <v>139</v>
      </c>
      <c r="AU450" s="148" t="s">
        <v>84</v>
      </c>
      <c r="AV450" s="12" t="s">
        <v>84</v>
      </c>
      <c r="AW450" s="12" t="s">
        <v>31</v>
      </c>
      <c r="AX450" s="12" t="s">
        <v>74</v>
      </c>
      <c r="AY450" s="148" t="s">
        <v>132</v>
      </c>
    </row>
    <row r="451" spans="2:51" s="12" customFormat="1">
      <c r="B451" s="146"/>
      <c r="D451" s="147" t="s">
        <v>139</v>
      </c>
      <c r="E451" s="148" t="s">
        <v>1</v>
      </c>
      <c r="F451" s="149" t="s">
        <v>1455</v>
      </c>
      <c r="H451" s="150">
        <v>3</v>
      </c>
      <c r="I451" s="151"/>
      <c r="L451" s="146"/>
      <c r="M451" s="152"/>
      <c r="T451" s="153"/>
      <c r="AT451" s="148" t="s">
        <v>139</v>
      </c>
      <c r="AU451" s="148" t="s">
        <v>84</v>
      </c>
      <c r="AV451" s="12" t="s">
        <v>84</v>
      </c>
      <c r="AW451" s="12" t="s">
        <v>31</v>
      </c>
      <c r="AX451" s="12" t="s">
        <v>74</v>
      </c>
      <c r="AY451" s="148" t="s">
        <v>132</v>
      </c>
    </row>
    <row r="452" spans="2:51" s="12" customFormat="1">
      <c r="B452" s="146"/>
      <c r="D452" s="147" t="s">
        <v>139</v>
      </c>
      <c r="E452" s="148" t="s">
        <v>1</v>
      </c>
      <c r="F452" s="149" t="s">
        <v>1456</v>
      </c>
      <c r="H452" s="150">
        <v>3</v>
      </c>
      <c r="I452" s="151"/>
      <c r="L452" s="146"/>
      <c r="M452" s="152"/>
      <c r="T452" s="153"/>
      <c r="AT452" s="148" t="s">
        <v>139</v>
      </c>
      <c r="AU452" s="148" t="s">
        <v>84</v>
      </c>
      <c r="AV452" s="12" t="s">
        <v>84</v>
      </c>
      <c r="AW452" s="12" t="s">
        <v>31</v>
      </c>
      <c r="AX452" s="12" t="s">
        <v>74</v>
      </c>
      <c r="AY452" s="148" t="s">
        <v>132</v>
      </c>
    </row>
    <row r="453" spans="2:51" s="12" customFormat="1">
      <c r="B453" s="146"/>
      <c r="D453" s="147" t="s">
        <v>139</v>
      </c>
      <c r="E453" s="148" t="s">
        <v>1</v>
      </c>
      <c r="F453" s="149" t="s">
        <v>1457</v>
      </c>
      <c r="H453" s="150">
        <v>3</v>
      </c>
      <c r="I453" s="151"/>
      <c r="L453" s="146"/>
      <c r="M453" s="152"/>
      <c r="T453" s="153"/>
      <c r="AT453" s="148" t="s">
        <v>139</v>
      </c>
      <c r="AU453" s="148" t="s">
        <v>84</v>
      </c>
      <c r="AV453" s="12" t="s">
        <v>84</v>
      </c>
      <c r="AW453" s="12" t="s">
        <v>31</v>
      </c>
      <c r="AX453" s="12" t="s">
        <v>74</v>
      </c>
      <c r="AY453" s="148" t="s">
        <v>132</v>
      </c>
    </row>
    <row r="454" spans="2:51" s="12" customFormat="1">
      <c r="B454" s="146"/>
      <c r="D454" s="147" t="s">
        <v>139</v>
      </c>
      <c r="E454" s="148" t="s">
        <v>1</v>
      </c>
      <c r="F454" s="149" t="s">
        <v>1458</v>
      </c>
      <c r="H454" s="150">
        <v>13</v>
      </c>
      <c r="I454" s="151"/>
      <c r="L454" s="146"/>
      <c r="M454" s="152"/>
      <c r="T454" s="153"/>
      <c r="AT454" s="148" t="s">
        <v>139</v>
      </c>
      <c r="AU454" s="148" t="s">
        <v>84</v>
      </c>
      <c r="AV454" s="12" t="s">
        <v>84</v>
      </c>
      <c r="AW454" s="12" t="s">
        <v>31</v>
      </c>
      <c r="AX454" s="12" t="s">
        <v>74</v>
      </c>
      <c r="AY454" s="148" t="s">
        <v>132</v>
      </c>
    </row>
    <row r="455" spans="2:51" s="12" customFormat="1">
      <c r="B455" s="146"/>
      <c r="D455" s="147" t="s">
        <v>139</v>
      </c>
      <c r="E455" s="148" t="s">
        <v>1</v>
      </c>
      <c r="F455" s="149" t="s">
        <v>1459</v>
      </c>
      <c r="H455" s="150">
        <v>6</v>
      </c>
      <c r="I455" s="151"/>
      <c r="L455" s="146"/>
      <c r="M455" s="152"/>
      <c r="T455" s="153"/>
      <c r="AT455" s="148" t="s">
        <v>139</v>
      </c>
      <c r="AU455" s="148" t="s">
        <v>84</v>
      </c>
      <c r="AV455" s="12" t="s">
        <v>84</v>
      </c>
      <c r="AW455" s="12" t="s">
        <v>31</v>
      </c>
      <c r="AX455" s="12" t="s">
        <v>74</v>
      </c>
      <c r="AY455" s="148" t="s">
        <v>132</v>
      </c>
    </row>
    <row r="456" spans="2:51" s="12" customFormat="1">
      <c r="B456" s="146"/>
      <c r="D456" s="147" t="s">
        <v>139</v>
      </c>
      <c r="E456" s="148" t="s">
        <v>1</v>
      </c>
      <c r="F456" s="149" t="s">
        <v>1460</v>
      </c>
      <c r="H456" s="150">
        <v>6</v>
      </c>
      <c r="I456" s="151"/>
      <c r="L456" s="146"/>
      <c r="M456" s="152"/>
      <c r="T456" s="153"/>
      <c r="AT456" s="148" t="s">
        <v>139</v>
      </c>
      <c r="AU456" s="148" t="s">
        <v>84</v>
      </c>
      <c r="AV456" s="12" t="s">
        <v>84</v>
      </c>
      <c r="AW456" s="12" t="s">
        <v>31</v>
      </c>
      <c r="AX456" s="12" t="s">
        <v>74</v>
      </c>
      <c r="AY456" s="148" t="s">
        <v>132</v>
      </c>
    </row>
    <row r="457" spans="2:51" s="12" customFormat="1">
      <c r="B457" s="146"/>
      <c r="D457" s="147" t="s">
        <v>139</v>
      </c>
      <c r="E457" s="148" t="s">
        <v>1</v>
      </c>
      <c r="F457" s="149" t="s">
        <v>1461</v>
      </c>
      <c r="H457" s="150">
        <v>33</v>
      </c>
      <c r="I457" s="151"/>
      <c r="L457" s="146"/>
      <c r="M457" s="152"/>
      <c r="T457" s="153"/>
      <c r="AT457" s="148" t="s">
        <v>139</v>
      </c>
      <c r="AU457" s="148" t="s">
        <v>84</v>
      </c>
      <c r="AV457" s="12" t="s">
        <v>84</v>
      </c>
      <c r="AW457" s="12" t="s">
        <v>31</v>
      </c>
      <c r="AX457" s="12" t="s">
        <v>74</v>
      </c>
      <c r="AY457" s="148" t="s">
        <v>132</v>
      </c>
    </row>
    <row r="458" spans="2:51" s="12" customFormat="1">
      <c r="B458" s="146"/>
      <c r="D458" s="147" t="s">
        <v>139</v>
      </c>
      <c r="E458" s="148" t="s">
        <v>1</v>
      </c>
      <c r="F458" s="149" t="s">
        <v>1462</v>
      </c>
      <c r="H458" s="150">
        <v>21</v>
      </c>
      <c r="I458" s="151"/>
      <c r="L458" s="146"/>
      <c r="M458" s="152"/>
      <c r="T458" s="153"/>
      <c r="AT458" s="148" t="s">
        <v>139</v>
      </c>
      <c r="AU458" s="148" t="s">
        <v>84</v>
      </c>
      <c r="AV458" s="12" t="s">
        <v>84</v>
      </c>
      <c r="AW458" s="12" t="s">
        <v>31</v>
      </c>
      <c r="AX458" s="12" t="s">
        <v>74</v>
      </c>
      <c r="AY458" s="148" t="s">
        <v>132</v>
      </c>
    </row>
    <row r="459" spans="2:51" s="12" customFormat="1">
      <c r="B459" s="146"/>
      <c r="D459" s="147" t="s">
        <v>139</v>
      </c>
      <c r="E459" s="148" t="s">
        <v>1</v>
      </c>
      <c r="F459" s="149" t="s">
        <v>1463</v>
      </c>
      <c r="H459" s="150">
        <v>3</v>
      </c>
      <c r="I459" s="151"/>
      <c r="L459" s="146"/>
      <c r="M459" s="152"/>
      <c r="T459" s="153"/>
      <c r="AT459" s="148" t="s">
        <v>139</v>
      </c>
      <c r="AU459" s="148" t="s">
        <v>84</v>
      </c>
      <c r="AV459" s="12" t="s">
        <v>84</v>
      </c>
      <c r="AW459" s="12" t="s">
        <v>31</v>
      </c>
      <c r="AX459" s="12" t="s">
        <v>74</v>
      </c>
      <c r="AY459" s="148" t="s">
        <v>132</v>
      </c>
    </row>
    <row r="460" spans="2:51" s="12" customFormat="1">
      <c r="B460" s="146"/>
      <c r="D460" s="147" t="s">
        <v>139</v>
      </c>
      <c r="E460" s="148" t="s">
        <v>1</v>
      </c>
      <c r="F460" s="149" t="s">
        <v>492</v>
      </c>
      <c r="H460" s="150">
        <v>3</v>
      </c>
      <c r="I460" s="151"/>
      <c r="L460" s="146"/>
      <c r="M460" s="152"/>
      <c r="T460" s="153"/>
      <c r="AT460" s="148" t="s">
        <v>139</v>
      </c>
      <c r="AU460" s="148" t="s">
        <v>84</v>
      </c>
      <c r="AV460" s="12" t="s">
        <v>84</v>
      </c>
      <c r="AW460" s="12" t="s">
        <v>31</v>
      </c>
      <c r="AX460" s="12" t="s">
        <v>74</v>
      </c>
      <c r="AY460" s="148" t="s">
        <v>132</v>
      </c>
    </row>
    <row r="461" spans="2:51" s="12" customFormat="1">
      <c r="B461" s="146"/>
      <c r="D461" s="147" t="s">
        <v>139</v>
      </c>
      <c r="E461" s="148" t="s">
        <v>1</v>
      </c>
      <c r="F461" s="149" t="s">
        <v>1464</v>
      </c>
      <c r="H461" s="150">
        <v>6</v>
      </c>
      <c r="I461" s="151"/>
      <c r="L461" s="146"/>
      <c r="M461" s="152"/>
      <c r="T461" s="153"/>
      <c r="AT461" s="148" t="s">
        <v>139</v>
      </c>
      <c r="AU461" s="148" t="s">
        <v>84</v>
      </c>
      <c r="AV461" s="12" t="s">
        <v>84</v>
      </c>
      <c r="AW461" s="12" t="s">
        <v>31</v>
      </c>
      <c r="AX461" s="12" t="s">
        <v>74</v>
      </c>
      <c r="AY461" s="148" t="s">
        <v>132</v>
      </c>
    </row>
    <row r="462" spans="2:51" s="12" customFormat="1">
      <c r="B462" s="146"/>
      <c r="D462" s="147" t="s">
        <v>139</v>
      </c>
      <c r="E462" s="148" t="s">
        <v>1</v>
      </c>
      <c r="F462" s="149" t="s">
        <v>1465</v>
      </c>
      <c r="H462" s="150">
        <v>6</v>
      </c>
      <c r="I462" s="151"/>
      <c r="L462" s="146"/>
      <c r="M462" s="152"/>
      <c r="T462" s="153"/>
      <c r="AT462" s="148" t="s">
        <v>139</v>
      </c>
      <c r="AU462" s="148" t="s">
        <v>84</v>
      </c>
      <c r="AV462" s="12" t="s">
        <v>84</v>
      </c>
      <c r="AW462" s="12" t="s">
        <v>31</v>
      </c>
      <c r="AX462" s="12" t="s">
        <v>74</v>
      </c>
      <c r="AY462" s="148" t="s">
        <v>132</v>
      </c>
    </row>
    <row r="463" spans="2:51" s="13" customFormat="1">
      <c r="B463" s="154"/>
      <c r="D463" s="147" t="s">
        <v>139</v>
      </c>
      <c r="E463" s="155" t="s">
        <v>1</v>
      </c>
      <c r="F463" s="156" t="s">
        <v>156</v>
      </c>
      <c r="H463" s="157">
        <v>214</v>
      </c>
      <c r="I463" s="158"/>
      <c r="L463" s="154"/>
      <c r="M463" s="159"/>
      <c r="T463" s="160"/>
      <c r="AT463" s="155" t="s">
        <v>139</v>
      </c>
      <c r="AU463" s="155" t="s">
        <v>84</v>
      </c>
      <c r="AV463" s="13" t="s">
        <v>137</v>
      </c>
      <c r="AW463" s="13" t="s">
        <v>31</v>
      </c>
      <c r="AX463" s="13" t="s">
        <v>74</v>
      </c>
      <c r="AY463" s="155" t="s">
        <v>132</v>
      </c>
    </row>
    <row r="464" spans="2:51" s="12" customFormat="1">
      <c r="B464" s="146"/>
      <c r="D464" s="147" t="s">
        <v>139</v>
      </c>
      <c r="E464" s="148" t="s">
        <v>1</v>
      </c>
      <c r="F464" s="149" t="s">
        <v>1512</v>
      </c>
      <c r="H464" s="150">
        <v>235.4</v>
      </c>
      <c r="I464" s="151"/>
      <c r="L464" s="146"/>
      <c r="M464" s="152"/>
      <c r="T464" s="153"/>
      <c r="AT464" s="148" t="s">
        <v>139</v>
      </c>
      <c r="AU464" s="148" t="s">
        <v>84</v>
      </c>
      <c r="AV464" s="12" t="s">
        <v>84</v>
      </c>
      <c r="AW464" s="12" t="s">
        <v>31</v>
      </c>
      <c r="AX464" s="12" t="s">
        <v>82</v>
      </c>
      <c r="AY464" s="148" t="s">
        <v>132</v>
      </c>
    </row>
    <row r="465" spans="2:65" s="1" customFormat="1" ht="24.2" customHeight="1">
      <c r="B465" s="132"/>
      <c r="C465" s="133" t="s">
        <v>447</v>
      </c>
      <c r="D465" s="133" t="s">
        <v>134</v>
      </c>
      <c r="E465" s="134" t="s">
        <v>1664</v>
      </c>
      <c r="F465" s="135" t="s">
        <v>1844</v>
      </c>
      <c r="G465" s="136" t="s">
        <v>175</v>
      </c>
      <c r="H465" s="137">
        <v>235.4</v>
      </c>
      <c r="I465" s="138"/>
      <c r="J465" s="139">
        <f>ROUND(I465*H465,2)</f>
        <v>0</v>
      </c>
      <c r="K465" s="135" t="s">
        <v>136</v>
      </c>
      <c r="L465" s="32"/>
      <c r="M465" s="140" t="s">
        <v>1</v>
      </c>
      <c r="N465" s="141" t="s">
        <v>39</v>
      </c>
      <c r="P465" s="142">
        <f>O465*H465</f>
        <v>0</v>
      </c>
      <c r="Q465" s="142">
        <v>9.0000000000000006E-5</v>
      </c>
      <c r="R465" s="142">
        <f>Q465*H465</f>
        <v>2.1186000000000003E-2</v>
      </c>
      <c r="S465" s="142">
        <v>0</v>
      </c>
      <c r="T465" s="143">
        <f>S465*H465</f>
        <v>0</v>
      </c>
      <c r="AR465" s="144" t="s">
        <v>137</v>
      </c>
      <c r="AT465" s="144" t="s">
        <v>134</v>
      </c>
      <c r="AU465" s="144" t="s">
        <v>84</v>
      </c>
      <c r="AY465" s="17" t="s">
        <v>132</v>
      </c>
      <c r="BE465" s="145">
        <f>IF(N465="základní",J465,0)</f>
        <v>0</v>
      </c>
      <c r="BF465" s="145">
        <f>IF(N465="snížená",J465,0)</f>
        <v>0</v>
      </c>
      <c r="BG465" s="145">
        <f>IF(N465="zákl. přenesená",J465,0)</f>
        <v>0</v>
      </c>
      <c r="BH465" s="145">
        <f>IF(N465="sníž. přenesená",J465,0)</f>
        <v>0</v>
      </c>
      <c r="BI465" s="145">
        <f>IF(N465="nulová",J465,0)</f>
        <v>0</v>
      </c>
      <c r="BJ465" s="17" t="s">
        <v>82</v>
      </c>
      <c r="BK465" s="145">
        <f>ROUND(I465*H465,2)</f>
        <v>0</v>
      </c>
      <c r="BL465" s="17" t="s">
        <v>137</v>
      </c>
      <c r="BM465" s="144" t="s">
        <v>1513</v>
      </c>
    </row>
    <row r="466" spans="2:65" s="12" customFormat="1">
      <c r="B466" s="146"/>
      <c r="D466" s="147" t="s">
        <v>139</v>
      </c>
      <c r="E466" s="148" t="s">
        <v>1</v>
      </c>
      <c r="F466" s="149" t="s">
        <v>1451</v>
      </c>
      <c r="H466" s="150">
        <v>29</v>
      </c>
      <c r="I466" s="151"/>
      <c r="L466" s="146"/>
      <c r="M466" s="152"/>
      <c r="T466" s="153"/>
      <c r="AT466" s="148" t="s">
        <v>139</v>
      </c>
      <c r="AU466" s="148" t="s">
        <v>84</v>
      </c>
      <c r="AV466" s="12" t="s">
        <v>84</v>
      </c>
      <c r="AW466" s="12" t="s">
        <v>31</v>
      </c>
      <c r="AX466" s="12" t="s">
        <v>74</v>
      </c>
      <c r="AY466" s="148" t="s">
        <v>132</v>
      </c>
    </row>
    <row r="467" spans="2:65" s="12" customFormat="1">
      <c r="B467" s="146"/>
      <c r="D467" s="147" t="s">
        <v>139</v>
      </c>
      <c r="E467" s="148" t="s">
        <v>1</v>
      </c>
      <c r="F467" s="149" t="s">
        <v>1452</v>
      </c>
      <c r="H467" s="150">
        <v>53</v>
      </c>
      <c r="I467" s="151"/>
      <c r="L467" s="146"/>
      <c r="M467" s="152"/>
      <c r="T467" s="153"/>
      <c r="AT467" s="148" t="s">
        <v>139</v>
      </c>
      <c r="AU467" s="148" t="s">
        <v>84</v>
      </c>
      <c r="AV467" s="12" t="s">
        <v>84</v>
      </c>
      <c r="AW467" s="12" t="s">
        <v>31</v>
      </c>
      <c r="AX467" s="12" t="s">
        <v>74</v>
      </c>
      <c r="AY467" s="148" t="s">
        <v>132</v>
      </c>
    </row>
    <row r="468" spans="2:65" s="12" customFormat="1">
      <c r="B468" s="146"/>
      <c r="D468" s="147" t="s">
        <v>139</v>
      </c>
      <c r="E468" s="148" t="s">
        <v>1</v>
      </c>
      <c r="F468" s="149" t="s">
        <v>1453</v>
      </c>
      <c r="H468" s="150">
        <v>3</v>
      </c>
      <c r="I468" s="151"/>
      <c r="L468" s="146"/>
      <c r="M468" s="152"/>
      <c r="T468" s="153"/>
      <c r="AT468" s="148" t="s">
        <v>139</v>
      </c>
      <c r="AU468" s="148" t="s">
        <v>84</v>
      </c>
      <c r="AV468" s="12" t="s">
        <v>84</v>
      </c>
      <c r="AW468" s="12" t="s">
        <v>31</v>
      </c>
      <c r="AX468" s="12" t="s">
        <v>74</v>
      </c>
      <c r="AY468" s="148" t="s">
        <v>132</v>
      </c>
    </row>
    <row r="469" spans="2:65" s="12" customFormat="1">
      <c r="B469" s="146"/>
      <c r="D469" s="147" t="s">
        <v>139</v>
      </c>
      <c r="E469" s="148" t="s">
        <v>1</v>
      </c>
      <c r="F469" s="149" t="s">
        <v>1454</v>
      </c>
      <c r="H469" s="150">
        <v>23</v>
      </c>
      <c r="I469" s="151"/>
      <c r="L469" s="146"/>
      <c r="M469" s="152"/>
      <c r="T469" s="153"/>
      <c r="AT469" s="148" t="s">
        <v>139</v>
      </c>
      <c r="AU469" s="148" t="s">
        <v>84</v>
      </c>
      <c r="AV469" s="12" t="s">
        <v>84</v>
      </c>
      <c r="AW469" s="12" t="s">
        <v>31</v>
      </c>
      <c r="AX469" s="12" t="s">
        <v>74</v>
      </c>
      <c r="AY469" s="148" t="s">
        <v>132</v>
      </c>
    </row>
    <row r="470" spans="2:65" s="12" customFormat="1">
      <c r="B470" s="146"/>
      <c r="D470" s="147" t="s">
        <v>139</v>
      </c>
      <c r="E470" s="148" t="s">
        <v>1</v>
      </c>
      <c r="F470" s="149" t="s">
        <v>1455</v>
      </c>
      <c r="H470" s="150">
        <v>3</v>
      </c>
      <c r="I470" s="151"/>
      <c r="L470" s="146"/>
      <c r="M470" s="152"/>
      <c r="T470" s="153"/>
      <c r="AT470" s="148" t="s">
        <v>139</v>
      </c>
      <c r="AU470" s="148" t="s">
        <v>84</v>
      </c>
      <c r="AV470" s="12" t="s">
        <v>84</v>
      </c>
      <c r="AW470" s="12" t="s">
        <v>31</v>
      </c>
      <c r="AX470" s="12" t="s">
        <v>74</v>
      </c>
      <c r="AY470" s="148" t="s">
        <v>132</v>
      </c>
    </row>
    <row r="471" spans="2:65" s="12" customFormat="1">
      <c r="B471" s="146"/>
      <c r="D471" s="147" t="s">
        <v>139</v>
      </c>
      <c r="E471" s="148" t="s">
        <v>1</v>
      </c>
      <c r="F471" s="149" t="s">
        <v>1456</v>
      </c>
      <c r="H471" s="150">
        <v>3</v>
      </c>
      <c r="I471" s="151"/>
      <c r="L471" s="146"/>
      <c r="M471" s="152"/>
      <c r="T471" s="153"/>
      <c r="AT471" s="148" t="s">
        <v>139</v>
      </c>
      <c r="AU471" s="148" t="s">
        <v>84</v>
      </c>
      <c r="AV471" s="12" t="s">
        <v>84</v>
      </c>
      <c r="AW471" s="12" t="s">
        <v>31</v>
      </c>
      <c r="AX471" s="12" t="s">
        <v>74</v>
      </c>
      <c r="AY471" s="148" t="s">
        <v>132</v>
      </c>
    </row>
    <row r="472" spans="2:65" s="12" customFormat="1">
      <c r="B472" s="146"/>
      <c r="D472" s="147" t="s">
        <v>139</v>
      </c>
      <c r="E472" s="148" t="s">
        <v>1</v>
      </c>
      <c r="F472" s="149" t="s">
        <v>1457</v>
      </c>
      <c r="H472" s="150">
        <v>3</v>
      </c>
      <c r="I472" s="151"/>
      <c r="L472" s="146"/>
      <c r="M472" s="152"/>
      <c r="T472" s="153"/>
      <c r="AT472" s="148" t="s">
        <v>139</v>
      </c>
      <c r="AU472" s="148" t="s">
        <v>84</v>
      </c>
      <c r="AV472" s="12" t="s">
        <v>84</v>
      </c>
      <c r="AW472" s="12" t="s">
        <v>31</v>
      </c>
      <c r="AX472" s="12" t="s">
        <v>74</v>
      </c>
      <c r="AY472" s="148" t="s">
        <v>132</v>
      </c>
    </row>
    <row r="473" spans="2:65" s="12" customFormat="1">
      <c r="B473" s="146"/>
      <c r="D473" s="147" t="s">
        <v>139</v>
      </c>
      <c r="E473" s="148" t="s">
        <v>1</v>
      </c>
      <c r="F473" s="149" t="s">
        <v>1458</v>
      </c>
      <c r="H473" s="150">
        <v>13</v>
      </c>
      <c r="I473" s="151"/>
      <c r="L473" s="146"/>
      <c r="M473" s="152"/>
      <c r="T473" s="153"/>
      <c r="AT473" s="148" t="s">
        <v>139</v>
      </c>
      <c r="AU473" s="148" t="s">
        <v>84</v>
      </c>
      <c r="AV473" s="12" t="s">
        <v>84</v>
      </c>
      <c r="AW473" s="12" t="s">
        <v>31</v>
      </c>
      <c r="AX473" s="12" t="s">
        <v>74</v>
      </c>
      <c r="AY473" s="148" t="s">
        <v>132</v>
      </c>
    </row>
    <row r="474" spans="2:65" s="12" customFormat="1">
      <c r="B474" s="146"/>
      <c r="D474" s="147" t="s">
        <v>139</v>
      </c>
      <c r="E474" s="148" t="s">
        <v>1</v>
      </c>
      <c r="F474" s="149" t="s">
        <v>1459</v>
      </c>
      <c r="H474" s="150">
        <v>6</v>
      </c>
      <c r="I474" s="151"/>
      <c r="L474" s="146"/>
      <c r="M474" s="152"/>
      <c r="T474" s="153"/>
      <c r="AT474" s="148" t="s">
        <v>139</v>
      </c>
      <c r="AU474" s="148" t="s">
        <v>84</v>
      </c>
      <c r="AV474" s="12" t="s">
        <v>84</v>
      </c>
      <c r="AW474" s="12" t="s">
        <v>31</v>
      </c>
      <c r="AX474" s="12" t="s">
        <v>74</v>
      </c>
      <c r="AY474" s="148" t="s">
        <v>132</v>
      </c>
    </row>
    <row r="475" spans="2:65" s="12" customFormat="1">
      <c r="B475" s="146"/>
      <c r="D475" s="147" t="s">
        <v>139</v>
      </c>
      <c r="E475" s="148" t="s">
        <v>1</v>
      </c>
      <c r="F475" s="149" t="s">
        <v>1460</v>
      </c>
      <c r="H475" s="150">
        <v>6</v>
      </c>
      <c r="I475" s="151"/>
      <c r="L475" s="146"/>
      <c r="M475" s="152"/>
      <c r="T475" s="153"/>
      <c r="AT475" s="148" t="s">
        <v>139</v>
      </c>
      <c r="AU475" s="148" t="s">
        <v>84</v>
      </c>
      <c r="AV475" s="12" t="s">
        <v>84</v>
      </c>
      <c r="AW475" s="12" t="s">
        <v>31</v>
      </c>
      <c r="AX475" s="12" t="s">
        <v>74</v>
      </c>
      <c r="AY475" s="148" t="s">
        <v>132</v>
      </c>
    </row>
    <row r="476" spans="2:65" s="12" customFormat="1">
      <c r="B476" s="146"/>
      <c r="D476" s="147" t="s">
        <v>139</v>
      </c>
      <c r="E476" s="148" t="s">
        <v>1</v>
      </c>
      <c r="F476" s="149" t="s">
        <v>1461</v>
      </c>
      <c r="H476" s="150">
        <v>33</v>
      </c>
      <c r="I476" s="151"/>
      <c r="L476" s="146"/>
      <c r="M476" s="152"/>
      <c r="T476" s="153"/>
      <c r="AT476" s="148" t="s">
        <v>139</v>
      </c>
      <c r="AU476" s="148" t="s">
        <v>84</v>
      </c>
      <c r="AV476" s="12" t="s">
        <v>84</v>
      </c>
      <c r="AW476" s="12" t="s">
        <v>31</v>
      </c>
      <c r="AX476" s="12" t="s">
        <v>74</v>
      </c>
      <c r="AY476" s="148" t="s">
        <v>132</v>
      </c>
    </row>
    <row r="477" spans="2:65" s="12" customFormat="1">
      <c r="B477" s="146"/>
      <c r="D477" s="147" t="s">
        <v>139</v>
      </c>
      <c r="E477" s="148" t="s">
        <v>1</v>
      </c>
      <c r="F477" s="149" t="s">
        <v>1462</v>
      </c>
      <c r="H477" s="150">
        <v>21</v>
      </c>
      <c r="I477" s="151"/>
      <c r="L477" s="146"/>
      <c r="M477" s="152"/>
      <c r="T477" s="153"/>
      <c r="AT477" s="148" t="s">
        <v>139</v>
      </c>
      <c r="AU477" s="148" t="s">
        <v>84</v>
      </c>
      <c r="AV477" s="12" t="s">
        <v>84</v>
      </c>
      <c r="AW477" s="12" t="s">
        <v>31</v>
      </c>
      <c r="AX477" s="12" t="s">
        <v>74</v>
      </c>
      <c r="AY477" s="148" t="s">
        <v>132</v>
      </c>
    </row>
    <row r="478" spans="2:65" s="12" customFormat="1">
      <c r="B478" s="146"/>
      <c r="D478" s="147" t="s">
        <v>139</v>
      </c>
      <c r="E478" s="148" t="s">
        <v>1</v>
      </c>
      <c r="F478" s="149" t="s">
        <v>1463</v>
      </c>
      <c r="H478" s="150">
        <v>3</v>
      </c>
      <c r="I478" s="151"/>
      <c r="L478" s="146"/>
      <c r="M478" s="152"/>
      <c r="T478" s="153"/>
      <c r="AT478" s="148" t="s">
        <v>139</v>
      </c>
      <c r="AU478" s="148" t="s">
        <v>84</v>
      </c>
      <c r="AV478" s="12" t="s">
        <v>84</v>
      </c>
      <c r="AW478" s="12" t="s">
        <v>31</v>
      </c>
      <c r="AX478" s="12" t="s">
        <v>74</v>
      </c>
      <c r="AY478" s="148" t="s">
        <v>132</v>
      </c>
    </row>
    <row r="479" spans="2:65" s="12" customFormat="1">
      <c r="B479" s="146"/>
      <c r="D479" s="147" t="s">
        <v>139</v>
      </c>
      <c r="E479" s="148" t="s">
        <v>1</v>
      </c>
      <c r="F479" s="149" t="s">
        <v>492</v>
      </c>
      <c r="H479" s="150">
        <v>3</v>
      </c>
      <c r="I479" s="151"/>
      <c r="L479" s="146"/>
      <c r="M479" s="152"/>
      <c r="T479" s="153"/>
      <c r="AT479" s="148" t="s">
        <v>139</v>
      </c>
      <c r="AU479" s="148" t="s">
        <v>84</v>
      </c>
      <c r="AV479" s="12" t="s">
        <v>84</v>
      </c>
      <c r="AW479" s="12" t="s">
        <v>31</v>
      </c>
      <c r="AX479" s="12" t="s">
        <v>74</v>
      </c>
      <c r="AY479" s="148" t="s">
        <v>132</v>
      </c>
    </row>
    <row r="480" spans="2:65" s="12" customFormat="1">
      <c r="B480" s="146"/>
      <c r="D480" s="147" t="s">
        <v>139</v>
      </c>
      <c r="E480" s="148" t="s">
        <v>1</v>
      </c>
      <c r="F480" s="149" t="s">
        <v>1464</v>
      </c>
      <c r="H480" s="150">
        <v>6</v>
      </c>
      <c r="I480" s="151"/>
      <c r="L480" s="146"/>
      <c r="M480" s="152"/>
      <c r="T480" s="153"/>
      <c r="AT480" s="148" t="s">
        <v>139</v>
      </c>
      <c r="AU480" s="148" t="s">
        <v>84</v>
      </c>
      <c r="AV480" s="12" t="s">
        <v>84</v>
      </c>
      <c r="AW480" s="12" t="s">
        <v>31</v>
      </c>
      <c r="AX480" s="12" t="s">
        <v>74</v>
      </c>
      <c r="AY480" s="148" t="s">
        <v>132</v>
      </c>
    </row>
    <row r="481" spans="2:65" s="12" customFormat="1">
      <c r="B481" s="146"/>
      <c r="D481" s="147" t="s">
        <v>139</v>
      </c>
      <c r="E481" s="148" t="s">
        <v>1</v>
      </c>
      <c r="F481" s="149" t="s">
        <v>1465</v>
      </c>
      <c r="H481" s="150">
        <v>6</v>
      </c>
      <c r="I481" s="151"/>
      <c r="L481" s="146"/>
      <c r="M481" s="152"/>
      <c r="T481" s="153"/>
      <c r="AT481" s="148" t="s">
        <v>139</v>
      </c>
      <c r="AU481" s="148" t="s">
        <v>84</v>
      </c>
      <c r="AV481" s="12" t="s">
        <v>84</v>
      </c>
      <c r="AW481" s="12" t="s">
        <v>31</v>
      </c>
      <c r="AX481" s="12" t="s">
        <v>74</v>
      </c>
      <c r="AY481" s="148" t="s">
        <v>132</v>
      </c>
    </row>
    <row r="482" spans="2:65" s="13" customFormat="1">
      <c r="B482" s="154"/>
      <c r="D482" s="147" t="s">
        <v>139</v>
      </c>
      <c r="E482" s="155" t="s">
        <v>1</v>
      </c>
      <c r="F482" s="156" t="s">
        <v>156</v>
      </c>
      <c r="H482" s="157">
        <v>214</v>
      </c>
      <c r="I482" s="158"/>
      <c r="L482" s="154"/>
      <c r="M482" s="159"/>
      <c r="T482" s="160"/>
      <c r="AT482" s="155" t="s">
        <v>139</v>
      </c>
      <c r="AU482" s="155" t="s">
        <v>84</v>
      </c>
      <c r="AV482" s="13" t="s">
        <v>137</v>
      </c>
      <c r="AW482" s="13" t="s">
        <v>31</v>
      </c>
      <c r="AX482" s="13" t="s">
        <v>74</v>
      </c>
      <c r="AY482" s="155" t="s">
        <v>132</v>
      </c>
    </row>
    <row r="483" spans="2:65" s="12" customFormat="1">
      <c r="B483" s="146"/>
      <c r="D483" s="147" t="s">
        <v>139</v>
      </c>
      <c r="E483" s="148" t="s">
        <v>1</v>
      </c>
      <c r="F483" s="149" t="s">
        <v>1512</v>
      </c>
      <c r="H483" s="150">
        <v>235.4</v>
      </c>
      <c r="I483" s="151"/>
      <c r="L483" s="146"/>
      <c r="M483" s="152"/>
      <c r="T483" s="153"/>
      <c r="AT483" s="148" t="s">
        <v>139</v>
      </c>
      <c r="AU483" s="148" t="s">
        <v>84</v>
      </c>
      <c r="AV483" s="12" t="s">
        <v>84</v>
      </c>
      <c r="AW483" s="12" t="s">
        <v>31</v>
      </c>
      <c r="AX483" s="12" t="s">
        <v>82</v>
      </c>
      <c r="AY483" s="148" t="s">
        <v>132</v>
      </c>
    </row>
    <row r="484" spans="2:65" s="1" customFormat="1" ht="16.5" customHeight="1">
      <c r="B484" s="132"/>
      <c r="C484" s="133" t="s">
        <v>449</v>
      </c>
      <c r="D484" s="133" t="s">
        <v>134</v>
      </c>
      <c r="E484" s="134" t="s">
        <v>1514</v>
      </c>
      <c r="F484" s="135" t="s">
        <v>1515</v>
      </c>
      <c r="G484" s="136" t="s">
        <v>479</v>
      </c>
      <c r="H484" s="137">
        <v>40</v>
      </c>
      <c r="I484" s="138"/>
      <c r="J484" s="139">
        <f>ROUND(I484*H484,2)</f>
        <v>0</v>
      </c>
      <c r="K484" s="135" t="s">
        <v>1</v>
      </c>
      <c r="L484" s="32"/>
      <c r="M484" s="140" t="s">
        <v>1</v>
      </c>
      <c r="N484" s="141" t="s">
        <v>39</v>
      </c>
      <c r="P484" s="142">
        <f>O484*H484</f>
        <v>0</v>
      </c>
      <c r="Q484" s="142">
        <v>0</v>
      </c>
      <c r="R484" s="142">
        <f>Q484*H484</f>
        <v>0</v>
      </c>
      <c r="S484" s="142">
        <v>0</v>
      </c>
      <c r="T484" s="143">
        <f>S484*H484</f>
        <v>0</v>
      </c>
      <c r="AR484" s="144" t="s">
        <v>137</v>
      </c>
      <c r="AT484" s="144" t="s">
        <v>134</v>
      </c>
      <c r="AU484" s="144" t="s">
        <v>84</v>
      </c>
      <c r="AY484" s="17" t="s">
        <v>132</v>
      </c>
      <c r="BE484" s="145">
        <f>IF(N484="základní",J484,0)</f>
        <v>0</v>
      </c>
      <c r="BF484" s="145">
        <f>IF(N484="snížená",J484,0)</f>
        <v>0</v>
      </c>
      <c r="BG484" s="145">
        <f>IF(N484="zákl. přenesená",J484,0)</f>
        <v>0</v>
      </c>
      <c r="BH484" s="145">
        <f>IF(N484="sníž. přenesená",J484,0)</f>
        <v>0</v>
      </c>
      <c r="BI484" s="145">
        <f>IF(N484="nulová",J484,0)</f>
        <v>0</v>
      </c>
      <c r="BJ484" s="17" t="s">
        <v>82</v>
      </c>
      <c r="BK484" s="145">
        <f>ROUND(I484*H484,2)</f>
        <v>0</v>
      </c>
      <c r="BL484" s="17" t="s">
        <v>137</v>
      </c>
      <c r="BM484" s="144" t="s">
        <v>1516</v>
      </c>
    </row>
    <row r="485" spans="2:65" s="12" customFormat="1">
      <c r="B485" s="146"/>
      <c r="D485" s="147" t="s">
        <v>139</v>
      </c>
      <c r="E485" s="148" t="s">
        <v>1</v>
      </c>
      <c r="F485" s="149" t="s">
        <v>1440</v>
      </c>
      <c r="H485" s="150">
        <v>5</v>
      </c>
      <c r="I485" s="151"/>
      <c r="L485" s="146"/>
      <c r="M485" s="152"/>
      <c r="T485" s="153"/>
      <c r="AT485" s="148" t="s">
        <v>139</v>
      </c>
      <c r="AU485" s="148" t="s">
        <v>84</v>
      </c>
      <c r="AV485" s="12" t="s">
        <v>84</v>
      </c>
      <c r="AW485" s="12" t="s">
        <v>31</v>
      </c>
      <c r="AX485" s="12" t="s">
        <v>74</v>
      </c>
      <c r="AY485" s="148" t="s">
        <v>132</v>
      </c>
    </row>
    <row r="486" spans="2:65" s="12" customFormat="1">
      <c r="B486" s="146"/>
      <c r="D486" s="147" t="s">
        <v>139</v>
      </c>
      <c r="E486" s="148" t="s">
        <v>1</v>
      </c>
      <c r="F486" s="149" t="s">
        <v>483</v>
      </c>
      <c r="H486" s="150">
        <v>12</v>
      </c>
      <c r="I486" s="151"/>
      <c r="L486" s="146"/>
      <c r="M486" s="152"/>
      <c r="T486" s="153"/>
      <c r="AT486" s="148" t="s">
        <v>139</v>
      </c>
      <c r="AU486" s="148" t="s">
        <v>84</v>
      </c>
      <c r="AV486" s="12" t="s">
        <v>84</v>
      </c>
      <c r="AW486" s="12" t="s">
        <v>31</v>
      </c>
      <c r="AX486" s="12" t="s">
        <v>74</v>
      </c>
      <c r="AY486" s="148" t="s">
        <v>132</v>
      </c>
    </row>
    <row r="487" spans="2:65" s="12" customFormat="1">
      <c r="B487" s="146"/>
      <c r="D487" s="147" t="s">
        <v>139</v>
      </c>
      <c r="E487" s="148" t="s">
        <v>1</v>
      </c>
      <c r="F487" s="149" t="s">
        <v>484</v>
      </c>
      <c r="H487" s="150">
        <v>1</v>
      </c>
      <c r="I487" s="151"/>
      <c r="L487" s="146"/>
      <c r="M487" s="152"/>
      <c r="T487" s="153"/>
      <c r="AT487" s="148" t="s">
        <v>139</v>
      </c>
      <c r="AU487" s="148" t="s">
        <v>84</v>
      </c>
      <c r="AV487" s="12" t="s">
        <v>84</v>
      </c>
      <c r="AW487" s="12" t="s">
        <v>31</v>
      </c>
      <c r="AX487" s="12" t="s">
        <v>74</v>
      </c>
      <c r="AY487" s="148" t="s">
        <v>132</v>
      </c>
    </row>
    <row r="488" spans="2:65" s="12" customFormat="1">
      <c r="B488" s="146"/>
      <c r="D488" s="147" t="s">
        <v>139</v>
      </c>
      <c r="E488" s="148" t="s">
        <v>1</v>
      </c>
      <c r="F488" s="149" t="s">
        <v>485</v>
      </c>
      <c r="H488" s="150">
        <v>2</v>
      </c>
      <c r="I488" s="151"/>
      <c r="L488" s="146"/>
      <c r="M488" s="152"/>
      <c r="T488" s="153"/>
      <c r="AT488" s="148" t="s">
        <v>139</v>
      </c>
      <c r="AU488" s="148" t="s">
        <v>84</v>
      </c>
      <c r="AV488" s="12" t="s">
        <v>84</v>
      </c>
      <c r="AW488" s="12" t="s">
        <v>31</v>
      </c>
      <c r="AX488" s="12" t="s">
        <v>74</v>
      </c>
      <c r="AY488" s="148" t="s">
        <v>132</v>
      </c>
    </row>
    <row r="489" spans="2:65" s="12" customFormat="1">
      <c r="B489" s="146"/>
      <c r="D489" s="147" t="s">
        <v>139</v>
      </c>
      <c r="E489" s="148" t="s">
        <v>1</v>
      </c>
      <c r="F489" s="149" t="s">
        <v>1441</v>
      </c>
      <c r="H489" s="150">
        <v>1</v>
      </c>
      <c r="I489" s="151"/>
      <c r="L489" s="146"/>
      <c r="M489" s="152"/>
      <c r="T489" s="153"/>
      <c r="AT489" s="148" t="s">
        <v>139</v>
      </c>
      <c r="AU489" s="148" t="s">
        <v>84</v>
      </c>
      <c r="AV489" s="12" t="s">
        <v>84</v>
      </c>
      <c r="AW489" s="12" t="s">
        <v>31</v>
      </c>
      <c r="AX489" s="12" t="s">
        <v>74</v>
      </c>
      <c r="AY489" s="148" t="s">
        <v>132</v>
      </c>
    </row>
    <row r="490" spans="2:65" s="12" customFormat="1">
      <c r="B490" s="146"/>
      <c r="D490" s="147" t="s">
        <v>139</v>
      </c>
      <c r="E490" s="148" t="s">
        <v>1</v>
      </c>
      <c r="F490" s="149" t="s">
        <v>1442</v>
      </c>
      <c r="H490" s="150">
        <v>1</v>
      </c>
      <c r="I490" s="151"/>
      <c r="L490" s="146"/>
      <c r="M490" s="152"/>
      <c r="T490" s="153"/>
      <c r="AT490" s="148" t="s">
        <v>139</v>
      </c>
      <c r="AU490" s="148" t="s">
        <v>84</v>
      </c>
      <c r="AV490" s="12" t="s">
        <v>84</v>
      </c>
      <c r="AW490" s="12" t="s">
        <v>31</v>
      </c>
      <c r="AX490" s="12" t="s">
        <v>74</v>
      </c>
      <c r="AY490" s="148" t="s">
        <v>132</v>
      </c>
    </row>
    <row r="491" spans="2:65" s="12" customFormat="1">
      <c r="B491" s="146"/>
      <c r="D491" s="147" t="s">
        <v>139</v>
      </c>
      <c r="E491" s="148" t="s">
        <v>1</v>
      </c>
      <c r="F491" s="149" t="s">
        <v>1443</v>
      </c>
      <c r="H491" s="150">
        <v>1</v>
      </c>
      <c r="I491" s="151"/>
      <c r="L491" s="146"/>
      <c r="M491" s="152"/>
      <c r="T491" s="153"/>
      <c r="AT491" s="148" t="s">
        <v>139</v>
      </c>
      <c r="AU491" s="148" t="s">
        <v>84</v>
      </c>
      <c r="AV491" s="12" t="s">
        <v>84</v>
      </c>
      <c r="AW491" s="12" t="s">
        <v>31</v>
      </c>
      <c r="AX491" s="12" t="s">
        <v>74</v>
      </c>
      <c r="AY491" s="148" t="s">
        <v>132</v>
      </c>
    </row>
    <row r="492" spans="2:65" s="12" customFormat="1">
      <c r="B492" s="146"/>
      <c r="D492" s="147" t="s">
        <v>139</v>
      </c>
      <c r="E492" s="148" t="s">
        <v>1</v>
      </c>
      <c r="F492" s="149" t="s">
        <v>486</v>
      </c>
      <c r="H492" s="150">
        <v>2</v>
      </c>
      <c r="I492" s="151"/>
      <c r="L492" s="146"/>
      <c r="M492" s="152"/>
      <c r="T492" s="153"/>
      <c r="AT492" s="148" t="s">
        <v>139</v>
      </c>
      <c r="AU492" s="148" t="s">
        <v>84</v>
      </c>
      <c r="AV492" s="12" t="s">
        <v>84</v>
      </c>
      <c r="AW492" s="12" t="s">
        <v>31</v>
      </c>
      <c r="AX492" s="12" t="s">
        <v>74</v>
      </c>
      <c r="AY492" s="148" t="s">
        <v>132</v>
      </c>
    </row>
    <row r="493" spans="2:65" s="12" customFormat="1">
      <c r="B493" s="146"/>
      <c r="D493" s="147" t="s">
        <v>139</v>
      </c>
      <c r="E493" s="148" t="s">
        <v>1</v>
      </c>
      <c r="F493" s="149" t="s">
        <v>487</v>
      </c>
      <c r="H493" s="150">
        <v>2</v>
      </c>
      <c r="I493" s="151"/>
      <c r="L493" s="146"/>
      <c r="M493" s="152"/>
      <c r="T493" s="153"/>
      <c r="AT493" s="148" t="s">
        <v>139</v>
      </c>
      <c r="AU493" s="148" t="s">
        <v>84</v>
      </c>
      <c r="AV493" s="12" t="s">
        <v>84</v>
      </c>
      <c r="AW493" s="12" t="s">
        <v>31</v>
      </c>
      <c r="AX493" s="12" t="s">
        <v>74</v>
      </c>
      <c r="AY493" s="148" t="s">
        <v>132</v>
      </c>
    </row>
    <row r="494" spans="2:65" s="12" customFormat="1">
      <c r="B494" s="146"/>
      <c r="D494" s="147" t="s">
        <v>139</v>
      </c>
      <c r="E494" s="148" t="s">
        <v>1</v>
      </c>
      <c r="F494" s="149" t="s">
        <v>488</v>
      </c>
      <c r="H494" s="150">
        <v>2</v>
      </c>
      <c r="I494" s="151"/>
      <c r="L494" s="146"/>
      <c r="M494" s="152"/>
      <c r="T494" s="153"/>
      <c r="AT494" s="148" t="s">
        <v>139</v>
      </c>
      <c r="AU494" s="148" t="s">
        <v>84</v>
      </c>
      <c r="AV494" s="12" t="s">
        <v>84</v>
      </c>
      <c r="AW494" s="12" t="s">
        <v>31</v>
      </c>
      <c r="AX494" s="12" t="s">
        <v>74</v>
      </c>
      <c r="AY494" s="148" t="s">
        <v>132</v>
      </c>
    </row>
    <row r="495" spans="2:65" s="12" customFormat="1">
      <c r="B495" s="146"/>
      <c r="D495" s="147" t="s">
        <v>139</v>
      </c>
      <c r="E495" s="148" t="s">
        <v>1</v>
      </c>
      <c r="F495" s="149" t="s">
        <v>489</v>
      </c>
      <c r="H495" s="150">
        <v>2</v>
      </c>
      <c r="I495" s="151"/>
      <c r="L495" s="146"/>
      <c r="M495" s="152"/>
      <c r="T495" s="153"/>
      <c r="AT495" s="148" t="s">
        <v>139</v>
      </c>
      <c r="AU495" s="148" t="s">
        <v>84</v>
      </c>
      <c r="AV495" s="12" t="s">
        <v>84</v>
      </c>
      <c r="AW495" s="12" t="s">
        <v>31</v>
      </c>
      <c r="AX495" s="12" t="s">
        <v>74</v>
      </c>
      <c r="AY495" s="148" t="s">
        <v>132</v>
      </c>
    </row>
    <row r="496" spans="2:65" s="12" customFormat="1">
      <c r="B496" s="146"/>
      <c r="D496" s="147" t="s">
        <v>139</v>
      </c>
      <c r="E496" s="148" t="s">
        <v>1</v>
      </c>
      <c r="F496" s="149" t="s">
        <v>490</v>
      </c>
      <c r="H496" s="150">
        <v>3</v>
      </c>
      <c r="I496" s="151"/>
      <c r="L496" s="146"/>
      <c r="M496" s="152"/>
      <c r="T496" s="153"/>
      <c r="AT496" s="148" t="s">
        <v>139</v>
      </c>
      <c r="AU496" s="148" t="s">
        <v>84</v>
      </c>
      <c r="AV496" s="12" t="s">
        <v>84</v>
      </c>
      <c r="AW496" s="12" t="s">
        <v>31</v>
      </c>
      <c r="AX496" s="12" t="s">
        <v>74</v>
      </c>
      <c r="AY496" s="148" t="s">
        <v>132</v>
      </c>
    </row>
    <row r="497" spans="2:65" s="12" customFormat="1">
      <c r="B497" s="146"/>
      <c r="D497" s="147" t="s">
        <v>139</v>
      </c>
      <c r="E497" s="148" t="s">
        <v>1</v>
      </c>
      <c r="F497" s="149" t="s">
        <v>491</v>
      </c>
      <c r="H497" s="150">
        <v>1</v>
      </c>
      <c r="I497" s="151"/>
      <c r="L497" s="146"/>
      <c r="M497" s="152"/>
      <c r="T497" s="153"/>
      <c r="AT497" s="148" t="s">
        <v>139</v>
      </c>
      <c r="AU497" s="148" t="s">
        <v>84</v>
      </c>
      <c r="AV497" s="12" t="s">
        <v>84</v>
      </c>
      <c r="AW497" s="12" t="s">
        <v>31</v>
      </c>
      <c r="AX497" s="12" t="s">
        <v>74</v>
      </c>
      <c r="AY497" s="148" t="s">
        <v>132</v>
      </c>
    </row>
    <row r="498" spans="2:65" s="12" customFormat="1">
      <c r="B498" s="146"/>
      <c r="D498" s="147" t="s">
        <v>139</v>
      </c>
      <c r="E498" s="148" t="s">
        <v>1</v>
      </c>
      <c r="F498" s="149" t="s">
        <v>1444</v>
      </c>
      <c r="H498" s="150">
        <v>1</v>
      </c>
      <c r="I498" s="151"/>
      <c r="L498" s="146"/>
      <c r="M498" s="152"/>
      <c r="T498" s="153"/>
      <c r="AT498" s="148" t="s">
        <v>139</v>
      </c>
      <c r="AU498" s="148" t="s">
        <v>84</v>
      </c>
      <c r="AV498" s="12" t="s">
        <v>84</v>
      </c>
      <c r="AW498" s="12" t="s">
        <v>31</v>
      </c>
      <c r="AX498" s="12" t="s">
        <v>74</v>
      </c>
      <c r="AY498" s="148" t="s">
        <v>132</v>
      </c>
    </row>
    <row r="499" spans="2:65" s="12" customFormat="1">
      <c r="B499" s="146"/>
      <c r="D499" s="147" t="s">
        <v>139</v>
      </c>
      <c r="E499" s="148" t="s">
        <v>1</v>
      </c>
      <c r="F499" s="149" t="s">
        <v>493</v>
      </c>
      <c r="H499" s="150">
        <v>2</v>
      </c>
      <c r="I499" s="151"/>
      <c r="L499" s="146"/>
      <c r="M499" s="152"/>
      <c r="T499" s="153"/>
      <c r="AT499" s="148" t="s">
        <v>139</v>
      </c>
      <c r="AU499" s="148" t="s">
        <v>84</v>
      </c>
      <c r="AV499" s="12" t="s">
        <v>84</v>
      </c>
      <c r="AW499" s="12" t="s">
        <v>31</v>
      </c>
      <c r="AX499" s="12" t="s">
        <v>74</v>
      </c>
      <c r="AY499" s="148" t="s">
        <v>132</v>
      </c>
    </row>
    <row r="500" spans="2:65" s="12" customFormat="1">
      <c r="B500" s="146"/>
      <c r="D500" s="147" t="s">
        <v>139</v>
      </c>
      <c r="E500" s="148" t="s">
        <v>1</v>
      </c>
      <c r="F500" s="149" t="s">
        <v>494</v>
      </c>
      <c r="H500" s="150">
        <v>2</v>
      </c>
      <c r="I500" s="151"/>
      <c r="L500" s="146"/>
      <c r="M500" s="152"/>
      <c r="T500" s="153"/>
      <c r="AT500" s="148" t="s">
        <v>139</v>
      </c>
      <c r="AU500" s="148" t="s">
        <v>84</v>
      </c>
      <c r="AV500" s="12" t="s">
        <v>84</v>
      </c>
      <c r="AW500" s="12" t="s">
        <v>31</v>
      </c>
      <c r="AX500" s="12" t="s">
        <v>74</v>
      </c>
      <c r="AY500" s="148" t="s">
        <v>132</v>
      </c>
    </row>
    <row r="501" spans="2:65" s="13" customFormat="1">
      <c r="B501" s="154"/>
      <c r="D501" s="147" t="s">
        <v>139</v>
      </c>
      <c r="E501" s="155" t="s">
        <v>1</v>
      </c>
      <c r="F501" s="156" t="s">
        <v>156</v>
      </c>
      <c r="H501" s="157">
        <v>40</v>
      </c>
      <c r="I501" s="158"/>
      <c r="L501" s="154"/>
      <c r="M501" s="159"/>
      <c r="T501" s="160"/>
      <c r="AT501" s="155" t="s">
        <v>139</v>
      </c>
      <c r="AU501" s="155" t="s">
        <v>84</v>
      </c>
      <c r="AV501" s="13" t="s">
        <v>137</v>
      </c>
      <c r="AW501" s="13" t="s">
        <v>31</v>
      </c>
      <c r="AX501" s="13" t="s">
        <v>82</v>
      </c>
      <c r="AY501" s="155" t="s">
        <v>132</v>
      </c>
    </row>
    <row r="502" spans="2:65" s="1" customFormat="1" ht="16.5" customHeight="1">
      <c r="B502" s="132"/>
      <c r="C502" s="133" t="s">
        <v>451</v>
      </c>
      <c r="D502" s="133" t="s">
        <v>134</v>
      </c>
      <c r="E502" s="134" t="s">
        <v>1517</v>
      </c>
      <c r="F502" s="135" t="s">
        <v>1518</v>
      </c>
      <c r="G502" s="136" t="s">
        <v>479</v>
      </c>
      <c r="H502" s="137">
        <v>1</v>
      </c>
      <c r="I502" s="138"/>
      <c r="J502" s="139">
        <f>ROUND(I502*H502,2)</f>
        <v>0</v>
      </c>
      <c r="K502" s="135" t="s">
        <v>1</v>
      </c>
      <c r="L502" s="32"/>
      <c r="M502" s="140" t="s">
        <v>1</v>
      </c>
      <c r="N502" s="141" t="s">
        <v>39</v>
      </c>
      <c r="P502" s="142">
        <f>O502*H502</f>
        <v>0</v>
      </c>
      <c r="Q502" s="142">
        <v>0</v>
      </c>
      <c r="R502" s="142">
        <f>Q502*H502</f>
        <v>0</v>
      </c>
      <c r="S502" s="142">
        <v>0</v>
      </c>
      <c r="T502" s="143">
        <f>S502*H502</f>
        <v>0</v>
      </c>
      <c r="AR502" s="144" t="s">
        <v>137</v>
      </c>
      <c r="AT502" s="144" t="s">
        <v>134</v>
      </c>
      <c r="AU502" s="144" t="s">
        <v>84</v>
      </c>
      <c r="AY502" s="17" t="s">
        <v>132</v>
      </c>
      <c r="BE502" s="145">
        <f>IF(N502="základní",J502,0)</f>
        <v>0</v>
      </c>
      <c r="BF502" s="145">
        <f>IF(N502="snížená",J502,0)</f>
        <v>0</v>
      </c>
      <c r="BG502" s="145">
        <f>IF(N502="zákl. přenesená",J502,0)</f>
        <v>0</v>
      </c>
      <c r="BH502" s="145">
        <f>IF(N502="sníž. přenesená",J502,0)</f>
        <v>0</v>
      </c>
      <c r="BI502" s="145">
        <f>IF(N502="nulová",J502,0)</f>
        <v>0</v>
      </c>
      <c r="BJ502" s="17" t="s">
        <v>82</v>
      </c>
      <c r="BK502" s="145">
        <f>ROUND(I502*H502,2)</f>
        <v>0</v>
      </c>
      <c r="BL502" s="17" t="s">
        <v>137</v>
      </c>
      <c r="BM502" s="144" t="s">
        <v>1519</v>
      </c>
    </row>
    <row r="503" spans="2:65" s="1" customFormat="1" ht="24.2" customHeight="1">
      <c r="B503" s="132"/>
      <c r="C503" s="133" t="s">
        <v>453</v>
      </c>
      <c r="D503" s="133" t="s">
        <v>134</v>
      </c>
      <c r="E503" s="134" t="s">
        <v>1665</v>
      </c>
      <c r="F503" s="135" t="s">
        <v>1845</v>
      </c>
      <c r="G503" s="136" t="s">
        <v>175</v>
      </c>
      <c r="H503" s="137">
        <v>1071.9100000000001</v>
      </c>
      <c r="I503" s="138"/>
      <c r="J503" s="139">
        <f>ROUND(I503*H503,2)</f>
        <v>0</v>
      </c>
      <c r="K503" s="135" t="s">
        <v>136</v>
      </c>
      <c r="L503" s="32"/>
      <c r="M503" s="140" t="s">
        <v>1</v>
      </c>
      <c r="N503" s="141" t="s">
        <v>39</v>
      </c>
      <c r="P503" s="142">
        <f>O503*H503</f>
        <v>0</v>
      </c>
      <c r="Q503" s="142">
        <v>5.0000000000000002E-5</v>
      </c>
      <c r="R503" s="142">
        <f>Q503*H503</f>
        <v>5.3595500000000004E-2</v>
      </c>
      <c r="S503" s="142">
        <v>0</v>
      </c>
      <c r="T503" s="143">
        <f>S503*H503</f>
        <v>0</v>
      </c>
      <c r="AR503" s="144" t="s">
        <v>137</v>
      </c>
      <c r="AT503" s="144" t="s">
        <v>134</v>
      </c>
      <c r="AU503" s="144" t="s">
        <v>84</v>
      </c>
      <c r="AY503" s="17" t="s">
        <v>132</v>
      </c>
      <c r="BE503" s="145">
        <f>IF(N503="základní",J503,0)</f>
        <v>0</v>
      </c>
      <c r="BF503" s="145">
        <f>IF(N503="snížená",J503,0)</f>
        <v>0</v>
      </c>
      <c r="BG503" s="145">
        <f>IF(N503="zákl. přenesená",J503,0)</f>
        <v>0</v>
      </c>
      <c r="BH503" s="145">
        <f>IF(N503="sníž. přenesená",J503,0)</f>
        <v>0</v>
      </c>
      <c r="BI503" s="145">
        <f>IF(N503="nulová",J503,0)</f>
        <v>0</v>
      </c>
      <c r="BJ503" s="17" t="s">
        <v>82</v>
      </c>
      <c r="BK503" s="145">
        <f>ROUND(I503*H503,2)</f>
        <v>0</v>
      </c>
      <c r="BL503" s="17" t="s">
        <v>137</v>
      </c>
      <c r="BM503" s="144" t="s">
        <v>1520</v>
      </c>
    </row>
    <row r="504" spans="2:65" s="12" customFormat="1">
      <c r="B504" s="146"/>
      <c r="D504" s="147" t="s">
        <v>139</v>
      </c>
      <c r="E504" s="148" t="s">
        <v>1</v>
      </c>
      <c r="F504" s="149" t="s">
        <v>1521</v>
      </c>
      <c r="H504" s="150">
        <v>206.33</v>
      </c>
      <c r="I504" s="151"/>
      <c r="L504" s="146"/>
      <c r="M504" s="152"/>
      <c r="T504" s="153"/>
      <c r="AT504" s="148" t="s">
        <v>139</v>
      </c>
      <c r="AU504" s="148" t="s">
        <v>84</v>
      </c>
      <c r="AV504" s="12" t="s">
        <v>84</v>
      </c>
      <c r="AW504" s="12" t="s">
        <v>31</v>
      </c>
      <c r="AX504" s="12" t="s">
        <v>74</v>
      </c>
      <c r="AY504" s="148" t="s">
        <v>132</v>
      </c>
    </row>
    <row r="505" spans="2:65" s="12" customFormat="1">
      <c r="B505" s="146"/>
      <c r="D505" s="147" t="s">
        <v>139</v>
      </c>
      <c r="E505" s="148" t="s">
        <v>1</v>
      </c>
      <c r="F505" s="149" t="s">
        <v>1522</v>
      </c>
      <c r="H505" s="150">
        <v>293.57</v>
      </c>
      <c r="I505" s="151"/>
      <c r="L505" s="146"/>
      <c r="M505" s="152"/>
      <c r="T505" s="153"/>
      <c r="AT505" s="148" t="s">
        <v>139</v>
      </c>
      <c r="AU505" s="148" t="s">
        <v>84</v>
      </c>
      <c r="AV505" s="12" t="s">
        <v>84</v>
      </c>
      <c r="AW505" s="12" t="s">
        <v>31</v>
      </c>
      <c r="AX505" s="12" t="s">
        <v>74</v>
      </c>
      <c r="AY505" s="148" t="s">
        <v>132</v>
      </c>
    </row>
    <row r="506" spans="2:65" s="12" customFormat="1">
      <c r="B506" s="146"/>
      <c r="D506" s="147" t="s">
        <v>139</v>
      </c>
      <c r="E506" s="148" t="s">
        <v>1</v>
      </c>
      <c r="F506" s="149" t="s">
        <v>1523</v>
      </c>
      <c r="H506" s="150">
        <v>99.27</v>
      </c>
      <c r="I506" s="151"/>
      <c r="L506" s="146"/>
      <c r="M506" s="152"/>
      <c r="T506" s="153"/>
      <c r="AT506" s="148" t="s">
        <v>139</v>
      </c>
      <c r="AU506" s="148" t="s">
        <v>84</v>
      </c>
      <c r="AV506" s="12" t="s">
        <v>84</v>
      </c>
      <c r="AW506" s="12" t="s">
        <v>31</v>
      </c>
      <c r="AX506" s="12" t="s">
        <v>74</v>
      </c>
      <c r="AY506" s="148" t="s">
        <v>132</v>
      </c>
    </row>
    <row r="507" spans="2:65" s="12" customFormat="1">
      <c r="B507" s="146"/>
      <c r="D507" s="147" t="s">
        <v>139</v>
      </c>
      <c r="E507" s="148" t="s">
        <v>1</v>
      </c>
      <c r="F507" s="149" t="s">
        <v>1524</v>
      </c>
      <c r="H507" s="150">
        <v>115.92</v>
      </c>
      <c r="I507" s="151"/>
      <c r="L507" s="146"/>
      <c r="M507" s="152"/>
      <c r="T507" s="153"/>
      <c r="AT507" s="148" t="s">
        <v>139</v>
      </c>
      <c r="AU507" s="148" t="s">
        <v>84</v>
      </c>
      <c r="AV507" s="12" t="s">
        <v>84</v>
      </c>
      <c r="AW507" s="12" t="s">
        <v>31</v>
      </c>
      <c r="AX507" s="12" t="s">
        <v>74</v>
      </c>
      <c r="AY507" s="148" t="s">
        <v>132</v>
      </c>
    </row>
    <row r="508" spans="2:65" s="12" customFormat="1">
      <c r="B508" s="146"/>
      <c r="D508" s="147" t="s">
        <v>139</v>
      </c>
      <c r="E508" s="148" t="s">
        <v>1</v>
      </c>
      <c r="F508" s="149" t="s">
        <v>1525</v>
      </c>
      <c r="H508" s="150">
        <v>77.64</v>
      </c>
      <c r="I508" s="151"/>
      <c r="L508" s="146"/>
      <c r="M508" s="152"/>
      <c r="T508" s="153"/>
      <c r="AT508" s="148" t="s">
        <v>139</v>
      </c>
      <c r="AU508" s="148" t="s">
        <v>84</v>
      </c>
      <c r="AV508" s="12" t="s">
        <v>84</v>
      </c>
      <c r="AW508" s="12" t="s">
        <v>31</v>
      </c>
      <c r="AX508" s="12" t="s">
        <v>74</v>
      </c>
      <c r="AY508" s="148" t="s">
        <v>132</v>
      </c>
    </row>
    <row r="509" spans="2:65" s="12" customFormat="1">
      <c r="B509" s="146"/>
      <c r="D509" s="147" t="s">
        <v>139</v>
      </c>
      <c r="E509" s="148" t="s">
        <v>1</v>
      </c>
      <c r="F509" s="149" t="s">
        <v>1526</v>
      </c>
      <c r="H509" s="150">
        <v>119.29</v>
      </c>
      <c r="I509" s="151"/>
      <c r="L509" s="146"/>
      <c r="M509" s="152"/>
      <c r="T509" s="153"/>
      <c r="AT509" s="148" t="s">
        <v>139</v>
      </c>
      <c r="AU509" s="148" t="s">
        <v>84</v>
      </c>
      <c r="AV509" s="12" t="s">
        <v>84</v>
      </c>
      <c r="AW509" s="12" t="s">
        <v>31</v>
      </c>
      <c r="AX509" s="12" t="s">
        <v>74</v>
      </c>
      <c r="AY509" s="148" t="s">
        <v>132</v>
      </c>
    </row>
    <row r="510" spans="2:65" s="12" customFormat="1">
      <c r="B510" s="146"/>
      <c r="D510" s="147" t="s">
        <v>139</v>
      </c>
      <c r="E510" s="148" t="s">
        <v>1</v>
      </c>
      <c r="F510" s="149" t="s">
        <v>1527</v>
      </c>
      <c r="H510" s="150">
        <v>25.79</v>
      </c>
      <c r="I510" s="151"/>
      <c r="L510" s="146"/>
      <c r="M510" s="152"/>
      <c r="T510" s="153"/>
      <c r="AT510" s="148" t="s">
        <v>139</v>
      </c>
      <c r="AU510" s="148" t="s">
        <v>84</v>
      </c>
      <c r="AV510" s="12" t="s">
        <v>84</v>
      </c>
      <c r="AW510" s="12" t="s">
        <v>31</v>
      </c>
      <c r="AX510" s="12" t="s">
        <v>74</v>
      </c>
      <c r="AY510" s="148" t="s">
        <v>132</v>
      </c>
    </row>
    <row r="511" spans="2:65" s="12" customFormat="1">
      <c r="B511" s="146"/>
      <c r="D511" s="147" t="s">
        <v>139</v>
      </c>
      <c r="E511" s="148" t="s">
        <v>1</v>
      </c>
      <c r="F511" s="149" t="s">
        <v>1528</v>
      </c>
      <c r="H511" s="150">
        <v>134.1</v>
      </c>
      <c r="I511" s="151"/>
      <c r="L511" s="146"/>
      <c r="M511" s="152"/>
      <c r="T511" s="153"/>
      <c r="AT511" s="148" t="s">
        <v>139</v>
      </c>
      <c r="AU511" s="148" t="s">
        <v>84</v>
      </c>
      <c r="AV511" s="12" t="s">
        <v>84</v>
      </c>
      <c r="AW511" s="12" t="s">
        <v>31</v>
      </c>
      <c r="AX511" s="12" t="s">
        <v>74</v>
      </c>
      <c r="AY511" s="148" t="s">
        <v>132</v>
      </c>
    </row>
    <row r="512" spans="2:65" s="13" customFormat="1">
      <c r="B512" s="154"/>
      <c r="D512" s="147" t="s">
        <v>139</v>
      </c>
      <c r="E512" s="155" t="s">
        <v>1</v>
      </c>
      <c r="F512" s="156" t="s">
        <v>156</v>
      </c>
      <c r="H512" s="157">
        <v>1071.9099999999999</v>
      </c>
      <c r="I512" s="158"/>
      <c r="L512" s="154"/>
      <c r="M512" s="159"/>
      <c r="T512" s="160"/>
      <c r="AT512" s="155" t="s">
        <v>139</v>
      </c>
      <c r="AU512" s="155" t="s">
        <v>84</v>
      </c>
      <c r="AV512" s="13" t="s">
        <v>137</v>
      </c>
      <c r="AW512" s="13" t="s">
        <v>31</v>
      </c>
      <c r="AX512" s="13" t="s">
        <v>82</v>
      </c>
      <c r="AY512" s="155" t="s">
        <v>132</v>
      </c>
    </row>
    <row r="513" spans="2:65" s="1" customFormat="1" ht="24.2" customHeight="1">
      <c r="B513" s="132"/>
      <c r="C513" s="133" t="s">
        <v>455</v>
      </c>
      <c r="D513" s="133" t="s">
        <v>134</v>
      </c>
      <c r="E513" s="134" t="s">
        <v>1666</v>
      </c>
      <c r="F513" s="135" t="s">
        <v>1846</v>
      </c>
      <c r="G513" s="136" t="s">
        <v>175</v>
      </c>
      <c r="H513" s="137">
        <v>1071.9100000000001</v>
      </c>
      <c r="I513" s="138"/>
      <c r="J513" s="139">
        <f>ROUND(I513*H513,2)</f>
        <v>0</v>
      </c>
      <c r="K513" s="135" t="s">
        <v>136</v>
      </c>
      <c r="L513" s="32"/>
      <c r="M513" s="140" t="s">
        <v>1</v>
      </c>
      <c r="N513" s="141" t="s">
        <v>39</v>
      </c>
      <c r="P513" s="142">
        <f>O513*H513</f>
        <v>0</v>
      </c>
      <c r="Q513" s="142">
        <v>0</v>
      </c>
      <c r="R513" s="142">
        <f>Q513*H513</f>
        <v>0</v>
      </c>
      <c r="S513" s="142">
        <v>0</v>
      </c>
      <c r="T513" s="143">
        <f>S513*H513</f>
        <v>0</v>
      </c>
      <c r="AR513" s="144" t="s">
        <v>137</v>
      </c>
      <c r="AT513" s="144" t="s">
        <v>134</v>
      </c>
      <c r="AU513" s="144" t="s">
        <v>84</v>
      </c>
      <c r="AY513" s="17" t="s">
        <v>132</v>
      </c>
      <c r="BE513" s="145">
        <f>IF(N513="základní",J513,0)</f>
        <v>0</v>
      </c>
      <c r="BF513" s="145">
        <f>IF(N513="snížená",J513,0)</f>
        <v>0</v>
      </c>
      <c r="BG513" s="145">
        <f>IF(N513="zákl. přenesená",J513,0)</f>
        <v>0</v>
      </c>
      <c r="BH513" s="145">
        <f>IF(N513="sníž. přenesená",J513,0)</f>
        <v>0</v>
      </c>
      <c r="BI513" s="145">
        <f>IF(N513="nulová",J513,0)</f>
        <v>0</v>
      </c>
      <c r="BJ513" s="17" t="s">
        <v>82</v>
      </c>
      <c r="BK513" s="145">
        <f>ROUND(I513*H513,2)</f>
        <v>0</v>
      </c>
      <c r="BL513" s="17" t="s">
        <v>137</v>
      </c>
      <c r="BM513" s="144" t="s">
        <v>1529</v>
      </c>
    </row>
    <row r="514" spans="2:65" s="12" customFormat="1">
      <c r="B514" s="146"/>
      <c r="D514" s="147" t="s">
        <v>139</v>
      </c>
      <c r="E514" s="148" t="s">
        <v>1</v>
      </c>
      <c r="F514" s="149" t="s">
        <v>1521</v>
      </c>
      <c r="H514" s="150">
        <v>206.33</v>
      </c>
      <c r="I514" s="151"/>
      <c r="L514" s="146"/>
      <c r="M514" s="152"/>
      <c r="T514" s="153"/>
      <c r="AT514" s="148" t="s">
        <v>139</v>
      </c>
      <c r="AU514" s="148" t="s">
        <v>84</v>
      </c>
      <c r="AV514" s="12" t="s">
        <v>84</v>
      </c>
      <c r="AW514" s="12" t="s">
        <v>31</v>
      </c>
      <c r="AX514" s="12" t="s">
        <v>74</v>
      </c>
      <c r="AY514" s="148" t="s">
        <v>132</v>
      </c>
    </row>
    <row r="515" spans="2:65" s="12" customFormat="1">
      <c r="B515" s="146"/>
      <c r="D515" s="147" t="s">
        <v>139</v>
      </c>
      <c r="E515" s="148" t="s">
        <v>1</v>
      </c>
      <c r="F515" s="149" t="s">
        <v>1522</v>
      </c>
      <c r="H515" s="150">
        <v>293.57</v>
      </c>
      <c r="I515" s="151"/>
      <c r="L515" s="146"/>
      <c r="M515" s="152"/>
      <c r="T515" s="153"/>
      <c r="AT515" s="148" t="s">
        <v>139</v>
      </c>
      <c r="AU515" s="148" t="s">
        <v>84</v>
      </c>
      <c r="AV515" s="12" t="s">
        <v>84</v>
      </c>
      <c r="AW515" s="12" t="s">
        <v>31</v>
      </c>
      <c r="AX515" s="12" t="s">
        <v>74</v>
      </c>
      <c r="AY515" s="148" t="s">
        <v>132</v>
      </c>
    </row>
    <row r="516" spans="2:65" s="12" customFormat="1">
      <c r="B516" s="146"/>
      <c r="D516" s="147" t="s">
        <v>139</v>
      </c>
      <c r="E516" s="148" t="s">
        <v>1</v>
      </c>
      <c r="F516" s="149" t="s">
        <v>1523</v>
      </c>
      <c r="H516" s="150">
        <v>99.27</v>
      </c>
      <c r="I516" s="151"/>
      <c r="L516" s="146"/>
      <c r="M516" s="152"/>
      <c r="T516" s="153"/>
      <c r="AT516" s="148" t="s">
        <v>139</v>
      </c>
      <c r="AU516" s="148" t="s">
        <v>84</v>
      </c>
      <c r="AV516" s="12" t="s">
        <v>84</v>
      </c>
      <c r="AW516" s="12" t="s">
        <v>31</v>
      </c>
      <c r="AX516" s="12" t="s">
        <v>74</v>
      </c>
      <c r="AY516" s="148" t="s">
        <v>132</v>
      </c>
    </row>
    <row r="517" spans="2:65" s="12" customFormat="1">
      <c r="B517" s="146"/>
      <c r="D517" s="147" t="s">
        <v>139</v>
      </c>
      <c r="E517" s="148" t="s">
        <v>1</v>
      </c>
      <c r="F517" s="149" t="s">
        <v>1524</v>
      </c>
      <c r="H517" s="150">
        <v>115.92</v>
      </c>
      <c r="I517" s="151"/>
      <c r="L517" s="146"/>
      <c r="M517" s="152"/>
      <c r="T517" s="153"/>
      <c r="AT517" s="148" t="s">
        <v>139</v>
      </c>
      <c r="AU517" s="148" t="s">
        <v>84</v>
      </c>
      <c r="AV517" s="12" t="s">
        <v>84</v>
      </c>
      <c r="AW517" s="12" t="s">
        <v>31</v>
      </c>
      <c r="AX517" s="12" t="s">
        <v>74</v>
      </c>
      <c r="AY517" s="148" t="s">
        <v>132</v>
      </c>
    </row>
    <row r="518" spans="2:65" s="12" customFormat="1">
      <c r="B518" s="146"/>
      <c r="D518" s="147" t="s">
        <v>139</v>
      </c>
      <c r="E518" s="148" t="s">
        <v>1</v>
      </c>
      <c r="F518" s="149" t="s">
        <v>1525</v>
      </c>
      <c r="H518" s="150">
        <v>77.64</v>
      </c>
      <c r="I518" s="151"/>
      <c r="L518" s="146"/>
      <c r="M518" s="152"/>
      <c r="T518" s="153"/>
      <c r="AT518" s="148" t="s">
        <v>139</v>
      </c>
      <c r="AU518" s="148" t="s">
        <v>84</v>
      </c>
      <c r="AV518" s="12" t="s">
        <v>84</v>
      </c>
      <c r="AW518" s="12" t="s">
        <v>31</v>
      </c>
      <c r="AX518" s="12" t="s">
        <v>74</v>
      </c>
      <c r="AY518" s="148" t="s">
        <v>132</v>
      </c>
    </row>
    <row r="519" spans="2:65" s="12" customFormat="1">
      <c r="B519" s="146"/>
      <c r="D519" s="147" t="s">
        <v>139</v>
      </c>
      <c r="E519" s="148" t="s">
        <v>1</v>
      </c>
      <c r="F519" s="149" t="s">
        <v>1526</v>
      </c>
      <c r="H519" s="150">
        <v>119.29</v>
      </c>
      <c r="I519" s="151"/>
      <c r="L519" s="146"/>
      <c r="M519" s="152"/>
      <c r="T519" s="153"/>
      <c r="AT519" s="148" t="s">
        <v>139</v>
      </c>
      <c r="AU519" s="148" t="s">
        <v>84</v>
      </c>
      <c r="AV519" s="12" t="s">
        <v>84</v>
      </c>
      <c r="AW519" s="12" t="s">
        <v>31</v>
      </c>
      <c r="AX519" s="12" t="s">
        <v>74</v>
      </c>
      <c r="AY519" s="148" t="s">
        <v>132</v>
      </c>
    </row>
    <row r="520" spans="2:65" s="12" customFormat="1">
      <c r="B520" s="146"/>
      <c r="D520" s="147" t="s">
        <v>139</v>
      </c>
      <c r="E520" s="148" t="s">
        <v>1</v>
      </c>
      <c r="F520" s="149" t="s">
        <v>1527</v>
      </c>
      <c r="H520" s="150">
        <v>25.79</v>
      </c>
      <c r="I520" s="151"/>
      <c r="L520" s="146"/>
      <c r="M520" s="152"/>
      <c r="T520" s="153"/>
      <c r="AT520" s="148" t="s">
        <v>139</v>
      </c>
      <c r="AU520" s="148" t="s">
        <v>84</v>
      </c>
      <c r="AV520" s="12" t="s">
        <v>84</v>
      </c>
      <c r="AW520" s="12" t="s">
        <v>31</v>
      </c>
      <c r="AX520" s="12" t="s">
        <v>74</v>
      </c>
      <c r="AY520" s="148" t="s">
        <v>132</v>
      </c>
    </row>
    <row r="521" spans="2:65" s="12" customFormat="1">
      <c r="B521" s="146"/>
      <c r="D521" s="147" t="s">
        <v>139</v>
      </c>
      <c r="E521" s="148" t="s">
        <v>1</v>
      </c>
      <c r="F521" s="149" t="s">
        <v>1528</v>
      </c>
      <c r="H521" s="150">
        <v>134.1</v>
      </c>
      <c r="I521" s="151"/>
      <c r="L521" s="146"/>
      <c r="M521" s="152"/>
      <c r="T521" s="153"/>
      <c r="AT521" s="148" t="s">
        <v>139</v>
      </c>
      <c r="AU521" s="148" t="s">
        <v>84</v>
      </c>
      <c r="AV521" s="12" t="s">
        <v>84</v>
      </c>
      <c r="AW521" s="12" t="s">
        <v>31</v>
      </c>
      <c r="AX521" s="12" t="s">
        <v>74</v>
      </c>
      <c r="AY521" s="148" t="s">
        <v>132</v>
      </c>
    </row>
    <row r="522" spans="2:65" s="13" customFormat="1">
      <c r="B522" s="154"/>
      <c r="D522" s="147" t="s">
        <v>139</v>
      </c>
      <c r="E522" s="155" t="s">
        <v>1</v>
      </c>
      <c r="F522" s="156" t="s">
        <v>156</v>
      </c>
      <c r="H522" s="157">
        <v>1071.9099999999999</v>
      </c>
      <c r="I522" s="158"/>
      <c r="L522" s="154"/>
      <c r="M522" s="159"/>
      <c r="T522" s="160"/>
      <c r="AT522" s="155" t="s">
        <v>139</v>
      </c>
      <c r="AU522" s="155" t="s">
        <v>84</v>
      </c>
      <c r="AV522" s="13" t="s">
        <v>137</v>
      </c>
      <c r="AW522" s="13" t="s">
        <v>31</v>
      </c>
      <c r="AX522" s="13" t="s">
        <v>82</v>
      </c>
      <c r="AY522" s="155" t="s">
        <v>132</v>
      </c>
    </row>
    <row r="523" spans="2:65" s="11" customFormat="1" ht="22.9" customHeight="1">
      <c r="B523" s="120"/>
      <c r="D523" s="121" t="s">
        <v>73</v>
      </c>
      <c r="E523" s="130" t="s">
        <v>224</v>
      </c>
      <c r="F523" s="130" t="s">
        <v>552</v>
      </c>
      <c r="I523" s="123"/>
      <c r="J523" s="131">
        <f>BK523</f>
        <v>0</v>
      </c>
      <c r="L523" s="120"/>
      <c r="M523" s="125"/>
      <c r="P523" s="126">
        <f>SUM(P524:P563)</f>
        <v>0</v>
      </c>
      <c r="R523" s="126">
        <f>SUM(R524:R563)</f>
        <v>14.51845878</v>
      </c>
      <c r="T523" s="127">
        <f>SUM(T524:T563)</f>
        <v>0</v>
      </c>
      <c r="AR523" s="121" t="s">
        <v>82</v>
      </c>
      <c r="AT523" s="128" t="s">
        <v>73</v>
      </c>
      <c r="AU523" s="128" t="s">
        <v>82</v>
      </c>
      <c r="AY523" s="121" t="s">
        <v>132</v>
      </c>
      <c r="BK523" s="129">
        <f>SUM(BK524:BK563)</f>
        <v>0</v>
      </c>
    </row>
    <row r="524" spans="2:65" s="1" customFormat="1" ht="33" customHeight="1">
      <c r="B524" s="132"/>
      <c r="C524" s="133" t="s">
        <v>457</v>
      </c>
      <c r="D524" s="133" t="s">
        <v>134</v>
      </c>
      <c r="E524" s="134" t="s">
        <v>1757</v>
      </c>
      <c r="F524" s="135" t="s">
        <v>1944</v>
      </c>
      <c r="G524" s="136" t="s">
        <v>175</v>
      </c>
      <c r="H524" s="137">
        <v>40</v>
      </c>
      <c r="I524" s="138"/>
      <c r="J524" s="139">
        <f>ROUND(I524*H524,2)</f>
        <v>0</v>
      </c>
      <c r="K524" s="135" t="s">
        <v>136</v>
      </c>
      <c r="L524" s="32"/>
      <c r="M524" s="140" t="s">
        <v>1</v>
      </c>
      <c r="N524" s="141" t="s">
        <v>39</v>
      </c>
      <c r="P524" s="142">
        <f>O524*H524</f>
        <v>0</v>
      </c>
      <c r="Q524" s="142">
        <v>0.15540000000000001</v>
      </c>
      <c r="R524" s="142">
        <f>Q524*H524</f>
        <v>6.2160000000000002</v>
      </c>
      <c r="S524" s="142">
        <v>0</v>
      </c>
      <c r="T524" s="143">
        <f>S524*H524</f>
        <v>0</v>
      </c>
      <c r="AR524" s="144" t="s">
        <v>137</v>
      </c>
      <c r="AT524" s="144" t="s">
        <v>134</v>
      </c>
      <c r="AU524" s="144" t="s">
        <v>84</v>
      </c>
      <c r="AY524" s="17" t="s">
        <v>132</v>
      </c>
      <c r="BE524" s="145">
        <f>IF(N524="základní",J524,0)</f>
        <v>0</v>
      </c>
      <c r="BF524" s="145">
        <f>IF(N524="snížená",J524,0)</f>
        <v>0</v>
      </c>
      <c r="BG524" s="145">
        <f>IF(N524="zákl. přenesená",J524,0)</f>
        <v>0</v>
      </c>
      <c r="BH524" s="145">
        <f>IF(N524="sníž. přenesená",J524,0)</f>
        <v>0</v>
      </c>
      <c r="BI524" s="145">
        <f>IF(N524="nulová",J524,0)</f>
        <v>0</v>
      </c>
      <c r="BJ524" s="17" t="s">
        <v>82</v>
      </c>
      <c r="BK524" s="145">
        <f>ROUND(I524*H524,2)</f>
        <v>0</v>
      </c>
      <c r="BL524" s="17" t="s">
        <v>137</v>
      </c>
      <c r="BM524" s="144" t="s">
        <v>1530</v>
      </c>
    </row>
    <row r="525" spans="2:65" s="12" customFormat="1">
      <c r="B525" s="146"/>
      <c r="D525" s="147" t="s">
        <v>139</v>
      </c>
      <c r="E525" s="148" t="s">
        <v>1</v>
      </c>
      <c r="F525" s="149" t="s">
        <v>1440</v>
      </c>
      <c r="H525" s="150">
        <v>5</v>
      </c>
      <c r="I525" s="151"/>
      <c r="L525" s="146"/>
      <c r="M525" s="152"/>
      <c r="T525" s="153"/>
      <c r="AT525" s="148" t="s">
        <v>139</v>
      </c>
      <c r="AU525" s="148" t="s">
        <v>84</v>
      </c>
      <c r="AV525" s="12" t="s">
        <v>84</v>
      </c>
      <c r="AW525" s="12" t="s">
        <v>31</v>
      </c>
      <c r="AX525" s="12" t="s">
        <v>74</v>
      </c>
      <c r="AY525" s="148" t="s">
        <v>132</v>
      </c>
    </row>
    <row r="526" spans="2:65" s="12" customFormat="1">
      <c r="B526" s="146"/>
      <c r="D526" s="147" t="s">
        <v>139</v>
      </c>
      <c r="E526" s="148" t="s">
        <v>1</v>
      </c>
      <c r="F526" s="149" t="s">
        <v>483</v>
      </c>
      <c r="H526" s="150">
        <v>12</v>
      </c>
      <c r="I526" s="151"/>
      <c r="L526" s="146"/>
      <c r="M526" s="152"/>
      <c r="T526" s="153"/>
      <c r="AT526" s="148" t="s">
        <v>139</v>
      </c>
      <c r="AU526" s="148" t="s">
        <v>84</v>
      </c>
      <c r="AV526" s="12" t="s">
        <v>84</v>
      </c>
      <c r="AW526" s="12" t="s">
        <v>31</v>
      </c>
      <c r="AX526" s="12" t="s">
        <v>74</v>
      </c>
      <c r="AY526" s="148" t="s">
        <v>132</v>
      </c>
    </row>
    <row r="527" spans="2:65" s="12" customFormat="1">
      <c r="B527" s="146"/>
      <c r="D527" s="147" t="s">
        <v>139</v>
      </c>
      <c r="E527" s="148" t="s">
        <v>1</v>
      </c>
      <c r="F527" s="149" t="s">
        <v>484</v>
      </c>
      <c r="H527" s="150">
        <v>1</v>
      </c>
      <c r="I527" s="151"/>
      <c r="L527" s="146"/>
      <c r="M527" s="152"/>
      <c r="T527" s="153"/>
      <c r="AT527" s="148" t="s">
        <v>139</v>
      </c>
      <c r="AU527" s="148" t="s">
        <v>84</v>
      </c>
      <c r="AV527" s="12" t="s">
        <v>84</v>
      </c>
      <c r="AW527" s="12" t="s">
        <v>31</v>
      </c>
      <c r="AX527" s="12" t="s">
        <v>74</v>
      </c>
      <c r="AY527" s="148" t="s">
        <v>132</v>
      </c>
    </row>
    <row r="528" spans="2:65" s="12" customFormat="1">
      <c r="B528" s="146"/>
      <c r="D528" s="147" t="s">
        <v>139</v>
      </c>
      <c r="E528" s="148" t="s">
        <v>1</v>
      </c>
      <c r="F528" s="149" t="s">
        <v>485</v>
      </c>
      <c r="H528" s="150">
        <v>2</v>
      </c>
      <c r="I528" s="151"/>
      <c r="L528" s="146"/>
      <c r="M528" s="152"/>
      <c r="T528" s="153"/>
      <c r="AT528" s="148" t="s">
        <v>139</v>
      </c>
      <c r="AU528" s="148" t="s">
        <v>84</v>
      </c>
      <c r="AV528" s="12" t="s">
        <v>84</v>
      </c>
      <c r="AW528" s="12" t="s">
        <v>31</v>
      </c>
      <c r="AX528" s="12" t="s">
        <v>74</v>
      </c>
      <c r="AY528" s="148" t="s">
        <v>132</v>
      </c>
    </row>
    <row r="529" spans="2:65" s="12" customFormat="1">
      <c r="B529" s="146"/>
      <c r="D529" s="147" t="s">
        <v>139</v>
      </c>
      <c r="E529" s="148" t="s">
        <v>1</v>
      </c>
      <c r="F529" s="149" t="s">
        <v>1441</v>
      </c>
      <c r="H529" s="150">
        <v>1</v>
      </c>
      <c r="I529" s="151"/>
      <c r="L529" s="146"/>
      <c r="M529" s="152"/>
      <c r="T529" s="153"/>
      <c r="AT529" s="148" t="s">
        <v>139</v>
      </c>
      <c r="AU529" s="148" t="s">
        <v>84</v>
      </c>
      <c r="AV529" s="12" t="s">
        <v>84</v>
      </c>
      <c r="AW529" s="12" t="s">
        <v>31</v>
      </c>
      <c r="AX529" s="12" t="s">
        <v>74</v>
      </c>
      <c r="AY529" s="148" t="s">
        <v>132</v>
      </c>
    </row>
    <row r="530" spans="2:65" s="12" customFormat="1">
      <c r="B530" s="146"/>
      <c r="D530" s="147" t="s">
        <v>139</v>
      </c>
      <c r="E530" s="148" t="s">
        <v>1</v>
      </c>
      <c r="F530" s="149" t="s">
        <v>1442</v>
      </c>
      <c r="H530" s="150">
        <v>1</v>
      </c>
      <c r="I530" s="151"/>
      <c r="L530" s="146"/>
      <c r="M530" s="152"/>
      <c r="T530" s="153"/>
      <c r="AT530" s="148" t="s">
        <v>139</v>
      </c>
      <c r="AU530" s="148" t="s">
        <v>84</v>
      </c>
      <c r="AV530" s="12" t="s">
        <v>84</v>
      </c>
      <c r="AW530" s="12" t="s">
        <v>31</v>
      </c>
      <c r="AX530" s="12" t="s">
        <v>74</v>
      </c>
      <c r="AY530" s="148" t="s">
        <v>132</v>
      </c>
    </row>
    <row r="531" spans="2:65" s="12" customFormat="1">
      <c r="B531" s="146"/>
      <c r="D531" s="147" t="s">
        <v>139</v>
      </c>
      <c r="E531" s="148" t="s">
        <v>1</v>
      </c>
      <c r="F531" s="149" t="s">
        <v>1443</v>
      </c>
      <c r="H531" s="150">
        <v>1</v>
      </c>
      <c r="I531" s="151"/>
      <c r="L531" s="146"/>
      <c r="M531" s="152"/>
      <c r="T531" s="153"/>
      <c r="AT531" s="148" t="s">
        <v>139</v>
      </c>
      <c r="AU531" s="148" t="s">
        <v>84</v>
      </c>
      <c r="AV531" s="12" t="s">
        <v>84</v>
      </c>
      <c r="AW531" s="12" t="s">
        <v>31</v>
      </c>
      <c r="AX531" s="12" t="s">
        <v>74</v>
      </c>
      <c r="AY531" s="148" t="s">
        <v>132</v>
      </c>
    </row>
    <row r="532" spans="2:65" s="12" customFormat="1">
      <c r="B532" s="146"/>
      <c r="D532" s="147" t="s">
        <v>139</v>
      </c>
      <c r="E532" s="148" t="s">
        <v>1</v>
      </c>
      <c r="F532" s="149" t="s">
        <v>486</v>
      </c>
      <c r="H532" s="150">
        <v>2</v>
      </c>
      <c r="I532" s="151"/>
      <c r="L532" s="146"/>
      <c r="M532" s="152"/>
      <c r="T532" s="153"/>
      <c r="AT532" s="148" t="s">
        <v>139</v>
      </c>
      <c r="AU532" s="148" t="s">
        <v>84</v>
      </c>
      <c r="AV532" s="12" t="s">
        <v>84</v>
      </c>
      <c r="AW532" s="12" t="s">
        <v>31</v>
      </c>
      <c r="AX532" s="12" t="s">
        <v>74</v>
      </c>
      <c r="AY532" s="148" t="s">
        <v>132</v>
      </c>
    </row>
    <row r="533" spans="2:65" s="12" customFormat="1">
      <c r="B533" s="146"/>
      <c r="D533" s="147" t="s">
        <v>139</v>
      </c>
      <c r="E533" s="148" t="s">
        <v>1</v>
      </c>
      <c r="F533" s="149" t="s">
        <v>487</v>
      </c>
      <c r="H533" s="150">
        <v>2</v>
      </c>
      <c r="I533" s="151"/>
      <c r="L533" s="146"/>
      <c r="M533" s="152"/>
      <c r="T533" s="153"/>
      <c r="AT533" s="148" t="s">
        <v>139</v>
      </c>
      <c r="AU533" s="148" t="s">
        <v>84</v>
      </c>
      <c r="AV533" s="12" t="s">
        <v>84</v>
      </c>
      <c r="AW533" s="12" t="s">
        <v>31</v>
      </c>
      <c r="AX533" s="12" t="s">
        <v>74</v>
      </c>
      <c r="AY533" s="148" t="s">
        <v>132</v>
      </c>
    </row>
    <row r="534" spans="2:65" s="12" customFormat="1">
      <c r="B534" s="146"/>
      <c r="D534" s="147" t="s">
        <v>139</v>
      </c>
      <c r="E534" s="148" t="s">
        <v>1</v>
      </c>
      <c r="F534" s="149" t="s">
        <v>488</v>
      </c>
      <c r="H534" s="150">
        <v>2</v>
      </c>
      <c r="I534" s="151"/>
      <c r="L534" s="146"/>
      <c r="M534" s="152"/>
      <c r="T534" s="153"/>
      <c r="AT534" s="148" t="s">
        <v>139</v>
      </c>
      <c r="AU534" s="148" t="s">
        <v>84</v>
      </c>
      <c r="AV534" s="12" t="s">
        <v>84</v>
      </c>
      <c r="AW534" s="12" t="s">
        <v>31</v>
      </c>
      <c r="AX534" s="12" t="s">
        <v>74</v>
      </c>
      <c r="AY534" s="148" t="s">
        <v>132</v>
      </c>
    </row>
    <row r="535" spans="2:65" s="12" customFormat="1">
      <c r="B535" s="146"/>
      <c r="D535" s="147" t="s">
        <v>139</v>
      </c>
      <c r="E535" s="148" t="s">
        <v>1</v>
      </c>
      <c r="F535" s="149" t="s">
        <v>489</v>
      </c>
      <c r="H535" s="150">
        <v>2</v>
      </c>
      <c r="I535" s="151"/>
      <c r="L535" s="146"/>
      <c r="M535" s="152"/>
      <c r="T535" s="153"/>
      <c r="AT535" s="148" t="s">
        <v>139</v>
      </c>
      <c r="AU535" s="148" t="s">
        <v>84</v>
      </c>
      <c r="AV535" s="12" t="s">
        <v>84</v>
      </c>
      <c r="AW535" s="12" t="s">
        <v>31</v>
      </c>
      <c r="AX535" s="12" t="s">
        <v>74</v>
      </c>
      <c r="AY535" s="148" t="s">
        <v>132</v>
      </c>
    </row>
    <row r="536" spans="2:65" s="12" customFormat="1">
      <c r="B536" s="146"/>
      <c r="D536" s="147" t="s">
        <v>139</v>
      </c>
      <c r="E536" s="148" t="s">
        <v>1</v>
      </c>
      <c r="F536" s="149" t="s">
        <v>490</v>
      </c>
      <c r="H536" s="150">
        <v>3</v>
      </c>
      <c r="I536" s="151"/>
      <c r="L536" s="146"/>
      <c r="M536" s="152"/>
      <c r="T536" s="153"/>
      <c r="AT536" s="148" t="s">
        <v>139</v>
      </c>
      <c r="AU536" s="148" t="s">
        <v>84</v>
      </c>
      <c r="AV536" s="12" t="s">
        <v>84</v>
      </c>
      <c r="AW536" s="12" t="s">
        <v>31</v>
      </c>
      <c r="AX536" s="12" t="s">
        <v>74</v>
      </c>
      <c r="AY536" s="148" t="s">
        <v>132</v>
      </c>
    </row>
    <row r="537" spans="2:65" s="12" customFormat="1">
      <c r="B537" s="146"/>
      <c r="D537" s="147" t="s">
        <v>139</v>
      </c>
      <c r="E537" s="148" t="s">
        <v>1</v>
      </c>
      <c r="F537" s="149" t="s">
        <v>491</v>
      </c>
      <c r="H537" s="150">
        <v>1</v>
      </c>
      <c r="I537" s="151"/>
      <c r="L537" s="146"/>
      <c r="M537" s="152"/>
      <c r="T537" s="153"/>
      <c r="AT537" s="148" t="s">
        <v>139</v>
      </c>
      <c r="AU537" s="148" t="s">
        <v>84</v>
      </c>
      <c r="AV537" s="12" t="s">
        <v>84</v>
      </c>
      <c r="AW537" s="12" t="s">
        <v>31</v>
      </c>
      <c r="AX537" s="12" t="s">
        <v>74</v>
      </c>
      <c r="AY537" s="148" t="s">
        <v>132</v>
      </c>
    </row>
    <row r="538" spans="2:65" s="12" customFormat="1">
      <c r="B538" s="146"/>
      <c r="D538" s="147" t="s">
        <v>139</v>
      </c>
      <c r="E538" s="148" t="s">
        <v>1</v>
      </c>
      <c r="F538" s="149" t="s">
        <v>1444</v>
      </c>
      <c r="H538" s="150">
        <v>1</v>
      </c>
      <c r="I538" s="151"/>
      <c r="L538" s="146"/>
      <c r="M538" s="152"/>
      <c r="T538" s="153"/>
      <c r="AT538" s="148" t="s">
        <v>139</v>
      </c>
      <c r="AU538" s="148" t="s">
        <v>84</v>
      </c>
      <c r="AV538" s="12" t="s">
        <v>84</v>
      </c>
      <c r="AW538" s="12" t="s">
        <v>31</v>
      </c>
      <c r="AX538" s="12" t="s">
        <v>74</v>
      </c>
      <c r="AY538" s="148" t="s">
        <v>132</v>
      </c>
    </row>
    <row r="539" spans="2:65" s="12" customFormat="1">
      <c r="B539" s="146"/>
      <c r="D539" s="147" t="s">
        <v>139</v>
      </c>
      <c r="E539" s="148" t="s">
        <v>1</v>
      </c>
      <c r="F539" s="149" t="s">
        <v>493</v>
      </c>
      <c r="H539" s="150">
        <v>2</v>
      </c>
      <c r="I539" s="151"/>
      <c r="L539" s="146"/>
      <c r="M539" s="152"/>
      <c r="T539" s="153"/>
      <c r="AT539" s="148" t="s">
        <v>139</v>
      </c>
      <c r="AU539" s="148" t="s">
        <v>84</v>
      </c>
      <c r="AV539" s="12" t="s">
        <v>84</v>
      </c>
      <c r="AW539" s="12" t="s">
        <v>31</v>
      </c>
      <c r="AX539" s="12" t="s">
        <v>74</v>
      </c>
      <c r="AY539" s="148" t="s">
        <v>132</v>
      </c>
    </row>
    <row r="540" spans="2:65" s="12" customFormat="1">
      <c r="B540" s="146"/>
      <c r="D540" s="147" t="s">
        <v>139</v>
      </c>
      <c r="E540" s="148" t="s">
        <v>1</v>
      </c>
      <c r="F540" s="149" t="s">
        <v>494</v>
      </c>
      <c r="H540" s="150">
        <v>2</v>
      </c>
      <c r="I540" s="151"/>
      <c r="L540" s="146"/>
      <c r="M540" s="152"/>
      <c r="T540" s="153"/>
      <c r="AT540" s="148" t="s">
        <v>139</v>
      </c>
      <c r="AU540" s="148" t="s">
        <v>84</v>
      </c>
      <c r="AV540" s="12" t="s">
        <v>84</v>
      </c>
      <c r="AW540" s="12" t="s">
        <v>31</v>
      </c>
      <c r="AX540" s="12" t="s">
        <v>74</v>
      </c>
      <c r="AY540" s="148" t="s">
        <v>132</v>
      </c>
    </row>
    <row r="541" spans="2:65" s="13" customFormat="1">
      <c r="B541" s="154"/>
      <c r="D541" s="147" t="s">
        <v>139</v>
      </c>
      <c r="E541" s="155" t="s">
        <v>1</v>
      </c>
      <c r="F541" s="156" t="s">
        <v>156</v>
      </c>
      <c r="H541" s="157">
        <v>40</v>
      </c>
      <c r="I541" s="158"/>
      <c r="L541" s="154"/>
      <c r="M541" s="159"/>
      <c r="T541" s="160"/>
      <c r="AT541" s="155" t="s">
        <v>139</v>
      </c>
      <c r="AU541" s="155" t="s">
        <v>84</v>
      </c>
      <c r="AV541" s="13" t="s">
        <v>137</v>
      </c>
      <c r="AW541" s="13" t="s">
        <v>31</v>
      </c>
      <c r="AX541" s="13" t="s">
        <v>82</v>
      </c>
      <c r="AY541" s="155" t="s">
        <v>132</v>
      </c>
    </row>
    <row r="542" spans="2:65" s="1" customFormat="1" ht="16.5" customHeight="1">
      <c r="B542" s="132"/>
      <c r="C542" s="174" t="s">
        <v>459</v>
      </c>
      <c r="D542" s="174" t="s">
        <v>357</v>
      </c>
      <c r="E542" s="175" t="s">
        <v>1758</v>
      </c>
      <c r="F542" s="176" t="s">
        <v>1945</v>
      </c>
      <c r="G542" s="177" t="s">
        <v>175</v>
      </c>
      <c r="H542" s="178">
        <v>40.799999999999997</v>
      </c>
      <c r="I542" s="179"/>
      <c r="J542" s="180">
        <f>ROUND(I542*H542,2)</f>
        <v>0</v>
      </c>
      <c r="K542" s="176" t="s">
        <v>136</v>
      </c>
      <c r="L542" s="181"/>
      <c r="M542" s="182" t="s">
        <v>1</v>
      </c>
      <c r="N542" s="183" t="s">
        <v>39</v>
      </c>
      <c r="P542" s="142">
        <f>O542*H542</f>
        <v>0</v>
      </c>
      <c r="Q542" s="142">
        <v>5.6000000000000001E-2</v>
      </c>
      <c r="R542" s="142">
        <f>Q542*H542</f>
        <v>2.2847999999999997</v>
      </c>
      <c r="S542" s="142">
        <v>0</v>
      </c>
      <c r="T542" s="143">
        <f>S542*H542</f>
        <v>0</v>
      </c>
      <c r="AR542" s="144" t="s">
        <v>208</v>
      </c>
      <c r="AT542" s="144" t="s">
        <v>357</v>
      </c>
      <c r="AU542" s="144" t="s">
        <v>84</v>
      </c>
      <c r="AY542" s="17" t="s">
        <v>132</v>
      </c>
      <c r="BE542" s="145">
        <f>IF(N542="základní",J542,0)</f>
        <v>0</v>
      </c>
      <c r="BF542" s="145">
        <f>IF(N542="snížená",J542,0)</f>
        <v>0</v>
      </c>
      <c r="BG542" s="145">
        <f>IF(N542="zákl. přenesená",J542,0)</f>
        <v>0</v>
      </c>
      <c r="BH542" s="145">
        <f>IF(N542="sníž. přenesená",J542,0)</f>
        <v>0</v>
      </c>
      <c r="BI542" s="145">
        <f>IF(N542="nulová",J542,0)</f>
        <v>0</v>
      </c>
      <c r="BJ542" s="17" t="s">
        <v>82</v>
      </c>
      <c r="BK542" s="145">
        <f>ROUND(I542*H542,2)</f>
        <v>0</v>
      </c>
      <c r="BL542" s="17" t="s">
        <v>137</v>
      </c>
      <c r="BM542" s="144" t="s">
        <v>1531</v>
      </c>
    </row>
    <row r="543" spans="2:65" s="12" customFormat="1">
      <c r="B543" s="146"/>
      <c r="D543" s="147" t="s">
        <v>139</v>
      </c>
      <c r="F543" s="149" t="s">
        <v>1532</v>
      </c>
      <c r="H543" s="150">
        <v>40.799999999999997</v>
      </c>
      <c r="I543" s="151"/>
      <c r="L543" s="146"/>
      <c r="M543" s="152"/>
      <c r="T543" s="153"/>
      <c r="AT543" s="148" t="s">
        <v>139</v>
      </c>
      <c r="AU543" s="148" t="s">
        <v>84</v>
      </c>
      <c r="AV543" s="12" t="s">
        <v>84</v>
      </c>
      <c r="AW543" s="12" t="s">
        <v>3</v>
      </c>
      <c r="AX543" s="12" t="s">
        <v>82</v>
      </c>
      <c r="AY543" s="148" t="s">
        <v>132</v>
      </c>
    </row>
    <row r="544" spans="2:65" s="1" customFormat="1" ht="24.2" customHeight="1">
      <c r="B544" s="132"/>
      <c r="C544" s="133" t="s">
        <v>461</v>
      </c>
      <c r="D544" s="133" t="s">
        <v>134</v>
      </c>
      <c r="E544" s="134" t="s">
        <v>1759</v>
      </c>
      <c r="F544" s="135" t="s">
        <v>1946</v>
      </c>
      <c r="G544" s="136" t="s">
        <v>228</v>
      </c>
      <c r="H544" s="137">
        <v>2.6669999999999998</v>
      </c>
      <c r="I544" s="138"/>
      <c r="J544" s="139">
        <f>ROUND(I544*H544,2)</f>
        <v>0</v>
      </c>
      <c r="K544" s="135" t="s">
        <v>136</v>
      </c>
      <c r="L544" s="32"/>
      <c r="M544" s="140" t="s">
        <v>1</v>
      </c>
      <c r="N544" s="141" t="s">
        <v>39</v>
      </c>
      <c r="P544" s="142">
        <f>O544*H544</f>
        <v>0</v>
      </c>
      <c r="Q544" s="142">
        <v>2.2563399999999998</v>
      </c>
      <c r="R544" s="142">
        <f>Q544*H544</f>
        <v>6.0176587799999988</v>
      </c>
      <c r="S544" s="142">
        <v>0</v>
      </c>
      <c r="T544" s="143">
        <f>S544*H544</f>
        <v>0</v>
      </c>
      <c r="AR544" s="144" t="s">
        <v>137</v>
      </c>
      <c r="AT544" s="144" t="s">
        <v>134</v>
      </c>
      <c r="AU544" s="144" t="s">
        <v>84</v>
      </c>
      <c r="AY544" s="17" t="s">
        <v>132</v>
      </c>
      <c r="BE544" s="145">
        <f>IF(N544="základní",J544,0)</f>
        <v>0</v>
      </c>
      <c r="BF544" s="145">
        <f>IF(N544="snížená",J544,0)</f>
        <v>0</v>
      </c>
      <c r="BG544" s="145">
        <f>IF(N544="zákl. přenesená",J544,0)</f>
        <v>0</v>
      </c>
      <c r="BH544" s="145">
        <f>IF(N544="sníž. přenesená",J544,0)</f>
        <v>0</v>
      </c>
      <c r="BI544" s="145">
        <f>IF(N544="nulová",J544,0)</f>
        <v>0</v>
      </c>
      <c r="BJ544" s="17" t="s">
        <v>82</v>
      </c>
      <c r="BK544" s="145">
        <f>ROUND(I544*H544,2)</f>
        <v>0</v>
      </c>
      <c r="BL544" s="17" t="s">
        <v>137</v>
      </c>
      <c r="BM544" s="144" t="s">
        <v>1533</v>
      </c>
    </row>
    <row r="545" spans="2:65" s="12" customFormat="1">
      <c r="B545" s="146"/>
      <c r="D545" s="147" t="s">
        <v>139</v>
      </c>
      <c r="E545" s="148" t="s">
        <v>1</v>
      </c>
      <c r="F545" s="149" t="s">
        <v>1534</v>
      </c>
      <c r="H545" s="150">
        <v>2.6669999999999998</v>
      </c>
      <c r="I545" s="151"/>
      <c r="L545" s="146"/>
      <c r="M545" s="152"/>
      <c r="T545" s="153"/>
      <c r="AT545" s="148" t="s">
        <v>139</v>
      </c>
      <c r="AU545" s="148" t="s">
        <v>84</v>
      </c>
      <c r="AV545" s="12" t="s">
        <v>84</v>
      </c>
      <c r="AW545" s="12" t="s">
        <v>31</v>
      </c>
      <c r="AX545" s="12" t="s">
        <v>82</v>
      </c>
      <c r="AY545" s="148" t="s">
        <v>132</v>
      </c>
    </row>
    <row r="546" spans="2:65" s="1" customFormat="1" ht="21.75" customHeight="1">
      <c r="B546" s="132"/>
      <c r="C546" s="133" t="s">
        <v>463</v>
      </c>
      <c r="D546" s="133" t="s">
        <v>134</v>
      </c>
      <c r="E546" s="134" t="s">
        <v>1785</v>
      </c>
      <c r="F546" s="135" t="s">
        <v>1972</v>
      </c>
      <c r="G546" s="136" t="s">
        <v>175</v>
      </c>
      <c r="H546" s="137">
        <v>40</v>
      </c>
      <c r="I546" s="138"/>
      <c r="J546" s="139">
        <f>ROUND(I546*H546,2)</f>
        <v>0</v>
      </c>
      <c r="K546" s="135" t="s">
        <v>136</v>
      </c>
      <c r="L546" s="32"/>
      <c r="M546" s="140" t="s">
        <v>1</v>
      </c>
      <c r="N546" s="141" t="s">
        <v>39</v>
      </c>
      <c r="P546" s="142">
        <f>O546*H546</f>
        <v>0</v>
      </c>
      <c r="Q546" s="142">
        <v>0</v>
      </c>
      <c r="R546" s="142">
        <f>Q546*H546</f>
        <v>0</v>
      </c>
      <c r="S546" s="142">
        <v>0</v>
      </c>
      <c r="T546" s="143">
        <f>S546*H546</f>
        <v>0</v>
      </c>
      <c r="AR546" s="144" t="s">
        <v>137</v>
      </c>
      <c r="AT546" s="144" t="s">
        <v>134</v>
      </c>
      <c r="AU546" s="144" t="s">
        <v>84</v>
      </c>
      <c r="AY546" s="17" t="s">
        <v>132</v>
      </c>
      <c r="BE546" s="145">
        <f>IF(N546="základní",J546,0)</f>
        <v>0</v>
      </c>
      <c r="BF546" s="145">
        <f>IF(N546="snížená",J546,0)</f>
        <v>0</v>
      </c>
      <c r="BG546" s="145">
        <f>IF(N546="zákl. přenesená",J546,0)</f>
        <v>0</v>
      </c>
      <c r="BH546" s="145">
        <f>IF(N546="sníž. přenesená",J546,0)</f>
        <v>0</v>
      </c>
      <c r="BI546" s="145">
        <f>IF(N546="nulová",J546,0)</f>
        <v>0</v>
      </c>
      <c r="BJ546" s="17" t="s">
        <v>82</v>
      </c>
      <c r="BK546" s="145">
        <f>ROUND(I546*H546,2)</f>
        <v>0</v>
      </c>
      <c r="BL546" s="17" t="s">
        <v>137</v>
      </c>
      <c r="BM546" s="144" t="s">
        <v>1535</v>
      </c>
    </row>
    <row r="547" spans="2:65" s="12" customFormat="1">
      <c r="B547" s="146"/>
      <c r="D547" s="147" t="s">
        <v>139</v>
      </c>
      <c r="E547" s="148" t="s">
        <v>1</v>
      </c>
      <c r="F547" s="149" t="s">
        <v>1440</v>
      </c>
      <c r="H547" s="150">
        <v>5</v>
      </c>
      <c r="I547" s="151"/>
      <c r="L547" s="146"/>
      <c r="M547" s="152"/>
      <c r="T547" s="153"/>
      <c r="AT547" s="148" t="s">
        <v>139</v>
      </c>
      <c r="AU547" s="148" t="s">
        <v>84</v>
      </c>
      <c r="AV547" s="12" t="s">
        <v>84</v>
      </c>
      <c r="AW547" s="12" t="s">
        <v>31</v>
      </c>
      <c r="AX547" s="12" t="s">
        <v>74</v>
      </c>
      <c r="AY547" s="148" t="s">
        <v>132</v>
      </c>
    </row>
    <row r="548" spans="2:65" s="12" customFormat="1">
      <c r="B548" s="146"/>
      <c r="D548" s="147" t="s">
        <v>139</v>
      </c>
      <c r="E548" s="148" t="s">
        <v>1</v>
      </c>
      <c r="F548" s="149" t="s">
        <v>483</v>
      </c>
      <c r="H548" s="150">
        <v>12</v>
      </c>
      <c r="I548" s="151"/>
      <c r="L548" s="146"/>
      <c r="M548" s="152"/>
      <c r="T548" s="153"/>
      <c r="AT548" s="148" t="s">
        <v>139</v>
      </c>
      <c r="AU548" s="148" t="s">
        <v>84</v>
      </c>
      <c r="AV548" s="12" t="s">
        <v>84</v>
      </c>
      <c r="AW548" s="12" t="s">
        <v>31</v>
      </c>
      <c r="AX548" s="12" t="s">
        <v>74</v>
      </c>
      <c r="AY548" s="148" t="s">
        <v>132</v>
      </c>
    </row>
    <row r="549" spans="2:65" s="12" customFormat="1">
      <c r="B549" s="146"/>
      <c r="D549" s="147" t="s">
        <v>139</v>
      </c>
      <c r="E549" s="148" t="s">
        <v>1</v>
      </c>
      <c r="F549" s="149" t="s">
        <v>484</v>
      </c>
      <c r="H549" s="150">
        <v>1</v>
      </c>
      <c r="I549" s="151"/>
      <c r="L549" s="146"/>
      <c r="M549" s="152"/>
      <c r="T549" s="153"/>
      <c r="AT549" s="148" t="s">
        <v>139</v>
      </c>
      <c r="AU549" s="148" t="s">
        <v>84</v>
      </c>
      <c r="AV549" s="12" t="s">
        <v>84</v>
      </c>
      <c r="AW549" s="12" t="s">
        <v>31</v>
      </c>
      <c r="AX549" s="12" t="s">
        <v>74</v>
      </c>
      <c r="AY549" s="148" t="s">
        <v>132</v>
      </c>
    </row>
    <row r="550" spans="2:65" s="12" customFormat="1">
      <c r="B550" s="146"/>
      <c r="D550" s="147" t="s">
        <v>139</v>
      </c>
      <c r="E550" s="148" t="s">
        <v>1</v>
      </c>
      <c r="F550" s="149" t="s">
        <v>485</v>
      </c>
      <c r="H550" s="150">
        <v>2</v>
      </c>
      <c r="I550" s="151"/>
      <c r="L550" s="146"/>
      <c r="M550" s="152"/>
      <c r="T550" s="153"/>
      <c r="AT550" s="148" t="s">
        <v>139</v>
      </c>
      <c r="AU550" s="148" t="s">
        <v>84</v>
      </c>
      <c r="AV550" s="12" t="s">
        <v>84</v>
      </c>
      <c r="AW550" s="12" t="s">
        <v>31</v>
      </c>
      <c r="AX550" s="12" t="s">
        <v>74</v>
      </c>
      <c r="AY550" s="148" t="s">
        <v>132</v>
      </c>
    </row>
    <row r="551" spans="2:65" s="12" customFormat="1">
      <c r="B551" s="146"/>
      <c r="D551" s="147" t="s">
        <v>139</v>
      </c>
      <c r="E551" s="148" t="s">
        <v>1</v>
      </c>
      <c r="F551" s="149" t="s">
        <v>1441</v>
      </c>
      <c r="H551" s="150">
        <v>1</v>
      </c>
      <c r="I551" s="151"/>
      <c r="L551" s="146"/>
      <c r="M551" s="152"/>
      <c r="T551" s="153"/>
      <c r="AT551" s="148" t="s">
        <v>139</v>
      </c>
      <c r="AU551" s="148" t="s">
        <v>84</v>
      </c>
      <c r="AV551" s="12" t="s">
        <v>84</v>
      </c>
      <c r="AW551" s="12" t="s">
        <v>31</v>
      </c>
      <c r="AX551" s="12" t="s">
        <v>74</v>
      </c>
      <c r="AY551" s="148" t="s">
        <v>132</v>
      </c>
    </row>
    <row r="552" spans="2:65" s="12" customFormat="1">
      <c r="B552" s="146"/>
      <c r="D552" s="147" t="s">
        <v>139</v>
      </c>
      <c r="E552" s="148" t="s">
        <v>1</v>
      </c>
      <c r="F552" s="149" t="s">
        <v>1442</v>
      </c>
      <c r="H552" s="150">
        <v>1</v>
      </c>
      <c r="I552" s="151"/>
      <c r="L552" s="146"/>
      <c r="M552" s="152"/>
      <c r="T552" s="153"/>
      <c r="AT552" s="148" t="s">
        <v>139</v>
      </c>
      <c r="AU552" s="148" t="s">
        <v>84</v>
      </c>
      <c r="AV552" s="12" t="s">
        <v>84</v>
      </c>
      <c r="AW552" s="12" t="s">
        <v>31</v>
      </c>
      <c r="AX552" s="12" t="s">
        <v>74</v>
      </c>
      <c r="AY552" s="148" t="s">
        <v>132</v>
      </c>
    </row>
    <row r="553" spans="2:65" s="12" customFormat="1">
      <c r="B553" s="146"/>
      <c r="D553" s="147" t="s">
        <v>139</v>
      </c>
      <c r="E553" s="148" t="s">
        <v>1</v>
      </c>
      <c r="F553" s="149" t="s">
        <v>1443</v>
      </c>
      <c r="H553" s="150">
        <v>1</v>
      </c>
      <c r="I553" s="151"/>
      <c r="L553" s="146"/>
      <c r="M553" s="152"/>
      <c r="T553" s="153"/>
      <c r="AT553" s="148" t="s">
        <v>139</v>
      </c>
      <c r="AU553" s="148" t="s">
        <v>84</v>
      </c>
      <c r="AV553" s="12" t="s">
        <v>84</v>
      </c>
      <c r="AW553" s="12" t="s">
        <v>31</v>
      </c>
      <c r="AX553" s="12" t="s">
        <v>74</v>
      </c>
      <c r="AY553" s="148" t="s">
        <v>132</v>
      </c>
    </row>
    <row r="554" spans="2:65" s="12" customFormat="1">
      <c r="B554" s="146"/>
      <c r="D554" s="147" t="s">
        <v>139</v>
      </c>
      <c r="E554" s="148" t="s">
        <v>1</v>
      </c>
      <c r="F554" s="149" t="s">
        <v>486</v>
      </c>
      <c r="H554" s="150">
        <v>2</v>
      </c>
      <c r="I554" s="151"/>
      <c r="L554" s="146"/>
      <c r="M554" s="152"/>
      <c r="T554" s="153"/>
      <c r="AT554" s="148" t="s">
        <v>139</v>
      </c>
      <c r="AU554" s="148" t="s">
        <v>84</v>
      </c>
      <c r="AV554" s="12" t="s">
        <v>84</v>
      </c>
      <c r="AW554" s="12" t="s">
        <v>31</v>
      </c>
      <c r="AX554" s="12" t="s">
        <v>74</v>
      </c>
      <c r="AY554" s="148" t="s">
        <v>132</v>
      </c>
    </row>
    <row r="555" spans="2:65" s="12" customFormat="1">
      <c r="B555" s="146"/>
      <c r="D555" s="147" t="s">
        <v>139</v>
      </c>
      <c r="E555" s="148" t="s">
        <v>1</v>
      </c>
      <c r="F555" s="149" t="s">
        <v>487</v>
      </c>
      <c r="H555" s="150">
        <v>2</v>
      </c>
      <c r="I555" s="151"/>
      <c r="L555" s="146"/>
      <c r="M555" s="152"/>
      <c r="T555" s="153"/>
      <c r="AT555" s="148" t="s">
        <v>139</v>
      </c>
      <c r="AU555" s="148" t="s">
        <v>84</v>
      </c>
      <c r="AV555" s="12" t="s">
        <v>84</v>
      </c>
      <c r="AW555" s="12" t="s">
        <v>31</v>
      </c>
      <c r="AX555" s="12" t="s">
        <v>74</v>
      </c>
      <c r="AY555" s="148" t="s">
        <v>132</v>
      </c>
    </row>
    <row r="556" spans="2:65" s="12" customFormat="1">
      <c r="B556" s="146"/>
      <c r="D556" s="147" t="s">
        <v>139</v>
      </c>
      <c r="E556" s="148" t="s">
        <v>1</v>
      </c>
      <c r="F556" s="149" t="s">
        <v>488</v>
      </c>
      <c r="H556" s="150">
        <v>2</v>
      </c>
      <c r="I556" s="151"/>
      <c r="L556" s="146"/>
      <c r="M556" s="152"/>
      <c r="T556" s="153"/>
      <c r="AT556" s="148" t="s">
        <v>139</v>
      </c>
      <c r="AU556" s="148" t="s">
        <v>84</v>
      </c>
      <c r="AV556" s="12" t="s">
        <v>84</v>
      </c>
      <c r="AW556" s="12" t="s">
        <v>31</v>
      </c>
      <c r="AX556" s="12" t="s">
        <v>74</v>
      </c>
      <c r="AY556" s="148" t="s">
        <v>132</v>
      </c>
    </row>
    <row r="557" spans="2:65" s="12" customFormat="1">
      <c r="B557" s="146"/>
      <c r="D557" s="147" t="s">
        <v>139</v>
      </c>
      <c r="E557" s="148" t="s">
        <v>1</v>
      </c>
      <c r="F557" s="149" t="s">
        <v>489</v>
      </c>
      <c r="H557" s="150">
        <v>2</v>
      </c>
      <c r="I557" s="151"/>
      <c r="L557" s="146"/>
      <c r="M557" s="152"/>
      <c r="T557" s="153"/>
      <c r="AT557" s="148" t="s">
        <v>139</v>
      </c>
      <c r="AU557" s="148" t="s">
        <v>84</v>
      </c>
      <c r="AV557" s="12" t="s">
        <v>84</v>
      </c>
      <c r="AW557" s="12" t="s">
        <v>31</v>
      </c>
      <c r="AX557" s="12" t="s">
        <v>74</v>
      </c>
      <c r="AY557" s="148" t="s">
        <v>132</v>
      </c>
    </row>
    <row r="558" spans="2:65" s="12" customFormat="1">
      <c r="B558" s="146"/>
      <c r="D558" s="147" t="s">
        <v>139</v>
      </c>
      <c r="E558" s="148" t="s">
        <v>1</v>
      </c>
      <c r="F558" s="149" t="s">
        <v>490</v>
      </c>
      <c r="H558" s="150">
        <v>3</v>
      </c>
      <c r="I558" s="151"/>
      <c r="L558" s="146"/>
      <c r="M558" s="152"/>
      <c r="T558" s="153"/>
      <c r="AT558" s="148" t="s">
        <v>139</v>
      </c>
      <c r="AU558" s="148" t="s">
        <v>84</v>
      </c>
      <c r="AV558" s="12" t="s">
        <v>84</v>
      </c>
      <c r="AW558" s="12" t="s">
        <v>31</v>
      </c>
      <c r="AX558" s="12" t="s">
        <v>74</v>
      </c>
      <c r="AY558" s="148" t="s">
        <v>132</v>
      </c>
    </row>
    <row r="559" spans="2:65" s="12" customFormat="1">
      <c r="B559" s="146"/>
      <c r="D559" s="147" t="s">
        <v>139</v>
      </c>
      <c r="E559" s="148" t="s">
        <v>1</v>
      </c>
      <c r="F559" s="149" t="s">
        <v>491</v>
      </c>
      <c r="H559" s="150">
        <v>1</v>
      </c>
      <c r="I559" s="151"/>
      <c r="L559" s="146"/>
      <c r="M559" s="152"/>
      <c r="T559" s="153"/>
      <c r="AT559" s="148" t="s">
        <v>139</v>
      </c>
      <c r="AU559" s="148" t="s">
        <v>84</v>
      </c>
      <c r="AV559" s="12" t="s">
        <v>84</v>
      </c>
      <c r="AW559" s="12" t="s">
        <v>31</v>
      </c>
      <c r="AX559" s="12" t="s">
        <v>74</v>
      </c>
      <c r="AY559" s="148" t="s">
        <v>132</v>
      </c>
    </row>
    <row r="560" spans="2:65" s="12" customFormat="1">
      <c r="B560" s="146"/>
      <c r="D560" s="147" t="s">
        <v>139</v>
      </c>
      <c r="E560" s="148" t="s">
        <v>1</v>
      </c>
      <c r="F560" s="149" t="s">
        <v>1444</v>
      </c>
      <c r="H560" s="150">
        <v>1</v>
      </c>
      <c r="I560" s="151"/>
      <c r="L560" s="146"/>
      <c r="M560" s="152"/>
      <c r="T560" s="153"/>
      <c r="AT560" s="148" t="s">
        <v>139</v>
      </c>
      <c r="AU560" s="148" t="s">
        <v>84</v>
      </c>
      <c r="AV560" s="12" t="s">
        <v>84</v>
      </c>
      <c r="AW560" s="12" t="s">
        <v>31</v>
      </c>
      <c r="AX560" s="12" t="s">
        <v>74</v>
      </c>
      <c r="AY560" s="148" t="s">
        <v>132</v>
      </c>
    </row>
    <row r="561" spans="2:65" s="12" customFormat="1">
      <c r="B561" s="146"/>
      <c r="D561" s="147" t="s">
        <v>139</v>
      </c>
      <c r="E561" s="148" t="s">
        <v>1</v>
      </c>
      <c r="F561" s="149" t="s">
        <v>493</v>
      </c>
      <c r="H561" s="150">
        <v>2</v>
      </c>
      <c r="I561" s="151"/>
      <c r="L561" s="146"/>
      <c r="M561" s="152"/>
      <c r="T561" s="153"/>
      <c r="AT561" s="148" t="s">
        <v>139</v>
      </c>
      <c r="AU561" s="148" t="s">
        <v>84</v>
      </c>
      <c r="AV561" s="12" t="s">
        <v>84</v>
      </c>
      <c r="AW561" s="12" t="s">
        <v>31</v>
      </c>
      <c r="AX561" s="12" t="s">
        <v>74</v>
      </c>
      <c r="AY561" s="148" t="s">
        <v>132</v>
      </c>
    </row>
    <row r="562" spans="2:65" s="12" customFormat="1">
      <c r="B562" s="146"/>
      <c r="D562" s="147" t="s">
        <v>139</v>
      </c>
      <c r="E562" s="148" t="s">
        <v>1</v>
      </c>
      <c r="F562" s="149" t="s">
        <v>494</v>
      </c>
      <c r="H562" s="150">
        <v>2</v>
      </c>
      <c r="I562" s="151"/>
      <c r="L562" s="146"/>
      <c r="M562" s="152"/>
      <c r="T562" s="153"/>
      <c r="AT562" s="148" t="s">
        <v>139</v>
      </c>
      <c r="AU562" s="148" t="s">
        <v>84</v>
      </c>
      <c r="AV562" s="12" t="s">
        <v>84</v>
      </c>
      <c r="AW562" s="12" t="s">
        <v>31</v>
      </c>
      <c r="AX562" s="12" t="s">
        <v>74</v>
      </c>
      <c r="AY562" s="148" t="s">
        <v>132</v>
      </c>
    </row>
    <row r="563" spans="2:65" s="13" customFormat="1">
      <c r="B563" s="154"/>
      <c r="D563" s="147" t="s">
        <v>139</v>
      </c>
      <c r="E563" s="155" t="s">
        <v>1</v>
      </c>
      <c r="F563" s="156" t="s">
        <v>156</v>
      </c>
      <c r="H563" s="157">
        <v>40</v>
      </c>
      <c r="I563" s="158"/>
      <c r="L563" s="154"/>
      <c r="M563" s="159"/>
      <c r="T563" s="160"/>
      <c r="AT563" s="155" t="s">
        <v>139</v>
      </c>
      <c r="AU563" s="155" t="s">
        <v>84</v>
      </c>
      <c r="AV563" s="13" t="s">
        <v>137</v>
      </c>
      <c r="AW563" s="13" t="s">
        <v>31</v>
      </c>
      <c r="AX563" s="13" t="s">
        <v>82</v>
      </c>
      <c r="AY563" s="155" t="s">
        <v>132</v>
      </c>
    </row>
    <row r="564" spans="2:65" s="11" customFormat="1" ht="22.9" customHeight="1">
      <c r="B564" s="120"/>
      <c r="D564" s="121" t="s">
        <v>73</v>
      </c>
      <c r="E564" s="130" t="s">
        <v>575</v>
      </c>
      <c r="F564" s="130" t="s">
        <v>576</v>
      </c>
      <c r="I564" s="123"/>
      <c r="J564" s="131">
        <f>BK564</f>
        <v>0</v>
      </c>
      <c r="L564" s="120"/>
      <c r="M564" s="125"/>
      <c r="P564" s="126">
        <f>P565</f>
        <v>0</v>
      </c>
      <c r="R564" s="126">
        <f>R565</f>
        <v>0</v>
      </c>
      <c r="T564" s="127">
        <f>T565</f>
        <v>0</v>
      </c>
      <c r="AR564" s="121" t="s">
        <v>82</v>
      </c>
      <c r="AT564" s="128" t="s">
        <v>73</v>
      </c>
      <c r="AU564" s="128" t="s">
        <v>82</v>
      </c>
      <c r="AY564" s="121" t="s">
        <v>132</v>
      </c>
      <c r="BK564" s="129">
        <f>BK565</f>
        <v>0</v>
      </c>
    </row>
    <row r="565" spans="2:65" s="1" customFormat="1" ht="24.2" customHeight="1">
      <c r="B565" s="132"/>
      <c r="C565" s="133" t="s">
        <v>467</v>
      </c>
      <c r="D565" s="133" t="s">
        <v>134</v>
      </c>
      <c r="E565" s="134" t="s">
        <v>1672</v>
      </c>
      <c r="F565" s="135" t="s">
        <v>1852</v>
      </c>
      <c r="G565" s="136" t="s">
        <v>358</v>
      </c>
      <c r="H565" s="137">
        <v>141.16800000000001</v>
      </c>
      <c r="I565" s="138"/>
      <c r="J565" s="139">
        <f>ROUND(I565*H565,2)</f>
        <v>0</v>
      </c>
      <c r="K565" s="135" t="s">
        <v>136</v>
      </c>
      <c r="L565" s="32"/>
      <c r="M565" s="184" t="s">
        <v>1</v>
      </c>
      <c r="N565" s="185" t="s">
        <v>39</v>
      </c>
      <c r="O565" s="186"/>
      <c r="P565" s="187">
        <f>O565*H565</f>
        <v>0</v>
      </c>
      <c r="Q565" s="187">
        <v>0</v>
      </c>
      <c r="R565" s="187">
        <f>Q565*H565</f>
        <v>0</v>
      </c>
      <c r="S565" s="187">
        <v>0</v>
      </c>
      <c r="T565" s="188">
        <f>S565*H565</f>
        <v>0</v>
      </c>
      <c r="AR565" s="144" t="s">
        <v>137</v>
      </c>
      <c r="AT565" s="144" t="s">
        <v>134</v>
      </c>
      <c r="AU565" s="144" t="s">
        <v>84</v>
      </c>
      <c r="AY565" s="17" t="s">
        <v>132</v>
      </c>
      <c r="BE565" s="145">
        <f>IF(N565="základní",J565,0)</f>
        <v>0</v>
      </c>
      <c r="BF565" s="145">
        <f>IF(N565="snížená",J565,0)</f>
        <v>0</v>
      </c>
      <c r="BG565" s="145">
        <f>IF(N565="zákl. přenesená",J565,0)</f>
        <v>0</v>
      </c>
      <c r="BH565" s="145">
        <f>IF(N565="sníž. přenesená",J565,0)</f>
        <v>0</v>
      </c>
      <c r="BI565" s="145">
        <f>IF(N565="nulová",J565,0)</f>
        <v>0</v>
      </c>
      <c r="BJ565" s="17" t="s">
        <v>82</v>
      </c>
      <c r="BK565" s="145">
        <f>ROUND(I565*H565,2)</f>
        <v>0</v>
      </c>
      <c r="BL565" s="17" t="s">
        <v>137</v>
      </c>
      <c r="BM565" s="144" t="s">
        <v>1536</v>
      </c>
    </row>
    <row r="566" spans="2:65" s="1" customFormat="1" ht="6.95" customHeight="1">
      <c r="B566" s="44"/>
      <c r="C566" s="45"/>
      <c r="D566" s="45"/>
      <c r="E566" s="45"/>
      <c r="F566" s="45"/>
      <c r="G566" s="45"/>
      <c r="H566" s="45"/>
      <c r="I566" s="45"/>
      <c r="J566" s="45"/>
      <c r="K566" s="45"/>
      <c r="L566" s="32"/>
    </row>
  </sheetData>
  <autoFilter ref="C122:K565" xr:uid="{00000000-0009-0000-0000-000005000000}"/>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142"/>
  <sheetViews>
    <sheetView showGridLines="0" tabSelected="1" workbookViewId="0">
      <selection activeCell="F122" sqref="F12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89" t="s">
        <v>5</v>
      </c>
      <c r="M2" s="190"/>
      <c r="N2" s="190"/>
      <c r="O2" s="190"/>
      <c r="P2" s="190"/>
      <c r="Q2" s="190"/>
      <c r="R2" s="190"/>
      <c r="S2" s="190"/>
      <c r="T2" s="190"/>
      <c r="U2" s="190"/>
      <c r="V2" s="190"/>
      <c r="AT2" s="17" t="s">
        <v>99</v>
      </c>
    </row>
    <row r="3" spans="2:46" ht="6.95" hidden="1" customHeight="1">
      <c r="B3" s="18"/>
      <c r="C3" s="19"/>
      <c r="D3" s="19"/>
      <c r="E3" s="19"/>
      <c r="F3" s="19"/>
      <c r="G3" s="19"/>
      <c r="H3" s="19"/>
      <c r="I3" s="19"/>
      <c r="J3" s="19"/>
      <c r="K3" s="19"/>
      <c r="L3" s="20"/>
      <c r="AT3" s="17" t="s">
        <v>84</v>
      </c>
    </row>
    <row r="4" spans="2:46" ht="24.95" hidden="1" customHeight="1">
      <c r="B4" s="20"/>
      <c r="D4" s="21" t="s">
        <v>100</v>
      </c>
      <c r="L4" s="20"/>
      <c r="M4" s="88" t="s">
        <v>10</v>
      </c>
      <c r="AT4" s="17" t="s">
        <v>3</v>
      </c>
    </row>
    <row r="5" spans="2:46" ht="6.95" hidden="1" customHeight="1">
      <c r="B5" s="20"/>
      <c r="L5" s="20"/>
    </row>
    <row r="6" spans="2:46" ht="12" hidden="1" customHeight="1">
      <c r="B6" s="20"/>
      <c r="D6" s="27" t="s">
        <v>16</v>
      </c>
      <c r="L6" s="20"/>
    </row>
    <row r="7" spans="2:46" ht="16.5" hidden="1" customHeight="1">
      <c r="B7" s="20"/>
      <c r="E7" s="229" t="str">
        <f>'Rekapitulace stavby'!K6</f>
        <v>Odkanalizování a čištění splaškových vod v obci Vlasenice</v>
      </c>
      <c r="F7" s="230"/>
      <c r="G7" s="230"/>
      <c r="H7" s="230"/>
      <c r="L7" s="20"/>
    </row>
    <row r="8" spans="2:46" s="1" customFormat="1" ht="12" hidden="1" customHeight="1">
      <c r="B8" s="32"/>
      <c r="D8" s="27" t="s">
        <v>101</v>
      </c>
      <c r="L8" s="32"/>
    </row>
    <row r="9" spans="2:46" s="1" customFormat="1" ht="16.5" hidden="1" customHeight="1">
      <c r="B9" s="32"/>
      <c r="E9" s="214" t="s">
        <v>1537</v>
      </c>
      <c r="F9" s="228"/>
      <c r="G9" s="228"/>
      <c r="H9" s="228"/>
      <c r="L9" s="32"/>
    </row>
    <row r="10" spans="2:46" s="1" customFormat="1" hidden="1">
      <c r="B10" s="32"/>
      <c r="L10" s="32"/>
    </row>
    <row r="11" spans="2:46" s="1" customFormat="1" ht="12" hidden="1" customHeight="1">
      <c r="B11" s="32"/>
      <c r="D11" s="27" t="s">
        <v>18</v>
      </c>
      <c r="F11" s="25" t="s">
        <v>1</v>
      </c>
      <c r="I11" s="27" t="s">
        <v>19</v>
      </c>
      <c r="J11" s="25" t="s">
        <v>1</v>
      </c>
      <c r="L11" s="32"/>
    </row>
    <row r="12" spans="2:46" s="1" customFormat="1" ht="12" hidden="1" customHeight="1">
      <c r="B12" s="32"/>
      <c r="D12" s="27" t="s">
        <v>20</v>
      </c>
      <c r="F12" s="25" t="s">
        <v>21</v>
      </c>
      <c r="I12" s="27" t="s">
        <v>22</v>
      </c>
      <c r="J12" s="52" t="str">
        <f>'Rekapitulace stavby'!AN8</f>
        <v>5. 7. 2024</v>
      </c>
      <c r="L12" s="32"/>
    </row>
    <row r="13" spans="2:46" s="1" customFormat="1" ht="10.9" hidden="1" customHeight="1">
      <c r="B13" s="32"/>
      <c r="L13" s="32"/>
    </row>
    <row r="14" spans="2:46" s="1" customFormat="1" ht="12" hidden="1" customHeight="1">
      <c r="B14" s="32"/>
      <c r="D14" s="27" t="s">
        <v>24</v>
      </c>
      <c r="I14" s="27" t="s">
        <v>25</v>
      </c>
      <c r="J14" s="25" t="s">
        <v>1</v>
      </c>
      <c r="L14" s="32"/>
    </row>
    <row r="15" spans="2:46" s="1" customFormat="1" ht="18" hidden="1" customHeight="1">
      <c r="B15" s="32"/>
      <c r="E15" s="25" t="s">
        <v>26</v>
      </c>
      <c r="I15" s="27" t="s">
        <v>27</v>
      </c>
      <c r="J15" s="25" t="s">
        <v>1</v>
      </c>
      <c r="L15" s="32"/>
    </row>
    <row r="16" spans="2:46" s="1" customFormat="1" ht="6.95" hidden="1" customHeight="1">
      <c r="B16" s="32"/>
      <c r="L16" s="32"/>
    </row>
    <row r="17" spans="2:12" s="1" customFormat="1" ht="12" hidden="1" customHeight="1">
      <c r="B17" s="32"/>
      <c r="D17" s="27" t="s">
        <v>28</v>
      </c>
      <c r="I17" s="27" t="s">
        <v>25</v>
      </c>
      <c r="J17" s="28" t="str">
        <f>'Rekapitulace stavby'!AN13</f>
        <v>Vyplň údaj</v>
      </c>
      <c r="L17" s="32"/>
    </row>
    <row r="18" spans="2:12" s="1" customFormat="1" ht="18" hidden="1" customHeight="1">
      <c r="B18" s="32"/>
      <c r="E18" s="231" t="str">
        <f>'Rekapitulace stavby'!E14</f>
        <v>Vyplň údaj</v>
      </c>
      <c r="F18" s="201"/>
      <c r="G18" s="201"/>
      <c r="H18" s="201"/>
      <c r="I18" s="27" t="s">
        <v>27</v>
      </c>
      <c r="J18" s="28" t="str">
        <f>'Rekapitulace stavby'!AN14</f>
        <v>Vyplň údaj</v>
      </c>
      <c r="L18" s="32"/>
    </row>
    <row r="19" spans="2:12" s="1" customFormat="1" ht="6.95" hidden="1" customHeight="1">
      <c r="B19" s="32"/>
      <c r="L19" s="32"/>
    </row>
    <row r="20" spans="2:12" s="1" customFormat="1" ht="12" hidden="1" customHeight="1">
      <c r="B20" s="32"/>
      <c r="D20" s="27" t="s">
        <v>30</v>
      </c>
      <c r="I20" s="27" t="s">
        <v>25</v>
      </c>
      <c r="J20" s="25" t="str">
        <f>IF('Rekapitulace stavby'!AN16="","",'Rekapitulace stavby'!AN16)</f>
        <v/>
      </c>
      <c r="L20" s="32"/>
    </row>
    <row r="21" spans="2:12" s="1" customFormat="1" ht="18" hidden="1" customHeight="1">
      <c r="B21" s="32"/>
      <c r="E21" s="25" t="str">
        <f>IF('Rekapitulace stavby'!E17="","",'Rekapitulace stavby'!E17)</f>
        <v xml:space="preserve"> </v>
      </c>
      <c r="I21" s="27" t="s">
        <v>27</v>
      </c>
      <c r="J21" s="25" t="str">
        <f>IF('Rekapitulace stavby'!AN17="","",'Rekapitulace stavby'!AN17)</f>
        <v/>
      </c>
      <c r="L21" s="32"/>
    </row>
    <row r="22" spans="2:12" s="1" customFormat="1" ht="6.95" hidden="1" customHeight="1">
      <c r="B22" s="32"/>
      <c r="L22" s="32"/>
    </row>
    <row r="23" spans="2:12" s="1" customFormat="1" ht="12" hidden="1" customHeight="1">
      <c r="B23" s="32"/>
      <c r="D23" s="27" t="s">
        <v>32</v>
      </c>
      <c r="I23" s="27" t="s">
        <v>25</v>
      </c>
      <c r="J23" s="25" t="str">
        <f>IF('Rekapitulace stavby'!AN19="","",'Rekapitulace stavby'!AN19)</f>
        <v/>
      </c>
      <c r="L23" s="32"/>
    </row>
    <row r="24" spans="2:12" s="1" customFormat="1" ht="18" hidden="1" customHeight="1">
      <c r="B24" s="32"/>
      <c r="E24" s="25" t="str">
        <f>IF('Rekapitulace stavby'!E20="","",'Rekapitulace stavby'!E20)</f>
        <v xml:space="preserve"> </v>
      </c>
      <c r="I24" s="27" t="s">
        <v>27</v>
      </c>
      <c r="J24" s="25" t="str">
        <f>IF('Rekapitulace stavby'!AN20="","",'Rekapitulace stavby'!AN20)</f>
        <v/>
      </c>
      <c r="L24" s="32"/>
    </row>
    <row r="25" spans="2:12" s="1" customFormat="1" ht="6.95" hidden="1" customHeight="1">
      <c r="B25" s="32"/>
      <c r="L25" s="32"/>
    </row>
    <row r="26" spans="2:12" s="1" customFormat="1" ht="12" hidden="1" customHeight="1">
      <c r="B26" s="32"/>
      <c r="D26" s="27" t="s">
        <v>33</v>
      </c>
      <c r="L26" s="32"/>
    </row>
    <row r="27" spans="2:12" s="7" customFormat="1" ht="16.5" hidden="1" customHeight="1">
      <c r="B27" s="89"/>
      <c r="E27" s="205" t="s">
        <v>1</v>
      </c>
      <c r="F27" s="205"/>
      <c r="G27" s="205"/>
      <c r="H27" s="205"/>
      <c r="L27" s="89"/>
    </row>
    <row r="28" spans="2:12" s="1" customFormat="1" ht="6.95" hidden="1" customHeight="1">
      <c r="B28" s="32"/>
      <c r="L28" s="32"/>
    </row>
    <row r="29" spans="2:12" s="1" customFormat="1" ht="6.95" hidden="1" customHeight="1">
      <c r="B29" s="32"/>
      <c r="D29" s="53"/>
      <c r="E29" s="53"/>
      <c r="F29" s="53"/>
      <c r="G29" s="53"/>
      <c r="H29" s="53"/>
      <c r="I29" s="53"/>
      <c r="J29" s="53"/>
      <c r="K29" s="53"/>
      <c r="L29" s="32"/>
    </row>
    <row r="30" spans="2:12" s="1" customFormat="1" ht="25.35" hidden="1" customHeight="1">
      <c r="B30" s="32"/>
      <c r="D30" s="90" t="s">
        <v>34</v>
      </c>
      <c r="J30" s="66">
        <f>ROUND(J117, 2)</f>
        <v>0</v>
      </c>
      <c r="L30" s="32"/>
    </row>
    <row r="31" spans="2:12" s="1" customFormat="1" ht="6.95" hidden="1" customHeight="1">
      <c r="B31" s="32"/>
      <c r="D31" s="53"/>
      <c r="E31" s="53"/>
      <c r="F31" s="53"/>
      <c r="G31" s="53"/>
      <c r="H31" s="53"/>
      <c r="I31" s="53"/>
      <c r="J31" s="53"/>
      <c r="K31" s="53"/>
      <c r="L31" s="32"/>
    </row>
    <row r="32" spans="2:12" s="1" customFormat="1" ht="14.45" hidden="1" customHeight="1">
      <c r="B32" s="32"/>
      <c r="F32" s="35" t="s">
        <v>36</v>
      </c>
      <c r="I32" s="35" t="s">
        <v>35</v>
      </c>
      <c r="J32" s="35" t="s">
        <v>37</v>
      </c>
      <c r="L32" s="32"/>
    </row>
    <row r="33" spans="2:12" s="1" customFormat="1" ht="14.45" hidden="1" customHeight="1">
      <c r="B33" s="32"/>
      <c r="D33" s="55" t="s">
        <v>38</v>
      </c>
      <c r="E33" s="27" t="s">
        <v>39</v>
      </c>
      <c r="F33" s="91">
        <f>ROUND((SUM(BE117:BE141)),  2)</f>
        <v>0</v>
      </c>
      <c r="I33" s="92">
        <v>0.21</v>
      </c>
      <c r="J33" s="91">
        <f>ROUND(((SUM(BE117:BE141))*I33),  2)</f>
        <v>0</v>
      </c>
      <c r="L33" s="32"/>
    </row>
    <row r="34" spans="2:12" s="1" customFormat="1" ht="14.45" hidden="1" customHeight="1">
      <c r="B34" s="32"/>
      <c r="E34" s="27" t="s">
        <v>40</v>
      </c>
      <c r="F34" s="91">
        <f>ROUND((SUM(BF117:BF141)),  2)</f>
        <v>0</v>
      </c>
      <c r="I34" s="92">
        <v>0.12</v>
      </c>
      <c r="J34" s="91">
        <f>ROUND(((SUM(BF117:BF141))*I34),  2)</f>
        <v>0</v>
      </c>
      <c r="L34" s="32"/>
    </row>
    <row r="35" spans="2:12" s="1" customFormat="1" ht="14.45" hidden="1" customHeight="1">
      <c r="B35" s="32"/>
      <c r="E35" s="27" t="s">
        <v>41</v>
      </c>
      <c r="F35" s="91">
        <f>ROUND((SUM(BG117:BG141)),  2)</f>
        <v>0</v>
      </c>
      <c r="I35" s="92">
        <v>0.21</v>
      </c>
      <c r="J35" s="91">
        <f>0</f>
        <v>0</v>
      </c>
      <c r="L35" s="32"/>
    </row>
    <row r="36" spans="2:12" s="1" customFormat="1" ht="14.45" hidden="1" customHeight="1">
      <c r="B36" s="32"/>
      <c r="E36" s="27" t="s">
        <v>42</v>
      </c>
      <c r="F36" s="91">
        <f>ROUND((SUM(BH117:BH141)),  2)</f>
        <v>0</v>
      </c>
      <c r="I36" s="92">
        <v>0.12</v>
      </c>
      <c r="J36" s="91">
        <f>0</f>
        <v>0</v>
      </c>
      <c r="L36" s="32"/>
    </row>
    <row r="37" spans="2:12" s="1" customFormat="1" ht="14.45" hidden="1" customHeight="1">
      <c r="B37" s="32"/>
      <c r="E37" s="27" t="s">
        <v>43</v>
      </c>
      <c r="F37" s="91">
        <f>ROUND((SUM(BI117:BI141)),  2)</f>
        <v>0</v>
      </c>
      <c r="I37" s="92">
        <v>0</v>
      </c>
      <c r="J37" s="91">
        <f>0</f>
        <v>0</v>
      </c>
      <c r="L37" s="32"/>
    </row>
    <row r="38" spans="2:12" s="1" customFormat="1" ht="6.95" hidden="1" customHeight="1">
      <c r="B38" s="32"/>
      <c r="L38" s="32"/>
    </row>
    <row r="39" spans="2:12" s="1" customFormat="1" ht="25.35" hidden="1" customHeight="1">
      <c r="B39" s="32"/>
      <c r="C39" s="93"/>
      <c r="D39" s="94" t="s">
        <v>44</v>
      </c>
      <c r="E39" s="57"/>
      <c r="F39" s="57"/>
      <c r="G39" s="95" t="s">
        <v>45</v>
      </c>
      <c r="H39" s="96" t="s">
        <v>46</v>
      </c>
      <c r="I39" s="57"/>
      <c r="J39" s="97">
        <f>SUM(J30:J37)</f>
        <v>0</v>
      </c>
      <c r="K39" s="98"/>
      <c r="L39" s="32"/>
    </row>
    <row r="40" spans="2:12" s="1" customFormat="1" ht="14.45" hidden="1" customHeight="1">
      <c r="B40" s="32"/>
      <c r="L40" s="32"/>
    </row>
    <row r="41" spans="2:12" ht="14.45" hidden="1" customHeight="1">
      <c r="B41" s="20"/>
      <c r="L41" s="20"/>
    </row>
    <row r="42" spans="2:12" ht="14.45" hidden="1" customHeight="1">
      <c r="B42" s="20"/>
      <c r="L42" s="20"/>
    </row>
    <row r="43" spans="2:12" ht="14.45" hidden="1" customHeight="1">
      <c r="B43" s="20"/>
      <c r="L43" s="20"/>
    </row>
    <row r="44" spans="2:12" ht="14.45" hidden="1" customHeight="1">
      <c r="B44" s="20"/>
      <c r="L44" s="20"/>
    </row>
    <row r="45" spans="2:12" ht="14.45" hidden="1" customHeight="1">
      <c r="B45" s="20"/>
      <c r="L45" s="20"/>
    </row>
    <row r="46" spans="2:12" ht="14.45" hidden="1" customHeight="1">
      <c r="B46" s="20"/>
      <c r="L46" s="20"/>
    </row>
    <row r="47" spans="2:12" ht="14.45" hidden="1" customHeight="1">
      <c r="B47" s="20"/>
      <c r="L47" s="20"/>
    </row>
    <row r="48" spans="2:12" ht="14.45" hidden="1" customHeight="1">
      <c r="B48" s="20"/>
      <c r="L48" s="20"/>
    </row>
    <row r="49" spans="2:12" ht="14.45" hidden="1" customHeight="1">
      <c r="B49" s="20"/>
      <c r="L49" s="20"/>
    </row>
    <row r="50" spans="2:12" s="1" customFormat="1" ht="14.45" hidden="1" customHeight="1">
      <c r="B50" s="32"/>
      <c r="D50" s="41" t="s">
        <v>47</v>
      </c>
      <c r="E50" s="42"/>
      <c r="F50" s="42"/>
      <c r="G50" s="41" t="s">
        <v>48</v>
      </c>
      <c r="H50" s="42"/>
      <c r="I50" s="42"/>
      <c r="J50" s="42"/>
      <c r="K50" s="42"/>
      <c r="L50" s="32"/>
    </row>
    <row r="51" spans="2:12" hidden="1">
      <c r="B51" s="20"/>
      <c r="L51" s="20"/>
    </row>
    <row r="52" spans="2:12" hidden="1">
      <c r="B52" s="20"/>
      <c r="L52" s="20"/>
    </row>
    <row r="53" spans="2:12" hidden="1">
      <c r="B53" s="20"/>
      <c r="L53" s="20"/>
    </row>
    <row r="54" spans="2:12" hidden="1">
      <c r="B54" s="20"/>
      <c r="L54" s="20"/>
    </row>
    <row r="55" spans="2:12" hidden="1">
      <c r="B55" s="20"/>
      <c r="L55" s="20"/>
    </row>
    <row r="56" spans="2:12" hidden="1">
      <c r="B56" s="20"/>
      <c r="L56" s="20"/>
    </row>
    <row r="57" spans="2:12" hidden="1">
      <c r="B57" s="20"/>
      <c r="L57" s="20"/>
    </row>
    <row r="58" spans="2:12" hidden="1">
      <c r="B58" s="20"/>
      <c r="L58" s="20"/>
    </row>
    <row r="59" spans="2:12" hidden="1">
      <c r="B59" s="20"/>
      <c r="L59" s="20"/>
    </row>
    <row r="60" spans="2:12" hidden="1">
      <c r="B60" s="20"/>
      <c r="L60" s="20"/>
    </row>
    <row r="61" spans="2:12" s="1" customFormat="1" ht="12.75" hidden="1">
      <c r="B61" s="32"/>
      <c r="D61" s="43" t="s">
        <v>49</v>
      </c>
      <c r="E61" s="34"/>
      <c r="F61" s="99" t="s">
        <v>50</v>
      </c>
      <c r="G61" s="43" t="s">
        <v>49</v>
      </c>
      <c r="H61" s="34"/>
      <c r="I61" s="34"/>
      <c r="J61" s="100" t="s">
        <v>50</v>
      </c>
      <c r="K61" s="34"/>
      <c r="L61" s="32"/>
    </row>
    <row r="62" spans="2:12" hidden="1">
      <c r="B62" s="20"/>
      <c r="L62" s="20"/>
    </row>
    <row r="63" spans="2:12" hidden="1">
      <c r="B63" s="20"/>
      <c r="L63" s="20"/>
    </row>
    <row r="64" spans="2:12" hidden="1">
      <c r="B64" s="20"/>
      <c r="L64" s="20"/>
    </row>
    <row r="65" spans="2:12" s="1" customFormat="1" ht="12.75" hidden="1">
      <c r="B65" s="32"/>
      <c r="D65" s="41" t="s">
        <v>51</v>
      </c>
      <c r="E65" s="42"/>
      <c r="F65" s="42"/>
      <c r="G65" s="41" t="s">
        <v>52</v>
      </c>
      <c r="H65" s="42"/>
      <c r="I65" s="42"/>
      <c r="J65" s="42"/>
      <c r="K65" s="42"/>
      <c r="L65" s="32"/>
    </row>
    <row r="66" spans="2:12" hidden="1">
      <c r="B66" s="20"/>
      <c r="L66" s="20"/>
    </row>
    <row r="67" spans="2:12" hidden="1">
      <c r="B67" s="20"/>
      <c r="L67" s="20"/>
    </row>
    <row r="68" spans="2:12" hidden="1">
      <c r="B68" s="20"/>
      <c r="L68" s="20"/>
    </row>
    <row r="69" spans="2:12" hidden="1">
      <c r="B69" s="20"/>
      <c r="L69" s="20"/>
    </row>
    <row r="70" spans="2:12" hidden="1">
      <c r="B70" s="20"/>
      <c r="L70" s="20"/>
    </row>
    <row r="71" spans="2:12" hidden="1">
      <c r="B71" s="20"/>
      <c r="L71" s="20"/>
    </row>
    <row r="72" spans="2:12" hidden="1">
      <c r="B72" s="20"/>
      <c r="L72" s="20"/>
    </row>
    <row r="73" spans="2:12" hidden="1">
      <c r="B73" s="20"/>
      <c r="L73" s="20"/>
    </row>
    <row r="74" spans="2:12" hidden="1">
      <c r="B74" s="20"/>
      <c r="L74" s="20"/>
    </row>
    <row r="75" spans="2:12" hidden="1">
      <c r="B75" s="20"/>
      <c r="L75" s="20"/>
    </row>
    <row r="76" spans="2:12" s="1" customFormat="1" ht="12.75" hidden="1">
      <c r="B76" s="32"/>
      <c r="D76" s="43" t="s">
        <v>49</v>
      </c>
      <c r="E76" s="34"/>
      <c r="F76" s="99" t="s">
        <v>50</v>
      </c>
      <c r="G76" s="43" t="s">
        <v>49</v>
      </c>
      <c r="H76" s="34"/>
      <c r="I76" s="34"/>
      <c r="J76" s="100" t="s">
        <v>50</v>
      </c>
      <c r="K76" s="34"/>
      <c r="L76" s="32"/>
    </row>
    <row r="77" spans="2:12" s="1" customFormat="1" ht="14.45" hidden="1" customHeight="1">
      <c r="B77" s="44"/>
      <c r="C77" s="45"/>
      <c r="D77" s="45"/>
      <c r="E77" s="45"/>
      <c r="F77" s="45"/>
      <c r="G77" s="45"/>
      <c r="H77" s="45"/>
      <c r="I77" s="45"/>
      <c r="J77" s="45"/>
      <c r="K77" s="45"/>
      <c r="L77" s="32"/>
    </row>
    <row r="78" spans="2:12" hidden="1"/>
    <row r="79" spans="2:12" hidden="1"/>
    <row r="80" spans="2:12" hidden="1"/>
    <row r="81" spans="2:47" s="1" customFormat="1" ht="6.95" hidden="1" customHeight="1">
      <c r="B81" s="46"/>
      <c r="C81" s="47"/>
      <c r="D81" s="47"/>
      <c r="E81" s="47"/>
      <c r="F81" s="47"/>
      <c r="G81" s="47"/>
      <c r="H81" s="47"/>
      <c r="I81" s="47"/>
      <c r="J81" s="47"/>
      <c r="K81" s="47"/>
      <c r="L81" s="32"/>
    </row>
    <row r="82" spans="2:47" s="1" customFormat="1" ht="24.95" hidden="1" customHeight="1">
      <c r="B82" s="32"/>
      <c r="C82" s="21" t="s">
        <v>103</v>
      </c>
      <c r="L82" s="32"/>
    </row>
    <row r="83" spans="2:47" s="1" customFormat="1" ht="6.95" hidden="1" customHeight="1">
      <c r="B83" s="32"/>
      <c r="L83" s="32"/>
    </row>
    <row r="84" spans="2:47" s="1" customFormat="1" ht="12" hidden="1" customHeight="1">
      <c r="B84" s="32"/>
      <c r="C84" s="27" t="s">
        <v>16</v>
      </c>
      <c r="L84" s="32"/>
    </row>
    <row r="85" spans="2:47" s="1" customFormat="1" ht="16.5" hidden="1" customHeight="1">
      <c r="B85" s="32"/>
      <c r="E85" s="229" t="str">
        <f>E7</f>
        <v>Odkanalizování a čištění splaškových vod v obci Vlasenice</v>
      </c>
      <c r="F85" s="230"/>
      <c r="G85" s="230"/>
      <c r="H85" s="230"/>
      <c r="L85" s="32"/>
    </row>
    <row r="86" spans="2:47" s="1" customFormat="1" ht="12" hidden="1" customHeight="1">
      <c r="B86" s="32"/>
      <c r="C86" s="27" t="s">
        <v>101</v>
      </c>
      <c r="L86" s="32"/>
    </row>
    <row r="87" spans="2:47" s="1" customFormat="1" ht="16.5" hidden="1" customHeight="1">
      <c r="B87" s="32"/>
      <c r="E87" s="214" t="str">
        <f>E9</f>
        <v>VRN - Vedlejší rozpočtové náklady</v>
      </c>
      <c r="F87" s="228"/>
      <c r="G87" s="228"/>
      <c r="H87" s="228"/>
      <c r="L87" s="32"/>
    </row>
    <row r="88" spans="2:47" s="1" customFormat="1" ht="6.95" hidden="1" customHeight="1">
      <c r="B88" s="32"/>
      <c r="L88" s="32"/>
    </row>
    <row r="89" spans="2:47" s="1" customFormat="1" ht="12" hidden="1" customHeight="1">
      <c r="B89" s="32"/>
      <c r="C89" s="27" t="s">
        <v>20</v>
      </c>
      <c r="F89" s="25" t="str">
        <f>F12</f>
        <v xml:space="preserve"> </v>
      </c>
      <c r="I89" s="27" t="s">
        <v>22</v>
      </c>
      <c r="J89" s="52" t="str">
        <f>IF(J12="","",J12)</f>
        <v>5. 7. 2024</v>
      </c>
      <c r="L89" s="32"/>
    </row>
    <row r="90" spans="2:47" s="1" customFormat="1" ht="6.95" hidden="1" customHeight="1">
      <c r="B90" s="32"/>
      <c r="L90" s="32"/>
    </row>
    <row r="91" spans="2:47" s="1" customFormat="1" ht="15.2" hidden="1" customHeight="1">
      <c r="B91" s="32"/>
      <c r="C91" s="27" t="s">
        <v>24</v>
      </c>
      <c r="F91" s="25" t="str">
        <f>E15</f>
        <v>Obec Lhota-Vlasenice</v>
      </c>
      <c r="I91" s="27" t="s">
        <v>30</v>
      </c>
      <c r="J91" s="30" t="str">
        <f>E21</f>
        <v xml:space="preserve"> </v>
      </c>
      <c r="L91" s="32"/>
    </row>
    <row r="92" spans="2:47" s="1" customFormat="1" ht="15.2" hidden="1" customHeight="1">
      <c r="B92" s="32"/>
      <c r="C92" s="27" t="s">
        <v>28</v>
      </c>
      <c r="F92" s="25" t="str">
        <f>IF(E18="","",E18)</f>
        <v>Vyplň údaj</v>
      </c>
      <c r="I92" s="27" t="s">
        <v>32</v>
      </c>
      <c r="J92" s="30" t="str">
        <f>E24</f>
        <v xml:space="preserve"> </v>
      </c>
      <c r="L92" s="32"/>
    </row>
    <row r="93" spans="2:47" s="1" customFormat="1" ht="10.35" hidden="1" customHeight="1">
      <c r="B93" s="32"/>
      <c r="L93" s="32"/>
    </row>
    <row r="94" spans="2:47" s="1" customFormat="1" ht="29.25" hidden="1" customHeight="1">
      <c r="B94" s="32"/>
      <c r="C94" s="101" t="s">
        <v>104</v>
      </c>
      <c r="D94" s="93"/>
      <c r="E94" s="93"/>
      <c r="F94" s="93"/>
      <c r="G94" s="93"/>
      <c r="H94" s="93"/>
      <c r="I94" s="93"/>
      <c r="J94" s="102" t="s">
        <v>105</v>
      </c>
      <c r="K94" s="93"/>
      <c r="L94" s="32"/>
    </row>
    <row r="95" spans="2:47" s="1" customFormat="1" ht="10.35" hidden="1" customHeight="1">
      <c r="B95" s="32"/>
      <c r="L95" s="32"/>
    </row>
    <row r="96" spans="2:47" s="1" customFormat="1" ht="22.9" hidden="1" customHeight="1">
      <c r="B96" s="32"/>
      <c r="C96" s="103" t="s">
        <v>106</v>
      </c>
      <c r="J96" s="66">
        <f>J117</f>
        <v>0</v>
      </c>
      <c r="L96" s="32"/>
      <c r="AU96" s="17" t="s">
        <v>107</v>
      </c>
    </row>
    <row r="97" spans="2:12" s="8" customFormat="1" ht="24.95" hidden="1" customHeight="1">
      <c r="B97" s="104"/>
      <c r="D97" s="105" t="s">
        <v>1537</v>
      </c>
      <c r="E97" s="106"/>
      <c r="F97" s="106"/>
      <c r="G97" s="106"/>
      <c r="H97" s="106"/>
      <c r="I97" s="106"/>
      <c r="J97" s="107">
        <f>J118</f>
        <v>0</v>
      </c>
      <c r="L97" s="104"/>
    </row>
    <row r="98" spans="2:12" s="1" customFormat="1" ht="21.75" hidden="1" customHeight="1">
      <c r="B98" s="32"/>
      <c r="L98" s="32"/>
    </row>
    <row r="99" spans="2:12" s="1" customFormat="1" ht="6.95" hidden="1" customHeight="1">
      <c r="B99" s="44"/>
      <c r="C99" s="45"/>
      <c r="D99" s="45"/>
      <c r="E99" s="45"/>
      <c r="F99" s="45"/>
      <c r="G99" s="45"/>
      <c r="H99" s="45"/>
      <c r="I99" s="45"/>
      <c r="J99" s="45"/>
      <c r="K99" s="45"/>
      <c r="L99" s="32"/>
    </row>
    <row r="100" spans="2:12" hidden="1"/>
    <row r="101" spans="2:12" hidden="1"/>
    <row r="102" spans="2:12" hidden="1"/>
    <row r="103" spans="2:12" s="1" customFormat="1" ht="6.95" customHeight="1">
      <c r="B103" s="46"/>
      <c r="C103" s="47"/>
      <c r="D103" s="47"/>
      <c r="E103" s="47"/>
      <c r="F103" s="47"/>
      <c r="G103" s="47"/>
      <c r="H103" s="47"/>
      <c r="I103" s="47"/>
      <c r="J103" s="47"/>
      <c r="K103" s="47"/>
      <c r="L103" s="32"/>
    </row>
    <row r="104" spans="2:12" s="1" customFormat="1" ht="24.95" customHeight="1">
      <c r="B104" s="32"/>
      <c r="C104" s="21" t="s">
        <v>117</v>
      </c>
      <c r="L104" s="32"/>
    </row>
    <row r="105" spans="2:12" s="1" customFormat="1" ht="6.95" customHeight="1">
      <c r="B105" s="32"/>
      <c r="L105" s="32"/>
    </row>
    <row r="106" spans="2:12" s="1" customFormat="1" ht="12" customHeight="1">
      <c r="B106" s="32"/>
      <c r="C106" s="27" t="s">
        <v>16</v>
      </c>
      <c r="L106" s="32"/>
    </row>
    <row r="107" spans="2:12" s="1" customFormat="1" ht="16.5" customHeight="1">
      <c r="B107" s="32"/>
      <c r="E107" s="229" t="str">
        <f>E7</f>
        <v>Odkanalizování a čištění splaškových vod v obci Vlasenice</v>
      </c>
      <c r="F107" s="230"/>
      <c r="G107" s="230"/>
      <c r="H107" s="230"/>
      <c r="L107" s="32"/>
    </row>
    <row r="108" spans="2:12" s="1" customFormat="1" ht="12" customHeight="1">
      <c r="B108" s="32"/>
      <c r="C108" s="27" t="s">
        <v>101</v>
      </c>
      <c r="L108" s="32"/>
    </row>
    <row r="109" spans="2:12" s="1" customFormat="1" ht="16.5" customHeight="1">
      <c r="B109" s="32"/>
      <c r="E109" s="214" t="str">
        <f>E9</f>
        <v>VRN - Vedlejší rozpočtové náklady</v>
      </c>
      <c r="F109" s="228"/>
      <c r="G109" s="228"/>
      <c r="H109" s="228"/>
      <c r="L109" s="32"/>
    </row>
    <row r="110" spans="2:12" s="1" customFormat="1" ht="6.95" customHeight="1">
      <c r="B110" s="32"/>
      <c r="L110" s="32"/>
    </row>
    <row r="111" spans="2:12" s="1" customFormat="1" ht="12" customHeight="1">
      <c r="B111" s="32"/>
      <c r="C111" s="27" t="s">
        <v>20</v>
      </c>
      <c r="F111" s="25" t="str">
        <f>F12</f>
        <v xml:space="preserve"> </v>
      </c>
      <c r="I111" s="27" t="s">
        <v>22</v>
      </c>
      <c r="J111" s="52" t="str">
        <f>IF(J12="","",J12)</f>
        <v>5. 7. 2024</v>
      </c>
      <c r="L111" s="32"/>
    </row>
    <row r="112" spans="2:12" s="1" customFormat="1" ht="6.95" customHeight="1">
      <c r="B112" s="32"/>
      <c r="L112" s="32"/>
    </row>
    <row r="113" spans="2:65" s="1" customFormat="1" ht="15.2" customHeight="1">
      <c r="B113" s="32"/>
      <c r="C113" s="27" t="s">
        <v>24</v>
      </c>
      <c r="F113" s="25" t="str">
        <f>E15</f>
        <v>Obec Lhota-Vlasenice</v>
      </c>
      <c r="I113" s="27" t="s">
        <v>30</v>
      </c>
      <c r="J113" s="30" t="str">
        <f>E21</f>
        <v xml:space="preserve"> </v>
      </c>
      <c r="L113" s="32"/>
    </row>
    <row r="114" spans="2:65" s="1" customFormat="1" ht="15.2" customHeight="1">
      <c r="B114" s="32"/>
      <c r="C114" s="27" t="s">
        <v>28</v>
      </c>
      <c r="F114" s="25" t="str">
        <f>IF(E18="","",E18)</f>
        <v>Vyplň údaj</v>
      </c>
      <c r="I114" s="27" t="s">
        <v>32</v>
      </c>
      <c r="J114" s="30" t="str">
        <f>E24</f>
        <v xml:space="preserve"> </v>
      </c>
      <c r="L114" s="32"/>
    </row>
    <row r="115" spans="2:65" s="1" customFormat="1" ht="10.35" customHeight="1">
      <c r="B115" s="32"/>
      <c r="L115" s="32"/>
    </row>
    <row r="116" spans="2:65" s="10" customFormat="1" ht="29.25" customHeight="1">
      <c r="B116" s="112"/>
      <c r="C116" s="113" t="s">
        <v>118</v>
      </c>
      <c r="D116" s="114" t="s">
        <v>59</v>
      </c>
      <c r="E116" s="114" t="s">
        <v>55</v>
      </c>
      <c r="F116" s="114" t="s">
        <v>56</v>
      </c>
      <c r="G116" s="114" t="s">
        <v>119</v>
      </c>
      <c r="H116" s="114" t="s">
        <v>120</v>
      </c>
      <c r="I116" s="114" t="s">
        <v>121</v>
      </c>
      <c r="J116" s="114" t="s">
        <v>105</v>
      </c>
      <c r="K116" s="115" t="s">
        <v>122</v>
      </c>
      <c r="L116" s="112"/>
      <c r="M116" s="59" t="s">
        <v>1</v>
      </c>
      <c r="N116" s="60" t="s">
        <v>38</v>
      </c>
      <c r="O116" s="60" t="s">
        <v>123</v>
      </c>
      <c r="P116" s="60" t="s">
        <v>124</v>
      </c>
      <c r="Q116" s="60" t="s">
        <v>125</v>
      </c>
      <c r="R116" s="60" t="s">
        <v>126</v>
      </c>
      <c r="S116" s="60" t="s">
        <v>127</v>
      </c>
      <c r="T116" s="61" t="s">
        <v>128</v>
      </c>
    </row>
    <row r="117" spans="2:65" s="1" customFormat="1" ht="22.9" customHeight="1">
      <c r="B117" s="32"/>
      <c r="C117" s="64" t="s">
        <v>129</v>
      </c>
      <c r="J117" s="116">
        <f>BK117</f>
        <v>0</v>
      </c>
      <c r="L117" s="32"/>
      <c r="M117" s="62"/>
      <c r="N117" s="53"/>
      <c r="O117" s="53"/>
      <c r="P117" s="117">
        <f>P118</f>
        <v>0</v>
      </c>
      <c r="Q117" s="53"/>
      <c r="R117" s="117">
        <f>R118</f>
        <v>0</v>
      </c>
      <c r="S117" s="53"/>
      <c r="T117" s="118">
        <f>T118</f>
        <v>0</v>
      </c>
      <c r="AT117" s="17" t="s">
        <v>73</v>
      </c>
      <c r="AU117" s="17" t="s">
        <v>107</v>
      </c>
      <c r="BK117" s="119">
        <f>BK118</f>
        <v>0</v>
      </c>
    </row>
    <row r="118" spans="2:65" s="11" customFormat="1" ht="25.9" customHeight="1">
      <c r="B118" s="120"/>
      <c r="D118" s="121" t="s">
        <v>73</v>
      </c>
      <c r="E118" s="122" t="s">
        <v>97</v>
      </c>
      <c r="F118" s="122" t="s">
        <v>98</v>
      </c>
      <c r="I118" s="123"/>
      <c r="J118" s="124">
        <f>BK118</f>
        <v>0</v>
      </c>
      <c r="L118" s="120"/>
      <c r="M118" s="125"/>
      <c r="P118" s="126">
        <f>SUM(P119:P141)</f>
        <v>0</v>
      </c>
      <c r="R118" s="126">
        <f>SUM(R119:R141)</f>
        <v>0</v>
      </c>
      <c r="T118" s="127">
        <f>SUM(T119:T141)</f>
        <v>0</v>
      </c>
      <c r="AR118" s="121" t="s">
        <v>170</v>
      </c>
      <c r="AT118" s="128" t="s">
        <v>73</v>
      </c>
      <c r="AU118" s="128" t="s">
        <v>74</v>
      </c>
      <c r="AY118" s="121" t="s">
        <v>132</v>
      </c>
      <c r="BK118" s="129">
        <f>SUM(BK119:BK141)</f>
        <v>0</v>
      </c>
    </row>
    <row r="119" spans="2:65" s="1" customFormat="1" ht="33" customHeight="1">
      <c r="B119" s="132"/>
      <c r="C119" s="133" t="s">
        <v>82</v>
      </c>
      <c r="D119" s="133" t="s">
        <v>134</v>
      </c>
      <c r="E119" s="134" t="s">
        <v>1538</v>
      </c>
      <c r="F119" s="135" t="s">
        <v>1539</v>
      </c>
      <c r="G119" s="136" t="s">
        <v>479</v>
      </c>
      <c r="H119" s="137">
        <v>1</v>
      </c>
      <c r="I119" s="138"/>
      <c r="J119" s="139">
        <f t="shared" ref="J119:J141" si="0">ROUND(I119*H119,2)</f>
        <v>0</v>
      </c>
      <c r="K119" s="135" t="s">
        <v>1</v>
      </c>
      <c r="L119" s="32"/>
      <c r="M119" s="140" t="s">
        <v>1</v>
      </c>
      <c r="N119" s="141" t="s">
        <v>39</v>
      </c>
      <c r="P119" s="142">
        <f t="shared" ref="P119:P141" si="1">O119*H119</f>
        <v>0</v>
      </c>
      <c r="Q119" s="142">
        <v>0</v>
      </c>
      <c r="R119" s="142">
        <f t="shared" ref="R119:R141" si="2">Q119*H119</f>
        <v>0</v>
      </c>
      <c r="S119" s="142">
        <v>0</v>
      </c>
      <c r="T119" s="143">
        <f t="shared" ref="T119:T141" si="3">S119*H119</f>
        <v>0</v>
      </c>
      <c r="AR119" s="144" t="s">
        <v>137</v>
      </c>
      <c r="AT119" s="144" t="s">
        <v>134</v>
      </c>
      <c r="AU119" s="144" t="s">
        <v>82</v>
      </c>
      <c r="AY119" s="17" t="s">
        <v>132</v>
      </c>
      <c r="BE119" s="145">
        <f t="shared" ref="BE119:BE141" si="4">IF(N119="základní",J119,0)</f>
        <v>0</v>
      </c>
      <c r="BF119" s="145">
        <f t="shared" ref="BF119:BF141" si="5">IF(N119="snížená",J119,0)</f>
        <v>0</v>
      </c>
      <c r="BG119" s="145">
        <f t="shared" ref="BG119:BG141" si="6">IF(N119="zákl. přenesená",J119,0)</f>
        <v>0</v>
      </c>
      <c r="BH119" s="145">
        <f t="shared" ref="BH119:BH141" si="7">IF(N119="sníž. přenesená",J119,0)</f>
        <v>0</v>
      </c>
      <c r="BI119" s="145">
        <f t="shared" ref="BI119:BI141" si="8">IF(N119="nulová",J119,0)</f>
        <v>0</v>
      </c>
      <c r="BJ119" s="17" t="s">
        <v>82</v>
      </c>
      <c r="BK119" s="145">
        <f t="shared" ref="BK119:BK141" si="9">ROUND(I119*H119,2)</f>
        <v>0</v>
      </c>
      <c r="BL119" s="17" t="s">
        <v>137</v>
      </c>
      <c r="BM119" s="144" t="s">
        <v>1540</v>
      </c>
    </row>
    <row r="120" spans="2:65" s="1" customFormat="1" ht="16.5" customHeight="1">
      <c r="B120" s="132"/>
      <c r="C120" s="133" t="s">
        <v>84</v>
      </c>
      <c r="D120" s="133" t="s">
        <v>134</v>
      </c>
      <c r="E120" s="134" t="s">
        <v>1541</v>
      </c>
      <c r="F120" s="135" t="s">
        <v>1542</v>
      </c>
      <c r="G120" s="136" t="s">
        <v>479</v>
      </c>
      <c r="H120" s="137">
        <v>1</v>
      </c>
      <c r="I120" s="138"/>
      <c r="J120" s="139">
        <f t="shared" si="0"/>
        <v>0</v>
      </c>
      <c r="K120" s="135" t="s">
        <v>1</v>
      </c>
      <c r="L120" s="32"/>
      <c r="M120" s="140" t="s">
        <v>1</v>
      </c>
      <c r="N120" s="141" t="s">
        <v>39</v>
      </c>
      <c r="P120" s="142">
        <f t="shared" si="1"/>
        <v>0</v>
      </c>
      <c r="Q120" s="142">
        <v>0</v>
      </c>
      <c r="R120" s="142">
        <f t="shared" si="2"/>
        <v>0</v>
      </c>
      <c r="S120" s="142">
        <v>0</v>
      </c>
      <c r="T120" s="143">
        <f t="shared" si="3"/>
        <v>0</v>
      </c>
      <c r="AR120" s="144" t="s">
        <v>137</v>
      </c>
      <c r="AT120" s="144" t="s">
        <v>134</v>
      </c>
      <c r="AU120" s="144" t="s">
        <v>82</v>
      </c>
      <c r="AY120" s="17" t="s">
        <v>132</v>
      </c>
      <c r="BE120" s="145">
        <f t="shared" si="4"/>
        <v>0</v>
      </c>
      <c r="BF120" s="145">
        <f t="shared" si="5"/>
        <v>0</v>
      </c>
      <c r="BG120" s="145">
        <f t="shared" si="6"/>
        <v>0</v>
      </c>
      <c r="BH120" s="145">
        <f t="shared" si="7"/>
        <v>0</v>
      </c>
      <c r="BI120" s="145">
        <f t="shared" si="8"/>
        <v>0</v>
      </c>
      <c r="BJ120" s="17" t="s">
        <v>82</v>
      </c>
      <c r="BK120" s="145">
        <f t="shared" si="9"/>
        <v>0</v>
      </c>
      <c r="BL120" s="17" t="s">
        <v>137</v>
      </c>
      <c r="BM120" s="144" t="s">
        <v>1543</v>
      </c>
    </row>
    <row r="121" spans="2:65" s="1" customFormat="1" ht="16.5" customHeight="1">
      <c r="B121" s="132"/>
      <c r="C121" s="133" t="s">
        <v>157</v>
      </c>
      <c r="D121" s="133" t="s">
        <v>134</v>
      </c>
      <c r="E121" s="134" t="s">
        <v>1544</v>
      </c>
      <c r="F121" s="135" t="s">
        <v>1545</v>
      </c>
      <c r="G121" s="136" t="s">
        <v>479</v>
      </c>
      <c r="H121" s="137">
        <v>1</v>
      </c>
      <c r="I121" s="138"/>
      <c r="J121" s="139">
        <f t="shared" si="0"/>
        <v>0</v>
      </c>
      <c r="K121" s="135" t="s">
        <v>1</v>
      </c>
      <c r="L121" s="32"/>
      <c r="M121" s="140" t="s">
        <v>1</v>
      </c>
      <c r="N121" s="141" t="s">
        <v>39</v>
      </c>
      <c r="P121" s="142">
        <f t="shared" si="1"/>
        <v>0</v>
      </c>
      <c r="Q121" s="142">
        <v>0</v>
      </c>
      <c r="R121" s="142">
        <f t="shared" si="2"/>
        <v>0</v>
      </c>
      <c r="S121" s="142">
        <v>0</v>
      </c>
      <c r="T121" s="143">
        <f t="shared" si="3"/>
        <v>0</v>
      </c>
      <c r="AR121" s="144" t="s">
        <v>137</v>
      </c>
      <c r="AT121" s="144" t="s">
        <v>134</v>
      </c>
      <c r="AU121" s="144" t="s">
        <v>82</v>
      </c>
      <c r="AY121" s="17" t="s">
        <v>132</v>
      </c>
      <c r="BE121" s="145">
        <f t="shared" si="4"/>
        <v>0</v>
      </c>
      <c r="BF121" s="145">
        <f t="shared" si="5"/>
        <v>0</v>
      </c>
      <c r="BG121" s="145">
        <f t="shared" si="6"/>
        <v>0</v>
      </c>
      <c r="BH121" s="145">
        <f t="shared" si="7"/>
        <v>0</v>
      </c>
      <c r="BI121" s="145">
        <f t="shared" si="8"/>
        <v>0</v>
      </c>
      <c r="BJ121" s="17" t="s">
        <v>82</v>
      </c>
      <c r="BK121" s="145">
        <f t="shared" si="9"/>
        <v>0</v>
      </c>
      <c r="BL121" s="17" t="s">
        <v>137</v>
      </c>
      <c r="BM121" s="144" t="s">
        <v>1546</v>
      </c>
    </row>
    <row r="122" spans="2:65" s="1" customFormat="1" ht="65.25" customHeight="1">
      <c r="B122" s="132"/>
      <c r="C122" s="133" t="s">
        <v>137</v>
      </c>
      <c r="D122" s="133" t="s">
        <v>134</v>
      </c>
      <c r="E122" s="134" t="s">
        <v>1547</v>
      </c>
      <c r="F122" s="135" t="s">
        <v>1977</v>
      </c>
      <c r="G122" s="136" t="s">
        <v>479</v>
      </c>
      <c r="H122" s="137">
        <v>1</v>
      </c>
      <c r="I122" s="138"/>
      <c r="J122" s="139">
        <f t="shared" si="0"/>
        <v>0</v>
      </c>
      <c r="K122" s="135" t="s">
        <v>1</v>
      </c>
      <c r="L122" s="32"/>
      <c r="M122" s="140" t="s">
        <v>1</v>
      </c>
      <c r="N122" s="141" t="s">
        <v>39</v>
      </c>
      <c r="P122" s="142">
        <f t="shared" si="1"/>
        <v>0</v>
      </c>
      <c r="Q122" s="142">
        <v>0</v>
      </c>
      <c r="R122" s="142">
        <f t="shared" si="2"/>
        <v>0</v>
      </c>
      <c r="S122" s="142">
        <v>0</v>
      </c>
      <c r="T122" s="143">
        <f t="shared" si="3"/>
        <v>0</v>
      </c>
      <c r="AR122" s="144" t="s">
        <v>137</v>
      </c>
      <c r="AT122" s="144" t="s">
        <v>134</v>
      </c>
      <c r="AU122" s="144" t="s">
        <v>82</v>
      </c>
      <c r="AY122" s="17" t="s">
        <v>132</v>
      </c>
      <c r="BE122" s="145">
        <f t="shared" si="4"/>
        <v>0</v>
      </c>
      <c r="BF122" s="145">
        <f t="shared" si="5"/>
        <v>0</v>
      </c>
      <c r="BG122" s="145">
        <f t="shared" si="6"/>
        <v>0</v>
      </c>
      <c r="BH122" s="145">
        <f t="shared" si="7"/>
        <v>0</v>
      </c>
      <c r="BI122" s="145">
        <f t="shared" si="8"/>
        <v>0</v>
      </c>
      <c r="BJ122" s="17" t="s">
        <v>82</v>
      </c>
      <c r="BK122" s="145">
        <f t="shared" si="9"/>
        <v>0</v>
      </c>
      <c r="BL122" s="17" t="s">
        <v>137</v>
      </c>
      <c r="BM122" s="144" t="s">
        <v>1548</v>
      </c>
    </row>
    <row r="123" spans="2:65" s="1" customFormat="1" ht="24.2" customHeight="1">
      <c r="B123" s="132"/>
      <c r="C123" s="133" t="s">
        <v>170</v>
      </c>
      <c r="D123" s="133" t="s">
        <v>134</v>
      </c>
      <c r="E123" s="134" t="s">
        <v>1549</v>
      </c>
      <c r="F123" s="135" t="s">
        <v>1550</v>
      </c>
      <c r="G123" s="136" t="s">
        <v>479</v>
      </c>
      <c r="H123" s="137">
        <v>1</v>
      </c>
      <c r="I123" s="138"/>
      <c r="J123" s="139">
        <f t="shared" si="0"/>
        <v>0</v>
      </c>
      <c r="K123" s="135" t="s">
        <v>1</v>
      </c>
      <c r="L123" s="32"/>
      <c r="M123" s="140" t="s">
        <v>1</v>
      </c>
      <c r="N123" s="141" t="s">
        <v>39</v>
      </c>
      <c r="P123" s="142">
        <f t="shared" si="1"/>
        <v>0</v>
      </c>
      <c r="Q123" s="142">
        <v>0</v>
      </c>
      <c r="R123" s="142">
        <f t="shared" si="2"/>
        <v>0</v>
      </c>
      <c r="S123" s="142">
        <v>0</v>
      </c>
      <c r="T123" s="143">
        <f t="shared" si="3"/>
        <v>0</v>
      </c>
      <c r="AR123" s="144" t="s">
        <v>137</v>
      </c>
      <c r="AT123" s="144" t="s">
        <v>134</v>
      </c>
      <c r="AU123" s="144" t="s">
        <v>82</v>
      </c>
      <c r="AY123" s="17" t="s">
        <v>132</v>
      </c>
      <c r="BE123" s="145">
        <f t="shared" si="4"/>
        <v>0</v>
      </c>
      <c r="BF123" s="145">
        <f t="shared" si="5"/>
        <v>0</v>
      </c>
      <c r="BG123" s="145">
        <f t="shared" si="6"/>
        <v>0</v>
      </c>
      <c r="BH123" s="145">
        <f t="shared" si="7"/>
        <v>0</v>
      </c>
      <c r="BI123" s="145">
        <f t="shared" si="8"/>
        <v>0</v>
      </c>
      <c r="BJ123" s="17" t="s">
        <v>82</v>
      </c>
      <c r="BK123" s="145">
        <f t="shared" si="9"/>
        <v>0</v>
      </c>
      <c r="BL123" s="17" t="s">
        <v>137</v>
      </c>
      <c r="BM123" s="144" t="s">
        <v>1551</v>
      </c>
    </row>
    <row r="124" spans="2:65" s="1" customFormat="1" ht="49.15" customHeight="1">
      <c r="B124" s="132"/>
      <c r="C124" s="133" t="s">
        <v>174</v>
      </c>
      <c r="D124" s="133" t="s">
        <v>134</v>
      </c>
      <c r="E124" s="134" t="s">
        <v>1552</v>
      </c>
      <c r="F124" s="135" t="s">
        <v>1553</v>
      </c>
      <c r="G124" s="136" t="s">
        <v>479</v>
      </c>
      <c r="H124" s="137">
        <v>1</v>
      </c>
      <c r="I124" s="138"/>
      <c r="J124" s="139">
        <f t="shared" si="0"/>
        <v>0</v>
      </c>
      <c r="K124" s="135" t="s">
        <v>1</v>
      </c>
      <c r="L124" s="32"/>
      <c r="M124" s="140" t="s">
        <v>1</v>
      </c>
      <c r="N124" s="141" t="s">
        <v>39</v>
      </c>
      <c r="P124" s="142">
        <f t="shared" si="1"/>
        <v>0</v>
      </c>
      <c r="Q124" s="142">
        <v>0</v>
      </c>
      <c r="R124" s="142">
        <f t="shared" si="2"/>
        <v>0</v>
      </c>
      <c r="S124" s="142">
        <v>0</v>
      </c>
      <c r="T124" s="143">
        <f t="shared" si="3"/>
        <v>0</v>
      </c>
      <c r="AR124" s="144" t="s">
        <v>137</v>
      </c>
      <c r="AT124" s="144" t="s">
        <v>134</v>
      </c>
      <c r="AU124" s="144" t="s">
        <v>82</v>
      </c>
      <c r="AY124" s="17" t="s">
        <v>132</v>
      </c>
      <c r="BE124" s="145">
        <f t="shared" si="4"/>
        <v>0</v>
      </c>
      <c r="BF124" s="145">
        <f t="shared" si="5"/>
        <v>0</v>
      </c>
      <c r="BG124" s="145">
        <f t="shared" si="6"/>
        <v>0</v>
      </c>
      <c r="BH124" s="145">
        <f t="shared" si="7"/>
        <v>0</v>
      </c>
      <c r="BI124" s="145">
        <f t="shared" si="8"/>
        <v>0</v>
      </c>
      <c r="BJ124" s="17" t="s">
        <v>82</v>
      </c>
      <c r="BK124" s="145">
        <f t="shared" si="9"/>
        <v>0</v>
      </c>
      <c r="BL124" s="17" t="s">
        <v>137</v>
      </c>
      <c r="BM124" s="144" t="s">
        <v>1554</v>
      </c>
    </row>
    <row r="125" spans="2:65" s="1" customFormat="1" ht="55.5" customHeight="1">
      <c r="B125" s="132"/>
      <c r="C125" s="133" t="s">
        <v>191</v>
      </c>
      <c r="D125" s="133" t="s">
        <v>134</v>
      </c>
      <c r="E125" s="134" t="s">
        <v>1555</v>
      </c>
      <c r="F125" s="135" t="s">
        <v>1556</v>
      </c>
      <c r="G125" s="136" t="s">
        <v>479</v>
      </c>
      <c r="H125" s="137">
        <v>1</v>
      </c>
      <c r="I125" s="138"/>
      <c r="J125" s="139">
        <f t="shared" si="0"/>
        <v>0</v>
      </c>
      <c r="K125" s="135" t="s">
        <v>1</v>
      </c>
      <c r="L125" s="32"/>
      <c r="M125" s="140" t="s">
        <v>1</v>
      </c>
      <c r="N125" s="141" t="s">
        <v>39</v>
      </c>
      <c r="P125" s="142">
        <f t="shared" si="1"/>
        <v>0</v>
      </c>
      <c r="Q125" s="142">
        <v>0</v>
      </c>
      <c r="R125" s="142">
        <f t="shared" si="2"/>
        <v>0</v>
      </c>
      <c r="S125" s="142">
        <v>0</v>
      </c>
      <c r="T125" s="143">
        <f t="shared" si="3"/>
        <v>0</v>
      </c>
      <c r="AR125" s="144" t="s">
        <v>137</v>
      </c>
      <c r="AT125" s="144" t="s">
        <v>134</v>
      </c>
      <c r="AU125" s="144" t="s">
        <v>82</v>
      </c>
      <c r="AY125" s="17" t="s">
        <v>132</v>
      </c>
      <c r="BE125" s="145">
        <f t="shared" si="4"/>
        <v>0</v>
      </c>
      <c r="BF125" s="145">
        <f t="shared" si="5"/>
        <v>0</v>
      </c>
      <c r="BG125" s="145">
        <f t="shared" si="6"/>
        <v>0</v>
      </c>
      <c r="BH125" s="145">
        <f t="shared" si="7"/>
        <v>0</v>
      </c>
      <c r="BI125" s="145">
        <f t="shared" si="8"/>
        <v>0</v>
      </c>
      <c r="BJ125" s="17" t="s">
        <v>82</v>
      </c>
      <c r="BK125" s="145">
        <f t="shared" si="9"/>
        <v>0</v>
      </c>
      <c r="BL125" s="17" t="s">
        <v>137</v>
      </c>
      <c r="BM125" s="144" t="s">
        <v>1557</v>
      </c>
    </row>
    <row r="126" spans="2:65" s="1" customFormat="1" ht="37.9" customHeight="1">
      <c r="B126" s="132"/>
      <c r="C126" s="133" t="s">
        <v>208</v>
      </c>
      <c r="D126" s="133" t="s">
        <v>134</v>
      </c>
      <c r="E126" s="134" t="s">
        <v>1558</v>
      </c>
      <c r="F126" s="135" t="s">
        <v>1559</v>
      </c>
      <c r="G126" s="136" t="s">
        <v>1560</v>
      </c>
      <c r="H126" s="137">
        <v>1</v>
      </c>
      <c r="I126" s="138"/>
      <c r="J126" s="139">
        <f t="shared" si="0"/>
        <v>0</v>
      </c>
      <c r="K126" s="135" t="s">
        <v>1</v>
      </c>
      <c r="L126" s="32"/>
      <c r="M126" s="140" t="s">
        <v>1</v>
      </c>
      <c r="N126" s="141" t="s">
        <v>39</v>
      </c>
      <c r="P126" s="142">
        <f t="shared" si="1"/>
        <v>0</v>
      </c>
      <c r="Q126" s="142">
        <v>0</v>
      </c>
      <c r="R126" s="142">
        <f t="shared" si="2"/>
        <v>0</v>
      </c>
      <c r="S126" s="142">
        <v>0</v>
      </c>
      <c r="T126" s="143">
        <f t="shared" si="3"/>
        <v>0</v>
      </c>
      <c r="AR126" s="144" t="s">
        <v>137</v>
      </c>
      <c r="AT126" s="144" t="s">
        <v>134</v>
      </c>
      <c r="AU126" s="144" t="s">
        <v>82</v>
      </c>
      <c r="AY126" s="17" t="s">
        <v>132</v>
      </c>
      <c r="BE126" s="145">
        <f t="shared" si="4"/>
        <v>0</v>
      </c>
      <c r="BF126" s="145">
        <f t="shared" si="5"/>
        <v>0</v>
      </c>
      <c r="BG126" s="145">
        <f t="shared" si="6"/>
        <v>0</v>
      </c>
      <c r="BH126" s="145">
        <f t="shared" si="7"/>
        <v>0</v>
      </c>
      <c r="BI126" s="145">
        <f t="shared" si="8"/>
        <v>0</v>
      </c>
      <c r="BJ126" s="17" t="s">
        <v>82</v>
      </c>
      <c r="BK126" s="145">
        <f t="shared" si="9"/>
        <v>0</v>
      </c>
      <c r="BL126" s="17" t="s">
        <v>137</v>
      </c>
      <c r="BM126" s="144" t="s">
        <v>1561</v>
      </c>
    </row>
    <row r="127" spans="2:65" s="1" customFormat="1" ht="16.5" customHeight="1">
      <c r="B127" s="132"/>
      <c r="C127" s="133" t="s">
        <v>224</v>
      </c>
      <c r="D127" s="133" t="s">
        <v>134</v>
      </c>
      <c r="E127" s="134" t="s">
        <v>1562</v>
      </c>
      <c r="F127" s="135" t="s">
        <v>1563</v>
      </c>
      <c r="G127" s="136" t="s">
        <v>479</v>
      </c>
      <c r="H127" s="137">
        <v>1</v>
      </c>
      <c r="I127" s="138"/>
      <c r="J127" s="139">
        <f t="shared" si="0"/>
        <v>0</v>
      </c>
      <c r="K127" s="135" t="s">
        <v>1</v>
      </c>
      <c r="L127" s="32"/>
      <c r="M127" s="140" t="s">
        <v>1</v>
      </c>
      <c r="N127" s="141" t="s">
        <v>39</v>
      </c>
      <c r="P127" s="142">
        <f t="shared" si="1"/>
        <v>0</v>
      </c>
      <c r="Q127" s="142">
        <v>0</v>
      </c>
      <c r="R127" s="142">
        <f t="shared" si="2"/>
        <v>0</v>
      </c>
      <c r="S127" s="142">
        <v>0</v>
      </c>
      <c r="T127" s="143">
        <f t="shared" si="3"/>
        <v>0</v>
      </c>
      <c r="AR127" s="144" t="s">
        <v>137</v>
      </c>
      <c r="AT127" s="144" t="s">
        <v>134</v>
      </c>
      <c r="AU127" s="144" t="s">
        <v>82</v>
      </c>
      <c r="AY127" s="17" t="s">
        <v>132</v>
      </c>
      <c r="BE127" s="145">
        <f t="shared" si="4"/>
        <v>0</v>
      </c>
      <c r="BF127" s="145">
        <f t="shared" si="5"/>
        <v>0</v>
      </c>
      <c r="BG127" s="145">
        <f t="shared" si="6"/>
        <v>0</v>
      </c>
      <c r="BH127" s="145">
        <f t="shared" si="7"/>
        <v>0</v>
      </c>
      <c r="BI127" s="145">
        <f t="shared" si="8"/>
        <v>0</v>
      </c>
      <c r="BJ127" s="17" t="s">
        <v>82</v>
      </c>
      <c r="BK127" s="145">
        <f t="shared" si="9"/>
        <v>0</v>
      </c>
      <c r="BL127" s="17" t="s">
        <v>137</v>
      </c>
      <c r="BM127" s="144" t="s">
        <v>1564</v>
      </c>
    </row>
    <row r="128" spans="2:65" s="1" customFormat="1" ht="33" customHeight="1">
      <c r="B128" s="132"/>
      <c r="C128" s="133" t="s">
        <v>227</v>
      </c>
      <c r="D128" s="133" t="s">
        <v>134</v>
      </c>
      <c r="E128" s="134" t="s">
        <v>1565</v>
      </c>
      <c r="F128" s="135" t="s">
        <v>1566</v>
      </c>
      <c r="G128" s="136" t="s">
        <v>479</v>
      </c>
      <c r="H128" s="137">
        <v>1</v>
      </c>
      <c r="I128" s="138"/>
      <c r="J128" s="139">
        <f t="shared" si="0"/>
        <v>0</v>
      </c>
      <c r="K128" s="135" t="s">
        <v>1</v>
      </c>
      <c r="L128" s="32"/>
      <c r="M128" s="140" t="s">
        <v>1</v>
      </c>
      <c r="N128" s="141" t="s">
        <v>39</v>
      </c>
      <c r="P128" s="142">
        <f t="shared" si="1"/>
        <v>0</v>
      </c>
      <c r="Q128" s="142">
        <v>0</v>
      </c>
      <c r="R128" s="142">
        <f t="shared" si="2"/>
        <v>0</v>
      </c>
      <c r="S128" s="142">
        <v>0</v>
      </c>
      <c r="T128" s="143">
        <f t="shared" si="3"/>
        <v>0</v>
      </c>
      <c r="AR128" s="144" t="s">
        <v>137</v>
      </c>
      <c r="AT128" s="144" t="s">
        <v>134</v>
      </c>
      <c r="AU128" s="144" t="s">
        <v>82</v>
      </c>
      <c r="AY128" s="17" t="s">
        <v>132</v>
      </c>
      <c r="BE128" s="145">
        <f t="shared" si="4"/>
        <v>0</v>
      </c>
      <c r="BF128" s="145">
        <f t="shared" si="5"/>
        <v>0</v>
      </c>
      <c r="BG128" s="145">
        <f t="shared" si="6"/>
        <v>0</v>
      </c>
      <c r="BH128" s="145">
        <f t="shared" si="7"/>
        <v>0</v>
      </c>
      <c r="BI128" s="145">
        <f t="shared" si="8"/>
        <v>0</v>
      </c>
      <c r="BJ128" s="17" t="s">
        <v>82</v>
      </c>
      <c r="BK128" s="145">
        <f t="shared" si="9"/>
        <v>0</v>
      </c>
      <c r="BL128" s="17" t="s">
        <v>137</v>
      </c>
      <c r="BM128" s="144" t="s">
        <v>1567</v>
      </c>
    </row>
    <row r="129" spans="2:65" s="1" customFormat="1" ht="24.2" customHeight="1">
      <c r="B129" s="132"/>
      <c r="C129" s="133" t="s">
        <v>244</v>
      </c>
      <c r="D129" s="133" t="s">
        <v>134</v>
      </c>
      <c r="E129" s="134" t="s">
        <v>1568</v>
      </c>
      <c r="F129" s="135" t="s">
        <v>1569</v>
      </c>
      <c r="G129" s="136" t="s">
        <v>479</v>
      </c>
      <c r="H129" s="137">
        <v>1</v>
      </c>
      <c r="I129" s="138"/>
      <c r="J129" s="139">
        <f t="shared" si="0"/>
        <v>0</v>
      </c>
      <c r="K129" s="135" t="s">
        <v>1</v>
      </c>
      <c r="L129" s="32"/>
      <c r="M129" s="140" t="s">
        <v>1</v>
      </c>
      <c r="N129" s="141" t="s">
        <v>39</v>
      </c>
      <c r="P129" s="142">
        <f t="shared" si="1"/>
        <v>0</v>
      </c>
      <c r="Q129" s="142">
        <v>0</v>
      </c>
      <c r="R129" s="142">
        <f t="shared" si="2"/>
        <v>0</v>
      </c>
      <c r="S129" s="142">
        <v>0</v>
      </c>
      <c r="T129" s="143">
        <f t="shared" si="3"/>
        <v>0</v>
      </c>
      <c r="AR129" s="144" t="s">
        <v>137</v>
      </c>
      <c r="AT129" s="144" t="s">
        <v>134</v>
      </c>
      <c r="AU129" s="144" t="s">
        <v>82</v>
      </c>
      <c r="AY129" s="17" t="s">
        <v>132</v>
      </c>
      <c r="BE129" s="145">
        <f t="shared" si="4"/>
        <v>0</v>
      </c>
      <c r="BF129" s="145">
        <f t="shared" si="5"/>
        <v>0</v>
      </c>
      <c r="BG129" s="145">
        <f t="shared" si="6"/>
        <v>0</v>
      </c>
      <c r="BH129" s="145">
        <f t="shared" si="7"/>
        <v>0</v>
      </c>
      <c r="BI129" s="145">
        <f t="shared" si="8"/>
        <v>0</v>
      </c>
      <c r="BJ129" s="17" t="s">
        <v>82</v>
      </c>
      <c r="BK129" s="145">
        <f t="shared" si="9"/>
        <v>0</v>
      </c>
      <c r="BL129" s="17" t="s">
        <v>137</v>
      </c>
      <c r="BM129" s="144" t="s">
        <v>1570</v>
      </c>
    </row>
    <row r="130" spans="2:65" s="1" customFormat="1" ht="24.2" customHeight="1">
      <c r="B130" s="132"/>
      <c r="C130" s="133" t="s">
        <v>8</v>
      </c>
      <c r="D130" s="133" t="s">
        <v>134</v>
      </c>
      <c r="E130" s="134" t="s">
        <v>1571</v>
      </c>
      <c r="F130" s="135" t="s">
        <v>1572</v>
      </c>
      <c r="G130" s="136" t="s">
        <v>479</v>
      </c>
      <c r="H130" s="137">
        <v>1</v>
      </c>
      <c r="I130" s="138"/>
      <c r="J130" s="139">
        <f t="shared" si="0"/>
        <v>0</v>
      </c>
      <c r="K130" s="135" t="s">
        <v>1</v>
      </c>
      <c r="L130" s="32"/>
      <c r="M130" s="140" t="s">
        <v>1</v>
      </c>
      <c r="N130" s="141" t="s">
        <v>39</v>
      </c>
      <c r="P130" s="142">
        <f t="shared" si="1"/>
        <v>0</v>
      </c>
      <c r="Q130" s="142">
        <v>0</v>
      </c>
      <c r="R130" s="142">
        <f t="shared" si="2"/>
        <v>0</v>
      </c>
      <c r="S130" s="142">
        <v>0</v>
      </c>
      <c r="T130" s="143">
        <f t="shared" si="3"/>
        <v>0</v>
      </c>
      <c r="AR130" s="144" t="s">
        <v>137</v>
      </c>
      <c r="AT130" s="144" t="s">
        <v>134</v>
      </c>
      <c r="AU130" s="144" t="s">
        <v>82</v>
      </c>
      <c r="AY130" s="17" t="s">
        <v>132</v>
      </c>
      <c r="BE130" s="145">
        <f t="shared" si="4"/>
        <v>0</v>
      </c>
      <c r="BF130" s="145">
        <f t="shared" si="5"/>
        <v>0</v>
      </c>
      <c r="BG130" s="145">
        <f t="shared" si="6"/>
        <v>0</v>
      </c>
      <c r="BH130" s="145">
        <f t="shared" si="7"/>
        <v>0</v>
      </c>
      <c r="BI130" s="145">
        <f t="shared" si="8"/>
        <v>0</v>
      </c>
      <c r="BJ130" s="17" t="s">
        <v>82</v>
      </c>
      <c r="BK130" s="145">
        <f t="shared" si="9"/>
        <v>0</v>
      </c>
      <c r="BL130" s="17" t="s">
        <v>137</v>
      </c>
      <c r="BM130" s="144" t="s">
        <v>1573</v>
      </c>
    </row>
    <row r="131" spans="2:65" s="1" customFormat="1" ht="24.2" customHeight="1">
      <c r="B131" s="132"/>
      <c r="C131" s="133" t="s">
        <v>275</v>
      </c>
      <c r="D131" s="133" t="s">
        <v>134</v>
      </c>
      <c r="E131" s="134" t="s">
        <v>1574</v>
      </c>
      <c r="F131" s="135" t="s">
        <v>1575</v>
      </c>
      <c r="G131" s="136" t="s">
        <v>479</v>
      </c>
      <c r="H131" s="137">
        <v>1</v>
      </c>
      <c r="I131" s="138"/>
      <c r="J131" s="139">
        <f t="shared" si="0"/>
        <v>0</v>
      </c>
      <c r="K131" s="135" t="s">
        <v>1</v>
      </c>
      <c r="L131" s="32"/>
      <c r="M131" s="140" t="s">
        <v>1</v>
      </c>
      <c r="N131" s="141" t="s">
        <v>39</v>
      </c>
      <c r="P131" s="142">
        <f t="shared" si="1"/>
        <v>0</v>
      </c>
      <c r="Q131" s="142">
        <v>0</v>
      </c>
      <c r="R131" s="142">
        <f t="shared" si="2"/>
        <v>0</v>
      </c>
      <c r="S131" s="142">
        <v>0</v>
      </c>
      <c r="T131" s="143">
        <f t="shared" si="3"/>
        <v>0</v>
      </c>
      <c r="AR131" s="144" t="s">
        <v>137</v>
      </c>
      <c r="AT131" s="144" t="s">
        <v>134</v>
      </c>
      <c r="AU131" s="144" t="s">
        <v>82</v>
      </c>
      <c r="AY131" s="17" t="s">
        <v>132</v>
      </c>
      <c r="BE131" s="145">
        <f t="shared" si="4"/>
        <v>0</v>
      </c>
      <c r="BF131" s="145">
        <f t="shared" si="5"/>
        <v>0</v>
      </c>
      <c r="BG131" s="145">
        <f t="shared" si="6"/>
        <v>0</v>
      </c>
      <c r="BH131" s="145">
        <f t="shared" si="7"/>
        <v>0</v>
      </c>
      <c r="BI131" s="145">
        <f t="shared" si="8"/>
        <v>0</v>
      </c>
      <c r="BJ131" s="17" t="s">
        <v>82</v>
      </c>
      <c r="BK131" s="145">
        <f t="shared" si="9"/>
        <v>0</v>
      </c>
      <c r="BL131" s="17" t="s">
        <v>137</v>
      </c>
      <c r="BM131" s="144" t="s">
        <v>1576</v>
      </c>
    </row>
    <row r="132" spans="2:65" s="1" customFormat="1" ht="37.9" customHeight="1">
      <c r="B132" s="132"/>
      <c r="C132" s="133" t="s">
        <v>279</v>
      </c>
      <c r="D132" s="133" t="s">
        <v>134</v>
      </c>
      <c r="E132" s="134" t="s">
        <v>1577</v>
      </c>
      <c r="F132" s="135" t="s">
        <v>1578</v>
      </c>
      <c r="G132" s="136" t="s">
        <v>479</v>
      </c>
      <c r="H132" s="137">
        <v>1</v>
      </c>
      <c r="I132" s="138"/>
      <c r="J132" s="139">
        <f t="shared" si="0"/>
        <v>0</v>
      </c>
      <c r="K132" s="135" t="s">
        <v>1</v>
      </c>
      <c r="L132" s="32"/>
      <c r="M132" s="140" t="s">
        <v>1</v>
      </c>
      <c r="N132" s="141" t="s">
        <v>39</v>
      </c>
      <c r="P132" s="142">
        <f t="shared" si="1"/>
        <v>0</v>
      </c>
      <c r="Q132" s="142">
        <v>0</v>
      </c>
      <c r="R132" s="142">
        <f t="shared" si="2"/>
        <v>0</v>
      </c>
      <c r="S132" s="142">
        <v>0</v>
      </c>
      <c r="T132" s="143">
        <f t="shared" si="3"/>
        <v>0</v>
      </c>
      <c r="AR132" s="144" t="s">
        <v>137</v>
      </c>
      <c r="AT132" s="144" t="s">
        <v>134</v>
      </c>
      <c r="AU132" s="144" t="s">
        <v>82</v>
      </c>
      <c r="AY132" s="17" t="s">
        <v>132</v>
      </c>
      <c r="BE132" s="145">
        <f t="shared" si="4"/>
        <v>0</v>
      </c>
      <c r="BF132" s="145">
        <f t="shared" si="5"/>
        <v>0</v>
      </c>
      <c r="BG132" s="145">
        <f t="shared" si="6"/>
        <v>0</v>
      </c>
      <c r="BH132" s="145">
        <f t="shared" si="7"/>
        <v>0</v>
      </c>
      <c r="BI132" s="145">
        <f t="shared" si="8"/>
        <v>0</v>
      </c>
      <c r="BJ132" s="17" t="s">
        <v>82</v>
      </c>
      <c r="BK132" s="145">
        <f t="shared" si="9"/>
        <v>0</v>
      </c>
      <c r="BL132" s="17" t="s">
        <v>137</v>
      </c>
      <c r="BM132" s="144" t="s">
        <v>1579</v>
      </c>
    </row>
    <row r="133" spans="2:65" s="1" customFormat="1" ht="16.5" customHeight="1">
      <c r="B133" s="132"/>
      <c r="C133" s="133" t="s">
        <v>310</v>
      </c>
      <c r="D133" s="133" t="s">
        <v>134</v>
      </c>
      <c r="E133" s="134" t="s">
        <v>1580</v>
      </c>
      <c r="F133" s="135" t="s">
        <v>1581</v>
      </c>
      <c r="G133" s="136" t="s">
        <v>479</v>
      </c>
      <c r="H133" s="137">
        <v>1</v>
      </c>
      <c r="I133" s="138"/>
      <c r="J133" s="139">
        <f t="shared" si="0"/>
        <v>0</v>
      </c>
      <c r="K133" s="135" t="s">
        <v>136</v>
      </c>
      <c r="L133" s="32"/>
      <c r="M133" s="140" t="s">
        <v>1</v>
      </c>
      <c r="N133" s="141" t="s">
        <v>39</v>
      </c>
      <c r="P133" s="142">
        <f t="shared" si="1"/>
        <v>0</v>
      </c>
      <c r="Q133" s="142">
        <v>0</v>
      </c>
      <c r="R133" s="142">
        <f t="shared" si="2"/>
        <v>0</v>
      </c>
      <c r="S133" s="142">
        <v>0</v>
      </c>
      <c r="T133" s="143">
        <f t="shared" si="3"/>
        <v>0</v>
      </c>
      <c r="AR133" s="144" t="s">
        <v>137</v>
      </c>
      <c r="AT133" s="144" t="s">
        <v>134</v>
      </c>
      <c r="AU133" s="144" t="s">
        <v>82</v>
      </c>
      <c r="AY133" s="17" t="s">
        <v>132</v>
      </c>
      <c r="BE133" s="145">
        <f t="shared" si="4"/>
        <v>0</v>
      </c>
      <c r="BF133" s="145">
        <f t="shared" si="5"/>
        <v>0</v>
      </c>
      <c r="BG133" s="145">
        <f t="shared" si="6"/>
        <v>0</v>
      </c>
      <c r="BH133" s="145">
        <f t="shared" si="7"/>
        <v>0</v>
      </c>
      <c r="BI133" s="145">
        <f t="shared" si="8"/>
        <v>0</v>
      </c>
      <c r="BJ133" s="17" t="s">
        <v>82</v>
      </c>
      <c r="BK133" s="145">
        <f t="shared" si="9"/>
        <v>0</v>
      </c>
      <c r="BL133" s="17" t="s">
        <v>137</v>
      </c>
      <c r="BM133" s="144" t="s">
        <v>1582</v>
      </c>
    </row>
    <row r="134" spans="2:65" s="1" customFormat="1" ht="16.5" customHeight="1">
      <c r="B134" s="132"/>
      <c r="C134" s="133" t="s">
        <v>312</v>
      </c>
      <c r="D134" s="133" t="s">
        <v>134</v>
      </c>
      <c r="E134" s="134" t="s">
        <v>1583</v>
      </c>
      <c r="F134" s="135" t="s">
        <v>1584</v>
      </c>
      <c r="G134" s="136" t="s">
        <v>479</v>
      </c>
      <c r="H134" s="137">
        <v>1</v>
      </c>
      <c r="I134" s="138"/>
      <c r="J134" s="139">
        <f t="shared" si="0"/>
        <v>0</v>
      </c>
      <c r="K134" s="135" t="s">
        <v>1</v>
      </c>
      <c r="L134" s="32"/>
      <c r="M134" s="140" t="s">
        <v>1</v>
      </c>
      <c r="N134" s="141" t="s">
        <v>39</v>
      </c>
      <c r="P134" s="142">
        <f t="shared" si="1"/>
        <v>0</v>
      </c>
      <c r="Q134" s="142">
        <v>0</v>
      </c>
      <c r="R134" s="142">
        <f t="shared" si="2"/>
        <v>0</v>
      </c>
      <c r="S134" s="142">
        <v>0</v>
      </c>
      <c r="T134" s="143">
        <f t="shared" si="3"/>
        <v>0</v>
      </c>
      <c r="AR134" s="144" t="s">
        <v>137</v>
      </c>
      <c r="AT134" s="144" t="s">
        <v>134</v>
      </c>
      <c r="AU134" s="144" t="s">
        <v>82</v>
      </c>
      <c r="AY134" s="17" t="s">
        <v>132</v>
      </c>
      <c r="BE134" s="145">
        <f t="shared" si="4"/>
        <v>0</v>
      </c>
      <c r="BF134" s="145">
        <f t="shared" si="5"/>
        <v>0</v>
      </c>
      <c r="BG134" s="145">
        <f t="shared" si="6"/>
        <v>0</v>
      </c>
      <c r="BH134" s="145">
        <f t="shared" si="7"/>
        <v>0</v>
      </c>
      <c r="BI134" s="145">
        <f t="shared" si="8"/>
        <v>0</v>
      </c>
      <c r="BJ134" s="17" t="s">
        <v>82</v>
      </c>
      <c r="BK134" s="145">
        <f t="shared" si="9"/>
        <v>0</v>
      </c>
      <c r="BL134" s="17" t="s">
        <v>137</v>
      </c>
      <c r="BM134" s="144" t="s">
        <v>1585</v>
      </c>
    </row>
    <row r="135" spans="2:65" s="1" customFormat="1" ht="37.9" customHeight="1">
      <c r="B135" s="132"/>
      <c r="C135" s="133" t="s">
        <v>314</v>
      </c>
      <c r="D135" s="133" t="s">
        <v>134</v>
      </c>
      <c r="E135" s="134" t="s">
        <v>1586</v>
      </c>
      <c r="F135" s="135" t="s">
        <v>1587</v>
      </c>
      <c r="G135" s="136" t="s">
        <v>479</v>
      </c>
      <c r="H135" s="137">
        <v>1</v>
      </c>
      <c r="I135" s="138"/>
      <c r="J135" s="139">
        <f t="shared" si="0"/>
        <v>0</v>
      </c>
      <c r="K135" s="135" t="s">
        <v>1</v>
      </c>
      <c r="L135" s="32"/>
      <c r="M135" s="140" t="s">
        <v>1</v>
      </c>
      <c r="N135" s="141" t="s">
        <v>39</v>
      </c>
      <c r="P135" s="142">
        <f t="shared" si="1"/>
        <v>0</v>
      </c>
      <c r="Q135" s="142">
        <v>0</v>
      </c>
      <c r="R135" s="142">
        <f t="shared" si="2"/>
        <v>0</v>
      </c>
      <c r="S135" s="142">
        <v>0</v>
      </c>
      <c r="T135" s="143">
        <f t="shared" si="3"/>
        <v>0</v>
      </c>
      <c r="AR135" s="144" t="s">
        <v>137</v>
      </c>
      <c r="AT135" s="144" t="s">
        <v>134</v>
      </c>
      <c r="AU135" s="144" t="s">
        <v>82</v>
      </c>
      <c r="AY135" s="17" t="s">
        <v>132</v>
      </c>
      <c r="BE135" s="145">
        <f t="shared" si="4"/>
        <v>0</v>
      </c>
      <c r="BF135" s="145">
        <f t="shared" si="5"/>
        <v>0</v>
      </c>
      <c r="BG135" s="145">
        <f t="shared" si="6"/>
        <v>0</v>
      </c>
      <c r="BH135" s="145">
        <f t="shared" si="7"/>
        <v>0</v>
      </c>
      <c r="BI135" s="145">
        <f t="shared" si="8"/>
        <v>0</v>
      </c>
      <c r="BJ135" s="17" t="s">
        <v>82</v>
      </c>
      <c r="BK135" s="145">
        <f t="shared" si="9"/>
        <v>0</v>
      </c>
      <c r="BL135" s="17" t="s">
        <v>137</v>
      </c>
      <c r="BM135" s="144" t="s">
        <v>1588</v>
      </c>
    </row>
    <row r="136" spans="2:65" s="1" customFormat="1" ht="55.5" customHeight="1">
      <c r="B136" s="132"/>
      <c r="C136" s="133" t="s">
        <v>318</v>
      </c>
      <c r="D136" s="133" t="s">
        <v>134</v>
      </c>
      <c r="E136" s="134" t="s">
        <v>1589</v>
      </c>
      <c r="F136" s="135" t="s">
        <v>1590</v>
      </c>
      <c r="G136" s="136" t="s">
        <v>479</v>
      </c>
      <c r="H136" s="137">
        <v>1</v>
      </c>
      <c r="I136" s="138"/>
      <c r="J136" s="139">
        <f t="shared" si="0"/>
        <v>0</v>
      </c>
      <c r="K136" s="135" t="s">
        <v>1</v>
      </c>
      <c r="L136" s="32"/>
      <c r="M136" s="140" t="s">
        <v>1</v>
      </c>
      <c r="N136" s="141" t="s">
        <v>39</v>
      </c>
      <c r="P136" s="142">
        <f t="shared" si="1"/>
        <v>0</v>
      </c>
      <c r="Q136" s="142">
        <v>0</v>
      </c>
      <c r="R136" s="142">
        <f t="shared" si="2"/>
        <v>0</v>
      </c>
      <c r="S136" s="142">
        <v>0</v>
      </c>
      <c r="T136" s="143">
        <f t="shared" si="3"/>
        <v>0</v>
      </c>
      <c r="AR136" s="144" t="s">
        <v>137</v>
      </c>
      <c r="AT136" s="144" t="s">
        <v>134</v>
      </c>
      <c r="AU136" s="144" t="s">
        <v>82</v>
      </c>
      <c r="AY136" s="17" t="s">
        <v>132</v>
      </c>
      <c r="BE136" s="145">
        <f t="shared" si="4"/>
        <v>0</v>
      </c>
      <c r="BF136" s="145">
        <f t="shared" si="5"/>
        <v>0</v>
      </c>
      <c r="BG136" s="145">
        <f t="shared" si="6"/>
        <v>0</v>
      </c>
      <c r="BH136" s="145">
        <f t="shared" si="7"/>
        <v>0</v>
      </c>
      <c r="BI136" s="145">
        <f t="shared" si="8"/>
        <v>0</v>
      </c>
      <c r="BJ136" s="17" t="s">
        <v>82</v>
      </c>
      <c r="BK136" s="145">
        <f t="shared" si="9"/>
        <v>0</v>
      </c>
      <c r="BL136" s="17" t="s">
        <v>137</v>
      </c>
      <c r="BM136" s="144" t="s">
        <v>1591</v>
      </c>
    </row>
    <row r="137" spans="2:65" s="1" customFormat="1" ht="37.9" customHeight="1">
      <c r="B137" s="132"/>
      <c r="C137" s="133" t="s">
        <v>321</v>
      </c>
      <c r="D137" s="133" t="s">
        <v>134</v>
      </c>
      <c r="E137" s="134" t="s">
        <v>1592</v>
      </c>
      <c r="F137" s="135" t="s">
        <v>1593</v>
      </c>
      <c r="G137" s="136" t="s">
        <v>479</v>
      </c>
      <c r="H137" s="137">
        <v>1</v>
      </c>
      <c r="I137" s="138"/>
      <c r="J137" s="139">
        <f t="shared" si="0"/>
        <v>0</v>
      </c>
      <c r="K137" s="135" t="s">
        <v>1</v>
      </c>
      <c r="L137" s="32"/>
      <c r="M137" s="140" t="s">
        <v>1</v>
      </c>
      <c r="N137" s="141" t="s">
        <v>39</v>
      </c>
      <c r="P137" s="142">
        <f t="shared" si="1"/>
        <v>0</v>
      </c>
      <c r="Q137" s="142">
        <v>0</v>
      </c>
      <c r="R137" s="142">
        <f t="shared" si="2"/>
        <v>0</v>
      </c>
      <c r="S137" s="142">
        <v>0</v>
      </c>
      <c r="T137" s="143">
        <f t="shared" si="3"/>
        <v>0</v>
      </c>
      <c r="AR137" s="144" t="s">
        <v>137</v>
      </c>
      <c r="AT137" s="144" t="s">
        <v>134</v>
      </c>
      <c r="AU137" s="144" t="s">
        <v>82</v>
      </c>
      <c r="AY137" s="17" t="s">
        <v>132</v>
      </c>
      <c r="BE137" s="145">
        <f t="shared" si="4"/>
        <v>0</v>
      </c>
      <c r="BF137" s="145">
        <f t="shared" si="5"/>
        <v>0</v>
      </c>
      <c r="BG137" s="145">
        <f t="shared" si="6"/>
        <v>0</v>
      </c>
      <c r="BH137" s="145">
        <f t="shared" si="7"/>
        <v>0</v>
      </c>
      <c r="BI137" s="145">
        <f t="shared" si="8"/>
        <v>0</v>
      </c>
      <c r="BJ137" s="17" t="s">
        <v>82</v>
      </c>
      <c r="BK137" s="145">
        <f t="shared" si="9"/>
        <v>0</v>
      </c>
      <c r="BL137" s="17" t="s">
        <v>137</v>
      </c>
      <c r="BM137" s="144" t="s">
        <v>1594</v>
      </c>
    </row>
    <row r="138" spans="2:65" s="1" customFormat="1" ht="16.5" customHeight="1">
      <c r="B138" s="132"/>
      <c r="C138" s="133" t="s">
        <v>323</v>
      </c>
      <c r="D138" s="133" t="s">
        <v>134</v>
      </c>
      <c r="E138" s="134" t="s">
        <v>1595</v>
      </c>
      <c r="F138" s="135" t="s">
        <v>1596</v>
      </c>
      <c r="G138" s="136" t="s">
        <v>479</v>
      </c>
      <c r="H138" s="137">
        <v>1</v>
      </c>
      <c r="I138" s="138"/>
      <c r="J138" s="139">
        <f t="shared" si="0"/>
        <v>0</v>
      </c>
      <c r="K138" s="135" t="s">
        <v>1</v>
      </c>
      <c r="L138" s="32"/>
      <c r="M138" s="140" t="s">
        <v>1</v>
      </c>
      <c r="N138" s="141" t="s">
        <v>39</v>
      </c>
      <c r="P138" s="142">
        <f t="shared" si="1"/>
        <v>0</v>
      </c>
      <c r="Q138" s="142">
        <v>0</v>
      </c>
      <c r="R138" s="142">
        <f t="shared" si="2"/>
        <v>0</v>
      </c>
      <c r="S138" s="142">
        <v>0</v>
      </c>
      <c r="T138" s="143">
        <f t="shared" si="3"/>
        <v>0</v>
      </c>
      <c r="AR138" s="144" t="s">
        <v>137</v>
      </c>
      <c r="AT138" s="144" t="s">
        <v>134</v>
      </c>
      <c r="AU138" s="144" t="s">
        <v>82</v>
      </c>
      <c r="AY138" s="17" t="s">
        <v>132</v>
      </c>
      <c r="BE138" s="145">
        <f t="shared" si="4"/>
        <v>0</v>
      </c>
      <c r="BF138" s="145">
        <f t="shared" si="5"/>
        <v>0</v>
      </c>
      <c r="BG138" s="145">
        <f t="shared" si="6"/>
        <v>0</v>
      </c>
      <c r="BH138" s="145">
        <f t="shared" si="7"/>
        <v>0</v>
      </c>
      <c r="BI138" s="145">
        <f t="shared" si="8"/>
        <v>0</v>
      </c>
      <c r="BJ138" s="17" t="s">
        <v>82</v>
      </c>
      <c r="BK138" s="145">
        <f t="shared" si="9"/>
        <v>0</v>
      </c>
      <c r="BL138" s="17" t="s">
        <v>137</v>
      </c>
      <c r="BM138" s="144" t="s">
        <v>1597</v>
      </c>
    </row>
    <row r="139" spans="2:65" s="1" customFormat="1" ht="16.5" customHeight="1">
      <c r="B139" s="132"/>
      <c r="C139" s="133" t="s">
        <v>7</v>
      </c>
      <c r="D139" s="133" t="s">
        <v>134</v>
      </c>
      <c r="E139" s="134" t="s">
        <v>1598</v>
      </c>
      <c r="F139" s="135" t="s">
        <v>1599</v>
      </c>
      <c r="G139" s="136" t="s">
        <v>479</v>
      </c>
      <c r="H139" s="137">
        <v>1</v>
      </c>
      <c r="I139" s="138"/>
      <c r="J139" s="139">
        <f t="shared" si="0"/>
        <v>0</v>
      </c>
      <c r="K139" s="135" t="s">
        <v>136</v>
      </c>
      <c r="L139" s="32"/>
      <c r="M139" s="140" t="s">
        <v>1</v>
      </c>
      <c r="N139" s="141" t="s">
        <v>39</v>
      </c>
      <c r="P139" s="142">
        <f t="shared" si="1"/>
        <v>0</v>
      </c>
      <c r="Q139" s="142">
        <v>0</v>
      </c>
      <c r="R139" s="142">
        <f t="shared" si="2"/>
        <v>0</v>
      </c>
      <c r="S139" s="142">
        <v>0</v>
      </c>
      <c r="T139" s="143">
        <f t="shared" si="3"/>
        <v>0</v>
      </c>
      <c r="AR139" s="144" t="s">
        <v>137</v>
      </c>
      <c r="AT139" s="144" t="s">
        <v>134</v>
      </c>
      <c r="AU139" s="144" t="s">
        <v>82</v>
      </c>
      <c r="AY139" s="17" t="s">
        <v>132</v>
      </c>
      <c r="BE139" s="145">
        <f t="shared" si="4"/>
        <v>0</v>
      </c>
      <c r="BF139" s="145">
        <f t="shared" si="5"/>
        <v>0</v>
      </c>
      <c r="BG139" s="145">
        <f t="shared" si="6"/>
        <v>0</v>
      </c>
      <c r="BH139" s="145">
        <f t="shared" si="7"/>
        <v>0</v>
      </c>
      <c r="BI139" s="145">
        <f t="shared" si="8"/>
        <v>0</v>
      </c>
      <c r="BJ139" s="17" t="s">
        <v>82</v>
      </c>
      <c r="BK139" s="145">
        <f t="shared" si="9"/>
        <v>0</v>
      </c>
      <c r="BL139" s="17" t="s">
        <v>137</v>
      </c>
      <c r="BM139" s="144" t="s">
        <v>1600</v>
      </c>
    </row>
    <row r="140" spans="2:65" s="1" customFormat="1" ht="16.5" customHeight="1">
      <c r="B140" s="132"/>
      <c r="C140" s="133" t="s">
        <v>340</v>
      </c>
      <c r="D140" s="133" t="s">
        <v>134</v>
      </c>
      <c r="E140" s="134" t="s">
        <v>1601</v>
      </c>
      <c r="F140" s="135" t="s">
        <v>1602</v>
      </c>
      <c r="G140" s="136" t="s">
        <v>479</v>
      </c>
      <c r="H140" s="137">
        <v>1</v>
      </c>
      <c r="I140" s="138"/>
      <c r="J140" s="139">
        <f t="shared" si="0"/>
        <v>0</v>
      </c>
      <c r="K140" s="135" t="s">
        <v>1</v>
      </c>
      <c r="L140" s="32"/>
      <c r="M140" s="140" t="s">
        <v>1</v>
      </c>
      <c r="N140" s="141" t="s">
        <v>39</v>
      </c>
      <c r="P140" s="142">
        <f t="shared" si="1"/>
        <v>0</v>
      </c>
      <c r="Q140" s="142">
        <v>0</v>
      </c>
      <c r="R140" s="142">
        <f t="shared" si="2"/>
        <v>0</v>
      </c>
      <c r="S140" s="142">
        <v>0</v>
      </c>
      <c r="T140" s="143">
        <f t="shared" si="3"/>
        <v>0</v>
      </c>
      <c r="AR140" s="144" t="s">
        <v>137</v>
      </c>
      <c r="AT140" s="144" t="s">
        <v>134</v>
      </c>
      <c r="AU140" s="144" t="s">
        <v>82</v>
      </c>
      <c r="AY140" s="17" t="s">
        <v>132</v>
      </c>
      <c r="BE140" s="145">
        <f t="shared" si="4"/>
        <v>0</v>
      </c>
      <c r="BF140" s="145">
        <f t="shared" si="5"/>
        <v>0</v>
      </c>
      <c r="BG140" s="145">
        <f t="shared" si="6"/>
        <v>0</v>
      </c>
      <c r="BH140" s="145">
        <f t="shared" si="7"/>
        <v>0</v>
      </c>
      <c r="BI140" s="145">
        <f t="shared" si="8"/>
        <v>0</v>
      </c>
      <c r="BJ140" s="17" t="s">
        <v>82</v>
      </c>
      <c r="BK140" s="145">
        <f t="shared" si="9"/>
        <v>0</v>
      </c>
      <c r="BL140" s="17" t="s">
        <v>137</v>
      </c>
      <c r="BM140" s="144" t="s">
        <v>1603</v>
      </c>
    </row>
    <row r="141" spans="2:65" s="1" customFormat="1" ht="16.5" customHeight="1">
      <c r="B141" s="132"/>
      <c r="C141" s="133" t="s">
        <v>356</v>
      </c>
      <c r="D141" s="133" t="s">
        <v>134</v>
      </c>
      <c r="E141" s="134" t="s">
        <v>1604</v>
      </c>
      <c r="F141" s="135" t="s">
        <v>1605</v>
      </c>
      <c r="G141" s="136" t="s">
        <v>479</v>
      </c>
      <c r="H141" s="137">
        <v>1</v>
      </c>
      <c r="I141" s="138"/>
      <c r="J141" s="139">
        <f t="shared" si="0"/>
        <v>0</v>
      </c>
      <c r="K141" s="135" t="s">
        <v>1</v>
      </c>
      <c r="L141" s="32"/>
      <c r="M141" s="184" t="s">
        <v>1</v>
      </c>
      <c r="N141" s="185" t="s">
        <v>39</v>
      </c>
      <c r="O141" s="186"/>
      <c r="P141" s="187">
        <f t="shared" si="1"/>
        <v>0</v>
      </c>
      <c r="Q141" s="187">
        <v>0</v>
      </c>
      <c r="R141" s="187">
        <f t="shared" si="2"/>
        <v>0</v>
      </c>
      <c r="S141" s="187">
        <v>0</v>
      </c>
      <c r="T141" s="188">
        <f t="shared" si="3"/>
        <v>0</v>
      </c>
      <c r="AR141" s="144" t="s">
        <v>137</v>
      </c>
      <c r="AT141" s="144" t="s">
        <v>134</v>
      </c>
      <c r="AU141" s="144" t="s">
        <v>82</v>
      </c>
      <c r="AY141" s="17" t="s">
        <v>132</v>
      </c>
      <c r="BE141" s="145">
        <f t="shared" si="4"/>
        <v>0</v>
      </c>
      <c r="BF141" s="145">
        <f t="shared" si="5"/>
        <v>0</v>
      </c>
      <c r="BG141" s="145">
        <f t="shared" si="6"/>
        <v>0</v>
      </c>
      <c r="BH141" s="145">
        <f t="shared" si="7"/>
        <v>0</v>
      </c>
      <c r="BI141" s="145">
        <f t="shared" si="8"/>
        <v>0</v>
      </c>
      <c r="BJ141" s="17" t="s">
        <v>82</v>
      </c>
      <c r="BK141" s="145">
        <f t="shared" si="9"/>
        <v>0</v>
      </c>
      <c r="BL141" s="17" t="s">
        <v>137</v>
      </c>
      <c r="BM141" s="144" t="s">
        <v>1606</v>
      </c>
    </row>
    <row r="142" spans="2:65" s="1" customFormat="1" ht="6.95" customHeight="1">
      <c r="B142" s="44"/>
      <c r="C142" s="45"/>
      <c r="D142" s="45"/>
      <c r="E142" s="45"/>
      <c r="F142" s="45"/>
      <c r="G142" s="45"/>
      <c r="H142" s="45"/>
      <c r="I142" s="45"/>
      <c r="J142" s="45"/>
      <c r="K142" s="45"/>
      <c r="L142" s="32"/>
    </row>
  </sheetData>
  <autoFilter ref="C116:K141" xr:uid="{00000000-0009-0000-0000-000006000000}"/>
  <mergeCells count="9">
    <mergeCell ref="E87:H87"/>
    <mergeCell ref="E107:H107"/>
    <mergeCell ref="E109:H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14</vt:i4>
      </vt:variant>
    </vt:vector>
  </HeadingPairs>
  <TitlesOfParts>
    <vt:vector size="21" baseType="lpstr">
      <vt:lpstr>Rekapitulace stavby</vt:lpstr>
      <vt:lpstr>SO 01 - splašková kanalizace</vt:lpstr>
      <vt:lpstr>SO 01.2 - splašková kanal...</vt:lpstr>
      <vt:lpstr>SO 02 - dešťová kanalizace</vt:lpstr>
      <vt:lpstr>SO 03 - ČOV, komunikace, ...</vt:lpstr>
      <vt:lpstr>SO 04 - splaškové kanaliz...</vt:lpstr>
      <vt:lpstr>VRN - Vedlejší rozpočtové...</vt:lpstr>
      <vt:lpstr>'Rekapitulace stavby'!Názvy_tisku</vt:lpstr>
      <vt:lpstr>'SO 01 - splašková kanalizace'!Názvy_tisku</vt:lpstr>
      <vt:lpstr>'SO 01.2 - splašková kanal...'!Názvy_tisku</vt:lpstr>
      <vt:lpstr>'SO 02 - dešťová kanalizace'!Názvy_tisku</vt:lpstr>
      <vt:lpstr>'SO 03 - ČOV, komunikace, ...'!Názvy_tisku</vt:lpstr>
      <vt:lpstr>'SO 04 - splaškové kanaliz...'!Názvy_tisku</vt:lpstr>
      <vt:lpstr>'VRN - Vedlejší rozpočtové...'!Názvy_tisku</vt:lpstr>
      <vt:lpstr>'Rekapitulace stavby'!Oblast_tisku</vt:lpstr>
      <vt:lpstr>'SO 01 - splašková kanalizace'!Oblast_tisku</vt:lpstr>
      <vt:lpstr>'SO 01.2 - splašková kanal...'!Oblast_tisku</vt:lpstr>
      <vt:lpstr>'SO 02 - dešťová kanalizace'!Oblast_tisku</vt:lpstr>
      <vt:lpstr>'SO 03 - ČOV, komunikace, ...'!Oblast_tisku</vt:lpstr>
      <vt:lpstr>'SO 04 - splaškové kanaliz...'!Oblast_tisku</vt:lpstr>
      <vt:lpstr>'VRN - Vedlejší rozpočtové...'!Oblast_tisku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Bara</dc:creator>
  <cp:lastModifiedBy>Barbora Říhová</cp:lastModifiedBy>
  <dcterms:created xsi:type="dcterms:W3CDTF">2024-07-31T11:07:09Z</dcterms:created>
  <dcterms:modified xsi:type="dcterms:W3CDTF">2024-08-19T10:26:04Z</dcterms:modified>
</cp:coreProperties>
</file>