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cel\2024\28 - Kompostárna Eš\"/>
    </mc:Choice>
  </mc:AlternateContent>
  <bookViews>
    <workbookView xWindow="0" yWindow="0" windowWidth="0" windowHeight="0"/>
  </bookViews>
  <sheets>
    <sheet name="Rekapitulace stavby" sheetId="1" r:id="rId1"/>
    <sheet name="01-01 - Stavební část" sheetId="2" r:id="rId2"/>
    <sheet name="01-02 - ZTI" sheetId="3" r:id="rId3"/>
    <sheet name="01-04 - Technologie prově..." sheetId="4" r:id="rId4"/>
    <sheet name="01-05 - Elektroinstalace" sheetId="5" r:id="rId5"/>
    <sheet name="02-01 - Silniční váha" sheetId="6" r:id="rId6"/>
    <sheet name="03-01 - Kanalizace" sheetId="7" r:id="rId7"/>
    <sheet name="04-01 - Vodovodní přípojka" sheetId="8" r:id="rId8"/>
    <sheet name="06-01 - Zpevněná plocha" sheetId="9" r:id="rId9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'01-01 - Stavební část'!$C$129:$K$318</definedName>
    <definedName name="_xlnm.Print_Area" localSheetId="1">'01-01 - Stavební část'!$C$4:$J$76,'01-01 - Stavební část'!$C$82:$J$109,'01-01 - Stavební část'!$C$115:$J$318</definedName>
    <definedName name="_xlnm.Print_Titles" localSheetId="1">'01-01 - Stavební část'!$129:$129</definedName>
    <definedName name="_xlnm._FilterDatabase" localSheetId="2" hidden="1">'01-02 - ZTI'!$C$128:$K$203</definedName>
    <definedName name="_xlnm.Print_Area" localSheetId="2">'01-02 - ZTI'!$C$4:$J$76,'01-02 - ZTI'!$C$82:$J$108,'01-02 - ZTI'!$C$114:$J$203</definedName>
    <definedName name="_xlnm.Print_Titles" localSheetId="2">'01-02 - ZTI'!$128:$128</definedName>
    <definedName name="_xlnm._FilterDatabase" localSheetId="3" hidden="1">'01-04 - Technologie prově...'!$C$122:$K$155</definedName>
    <definedName name="_xlnm.Print_Area" localSheetId="3">'01-04 - Technologie prově...'!$C$4:$J$76,'01-04 - Technologie prově...'!$C$82:$J$102,'01-04 - Technologie prově...'!$C$108:$J$155</definedName>
    <definedName name="_xlnm.Print_Titles" localSheetId="3">'01-04 - Technologie prově...'!$122:$122</definedName>
    <definedName name="_xlnm._FilterDatabase" localSheetId="4" hidden="1">'01-05 - Elektroinstalace'!$C$122:$K$255</definedName>
    <definedName name="_xlnm.Print_Area" localSheetId="4">'01-05 - Elektroinstalace'!$C$4:$J$76,'01-05 - Elektroinstalace'!$C$82:$J$102,'01-05 - Elektroinstalace'!$C$108:$J$255</definedName>
    <definedName name="_xlnm.Print_Titles" localSheetId="4">'01-05 - Elektroinstalace'!$122:$122</definedName>
    <definedName name="_xlnm._FilterDatabase" localSheetId="5" hidden="1">'02-01 - Silniční váha'!$C$125:$K$161</definedName>
    <definedName name="_xlnm.Print_Area" localSheetId="5">'02-01 - Silniční váha'!$C$4:$J$76,'02-01 - Silniční váha'!$C$82:$J$105,'02-01 - Silniční váha'!$C$111:$J$161</definedName>
    <definedName name="_xlnm.Print_Titles" localSheetId="5">'02-01 - Silniční váha'!$125:$125</definedName>
    <definedName name="_xlnm._FilterDatabase" localSheetId="6" hidden="1">'03-01 - Kanalizace'!$C$128:$K$315</definedName>
    <definedName name="_xlnm.Print_Area" localSheetId="6">'03-01 - Kanalizace'!$C$4:$J$76,'03-01 - Kanalizace'!$C$82:$J$108,'03-01 - Kanalizace'!$C$114:$J$315</definedName>
    <definedName name="_xlnm.Print_Titles" localSheetId="6">'03-01 - Kanalizace'!$128:$128</definedName>
    <definedName name="_xlnm._FilterDatabase" localSheetId="7" hidden="1">'04-01 - Vodovodní přípojka'!$C$126:$K$203</definedName>
    <definedName name="_xlnm.Print_Area" localSheetId="7">'04-01 - Vodovodní přípojka'!$C$4:$J$76,'04-01 - Vodovodní přípojka'!$C$82:$J$106,'04-01 - Vodovodní přípojka'!$C$112:$J$203</definedName>
    <definedName name="_xlnm.Print_Titles" localSheetId="7">'04-01 - Vodovodní přípojka'!$126:$126</definedName>
    <definedName name="_xlnm._FilterDatabase" localSheetId="8" hidden="1">'06-01 - Zpevněná plocha'!$C$125:$K$159</definedName>
    <definedName name="_xlnm.Print_Area" localSheetId="8">'06-01 - Zpevněná plocha'!$C$4:$J$76,'06-01 - Zpevněná plocha'!$C$82:$J$105,'06-01 - Zpevněná plocha'!$C$111:$J$159</definedName>
    <definedName name="_xlnm.Print_Titles" localSheetId="8">'06-01 - Zpevněná plocha'!$125:$125</definedName>
  </definedNames>
  <calcPr/>
</workbook>
</file>

<file path=xl/calcChain.xml><?xml version="1.0" encoding="utf-8"?>
<calcChain xmlns="http://schemas.openxmlformats.org/spreadsheetml/2006/main">
  <c i="9" l="1" r="J39"/>
  <c r="J38"/>
  <c i="1" r="AY107"/>
  <c i="9" r="J37"/>
  <c i="1" r="AX107"/>
  <c i="9"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123"/>
  <c r="J19"/>
  <c r="J14"/>
  <c r="J120"/>
  <c r="E7"/>
  <c r="E114"/>
  <c i="8" r="J39"/>
  <c r="J38"/>
  <c i="1" r="AY105"/>
  <c i="8" r="J37"/>
  <c i="1" r="AX105"/>
  <c i="8"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124"/>
  <c r="J25"/>
  <c r="J20"/>
  <c r="E20"/>
  <c r="F124"/>
  <c r="J19"/>
  <c r="J14"/>
  <c r="J121"/>
  <c r="E7"/>
  <c r="E115"/>
  <c i="7" r="J39"/>
  <c r="J38"/>
  <c i="1" r="AY103"/>
  <c i="7" r="J37"/>
  <c i="1" r="AX103"/>
  <c i="7"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T310"/>
  <c r="R311"/>
  <c r="R310"/>
  <c r="P311"/>
  <c r="P310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R262"/>
  <c r="P262"/>
  <c r="BI258"/>
  <c r="BH258"/>
  <c r="BG258"/>
  <c r="BF258"/>
  <c r="T258"/>
  <c r="R258"/>
  <c r="P258"/>
  <c r="BI251"/>
  <c r="BH251"/>
  <c r="BG251"/>
  <c r="BF251"/>
  <c r="T251"/>
  <c r="R251"/>
  <c r="P251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6"/>
  <c r="BH196"/>
  <c r="BG196"/>
  <c r="BF196"/>
  <c r="T196"/>
  <c r="R196"/>
  <c r="P196"/>
  <c r="BI188"/>
  <c r="BH188"/>
  <c r="BG188"/>
  <c r="BF188"/>
  <c r="T188"/>
  <c r="R188"/>
  <c r="P188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2"/>
  <c r="BH132"/>
  <c r="BG132"/>
  <c r="BF132"/>
  <c r="T132"/>
  <c r="R132"/>
  <c r="P132"/>
  <c r="J125"/>
  <c r="F125"/>
  <c r="F123"/>
  <c r="E121"/>
  <c r="J93"/>
  <c r="F93"/>
  <c r="F91"/>
  <c r="E89"/>
  <c r="J26"/>
  <c r="E26"/>
  <c r="J126"/>
  <c r="J25"/>
  <c r="J20"/>
  <c r="E20"/>
  <c r="F94"/>
  <c r="J19"/>
  <c r="J14"/>
  <c r="J91"/>
  <c r="E7"/>
  <c r="E117"/>
  <c i="6" r="J39"/>
  <c r="J38"/>
  <c i="1" r="AY101"/>
  <c i="6" r="J37"/>
  <c i="1" r="AX101"/>
  <c i="6"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123"/>
  <c r="J19"/>
  <c r="J14"/>
  <c r="J120"/>
  <c r="E7"/>
  <c r="E114"/>
  <c i="5" r="J39"/>
  <c r="J38"/>
  <c i="1" r="AY99"/>
  <c i="5" r="J37"/>
  <c i="1" r="AX99"/>
  <c i="5"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120"/>
  <c r="J19"/>
  <c r="J14"/>
  <c r="J91"/>
  <c r="E7"/>
  <c r="E111"/>
  <c i="4" r="J39"/>
  <c r="J38"/>
  <c i="1" r="AY98"/>
  <c i="4" r="J37"/>
  <c i="1" r="AX98"/>
  <c i="4"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/>
  <c r="J19"/>
  <c r="J14"/>
  <c r="J117"/>
  <c r="E7"/>
  <c r="E111"/>
  <c i="3" r="J39"/>
  <c r="J38"/>
  <c i="1" r="AY97"/>
  <c i="3" r="J37"/>
  <c i="1" r="AX97"/>
  <c i="3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R132"/>
  <c r="P132"/>
  <c r="J125"/>
  <c r="F125"/>
  <c r="F123"/>
  <c r="E121"/>
  <c r="J93"/>
  <c r="F93"/>
  <c r="F91"/>
  <c r="E89"/>
  <c r="J26"/>
  <c r="E26"/>
  <c r="J126"/>
  <c r="J25"/>
  <c r="J20"/>
  <c r="E20"/>
  <c r="F126"/>
  <c r="J19"/>
  <c r="J14"/>
  <c r="J91"/>
  <c r="E7"/>
  <c r="E117"/>
  <c i="2" r="J39"/>
  <c r="J38"/>
  <c i="1" r="AY96"/>
  <c i="2" r="J37"/>
  <c i="1" r="AX96"/>
  <c i="2" r="BI318"/>
  <c r="BH318"/>
  <c r="BG318"/>
  <c r="BF318"/>
  <c r="T318"/>
  <c r="T317"/>
  <c r="R318"/>
  <c r="R317"/>
  <c r="P318"/>
  <c r="P317"/>
  <c r="BI316"/>
  <c r="BH316"/>
  <c r="BG316"/>
  <c r="BF316"/>
  <c r="T316"/>
  <c r="R316"/>
  <c r="P316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T300"/>
  <c r="R301"/>
  <c r="R300"/>
  <c r="P301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8"/>
  <c r="BH248"/>
  <c r="BG248"/>
  <c r="BF248"/>
  <c r="T248"/>
  <c r="R248"/>
  <c r="P248"/>
  <c r="BI242"/>
  <c r="BH242"/>
  <c r="BG242"/>
  <c r="BF242"/>
  <c r="T242"/>
  <c r="R242"/>
  <c r="P242"/>
  <c r="BI224"/>
  <c r="BH224"/>
  <c r="BG224"/>
  <c r="BF224"/>
  <c r="T224"/>
  <c r="R224"/>
  <c r="P224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6"/>
  <c r="BH196"/>
  <c r="BG196"/>
  <c r="BF196"/>
  <c r="T196"/>
  <c r="R196"/>
  <c r="P196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5"/>
  <c r="BH165"/>
  <c r="BG165"/>
  <c r="BF165"/>
  <c r="T165"/>
  <c r="R165"/>
  <c r="P165"/>
  <c r="BI160"/>
  <c r="BH160"/>
  <c r="BG160"/>
  <c r="BF160"/>
  <c r="T160"/>
  <c r="R160"/>
  <c r="P160"/>
  <c r="BI159"/>
  <c r="BH159"/>
  <c r="BG159"/>
  <c r="BF159"/>
  <c r="T159"/>
  <c r="R159"/>
  <c r="P159"/>
  <c r="BI154"/>
  <c r="BH154"/>
  <c r="BG154"/>
  <c r="BF154"/>
  <c r="T154"/>
  <c r="R154"/>
  <c r="P154"/>
  <c r="BI153"/>
  <c r="BH153"/>
  <c r="BG153"/>
  <c r="BF153"/>
  <c r="T153"/>
  <c r="R153"/>
  <c r="P15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J126"/>
  <c r="F126"/>
  <c r="F124"/>
  <c r="E122"/>
  <c r="J93"/>
  <c r="F93"/>
  <c r="F91"/>
  <c r="E89"/>
  <c r="J26"/>
  <c r="E26"/>
  <c r="J127"/>
  <c r="J25"/>
  <c r="J20"/>
  <c r="E20"/>
  <c r="F127"/>
  <c r="J19"/>
  <c r="J14"/>
  <c r="J124"/>
  <c r="E7"/>
  <c r="E118"/>
  <c i="1" r="L90"/>
  <c r="AM90"/>
  <c r="AM89"/>
  <c r="L89"/>
  <c r="AM87"/>
  <c r="L87"/>
  <c r="L85"/>
  <c r="L84"/>
  <c i="2" r="BK313"/>
  <c r="J313"/>
  <c r="BK308"/>
  <c r="BK301"/>
  <c r="BK298"/>
  <c r="J294"/>
  <c r="J285"/>
  <c r="BK283"/>
  <c r="BK275"/>
  <c r="J272"/>
  <c r="BK268"/>
  <c r="BK261"/>
  <c r="BK257"/>
  <c r="BK254"/>
  <c r="J248"/>
  <c r="BK224"/>
  <c r="J203"/>
  <c r="J196"/>
  <c r="J172"/>
  <c r="J165"/>
  <c r="BK159"/>
  <c r="BK153"/>
  <c r="BK141"/>
  <c r="BK133"/>
  <c i="1" r="AS104"/>
  <c i="2" r="BK318"/>
  <c r="J318"/>
  <c r="BK312"/>
  <c r="J304"/>
  <c r="BK299"/>
  <c r="J297"/>
  <c r="BK288"/>
  <c r="BK285"/>
  <c r="J283"/>
  <c r="BK273"/>
  <c r="J271"/>
  <c r="BK265"/>
  <c r="BK260"/>
  <c r="J254"/>
  <c r="BK248"/>
  <c r="J224"/>
  <c r="BK203"/>
  <c r="BK196"/>
  <c r="BK172"/>
  <c r="BK165"/>
  <c r="J159"/>
  <c r="J153"/>
  <c r="J141"/>
  <c i="1" r="AS106"/>
  <c r="AS95"/>
  <c i="3" r="BK199"/>
  <c r="J196"/>
  <c r="J194"/>
  <c r="J192"/>
  <c r="BK189"/>
  <c r="J187"/>
  <c r="BK185"/>
  <c r="BK183"/>
  <c r="J178"/>
  <c r="BK176"/>
  <c r="BK174"/>
  <c r="J172"/>
  <c r="BK170"/>
  <c r="J164"/>
  <c r="J159"/>
  <c r="BK157"/>
  <c r="BK152"/>
  <c r="J145"/>
  <c r="J141"/>
  <c r="BK137"/>
  <c r="BK203"/>
  <c r="BK201"/>
  <c r="J198"/>
  <c r="BK196"/>
  <c r="BK194"/>
  <c r="BK192"/>
  <c r="J189"/>
  <c r="BK187"/>
  <c r="J185"/>
  <c r="J183"/>
  <c r="BK178"/>
  <c r="J177"/>
  <c r="BK175"/>
  <c r="J173"/>
  <c r="J170"/>
  <c r="BK164"/>
  <c r="BK159"/>
  <c r="J157"/>
  <c r="J156"/>
  <c r="J148"/>
  <c r="BK141"/>
  <c r="J137"/>
  <c i="4" r="J155"/>
  <c r="J150"/>
  <c r="J148"/>
  <c r="J146"/>
  <c r="BK144"/>
  <c r="J142"/>
  <c r="J138"/>
  <c r="BK129"/>
  <c r="BK155"/>
  <c r="BK150"/>
  <c r="BK148"/>
  <c r="BK146"/>
  <c r="J144"/>
  <c r="BK142"/>
  <c r="BK138"/>
  <c r="J129"/>
  <c i="5" r="BK255"/>
  <c r="J251"/>
  <c r="BK249"/>
  <c r="J247"/>
  <c r="J245"/>
  <c r="BK243"/>
  <c r="J241"/>
  <c r="J239"/>
  <c r="BK237"/>
  <c r="J235"/>
  <c r="J233"/>
  <c r="BK231"/>
  <c r="BK230"/>
  <c r="J210"/>
  <c r="BK208"/>
  <c r="BK206"/>
  <c r="BK204"/>
  <c r="J202"/>
  <c r="J200"/>
  <c r="J198"/>
  <c r="J196"/>
  <c r="BK194"/>
  <c r="BK193"/>
  <c r="J191"/>
  <c r="J189"/>
  <c r="J187"/>
  <c r="J185"/>
  <c r="J183"/>
  <c r="J181"/>
  <c r="BK179"/>
  <c r="J177"/>
  <c r="BK175"/>
  <c r="J173"/>
  <c r="J171"/>
  <c r="BK169"/>
  <c r="J167"/>
  <c r="BK165"/>
  <c r="BK163"/>
  <c r="BK161"/>
  <c r="BK159"/>
  <c r="BK157"/>
  <c r="J155"/>
  <c r="J153"/>
  <c r="BK151"/>
  <c r="BK149"/>
  <c r="J147"/>
  <c r="BK145"/>
  <c r="J143"/>
  <c r="J141"/>
  <c r="BK139"/>
  <c r="J137"/>
  <c r="J135"/>
  <c r="BK132"/>
  <c r="J130"/>
  <c r="J129"/>
  <c r="J127"/>
  <c r="BK125"/>
  <c r="BK254"/>
  <c r="J253"/>
  <c r="J250"/>
  <c r="BK248"/>
  <c r="J246"/>
  <c r="BK244"/>
  <c r="J242"/>
  <c r="J240"/>
  <c r="J238"/>
  <c r="J236"/>
  <c r="J234"/>
  <c r="J232"/>
  <c r="J230"/>
  <c r="J228"/>
  <c r="BK226"/>
  <c r="J224"/>
  <c r="BK222"/>
  <c r="BK221"/>
  <c r="BK220"/>
  <c r="J220"/>
  <c r="J218"/>
  <c r="J217"/>
  <c r="J215"/>
  <c r="J213"/>
  <c r="J211"/>
  <c r="BK209"/>
  <c r="J207"/>
  <c r="J205"/>
  <c r="BK203"/>
  <c r="BK201"/>
  <c r="J199"/>
  <c r="BK197"/>
  <c r="J195"/>
  <c r="BK192"/>
  <c r="BK190"/>
  <c r="BK188"/>
  <c r="BK186"/>
  <c r="BK184"/>
  <c r="BK182"/>
  <c r="J180"/>
  <c r="BK177"/>
  <c r="J175"/>
  <c r="BK173"/>
  <c r="BK171"/>
  <c r="J169"/>
  <c r="BK167"/>
  <c r="J165"/>
  <c r="J163"/>
  <c r="J161"/>
  <c r="J159"/>
  <c r="J157"/>
  <c r="J156"/>
  <c r="BK154"/>
  <c r="BK152"/>
  <c r="J150"/>
  <c r="J148"/>
  <c r="J146"/>
  <c r="J144"/>
  <c r="BK142"/>
  <c r="J140"/>
  <c r="J138"/>
  <c r="J136"/>
  <c r="BK134"/>
  <c r="J131"/>
  <c r="J128"/>
  <c r="J126"/>
  <c i="6" r="BK160"/>
  <c r="J149"/>
  <c r="BK143"/>
  <c r="J136"/>
  <c r="J132"/>
  <c r="J129"/>
  <c r="BK161"/>
  <c r="J160"/>
  <c r="BK157"/>
  <c r="BK153"/>
  <c r="J144"/>
  <c r="BK139"/>
  <c r="BK135"/>
  <c r="BK129"/>
  <c i="7" r="BK315"/>
  <c r="J314"/>
  <c r="BK309"/>
  <c r="BK304"/>
  <c r="J300"/>
  <c r="J296"/>
  <c r="BK294"/>
  <c r="J292"/>
  <c r="J290"/>
  <c r="BK288"/>
  <c r="J286"/>
  <c r="BK284"/>
  <c r="BK282"/>
  <c r="J280"/>
  <c r="BK278"/>
  <c r="J276"/>
  <c r="BK274"/>
  <c r="BK262"/>
  <c r="BK251"/>
  <c r="BK244"/>
  <c r="J232"/>
  <c r="J222"/>
  <c r="BK213"/>
  <c r="BK203"/>
  <c r="J196"/>
  <c r="J181"/>
  <c r="BK173"/>
  <c r="J168"/>
  <c r="J155"/>
  <c r="BK145"/>
  <c r="BK141"/>
  <c r="BK314"/>
  <c r="J309"/>
  <c r="J304"/>
  <c r="BK300"/>
  <c r="BK296"/>
  <c r="J294"/>
  <c r="BK292"/>
  <c r="BK290"/>
  <c r="J288"/>
  <c r="BK286"/>
  <c r="J285"/>
  <c r="BK283"/>
  <c r="BK281"/>
  <c r="BK279"/>
  <c r="J278"/>
  <c r="BK277"/>
  <c r="BK276"/>
  <c r="BK275"/>
  <c r="J274"/>
  <c r="BK268"/>
  <c r="J262"/>
  <c r="J258"/>
  <c r="J251"/>
  <c r="BK250"/>
  <c r="J238"/>
  <c r="BK226"/>
  <c r="J217"/>
  <c r="BK206"/>
  <c r="BK197"/>
  <c r="J188"/>
  <c r="J177"/>
  <c r="BK169"/>
  <c r="BK158"/>
  <c r="BK154"/>
  <c r="BK142"/>
  <c r="J141"/>
  <c i="8" r="BK202"/>
  <c r="J197"/>
  <c r="J194"/>
  <c r="J192"/>
  <c r="BK190"/>
  <c r="BK187"/>
  <c r="BK185"/>
  <c r="J183"/>
  <c r="J180"/>
  <c r="BK175"/>
  <c r="J168"/>
  <c r="BK159"/>
  <c r="J151"/>
  <c r="BK146"/>
  <c r="BK140"/>
  <c r="BK134"/>
  <c r="BK132"/>
  <c r="J130"/>
  <c r="J202"/>
  <c r="BK197"/>
  <c r="BK195"/>
  <c r="BK194"/>
  <c r="BK192"/>
  <c r="J190"/>
  <c r="J187"/>
  <c r="J185"/>
  <c r="BK183"/>
  <c r="BK180"/>
  <c r="J175"/>
  <c r="BK168"/>
  <c r="J159"/>
  <c r="BK151"/>
  <c r="J146"/>
  <c r="J140"/>
  <c r="J134"/>
  <c r="J132"/>
  <c r="BK130"/>
  <c i="9" r="J159"/>
  <c r="BK152"/>
  <c r="BK146"/>
  <c r="BK140"/>
  <c r="BK136"/>
  <c r="J132"/>
  <c r="J157"/>
  <c r="J152"/>
  <c r="J146"/>
  <c r="BK141"/>
  <c r="J139"/>
  <c r="J135"/>
  <c r="J129"/>
  <c i="2" r="J316"/>
  <c r="J312"/>
  <c r="BK311"/>
  <c r="BK304"/>
  <c r="J299"/>
  <c r="BK297"/>
  <c r="J288"/>
  <c r="J284"/>
  <c r="BK279"/>
  <c r="J273"/>
  <c r="BK271"/>
  <c r="J265"/>
  <c r="J260"/>
  <c r="BK249"/>
  <c r="J242"/>
  <c r="J204"/>
  <c r="BK202"/>
  <c r="BK176"/>
  <c r="J166"/>
  <c r="J160"/>
  <c r="BK154"/>
  <c r="J142"/>
  <c r="J138"/>
  <c r="J133"/>
  <c i="1" r="AS102"/>
  <c i="2" r="BK316"/>
  <c r="J311"/>
  <c r="J308"/>
  <c r="J301"/>
  <c r="J298"/>
  <c r="BK294"/>
  <c r="BK284"/>
  <c r="J279"/>
  <c r="J275"/>
  <c r="BK272"/>
  <c r="J268"/>
  <c r="J261"/>
  <c r="J257"/>
  <c r="J249"/>
  <c r="BK242"/>
  <c r="BK204"/>
  <c r="J202"/>
  <c r="J176"/>
  <c r="BK166"/>
  <c r="BK160"/>
  <c r="J154"/>
  <c r="BK142"/>
  <c r="BK138"/>
  <c i="1" r="AS100"/>
  <c i="3" r="J203"/>
  <c r="BK202"/>
  <c r="J201"/>
  <c r="BK198"/>
  <c r="BK197"/>
  <c r="BK195"/>
  <c r="BK193"/>
  <c r="BK190"/>
  <c r="BK188"/>
  <c r="BK186"/>
  <c r="J184"/>
  <c r="J180"/>
  <c r="BK177"/>
  <c r="J175"/>
  <c r="BK173"/>
  <c r="BK171"/>
  <c r="BK168"/>
  <c r="J160"/>
  <c r="J158"/>
  <c r="BK156"/>
  <c r="BK148"/>
  <c r="BK142"/>
  <c r="BK138"/>
  <c r="J132"/>
  <c r="J202"/>
  <c r="J199"/>
  <c r="J197"/>
  <c r="J195"/>
  <c r="J193"/>
  <c r="J190"/>
  <c r="J188"/>
  <c r="J186"/>
  <c r="BK184"/>
  <c r="BK180"/>
  <c r="J176"/>
  <c r="J174"/>
  <c r="BK172"/>
  <c r="J171"/>
  <c r="J168"/>
  <c r="BK160"/>
  <c r="BK158"/>
  <c r="J152"/>
  <c r="BK145"/>
  <c r="J142"/>
  <c r="J138"/>
  <c r="BK132"/>
  <c i="4" r="BK151"/>
  <c r="BK149"/>
  <c r="J147"/>
  <c r="J145"/>
  <c r="J143"/>
  <c r="BK141"/>
  <c r="BK132"/>
  <c r="J126"/>
  <c r="J151"/>
  <c r="J149"/>
  <c r="BK147"/>
  <c r="BK145"/>
  <c r="BK143"/>
  <c r="J141"/>
  <c r="J132"/>
  <c r="BK126"/>
  <c i="5" r="BK253"/>
  <c r="BK250"/>
  <c r="J248"/>
  <c r="BK246"/>
  <c r="J244"/>
  <c r="BK242"/>
  <c r="BK240"/>
  <c r="BK238"/>
  <c r="BK236"/>
  <c r="BK234"/>
  <c r="BK232"/>
  <c r="BK229"/>
  <c r="BK228"/>
  <c r="BK227"/>
  <c r="J226"/>
  <c r="BK225"/>
  <c r="BK224"/>
  <c r="J223"/>
  <c r="J219"/>
  <c r="BK218"/>
  <c r="BK216"/>
  <c r="BK215"/>
  <c r="J214"/>
  <c r="BK213"/>
  <c r="J212"/>
  <c r="BK211"/>
  <c r="J209"/>
  <c r="BK207"/>
  <c r="BK205"/>
  <c r="J203"/>
  <c r="J201"/>
  <c r="BK199"/>
  <c r="J197"/>
  <c r="BK195"/>
  <c r="J192"/>
  <c r="J190"/>
  <c r="J188"/>
  <c r="J186"/>
  <c r="J184"/>
  <c r="J182"/>
  <c r="BK180"/>
  <c r="BK178"/>
  <c r="BK176"/>
  <c r="BK174"/>
  <c r="J172"/>
  <c r="BK170"/>
  <c r="BK168"/>
  <c r="J166"/>
  <c r="J164"/>
  <c r="J162"/>
  <c r="BK160"/>
  <c r="BK158"/>
  <c r="BK156"/>
  <c r="J154"/>
  <c r="J152"/>
  <c r="BK150"/>
  <c r="BK148"/>
  <c r="BK146"/>
  <c r="BK144"/>
  <c r="J142"/>
  <c r="BK140"/>
  <c r="BK138"/>
  <c r="BK136"/>
  <c r="J134"/>
  <c r="BK131"/>
  <c r="BK129"/>
  <c r="BK128"/>
  <c r="BK126"/>
  <c r="J255"/>
  <c r="J254"/>
  <c r="BK251"/>
  <c r="J249"/>
  <c r="BK247"/>
  <c r="BK245"/>
  <c r="J243"/>
  <c r="BK241"/>
  <c r="BK239"/>
  <c r="J237"/>
  <c r="BK235"/>
  <c r="BK233"/>
  <c r="J231"/>
  <c r="J229"/>
  <c r="J227"/>
  <c r="J225"/>
  <c r="BK223"/>
  <c r="J222"/>
  <c r="J221"/>
  <c r="BK219"/>
  <c r="BK217"/>
  <c r="J216"/>
  <c r="BK214"/>
  <c r="BK212"/>
  <c r="BK210"/>
  <c r="J208"/>
  <c r="J206"/>
  <c r="J204"/>
  <c r="BK202"/>
  <c r="BK200"/>
  <c r="BK198"/>
  <c r="BK196"/>
  <c r="J194"/>
  <c r="J193"/>
  <c r="BK191"/>
  <c r="BK189"/>
  <c r="BK187"/>
  <c r="BK185"/>
  <c r="BK183"/>
  <c r="BK181"/>
  <c r="J179"/>
  <c r="J178"/>
  <c r="J176"/>
  <c r="J174"/>
  <c r="BK172"/>
  <c r="J170"/>
  <c r="J168"/>
  <c r="BK166"/>
  <c r="BK164"/>
  <c r="BK162"/>
  <c r="J160"/>
  <c r="J158"/>
  <c r="BK155"/>
  <c r="BK153"/>
  <c r="J151"/>
  <c r="J149"/>
  <c r="BK147"/>
  <c r="J145"/>
  <c r="BK143"/>
  <c r="BK141"/>
  <c r="J139"/>
  <c r="BK137"/>
  <c r="BK135"/>
  <c r="J132"/>
  <c r="BK130"/>
  <c r="BK127"/>
  <c r="J125"/>
  <c i="6" r="J161"/>
  <c r="J153"/>
  <c r="BK144"/>
  <c r="J139"/>
  <c r="J135"/>
  <c r="J157"/>
  <c r="BK149"/>
  <c r="J143"/>
  <c r="BK136"/>
  <c r="BK132"/>
  <c i="7" r="J315"/>
  <c r="BK311"/>
  <c r="BK306"/>
  <c r="J303"/>
  <c r="J297"/>
  <c r="BK295"/>
  <c r="BK293"/>
  <c r="J291"/>
  <c r="J289"/>
  <c r="BK287"/>
  <c r="BK285"/>
  <c r="J283"/>
  <c r="J281"/>
  <c r="J279"/>
  <c r="J277"/>
  <c r="J275"/>
  <c r="J268"/>
  <c r="BK258"/>
  <c r="J250"/>
  <c r="BK238"/>
  <c r="J226"/>
  <c r="BK217"/>
  <c r="J206"/>
  <c r="J197"/>
  <c r="BK188"/>
  <c r="BK177"/>
  <c r="J169"/>
  <c r="J158"/>
  <c r="J154"/>
  <c r="J142"/>
  <c r="BK132"/>
  <c r="J311"/>
  <c r="J306"/>
  <c r="BK303"/>
  <c r="BK297"/>
  <c r="J295"/>
  <c r="J293"/>
  <c r="BK291"/>
  <c r="BK289"/>
  <c r="J287"/>
  <c r="J284"/>
  <c r="J282"/>
  <c r="BK280"/>
  <c r="J244"/>
  <c r="BK232"/>
  <c r="BK222"/>
  <c r="J213"/>
  <c r="J203"/>
  <c r="BK196"/>
  <c r="BK181"/>
  <c r="J173"/>
  <c r="BK168"/>
  <c r="BK155"/>
  <c r="J145"/>
  <c r="J132"/>
  <c i="8" r="J203"/>
  <c r="J199"/>
  <c r="J196"/>
  <c r="BK193"/>
  <c r="J191"/>
  <c r="J188"/>
  <c r="BK186"/>
  <c r="J184"/>
  <c r="J181"/>
  <c r="J179"/>
  <c r="J172"/>
  <c r="J165"/>
  <c r="BK155"/>
  <c r="BK147"/>
  <c r="BK143"/>
  <c r="BK139"/>
  <c r="J133"/>
  <c r="BK131"/>
  <c r="BK203"/>
  <c r="BK199"/>
  <c r="BK196"/>
  <c r="J195"/>
  <c r="J193"/>
  <c r="BK191"/>
  <c r="BK188"/>
  <c r="J186"/>
  <c r="BK184"/>
  <c r="BK181"/>
  <c r="BK179"/>
  <c r="BK172"/>
  <c r="BK165"/>
  <c r="J155"/>
  <c r="J147"/>
  <c r="J143"/>
  <c r="J139"/>
  <c r="BK133"/>
  <c r="J131"/>
  <c i="9" r="J154"/>
  <c r="BK149"/>
  <c r="J141"/>
  <c r="BK139"/>
  <c r="BK135"/>
  <c r="BK129"/>
  <c r="BK159"/>
  <c r="BK157"/>
  <c r="BK154"/>
  <c r="J149"/>
  <c r="J140"/>
  <c r="J136"/>
  <c r="BK132"/>
  <c i="2" l="1" r="P132"/>
  <c r="R132"/>
  <c r="BK175"/>
  <c r="J175"/>
  <c r="J101"/>
  <c r="T175"/>
  <c r="P253"/>
  <c r="T253"/>
  <c r="P274"/>
  <c r="T274"/>
  <c r="BK293"/>
  <c r="J293"/>
  <c r="J104"/>
  <c r="R293"/>
  <c r="P303"/>
  <c r="P302"/>
  <c r="T303"/>
  <c r="T302"/>
  <c i="3" r="BK131"/>
  <c r="J131"/>
  <c r="J100"/>
  <c r="R131"/>
  <c r="BK151"/>
  <c r="J151"/>
  <c r="J101"/>
  <c r="R151"/>
  <c r="BK169"/>
  <c r="J169"/>
  <c r="J102"/>
  <c r="T169"/>
  <c r="BK182"/>
  <c r="J182"/>
  <c r="J105"/>
  <c r="R182"/>
  <c r="BK191"/>
  <c r="J191"/>
  <c r="J106"/>
  <c r="R191"/>
  <c r="BK200"/>
  <c r="J200"/>
  <c r="J107"/>
  <c r="R200"/>
  <c i="4" r="BK125"/>
  <c r="J125"/>
  <c r="J100"/>
  <c r="T125"/>
  <c r="T124"/>
  <c r="T123"/>
  <c i="5" r="BK124"/>
  <c r="J124"/>
  <c r="J99"/>
  <c r="R124"/>
  <c r="T124"/>
  <c r="P133"/>
  <c r="T133"/>
  <c r="P252"/>
  <c r="T252"/>
  <c i="6" r="BK128"/>
  <c r="J128"/>
  <c r="J100"/>
  <c r="P128"/>
  <c r="P127"/>
  <c r="R128"/>
  <c r="R127"/>
  <c r="T128"/>
  <c r="T127"/>
  <c r="BK159"/>
  <c r="J159"/>
  <c r="J104"/>
  <c r="R159"/>
  <c r="R158"/>
  <c i="7" r="BK131"/>
  <c r="J131"/>
  <c r="J100"/>
  <c r="T131"/>
  <c r="P212"/>
  <c r="T212"/>
  <c r="P225"/>
  <c r="T225"/>
  <c r="P257"/>
  <c r="R257"/>
  <c r="BK305"/>
  <c r="J305"/>
  <c r="J104"/>
  <c r="R305"/>
  <c r="P313"/>
  <c r="P312"/>
  <c r="R313"/>
  <c r="R312"/>
  <c i="8" r="BK129"/>
  <c r="J129"/>
  <c r="J100"/>
  <c r="T129"/>
  <c r="P171"/>
  <c r="R171"/>
  <c r="BK182"/>
  <c r="J182"/>
  <c r="J102"/>
  <c r="R182"/>
  <c r="BK201"/>
  <c r="J201"/>
  <c r="J105"/>
  <c r="T201"/>
  <c r="T200"/>
  <c i="9" r="BK128"/>
  <c r="J128"/>
  <c r="J100"/>
  <c r="R128"/>
  <c r="T145"/>
  <c i="2" r="BK132"/>
  <c r="J132"/>
  <c r="J100"/>
  <c r="T132"/>
  <c r="P175"/>
  <c r="R175"/>
  <c r="BK253"/>
  <c r="J253"/>
  <c r="J102"/>
  <c r="R253"/>
  <c r="BK274"/>
  <c r="J274"/>
  <c r="J103"/>
  <c r="R274"/>
  <c r="P293"/>
  <c r="T293"/>
  <c r="BK303"/>
  <c r="J303"/>
  <c r="J107"/>
  <c r="R303"/>
  <c r="R302"/>
  <c i="3" r="P131"/>
  <c r="T131"/>
  <c r="P151"/>
  <c r="T151"/>
  <c r="P169"/>
  <c r="R169"/>
  <c r="P182"/>
  <c r="T182"/>
  <c r="P191"/>
  <c r="T191"/>
  <c r="P200"/>
  <c r="T200"/>
  <c i="4" r="P125"/>
  <c r="P124"/>
  <c r="P123"/>
  <c i="1" r="AU98"/>
  <c i="4" r="R125"/>
  <c r="R124"/>
  <c r="R123"/>
  <c i="5" r="P124"/>
  <c r="P123"/>
  <c i="1" r="AU99"/>
  <c i="5" r="BK133"/>
  <c r="J133"/>
  <c r="J100"/>
  <c r="R133"/>
  <c r="BK252"/>
  <c r="J252"/>
  <c r="J101"/>
  <c r="R252"/>
  <c i="6" r="P159"/>
  <c r="P158"/>
  <c r="T159"/>
  <c r="T158"/>
  <c i="7" r="P131"/>
  <c r="R131"/>
  <c r="BK212"/>
  <c r="J212"/>
  <c r="J101"/>
  <c r="R212"/>
  <c r="BK225"/>
  <c r="J225"/>
  <c r="J102"/>
  <c r="R225"/>
  <c r="BK257"/>
  <c r="J257"/>
  <c r="J103"/>
  <c r="T257"/>
  <c r="P305"/>
  <c r="T305"/>
  <c r="BK313"/>
  <c r="J313"/>
  <c r="J107"/>
  <c r="T313"/>
  <c r="T312"/>
  <c i="8" r="P129"/>
  <c r="R129"/>
  <c r="R128"/>
  <c r="BK171"/>
  <c r="J171"/>
  <c r="J101"/>
  <c r="T171"/>
  <c r="P182"/>
  <c r="T182"/>
  <c r="P201"/>
  <c r="P200"/>
  <c r="R201"/>
  <c r="R200"/>
  <c i="9" r="P128"/>
  <c r="T128"/>
  <c r="BK145"/>
  <c r="J145"/>
  <c r="J102"/>
  <c r="P145"/>
  <c r="R145"/>
  <c r="BK153"/>
  <c r="J153"/>
  <c r="J103"/>
  <c r="P153"/>
  <c r="R153"/>
  <c r="T153"/>
  <c i="2" r="BK300"/>
  <c r="J300"/>
  <c r="J105"/>
  <c r="BK317"/>
  <c r="J317"/>
  <c r="J108"/>
  <c i="6" r="BK152"/>
  <c r="J152"/>
  <c r="J101"/>
  <c r="BK156"/>
  <c r="J156"/>
  <c r="J102"/>
  <c i="7" r="BK310"/>
  <c r="J310"/>
  <c r="J105"/>
  <c i="8" r="BK198"/>
  <c r="J198"/>
  <c r="J103"/>
  <c i="3" r="BK179"/>
  <c r="J179"/>
  <c r="J103"/>
  <c i="4" r="BK154"/>
  <c r="J154"/>
  <c r="J101"/>
  <c i="9" r="BK158"/>
  <c r="J158"/>
  <c r="J104"/>
  <c r="E85"/>
  <c r="J91"/>
  <c r="J94"/>
  <c r="BE132"/>
  <c r="BE135"/>
  <c r="BE140"/>
  <c r="BE141"/>
  <c r="BE146"/>
  <c r="BE152"/>
  <c r="BE154"/>
  <c r="BE157"/>
  <c r="F94"/>
  <c r="BE129"/>
  <c r="BE136"/>
  <c r="BE139"/>
  <c r="BE149"/>
  <c r="BE159"/>
  <c i="8" r="E85"/>
  <c r="F94"/>
  <c r="BE132"/>
  <c r="BE147"/>
  <c r="BE165"/>
  <c r="BE168"/>
  <c r="BE175"/>
  <c r="BE179"/>
  <c r="BE180"/>
  <c r="BE183"/>
  <c r="BE187"/>
  <c r="BE190"/>
  <c r="BE193"/>
  <c r="BE195"/>
  <c r="BE196"/>
  <c r="BE199"/>
  <c r="BE202"/>
  <c r="BE203"/>
  <c r="J91"/>
  <c r="J94"/>
  <c r="BE130"/>
  <c r="BE131"/>
  <c r="BE133"/>
  <c r="BE134"/>
  <c r="BE139"/>
  <c r="BE140"/>
  <c r="BE143"/>
  <c r="BE146"/>
  <c r="BE151"/>
  <c r="BE155"/>
  <c r="BE159"/>
  <c r="BE172"/>
  <c r="BE181"/>
  <c r="BE184"/>
  <c r="BE185"/>
  <c r="BE186"/>
  <c r="BE188"/>
  <c r="BE191"/>
  <c r="BE192"/>
  <c r="BE194"/>
  <c r="BE197"/>
  <c i="7" r="E85"/>
  <c r="J94"/>
  <c r="J123"/>
  <c r="F126"/>
  <c r="BE141"/>
  <c r="BE145"/>
  <c r="BE154"/>
  <c r="BE158"/>
  <c r="BE168"/>
  <c r="BE177"/>
  <c r="BE196"/>
  <c r="BE203"/>
  <c r="BE206"/>
  <c r="BE217"/>
  <c r="BE226"/>
  <c r="BE250"/>
  <c r="BE262"/>
  <c r="BE275"/>
  <c r="BE276"/>
  <c r="BE278"/>
  <c r="BE279"/>
  <c r="BE282"/>
  <c r="BE285"/>
  <c r="BE286"/>
  <c r="BE289"/>
  <c r="BE291"/>
  <c r="BE292"/>
  <c r="BE293"/>
  <c r="BE295"/>
  <c r="BE296"/>
  <c r="BE300"/>
  <c r="BE303"/>
  <c r="BE304"/>
  <c r="BE132"/>
  <c r="BE142"/>
  <c r="BE155"/>
  <c r="BE169"/>
  <c r="BE173"/>
  <c r="BE181"/>
  <c r="BE188"/>
  <c r="BE197"/>
  <c r="BE213"/>
  <c r="BE222"/>
  <c r="BE232"/>
  <c r="BE238"/>
  <c r="BE244"/>
  <c r="BE251"/>
  <c r="BE258"/>
  <c r="BE268"/>
  <c r="BE274"/>
  <c r="BE277"/>
  <c r="BE280"/>
  <c r="BE281"/>
  <c r="BE283"/>
  <c r="BE284"/>
  <c r="BE287"/>
  <c r="BE288"/>
  <c r="BE290"/>
  <c r="BE294"/>
  <c r="BE297"/>
  <c r="BE306"/>
  <c r="BE309"/>
  <c r="BE311"/>
  <c r="BE314"/>
  <c r="BE315"/>
  <c i="6" r="J91"/>
  <c r="F94"/>
  <c r="J94"/>
  <c r="BE135"/>
  <c r="BE136"/>
  <c r="BE144"/>
  <c r="BE160"/>
  <c r="E85"/>
  <c r="BE129"/>
  <c r="BE132"/>
  <c r="BE139"/>
  <c r="BE143"/>
  <c r="BE149"/>
  <c r="BE153"/>
  <c r="BE157"/>
  <c r="BE161"/>
  <c i="5" r="J94"/>
  <c r="J117"/>
  <c r="BE125"/>
  <c r="BE130"/>
  <c r="BE132"/>
  <c r="BE136"/>
  <c r="BE137"/>
  <c r="BE140"/>
  <c r="BE141"/>
  <c r="BE142"/>
  <c r="BE146"/>
  <c r="BE148"/>
  <c r="BE151"/>
  <c r="BE152"/>
  <c r="BE153"/>
  <c r="BE154"/>
  <c r="BE155"/>
  <c r="BE158"/>
  <c r="BE160"/>
  <c r="BE161"/>
  <c r="BE163"/>
  <c r="BE165"/>
  <c r="BE166"/>
  <c r="BE170"/>
  <c r="BE172"/>
  <c r="BE177"/>
  <c r="BE180"/>
  <c r="BE181"/>
  <c r="BE182"/>
  <c r="BE183"/>
  <c r="BE184"/>
  <c r="BE185"/>
  <c r="BE186"/>
  <c r="BE187"/>
  <c r="BE188"/>
  <c r="BE189"/>
  <c r="BE190"/>
  <c r="BE191"/>
  <c r="BE192"/>
  <c r="BE195"/>
  <c r="BE196"/>
  <c r="BE197"/>
  <c r="BE200"/>
  <c r="BE201"/>
  <c r="BE202"/>
  <c r="BE208"/>
  <c r="BE209"/>
  <c r="BE211"/>
  <c r="BE212"/>
  <c r="BE213"/>
  <c r="BE214"/>
  <c r="BE218"/>
  <c r="BE219"/>
  <c r="BE220"/>
  <c r="BE221"/>
  <c r="BE222"/>
  <c r="BE223"/>
  <c r="BE225"/>
  <c r="BE232"/>
  <c r="BE234"/>
  <c r="BE236"/>
  <c r="BE238"/>
  <c r="BE239"/>
  <c r="BE246"/>
  <c r="BE248"/>
  <c r="BE250"/>
  <c r="E85"/>
  <c r="F94"/>
  <c r="BE126"/>
  <c r="BE127"/>
  <c r="BE128"/>
  <c r="BE129"/>
  <c r="BE131"/>
  <c r="BE134"/>
  <c r="BE135"/>
  <c r="BE138"/>
  <c r="BE139"/>
  <c r="BE143"/>
  <c r="BE144"/>
  <c r="BE145"/>
  <c r="BE147"/>
  <c r="BE149"/>
  <c r="BE150"/>
  <c r="BE156"/>
  <c r="BE157"/>
  <c r="BE159"/>
  <c r="BE162"/>
  <c r="BE164"/>
  <c r="BE167"/>
  <c r="BE168"/>
  <c r="BE169"/>
  <c r="BE171"/>
  <c r="BE173"/>
  <c r="BE174"/>
  <c r="BE175"/>
  <c r="BE176"/>
  <c r="BE178"/>
  <c r="BE179"/>
  <c r="BE193"/>
  <c r="BE194"/>
  <c r="BE198"/>
  <c r="BE199"/>
  <c r="BE203"/>
  <c r="BE204"/>
  <c r="BE205"/>
  <c r="BE206"/>
  <c r="BE207"/>
  <c r="BE210"/>
  <c r="BE215"/>
  <c r="BE216"/>
  <c r="BE217"/>
  <c r="BE224"/>
  <c r="BE226"/>
  <c r="BE227"/>
  <c r="BE228"/>
  <c r="BE229"/>
  <c r="BE230"/>
  <c r="BE231"/>
  <c r="BE233"/>
  <c r="BE235"/>
  <c r="BE237"/>
  <c r="BE240"/>
  <c r="BE241"/>
  <c r="BE242"/>
  <c r="BE243"/>
  <c r="BE244"/>
  <c r="BE245"/>
  <c r="BE247"/>
  <c r="BE249"/>
  <c r="BE251"/>
  <c r="BE253"/>
  <c r="BE254"/>
  <c r="BE255"/>
  <c i="4" r="E85"/>
  <c r="J91"/>
  <c r="F94"/>
  <c r="J120"/>
  <c r="BE141"/>
  <c r="BE144"/>
  <c r="BE146"/>
  <c r="BE147"/>
  <c r="BE149"/>
  <c r="BE155"/>
  <c r="BE126"/>
  <c r="BE129"/>
  <c r="BE132"/>
  <c r="BE138"/>
  <c r="BE142"/>
  <c r="BE143"/>
  <c r="BE145"/>
  <c r="BE148"/>
  <c r="BE150"/>
  <c r="BE151"/>
  <c i="3" r="E85"/>
  <c r="F94"/>
  <c r="J123"/>
  <c r="BE138"/>
  <c r="BE142"/>
  <c r="BE145"/>
  <c r="BE148"/>
  <c r="BE157"/>
  <c r="BE158"/>
  <c r="BE160"/>
  <c r="BE171"/>
  <c r="BE174"/>
  <c r="BE177"/>
  <c r="BE178"/>
  <c r="BE183"/>
  <c r="BE185"/>
  <c r="BE186"/>
  <c r="BE189"/>
  <c r="BE193"/>
  <c r="BE202"/>
  <c r="J94"/>
  <c r="BE132"/>
  <c r="BE137"/>
  <c r="BE141"/>
  <c r="BE152"/>
  <c r="BE156"/>
  <c r="BE159"/>
  <c r="BE164"/>
  <c r="BE168"/>
  <c r="BE170"/>
  <c r="BE172"/>
  <c r="BE173"/>
  <c r="BE175"/>
  <c r="BE176"/>
  <c r="BE180"/>
  <c r="BE184"/>
  <c r="BE187"/>
  <c r="BE188"/>
  <c r="BE190"/>
  <c r="BE192"/>
  <c r="BE194"/>
  <c r="BE195"/>
  <c r="BE196"/>
  <c r="BE197"/>
  <c r="BE198"/>
  <c r="BE199"/>
  <c r="BE201"/>
  <c r="BE203"/>
  <c i="2" r="BE154"/>
  <c r="BE159"/>
  <c r="BE160"/>
  <c r="BE166"/>
  <c r="BE172"/>
  <c r="BE176"/>
  <c r="BE202"/>
  <c r="BE242"/>
  <c r="BE257"/>
  <c r="BE261"/>
  <c r="BE272"/>
  <c r="BE283"/>
  <c r="BE285"/>
  <c r="BE288"/>
  <c r="BE298"/>
  <c r="BE299"/>
  <c r="BE318"/>
  <c r="E85"/>
  <c r="J91"/>
  <c r="F94"/>
  <c r="J94"/>
  <c r="BE133"/>
  <c r="BE138"/>
  <c r="BE141"/>
  <c r="BE142"/>
  <c r="BE153"/>
  <c r="BE165"/>
  <c r="BE196"/>
  <c r="BE203"/>
  <c r="BE204"/>
  <c r="BE224"/>
  <c r="BE248"/>
  <c r="BE249"/>
  <c r="BE254"/>
  <c r="BE260"/>
  <c r="BE265"/>
  <c r="BE268"/>
  <c r="BE271"/>
  <c r="BE273"/>
  <c r="BE275"/>
  <c r="BE279"/>
  <c r="BE284"/>
  <c r="BE294"/>
  <c r="BE297"/>
  <c r="BE301"/>
  <c r="BE304"/>
  <c r="BE308"/>
  <c r="BE311"/>
  <c r="BE312"/>
  <c r="BE313"/>
  <c r="BE316"/>
  <c r="F37"/>
  <c i="1" r="BB96"/>
  <c i="2" r="F39"/>
  <c i="1" r="BD96"/>
  <c i="2" r="J36"/>
  <c i="1" r="AW96"/>
  <c i="3" r="F36"/>
  <c i="1" r="BA97"/>
  <c i="3" r="J36"/>
  <c i="1" r="AW97"/>
  <c i="3" r="F39"/>
  <c i="1" r="BD97"/>
  <c i="4" r="F36"/>
  <c i="1" r="BA98"/>
  <c i="4" r="F39"/>
  <c i="1" r="BD98"/>
  <c i="5" r="J36"/>
  <c i="1" r="AW99"/>
  <c i="5" r="F36"/>
  <c i="1" r="BA99"/>
  <c i="5" r="F39"/>
  <c i="1" r="BD99"/>
  <c i="6" r="F38"/>
  <c i="1" r="BC101"/>
  <c r="BC100"/>
  <c r="AY100"/>
  <c i="6" r="J36"/>
  <c i="1" r="AW101"/>
  <c i="6" r="F37"/>
  <c i="1" r="BB101"/>
  <c r="BB100"/>
  <c r="AX100"/>
  <c i="7" r="J36"/>
  <c i="1" r="AW103"/>
  <c i="7" r="F36"/>
  <c i="1" r="BA103"/>
  <c r="BA102"/>
  <c r="AW102"/>
  <c i="7" r="F39"/>
  <c i="1" r="BD103"/>
  <c r="BD102"/>
  <c i="8" r="F36"/>
  <c i="1" r="BA105"/>
  <c r="BA104"/>
  <c r="AW104"/>
  <c i="8" r="F39"/>
  <c i="1" r="BD105"/>
  <c r="BD104"/>
  <c i="8" r="J36"/>
  <c i="1" r="AW105"/>
  <c i="9" r="F38"/>
  <c i="1" r="BC107"/>
  <c r="BC106"/>
  <c r="AY106"/>
  <c i="9" r="F37"/>
  <c i="1" r="BB107"/>
  <c r="BB106"/>
  <c r="AX106"/>
  <c i="2" r="F36"/>
  <c i="1" r="BA96"/>
  <c i="2" r="F38"/>
  <c i="1" r="BC96"/>
  <c r="AS94"/>
  <c i="3" r="F37"/>
  <c i="1" r="BB97"/>
  <c i="3" r="F38"/>
  <c i="1" r="BC97"/>
  <c i="4" r="F37"/>
  <c i="1" r="BB98"/>
  <c i="4" r="J36"/>
  <c i="1" r="AW98"/>
  <c i="4" r="F38"/>
  <c i="1" r="BC98"/>
  <c i="5" r="F38"/>
  <c i="1" r="BC99"/>
  <c i="5" r="F37"/>
  <c i="1" r="BB99"/>
  <c i="6" r="F36"/>
  <c i="1" r="BA101"/>
  <c r="BA100"/>
  <c r="AW100"/>
  <c i="6" r="F39"/>
  <c i="1" r="BD101"/>
  <c r="BD100"/>
  <c i="7" r="F37"/>
  <c i="1" r="BB103"/>
  <c r="BB102"/>
  <c r="AX102"/>
  <c i="7" r="F38"/>
  <c i="1" r="BC103"/>
  <c r="BC102"/>
  <c r="AY102"/>
  <c i="8" r="F37"/>
  <c i="1" r="BB105"/>
  <c r="BB104"/>
  <c r="AX104"/>
  <c i="8" r="F38"/>
  <c i="1" r="BC105"/>
  <c r="BC104"/>
  <c r="AY104"/>
  <c i="9" r="F36"/>
  <c i="1" r="BA107"/>
  <c r="BA106"/>
  <c r="AW106"/>
  <c i="9" r="F39"/>
  <c i="1" r="BD107"/>
  <c r="BD106"/>
  <c i="9" r="J36"/>
  <c i="1" r="AW107"/>
  <c i="9" l="1" r="R144"/>
  <c i="8" r="P128"/>
  <c r="P127"/>
  <c i="1" r="AU105"/>
  <c i="7" r="R130"/>
  <c r="R129"/>
  <c i="3" r="P181"/>
  <c r="P130"/>
  <c r="P129"/>
  <c i="1" r="AU97"/>
  <c i="9" r="R127"/>
  <c r="R126"/>
  <c i="8" r="T128"/>
  <c r="T127"/>
  <c i="6" r="R126"/>
  <c i="5" r="T123"/>
  <c i="3" r="R181"/>
  <c i="2" r="R131"/>
  <c r="R130"/>
  <c i="9" r="P144"/>
  <c r="P127"/>
  <c r="P126"/>
  <c i="1" r="AU107"/>
  <c i="8" r="R127"/>
  <c i="7" r="P130"/>
  <c r="P129"/>
  <c i="1" r="AU103"/>
  <c i="3" r="T181"/>
  <c r="T130"/>
  <c r="T129"/>
  <c i="2" r="T131"/>
  <c r="T130"/>
  <c i="9" r="T144"/>
  <c r="T127"/>
  <c r="T126"/>
  <c i="7" r="T130"/>
  <c r="T129"/>
  <c i="6" r="T126"/>
  <c r="P126"/>
  <c i="1" r="AU101"/>
  <c i="5" r="R123"/>
  <c i="3" r="R130"/>
  <c r="R129"/>
  <c i="2" r="P131"/>
  <c r="P130"/>
  <c i="1" r="AU96"/>
  <c i="2" r="BK131"/>
  <c r="J131"/>
  <c r="J99"/>
  <c i="6" r="BK127"/>
  <c r="J127"/>
  <c r="J99"/>
  <c i="7" r="BK312"/>
  <c r="J312"/>
  <c r="J106"/>
  <c i="8" r="BK128"/>
  <c r="J128"/>
  <c r="J99"/>
  <c r="BK200"/>
  <c r="J200"/>
  <c r="J104"/>
  <c i="2" r="BK302"/>
  <c r="J302"/>
  <c r="J106"/>
  <c i="3" r="BK130"/>
  <c r="J130"/>
  <c r="J99"/>
  <c r="BK181"/>
  <c r="J181"/>
  <c r="J104"/>
  <c i="4" r="BK124"/>
  <c r="BK123"/>
  <c r="J123"/>
  <c i="5" r="BK123"/>
  <c r="J123"/>
  <c i="6" r="BK158"/>
  <c r="J158"/>
  <c r="J103"/>
  <c i="7" r="BK130"/>
  <c r="J130"/>
  <c r="J99"/>
  <c i="9" r="BK144"/>
  <c r="J144"/>
  <c r="J101"/>
  <c i="1" r="AU104"/>
  <c r="AU102"/>
  <c i="4" r="J32"/>
  <c i="1" r="AG98"/>
  <c i="2" r="F35"/>
  <c i="1" r="AZ96"/>
  <c i="3" r="J35"/>
  <c i="1" r="AV97"/>
  <c r="AT97"/>
  <c i="4" r="J35"/>
  <c i="1" r="AV98"/>
  <c r="AT98"/>
  <c r="AN98"/>
  <c i="5" r="F35"/>
  <c i="1" r="AZ99"/>
  <c r="BD95"/>
  <c r="BC95"/>
  <c r="AY95"/>
  <c i="6" r="F35"/>
  <c i="1" r="AZ101"/>
  <c r="AZ100"/>
  <c r="AV100"/>
  <c r="AT100"/>
  <c i="7" r="J35"/>
  <c i="1" r="AV103"/>
  <c r="AT103"/>
  <c i="8" r="F35"/>
  <c i="1" r="AZ105"/>
  <c r="AZ104"/>
  <c r="AV104"/>
  <c r="AT104"/>
  <c i="9" r="J35"/>
  <c i="1" r="AV107"/>
  <c r="AT107"/>
  <c r="AU100"/>
  <c i="5" r="J32"/>
  <c i="1" r="AG99"/>
  <c i="2" r="J35"/>
  <c i="1" r="AV96"/>
  <c r="AT96"/>
  <c i="3" r="F35"/>
  <c i="1" r="AZ97"/>
  <c i="4" r="F35"/>
  <c i="1" r="AZ98"/>
  <c r="BB95"/>
  <c r="AX95"/>
  <c i="5" r="J35"/>
  <c i="1" r="AV99"/>
  <c r="AT99"/>
  <c r="AN99"/>
  <c r="BA95"/>
  <c r="AW95"/>
  <c i="6" r="J35"/>
  <c i="1" r="AV101"/>
  <c r="AT101"/>
  <c i="7" r="F35"/>
  <c i="1" r="AZ103"/>
  <c r="AZ102"/>
  <c r="AV102"/>
  <c r="AT102"/>
  <c i="8" r="J35"/>
  <c i="1" r="AV105"/>
  <c r="AT105"/>
  <c i="9" r="F35"/>
  <c i="1" r="AZ107"/>
  <c r="AZ106"/>
  <c r="AV106"/>
  <c r="AT106"/>
  <c r="AU106"/>
  <c i="9" l="1" r="BK127"/>
  <c r="J127"/>
  <c r="J99"/>
  <c i="2" r="BK130"/>
  <c r="J130"/>
  <c r="J98"/>
  <c i="4" r="J124"/>
  <c r="J99"/>
  <c i="6" r="BK126"/>
  <c r="J126"/>
  <c r="J98"/>
  <c i="5" r="J98"/>
  <c i="4" r="J98"/>
  <c i="3" r="BK129"/>
  <c r="J129"/>
  <c r="J98"/>
  <c i="7" r="BK129"/>
  <c r="J129"/>
  <c r="J98"/>
  <c i="8" r="BK127"/>
  <c r="J127"/>
  <c r="J98"/>
  <c i="5" r="J41"/>
  <c i="4" r="J41"/>
  <c i="1" r="AU95"/>
  <c r="AU94"/>
  <c r="BD94"/>
  <c r="W33"/>
  <c r="AZ95"/>
  <c r="AV95"/>
  <c r="AT95"/>
  <c r="BA94"/>
  <c r="W30"/>
  <c r="BB94"/>
  <c r="W31"/>
  <c r="BC94"/>
  <c r="W32"/>
  <c i="9" l="1" r="BK126"/>
  <c r="J126"/>
  <c r="J98"/>
  <c i="8" r="J32"/>
  <c i="1" r="AG105"/>
  <c r="AG104"/>
  <c r="AN104"/>
  <c i="3" r="J32"/>
  <c i="1" r="AG97"/>
  <c i="2" r="J32"/>
  <c i="1" r="AG96"/>
  <c i="6" r="J32"/>
  <c i="1" r="AG101"/>
  <c r="AG100"/>
  <c r="AN100"/>
  <c i="7" r="J32"/>
  <c i="1" r="AG103"/>
  <c r="AG102"/>
  <c r="AN102"/>
  <c r="AX94"/>
  <c r="AZ94"/>
  <c r="AV94"/>
  <c r="AK29"/>
  <c r="AW94"/>
  <c r="AK30"/>
  <c r="AY94"/>
  <c i="8" l="1" r="J41"/>
  <c i="3" r="J41"/>
  <c i="6" r="J41"/>
  <c i="7" r="J41"/>
  <c i="2" r="J41"/>
  <c i="1" r="AN97"/>
  <c r="AN103"/>
  <c r="AN96"/>
  <c r="AN101"/>
  <c r="AN105"/>
  <c r="AG95"/>
  <c r="W29"/>
  <c i="9" r="J32"/>
  <c i="1" r="AG107"/>
  <c r="AG106"/>
  <c r="AT94"/>
  <c i="9" l="1" r="J41"/>
  <c i="1" r="AN107"/>
  <c r="AN106"/>
  <c r="AN95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<sst xmlns="http://schemas.openxmlformats.org/spreadsheetml/2006/main">
  <si>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</si>
  <si>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</si>
  <si>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</si>
  <si>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</si>
  <si>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</si>
  <si>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{6aa428c6-af36-4c71-af78-855e697a46e5}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</si>
  <si>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</si>
  <si>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</si>
  <si>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</si>
  <si>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</si>
  <si>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</si>
  <si>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</si>
  <si>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</si>
  <si>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</si>
  <si>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</si>
  <si>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</si>
  <si>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</si>
  <si>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Kompostovací hala Eš</t>
  </si>
  <si>
    <t>KSO:</t>
  </si>
  <si>
    <t>CC-CZ:</t>
  </si>
  <si>
    <t>Místo:</t>
  </si>
  <si>
    <t>Eš</t>
  </si>
  <si>
    <t>Datum:</t>
  </si>
  <si>
    <t>30. 5. 2024</t>
  </si>
  <si>
    <t>Zadavatel:</t>
  </si>
  <si>
    <t>IČ:</t>
  </si>
  <si>
    <t>72534401</t>
  </si>
  <si>
    <t>Tomáš Salač</t>
  </si>
  <si>
    <t>DIČ:</t>
  </si>
  <si>
    <t>Uchazeč:</t>
  </si>
  <si>
    <t>Vyplň údaj</t>
  </si>
  <si>
    <t>Projektant:</t>
  </si>
  <si>
    <t>07389451</t>
  </si>
  <si>
    <t>Ing. Pavel Strnad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</si>
  <si>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</si>
  <si>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</si>
  <si>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</si>
  <si>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</si>
  <si>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</si>
  <si>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</si>
  <si>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</si>
  <si>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</si>
  <si>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</si>
  <si>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</si>
  <si>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</si>
  <si>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</si>
  <si>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</si>
  <si>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</si>
  <si>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</si>
  <si>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</si>
  <si>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</si>
  <si>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</si>
  <si>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</si>
  <si>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</si>
  <si>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</si>
  <si>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</si>
  <si>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</si>
  <si>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</si>
  <si>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</si>
  <si>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</si>
  <si>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</si>
  <si>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</si>
  <si>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</si>
  <si>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</si>
  <si>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</si>
  <si>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</si>
  <si>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</si>
  <si>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</si>
  <si>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</si>
  <si>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</si>
  <si>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</si>
  <si>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</si>
  <si>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</si>
  <si>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</si>
  <si>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</si>
  <si>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</si>
  <si>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</si>
  <si>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</si>
  <si>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</si>
  <si>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</si>
  <si>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</si>
  <si>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</si>
  <si>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SO-01</t>
  </si>
  <si>
    <t xml:space="preserve">Kompostovací hala </t>
  </si>
  <si>
    <t>STA</t>
  </si>
  <si>
    <t>1</t>
  </si>
  <si>
    <t>{af5977cd-4690-4e83-b6f5-d48144da1d74}</t>
  </si>
  <si>
    <t>2</t>
  </si>
  <si>
    <t>/</t>
  </si>
  <si>
    <t>01-01</t>
  </si>
  <si>
    <t>Stavební část</t>
  </si>
  <si>
    <t>Soupis</t>
  </si>
  <si>
    <t>{f749e0c3-dc16-4756-be83-e1c0c2c893b3}</t>
  </si>
  <si>
    <t>01-02</t>
  </si>
  <si>
    <t>ZTI</t>
  </si>
  <si>
    <t>{a40e3150-0110-4098-8767-277d6ba61645}</t>
  </si>
  <si>
    <t>01-04</t>
  </si>
  <si>
    <t>Technologie provětrávání</t>
  </si>
  <si>
    <t>{319bebf0-bc98-4e96-aeac-a783e575bcc6}</t>
  </si>
  <si>
    <t>01-05</t>
  </si>
  <si>
    <t>Elektroinstalace</t>
  </si>
  <si>
    <t>{b4da3a5f-acdb-49c3-9ee5-42d44087461b}</t>
  </si>
  <si>
    <t>SO-02</t>
  </si>
  <si>
    <t>Silniční váha</t>
  </si>
  <si>
    <t>{a268fd8f-5ff6-406d-9c26-e18720aa0ca3}</t>
  </si>
  <si>
    <t>02-01</t>
  </si>
  <si>
    <t>{833edb51-396d-4137-89ef-253a40be1d8f}</t>
  </si>
  <si>
    <t>SO-03</t>
  </si>
  <si>
    <t>Kanalizace</t>
  </si>
  <si>
    <t>{f4142381-ba88-4965-b64a-dfb123d8ce51}</t>
  </si>
  <si>
    <t>03-01</t>
  </si>
  <si>
    <t>{f9f82ff3-25ce-43f1-9d40-44eaccac3ca2}</t>
  </si>
  <si>
    <t>SO-04</t>
  </si>
  <si>
    <t>Vodovod</t>
  </si>
  <si>
    <t>{a699a344-40fc-4965-8b9b-90bc903dc1d7}</t>
  </si>
  <si>
    <t>04-01</t>
  </si>
  <si>
    <t>Vodovodní přípojka</t>
  </si>
  <si>
    <t>{faaf1a9b-11f9-4df2-9340-b42b61125d15}</t>
  </si>
  <si>
    <t>SO-06</t>
  </si>
  <si>
    <t xml:space="preserve">Zpevněné plochy </t>
  </si>
  <si>
    <t>{0d7c4a22-a4d4-4dc4-ac12-57cd254f2922}</t>
  </si>
  <si>
    <t>06-01</t>
  </si>
  <si>
    <t>Zpevněná plocha</t>
  </si>
  <si>
    <t>{4c4a5a35-2a80-4a49-8352-8ac9b779a18d}</t>
  </si>
  <si>
    <t>KRYCÍ LIST SOUPISU PRACÍ</t>
  </si>
  <si>
    <t>Objekt:</t>
  </si>
  <si>
    <t xml:space="preserve">SO-01 - Kompostovací hala </t>
  </si>
  <si>
    <t>Soupis:</t>
  </si>
  <si>
    <t>01-01 -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</si>
  <si>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</si>
  <si>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</si>
  <si>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</si>
  <si>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</si>
  <si>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</si>
  <si>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</si>
  <si>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</si>
  <si>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</si>
  <si>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</si>
  <si>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</si>
  <si>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</si>
  <si>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</si>
  <si>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</si>
  <si>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</si>
  <si>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</si>
  <si>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</si>
  <si>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</si>
  <si>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</si>
  <si>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</si>
  <si>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</si>
  <si>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</si>
  <si>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</si>
  <si>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</si>
  <si>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</si>
  <si>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</si>
  <si>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</si>
  <si>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</si>
  <si>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</si>
  <si>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</si>
  <si>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</si>
  <si>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</si>
  <si>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</si>
  <si>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</si>
  <si>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</si>
  <si>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</si>
  <si>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</si>
  <si>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</si>
  <si>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-1567396122</t>
  </si>
  <si>
    <t>VV</t>
  </si>
  <si>
    <t>(1+40,4+1)*(1+25,7+1)</t>
  </si>
  <si>
    <t>demolice vepřína</t>
  </si>
  <si>
    <t>-325</t>
  </si>
  <si>
    <t>Součet</t>
  </si>
  <si>
    <t>162351104</t>
  </si>
  <si>
    <t>Vodorovné přemístění přes 500 do 1000 m výkopku/sypaniny z horniny třídy těžitelnosti I skupiny 1 až 3</t>
  </si>
  <si>
    <t>m3</t>
  </si>
  <si>
    <t>258266561</t>
  </si>
  <si>
    <t>849,48*0,20</t>
  </si>
  <si>
    <t>3</t>
  </si>
  <si>
    <t>171251201</t>
  </si>
  <si>
    <t>Uložení sypaniny na skládky nebo meziskládky</t>
  </si>
  <si>
    <t>-1439823265</t>
  </si>
  <si>
    <t>132251103</t>
  </si>
  <si>
    <t>Hloubení rýh nezapažených š do 800 mm v hornině třídy těžitelnosti I skupiny 3 objem do 100 m3 strojně</t>
  </si>
  <si>
    <t>-1931826156</t>
  </si>
  <si>
    <t>základy</t>
  </si>
  <si>
    <t>4,45*0,5*0,8*2</t>
  </si>
  <si>
    <t>4,7*0,5*0,8*5</t>
  </si>
  <si>
    <t>4,45*0,65*0,8*2</t>
  </si>
  <si>
    <t>4,7*0,65*0,8*5</t>
  </si>
  <si>
    <t>3,75*0,5*0,8*(2+2)</t>
  </si>
  <si>
    <t>(4+4,2+4)*0,75*0,8*2</t>
  </si>
  <si>
    <t>Mezisoučet</t>
  </si>
  <si>
    <t>-50,448*0,50</t>
  </si>
  <si>
    <t>5</t>
  </si>
  <si>
    <t>132351103</t>
  </si>
  <si>
    <t>Hloubení rýh nezapažených š do 800 mm v hornině třídy těžitelnosti II skupiny 4 objem do 100 m3 strojně</t>
  </si>
  <si>
    <t>-1021714740</t>
  </si>
  <si>
    <t>6</t>
  </si>
  <si>
    <t>131251100</t>
  </si>
  <si>
    <t>Hloubení jam nezapažených v hornině třídy těžitelnosti I skupiny 3 objem do 20 m3 strojně</t>
  </si>
  <si>
    <t>-1762128845</t>
  </si>
  <si>
    <t>patky</t>
  </si>
  <si>
    <t>1*1*0,8*(8+8+4+4)</t>
  </si>
  <si>
    <t>-19,2*0,50</t>
  </si>
  <si>
    <t>7</t>
  </si>
  <si>
    <t>131351100</t>
  </si>
  <si>
    <t>Hloubení jam nezapažených v hornině třídy těžitelnosti II skupiny 4 objem do 20 m3 strojně</t>
  </si>
  <si>
    <t>1071335653</t>
  </si>
  <si>
    <t>8</t>
  </si>
  <si>
    <t>162351103</t>
  </si>
  <si>
    <t>Vodorovné přemístění přes 50 do 500 m výkopku/sypaniny z horniny třídy těžitelnosti I skupiny 1 až 3</t>
  </si>
  <si>
    <t>-1680301544</t>
  </si>
  <si>
    <t>169,896</t>
  </si>
  <si>
    <t>25,224</t>
  </si>
  <si>
    <t>9,6</t>
  </si>
  <si>
    <t>9</t>
  </si>
  <si>
    <t>162351123</t>
  </si>
  <si>
    <t>Vodorovné přemístění přes 50 do 500 m výkopku/sypaniny z hornin třídy těžitelnosti II skupiny 4 a 5</t>
  </si>
  <si>
    <t>1490687635</t>
  </si>
  <si>
    <t>10</t>
  </si>
  <si>
    <t>174151101</t>
  </si>
  <si>
    <t>Zásyp jam, šachet rýh nebo kolem objektů sypaninou se zhutněním</t>
  </si>
  <si>
    <t>-1263822377</t>
  </si>
  <si>
    <t>sejmutá ornice</t>
  </si>
  <si>
    <t>pod podlahu</t>
  </si>
  <si>
    <t>(3,195+0,4+31,75+0,4+3,195)*15,57*0,6/2</t>
  </si>
  <si>
    <t>11</t>
  </si>
  <si>
    <t>181951114</t>
  </si>
  <si>
    <t>Úprava pláně v hornině třídy těžitelnosti II skupiny 4 a 5 se zhutněním strojně</t>
  </si>
  <si>
    <t>1940057257</t>
  </si>
  <si>
    <t>Zakládání</t>
  </si>
  <si>
    <t>274321411</t>
  </si>
  <si>
    <t>Základové pasy ze ŽB bez zvýšených nároků na prostředí tř. C 20/25</t>
  </si>
  <si>
    <t>2049047332</t>
  </si>
  <si>
    <t>4,45*0,65*(1,5-0,2)</t>
  </si>
  <si>
    <t>4,7*0,65*(1,65-0,2)</t>
  </si>
  <si>
    <t>4,7*0,65*(1,8-0,2)</t>
  </si>
  <si>
    <t>4,7*0,65*(2-0,2)</t>
  </si>
  <si>
    <t>4,7*0,65*(2,2-0,2)</t>
  </si>
  <si>
    <t>4,7*0,65*(2,4-0,2)</t>
  </si>
  <si>
    <t>4,45*0,65*(2,55-0,2)</t>
  </si>
  <si>
    <t>(3,75+3,75)*0,5*(1,5-0,2)</t>
  </si>
  <si>
    <t>(4+4,2+4)*0,75*(1,5-0,2)</t>
  </si>
  <si>
    <t>3,75*0,5*(2,55-0,2)</t>
  </si>
  <si>
    <t>(4+4,2+4)*0,75*(2,4-0,2)</t>
  </si>
  <si>
    <t>3,75*0,5*(2,2-0,2)</t>
  </si>
  <si>
    <t>4,45*0,5*(1,5-0,2)</t>
  </si>
  <si>
    <t>4,7*0,5*(1,65-0,2)</t>
  </si>
  <si>
    <t>(4,7+4,7+4,7+4,7)*0,5*(1,8-0,2)</t>
  </si>
  <si>
    <t>4,45*0,5*(2-0,2)</t>
  </si>
  <si>
    <t>108,607*0,05</t>
  </si>
  <si>
    <t>13</t>
  </si>
  <si>
    <t>274351121</t>
  </si>
  <si>
    <t>Zřízení bednění základových pasů rovného</t>
  </si>
  <si>
    <t>-470814220</t>
  </si>
  <si>
    <t>(4,45+4,7*5+4,45)*(1,75+0,75)/2*2</t>
  </si>
  <si>
    <t>(4,45+4,7*5+4,45)*(1,25+0,50)/2*2</t>
  </si>
  <si>
    <t>(3,75+4+4,2+4+3,75)*0,75*2</t>
  </si>
  <si>
    <t>(3,75+4+4,2+4+3,75)*1,75*2</t>
  </si>
  <si>
    <t>14</t>
  </si>
  <si>
    <t>274351122</t>
  </si>
  <si>
    <t>Odstranění bednění základových pasů rovného</t>
  </si>
  <si>
    <t>208473221</t>
  </si>
  <si>
    <t>15</t>
  </si>
  <si>
    <t>274353131</t>
  </si>
  <si>
    <t>Bednění kotevních otvorů v základových pásech průřezu přes 0,05 do 0,10 m2 hl do 1 m</t>
  </si>
  <si>
    <t>kus</t>
  </si>
  <si>
    <t>2063213030</t>
  </si>
  <si>
    <t>16</t>
  </si>
  <si>
    <t>274362021</t>
  </si>
  <si>
    <t>Výztuž základových pasů svařovanými sítěmi Kari</t>
  </si>
  <si>
    <t>t</t>
  </si>
  <si>
    <t>-1352403600</t>
  </si>
  <si>
    <t>4,45*(1,5-0,2)*0,00444*2</t>
  </si>
  <si>
    <t>4,7*(1,65-0,2)*0,00444*2</t>
  </si>
  <si>
    <t>4,7*(1,8-0,2)*0,00444*2</t>
  </si>
  <si>
    <t>4,7*(2-0,2)*0,00444*2</t>
  </si>
  <si>
    <t>4,7*(2,2-0,2)*0,00444*2</t>
  </si>
  <si>
    <t>4,7*(2,4-0,2)*0,00444*2</t>
  </si>
  <si>
    <t>4,45*(2,55-0,2)*0,00444*2</t>
  </si>
  <si>
    <t>(3,75+3,75)*(1,5-0,2)*0,00444*2</t>
  </si>
  <si>
    <t>(4+4,2+4)*(1,5-0,2)*0,00444*2</t>
  </si>
  <si>
    <t>3,75*(2,55-0,2)*0,00444*2</t>
  </si>
  <si>
    <t>(4+4,2+4)*(2,4-0,2)*0,00444*2</t>
  </si>
  <si>
    <t>3,75*(2,2-0,2)*0,00444*2</t>
  </si>
  <si>
    <t>(4,7+4,7+4,7+4,7)*(1,8-0,2)*0,00444*2</t>
  </si>
  <si>
    <t>4,45*(2-0,2)*0,00444*2</t>
  </si>
  <si>
    <t>1,583*0,15</t>
  </si>
  <si>
    <t>17</t>
  </si>
  <si>
    <t>275321411</t>
  </si>
  <si>
    <t>Základové patky ze ŽB bez zvýšených nároků na prostředí tř. C 20/25</t>
  </si>
  <si>
    <t>1304546591</t>
  </si>
  <si>
    <t>1*1*(1,5-0,2)*6</t>
  </si>
  <si>
    <t>1*1*(1,65-0,2)</t>
  </si>
  <si>
    <t>1*1*(1,8-0,2)</t>
  </si>
  <si>
    <t>1*1*(2-0,2)</t>
  </si>
  <si>
    <t>1*1*(2,2-0,2)</t>
  </si>
  <si>
    <t>1*1*(2,4-0,2)</t>
  </si>
  <si>
    <t>1*1*(2,55-0,2)</t>
  </si>
  <si>
    <t>1*1*(2,7-0,2)</t>
  </si>
  <si>
    <t>1*1*(2,4-0,2)*3</t>
  </si>
  <si>
    <t>1*1*(1,8-0,2)*4</t>
  </si>
  <si>
    <t>42,3*0,05</t>
  </si>
  <si>
    <t>18</t>
  </si>
  <si>
    <t>275351121</t>
  </si>
  <si>
    <t>Zřízení bednění základových patek</t>
  </si>
  <si>
    <t>-610072045</t>
  </si>
  <si>
    <t>(1+1)*2*(1,75+0,75)/2*8</t>
  </si>
  <si>
    <t>(1+1)*2*(1,25+0,5)/2*8</t>
  </si>
  <si>
    <t>(1+1)*2*1,75*4</t>
  </si>
  <si>
    <t>(1+1)*2*1,25*4</t>
  </si>
  <si>
    <t>19</t>
  </si>
  <si>
    <t>275351122</t>
  </si>
  <si>
    <t>Odstranění bednění základových patek</t>
  </si>
  <si>
    <t>1501650694</t>
  </si>
  <si>
    <t>20</t>
  </si>
  <si>
    <t>275361821</t>
  </si>
  <si>
    <t>Výztuž základových patek betonářskou ocelí 10 505 (R)</t>
  </si>
  <si>
    <t>400490028</t>
  </si>
  <si>
    <t>120kg/1m3</t>
  </si>
  <si>
    <t>44,415*0,120</t>
  </si>
  <si>
    <t>Svislé a kompletní konstrukce</t>
  </si>
  <si>
    <t>341321410</t>
  </si>
  <si>
    <t>Stěny nosné ze ŽB tř. C 25/30</t>
  </si>
  <si>
    <t>-2145943053</t>
  </si>
  <si>
    <t>(39,7+4,9+4,9)*0,25*2*(1+1)</t>
  </si>
  <si>
    <t>22</t>
  </si>
  <si>
    <t>341351111</t>
  </si>
  <si>
    <t>Zřízení oboustranného bednění nosných stěn</t>
  </si>
  <si>
    <t>-143514112</t>
  </si>
  <si>
    <t>(39,7+4,9+4,9)*(2+2)*(1+1)</t>
  </si>
  <si>
    <t>23</t>
  </si>
  <si>
    <t>341351112</t>
  </si>
  <si>
    <t>Odstranění oboustranného bednění nosných stěn</t>
  </si>
  <si>
    <t>754877470</t>
  </si>
  <si>
    <t>24</t>
  </si>
  <si>
    <t>341361821</t>
  </si>
  <si>
    <t>Výztuž stěn betonářskou ocelí 10 505</t>
  </si>
  <si>
    <t>826910266</t>
  </si>
  <si>
    <t>49,5*0,120</t>
  </si>
  <si>
    <t>25</t>
  </si>
  <si>
    <t>M</t>
  </si>
  <si>
    <t>593-001</t>
  </si>
  <si>
    <t>betonový lego blok 1800x600x600mm</t>
  </si>
  <si>
    <t>-1660381847</t>
  </si>
  <si>
    <t>4*4*5</t>
  </si>
  <si>
    <t>26</t>
  </si>
  <si>
    <t>593-002</t>
  </si>
  <si>
    <t>betonový lego blok 1200x600x600mm</t>
  </si>
  <si>
    <t>1508607575</t>
  </si>
  <si>
    <t>4*5</t>
  </si>
  <si>
    <t>27</t>
  </si>
  <si>
    <t>593-003</t>
  </si>
  <si>
    <t>betonový lego blok 600x600x600mm</t>
  </si>
  <si>
    <t>893231714</t>
  </si>
  <si>
    <t>28</t>
  </si>
  <si>
    <t>39001</t>
  </si>
  <si>
    <t>Doprava lego bloků</t>
  </si>
  <si>
    <t>kpl</t>
  </si>
  <si>
    <t>-780083572</t>
  </si>
  <si>
    <t>29</t>
  </si>
  <si>
    <t>39002</t>
  </si>
  <si>
    <t>Montáž lego blogů včetně jeřábu</t>
  </si>
  <si>
    <t>-1792029363</t>
  </si>
  <si>
    <t>Komunikace pozemní</t>
  </si>
  <si>
    <t>30</t>
  </si>
  <si>
    <t>564861111</t>
  </si>
  <si>
    <t>Podklad ze štěrkodrtě ŠD 0-32 plochy přes 100 m2 tl 200 mm</t>
  </si>
  <si>
    <t>-1611387089</t>
  </si>
  <si>
    <t>(3,2+0,4+31,75+0,4+3,2)*15,57</t>
  </si>
  <si>
    <t>3,2*(0,4+7,9)*2</t>
  </si>
  <si>
    <t>31</t>
  </si>
  <si>
    <t>564871116</t>
  </si>
  <si>
    <t>Podklad ze štěrkodrtě ŠD 0-32 plochy přes 100 m2 tl. 300 mm</t>
  </si>
  <si>
    <t>-1011162142</t>
  </si>
  <si>
    <t>(3,2+0,4+31,75+0,4+3,2)*(15,57+0,4+7,9)</t>
  </si>
  <si>
    <t>(7,9+0,4*2+31,75+0,4*2+7,9)*0,3</t>
  </si>
  <si>
    <t>32</t>
  </si>
  <si>
    <t>564211111</t>
  </si>
  <si>
    <t>Podklad nebo podsyp ze štěrkopísku ŠP plochy přes 100 m2 tl 50 mm</t>
  </si>
  <si>
    <t>-1555499272</t>
  </si>
  <si>
    <t>33</t>
  </si>
  <si>
    <t>581131211A</t>
  </si>
  <si>
    <t>Kryt cementobetonový vozovek skupiny CB II 30/37 XF3, XA1 tl 200 mm včetně dilatací</t>
  </si>
  <si>
    <t>-1302876578</t>
  </si>
  <si>
    <t>34</t>
  </si>
  <si>
    <t>631362021</t>
  </si>
  <si>
    <t>Výztuž mazanin svařovanými sítěmi Kari</t>
  </si>
  <si>
    <t>1168387268</t>
  </si>
  <si>
    <t>953*0,0054*2*1,15</t>
  </si>
  <si>
    <t>35</t>
  </si>
  <si>
    <t>631361821</t>
  </si>
  <si>
    <t>Výztuž mazanin betonářskou ocelí 10 505</t>
  </si>
  <si>
    <t>1161349740</t>
  </si>
  <si>
    <t>dovyztužení pod lego bloky</t>
  </si>
  <si>
    <t>tyč R12 dl.3,0m á 30cm</t>
  </si>
  <si>
    <t>3*0,0009*30*5</t>
  </si>
  <si>
    <t>Ostatní konstrukce a práce, bourání</t>
  </si>
  <si>
    <t>36</t>
  </si>
  <si>
    <t>949101111</t>
  </si>
  <si>
    <t>Lešení pomocné pro objekty pozemních staveb s lešeňovou podlahou v do 1,9 m zatížení do 150 kg/m2</t>
  </si>
  <si>
    <t>757704700</t>
  </si>
  <si>
    <t>(39,7+4,9+4,9)*1*2*(1+1)</t>
  </si>
  <si>
    <t>37</t>
  </si>
  <si>
    <t>952901221</t>
  </si>
  <si>
    <t>Vyčištění hal při jakékoliv výšce podlaží</t>
  </si>
  <si>
    <t>520093060</t>
  </si>
  <si>
    <t>38</t>
  </si>
  <si>
    <t>953943125</t>
  </si>
  <si>
    <t>Osazování výrobků přes 30 do 120 kg/kus do betonu</t>
  </si>
  <si>
    <t>-1693689305</t>
  </si>
  <si>
    <t>39</t>
  </si>
  <si>
    <t>553-001</t>
  </si>
  <si>
    <t>prahový úhelník tyč L dl.5,4m vč.kotev, úprava žárový Pz</t>
  </si>
  <si>
    <t>-1728273619</t>
  </si>
  <si>
    <t>998</t>
  </si>
  <si>
    <t>Přesun hmot</t>
  </si>
  <si>
    <t>40</t>
  </si>
  <si>
    <t>998014211</t>
  </si>
  <si>
    <t>Přesun hmot pro budovy a haly jednopodlažní z kovových dílců</t>
  </si>
  <si>
    <t>2108326724</t>
  </si>
  <si>
    <t>PSV</t>
  </si>
  <si>
    <t>Práce a dodávky PSV</t>
  </si>
  <si>
    <t>711</t>
  </si>
  <si>
    <t>Izolace proti vodě, vlhkosti a plynům</t>
  </si>
  <si>
    <t>41</t>
  </si>
  <si>
    <t>711471051</t>
  </si>
  <si>
    <t>Provedení vodorovné izolace proti tlakové vodě termoplasty lepenou fólií PVC</t>
  </si>
  <si>
    <t>1402185435</t>
  </si>
  <si>
    <t>953</t>
  </si>
  <si>
    <t>42</t>
  </si>
  <si>
    <t>28322004</t>
  </si>
  <si>
    <t>fólie hydroizolační pro spodní stavbu mPVC tl 1,5mm</t>
  </si>
  <si>
    <t>1417660967</t>
  </si>
  <si>
    <t>967,745*1,15</t>
  </si>
  <si>
    <t>43</t>
  </si>
  <si>
    <t>711491171</t>
  </si>
  <si>
    <t>Provedení doplňků izolace proti vodě na vodorovné ploše z textilií vrstva podkladní</t>
  </si>
  <si>
    <t>447111275</t>
  </si>
  <si>
    <t>44</t>
  </si>
  <si>
    <t>711491172</t>
  </si>
  <si>
    <t>Provedení doplňků izolace proti vodě na vodorovné ploše z textilií vrstva ochranná</t>
  </si>
  <si>
    <t>1738989258</t>
  </si>
  <si>
    <t>45</t>
  </si>
  <si>
    <t>69311068</t>
  </si>
  <si>
    <t>geotextilie netkaná separační, ochranná, filtrační, drenážní PP 300g/m2</t>
  </si>
  <si>
    <t>-1886007541</t>
  </si>
  <si>
    <t>967,745*2*1,15</t>
  </si>
  <si>
    <t>46</t>
  </si>
  <si>
    <t>998711102</t>
  </si>
  <si>
    <t>Přesun hmot tonážní pro izolace proti vodě, vlhkosti a plynům v objektech v přes 6 do 12 m</t>
  </si>
  <si>
    <t>-1120167178</t>
  </si>
  <si>
    <t>767</t>
  </si>
  <si>
    <t>Konstrukce zámečnické</t>
  </si>
  <si>
    <t>47</t>
  </si>
  <si>
    <t>767001</t>
  </si>
  <si>
    <t xml:space="preserve">M+D ocelové konstrukce haly s nátěrem, kotvení, zavětrování, plošiny, jeřáb, opláštění střechy a stěn PIR panely, klempířské konstrukce, 2x sekční vrata 5000x4500mm s dveřmi 800x2000mm, 7x okno plast  3000x1100mm</t>
  </si>
  <si>
    <t>2076863030</t>
  </si>
  <si>
    <t>01-02 - ZTI</t>
  </si>
  <si>
    <t xml:space="preserve">    4 -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</si>
  <si>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</si>
  <si>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</si>
  <si>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</si>
  <si>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</si>
  <si>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kanalizace  pro vpusti</t>
  </si>
  <si>
    <t>36*0,7*0,5</t>
  </si>
  <si>
    <t>-12,6*0,50</t>
  </si>
  <si>
    <t>1352262682</t>
  </si>
  <si>
    <t>(8,575+2,52)*0,50</t>
  </si>
  <si>
    <t>-779199000</t>
  </si>
  <si>
    <t>6,3*2</t>
  </si>
  <si>
    <t>175151101</t>
  </si>
  <si>
    <t>Obsypání potrubí strojně sypaninou bez prohození, uloženou do 3 m</t>
  </si>
  <si>
    <t>1575064874</t>
  </si>
  <si>
    <t>35*0,7*0,35</t>
  </si>
  <si>
    <t>58337308</t>
  </si>
  <si>
    <t>štěrkopísek frakce 0/2</t>
  </si>
  <si>
    <t>-2070874903</t>
  </si>
  <si>
    <t>8,575*2</t>
  </si>
  <si>
    <t>Vodorovné konstrukce</t>
  </si>
  <si>
    <t>451572111</t>
  </si>
  <si>
    <t>Lože pod potrubí otevřený výkop z kameniva drobného těženého</t>
  </si>
  <si>
    <t>-1818144925</t>
  </si>
  <si>
    <t>potrubí pro vpusti</t>
  </si>
  <si>
    <t>(24+12)*0,7*0,1</t>
  </si>
  <si>
    <t>452112112</t>
  </si>
  <si>
    <t>Osazení betonových prstenců nebo rámů v do 100 mm pod poklopy a mříže</t>
  </si>
  <si>
    <t>1940925831</t>
  </si>
  <si>
    <t>5939001</t>
  </si>
  <si>
    <t>prstenec 500x626x150</t>
  </si>
  <si>
    <t>683928226</t>
  </si>
  <si>
    <t>452112122</t>
  </si>
  <si>
    <t>Osazení betonových prstenců nebo rámů v přes 100 do 200 mm pod poklopy a mříže</t>
  </si>
  <si>
    <t>1317749589</t>
  </si>
  <si>
    <t>5939002</t>
  </si>
  <si>
    <t>prstenec 390x60</t>
  </si>
  <si>
    <t>1807428664</t>
  </si>
  <si>
    <t>452311141</t>
  </si>
  <si>
    <t>Podkladní desky z betonu prostého bez zvýšených nároků na prostředí tř. C 16/20 otevřený výkop</t>
  </si>
  <si>
    <t>523735527</t>
  </si>
  <si>
    <t>vpustě</t>
  </si>
  <si>
    <t>0,8*0,8*0,1*2</t>
  </si>
  <si>
    <t>452351111</t>
  </si>
  <si>
    <t>Bednění podkladních desek nebo sedlového lože pod potrubí, stoky a drobné objekty otevřený výkop zřízení</t>
  </si>
  <si>
    <t>-935358605</t>
  </si>
  <si>
    <t>(0,8+0,8)*2*0,1*2</t>
  </si>
  <si>
    <t>452351112</t>
  </si>
  <si>
    <t>Bednění podkladních desek nebo sedlového lože pod potrubí, stoky a drobné objekty otevřený výkop odstranění</t>
  </si>
  <si>
    <t>-790856893</t>
  </si>
  <si>
    <t>Trubní vedení</t>
  </si>
  <si>
    <t>895941341</t>
  </si>
  <si>
    <t>Osazení vpusti uliční DN 500 z betonových dílců dno s výtokem</t>
  </si>
  <si>
    <t>-1656448720</t>
  </si>
  <si>
    <t>59224471</t>
  </si>
  <si>
    <t>vpusť uliční DN 500 dno s odtokem DN160</t>
  </si>
  <si>
    <t>2041638954</t>
  </si>
  <si>
    <t>895941362</t>
  </si>
  <si>
    <t>Osazení vpusti uliční DN 500 z betonových dílců skruž středová 590 mm</t>
  </si>
  <si>
    <t>419517918</t>
  </si>
  <si>
    <t>59224462</t>
  </si>
  <si>
    <t xml:space="preserve">vpusť uliční DN 500 skruž průběžná  betonová </t>
  </si>
  <si>
    <t>-330340841</t>
  </si>
  <si>
    <t>895941351</t>
  </si>
  <si>
    <t>Osazení vpusti uliční DN 500 z betonových dílců skruž horní pro čtvercovou vtokovou mříž</t>
  </si>
  <si>
    <t>-788386574</t>
  </si>
  <si>
    <t>59224460</t>
  </si>
  <si>
    <t xml:space="preserve">vpusť uliční DN 500 betonová  </t>
  </si>
  <si>
    <t>-71723703</t>
  </si>
  <si>
    <t>899204112</t>
  </si>
  <si>
    <t>Osazení mříží litinových včetně rámů a košů na bahno pro třídu zatížení D400, E600</t>
  </si>
  <si>
    <t>1218565180</t>
  </si>
  <si>
    <t>55241040</t>
  </si>
  <si>
    <t>mříž litinová 600/40T, 420x620 D400</t>
  </si>
  <si>
    <t>-428871250</t>
  </si>
  <si>
    <t>55241001</t>
  </si>
  <si>
    <t xml:space="preserve">koš kalový  </t>
  </si>
  <si>
    <t>1906343673</t>
  </si>
  <si>
    <t>998021021</t>
  </si>
  <si>
    <t>Přesun hmot pro haly s nosnou kcí zděnou nebo monolitickou v do 20 m včetně jeřábu a čerpadla na beton</t>
  </si>
  <si>
    <t>1142477774</t>
  </si>
  <si>
    <t>721</t>
  </si>
  <si>
    <t>Zdravotechnika - vnitřní kanalizace</t>
  </si>
  <si>
    <t>721173402</t>
  </si>
  <si>
    <t>Potrubí kanalizační z PVC SN 4 svodné DN 125</t>
  </si>
  <si>
    <t>m</t>
  </si>
  <si>
    <t>986125886</t>
  </si>
  <si>
    <t>721173403</t>
  </si>
  <si>
    <t>Potrubí kanalizační z PVC SN 4 svodné DN 160</t>
  </si>
  <si>
    <t>-1503378452</t>
  </si>
  <si>
    <t>721173723</t>
  </si>
  <si>
    <t>Potrubí kanalizační z PE připojovací DN 50</t>
  </si>
  <si>
    <t>1668814981</t>
  </si>
  <si>
    <t>721194104</t>
  </si>
  <si>
    <t>Vyvedení a upevnění odpadních výpustek DN 40</t>
  </si>
  <si>
    <t>-971169106</t>
  </si>
  <si>
    <t>721211422</t>
  </si>
  <si>
    <t>Vpusť podlahová se svislým odtokem DN 50/75/110 mřížka nerez 138x138</t>
  </si>
  <si>
    <t>-1890420641</t>
  </si>
  <si>
    <t>721290111</t>
  </si>
  <si>
    <t>Zkouška těsnosti potrubí kanalizace vodou DN do 125</t>
  </si>
  <si>
    <t>1725292288</t>
  </si>
  <si>
    <t>721290112</t>
  </si>
  <si>
    <t>Zkouška těsnosti potrubí kanalizace vodou DN 165/DN 200</t>
  </si>
  <si>
    <t>-1456965297</t>
  </si>
  <si>
    <t>998721102</t>
  </si>
  <si>
    <t>Přesun hmot tonážní pro vnitřní kanalizaci v objektech v přes 6 do 12 m</t>
  </si>
  <si>
    <t>-1225570784</t>
  </si>
  <si>
    <t>722</t>
  </si>
  <si>
    <t>Zdravotechnika - vnitřní vodovod</t>
  </si>
  <si>
    <t>722174004A</t>
  </si>
  <si>
    <t>Potrubí vodovodní plastové PE RC D 32x3,0 mm včetně tvarovek a armatur</t>
  </si>
  <si>
    <t>1415040630</t>
  </si>
  <si>
    <t>722174007</t>
  </si>
  <si>
    <t>Potrubí vodovodní plastové PE RC D 63x8,6 mm včetně tvarovek a armatur</t>
  </si>
  <si>
    <t>1458817285</t>
  </si>
  <si>
    <t>722190401</t>
  </si>
  <si>
    <t>Vyvedení a upevnění výpustku DN do 25</t>
  </si>
  <si>
    <t>364371340</t>
  </si>
  <si>
    <t>722190402</t>
  </si>
  <si>
    <t>Vyvedení a upevnění výpustku DN přes 25 do 50</t>
  </si>
  <si>
    <t>855669398</t>
  </si>
  <si>
    <t>722190403</t>
  </si>
  <si>
    <t>Vyvedení a upevnění výpustku DN přes 50 do 100</t>
  </si>
  <si>
    <t>-865415530</t>
  </si>
  <si>
    <t>722290234</t>
  </si>
  <si>
    <t>Proplach a dezinfekce vodovodního potrubí DN do 80</t>
  </si>
  <si>
    <t>79610606</t>
  </si>
  <si>
    <t>722290246</t>
  </si>
  <si>
    <t>Zkouška těsnosti vodovodního potrubí plastového DN do 40</t>
  </si>
  <si>
    <t>1732478638</t>
  </si>
  <si>
    <t>998722102</t>
  </si>
  <si>
    <t>Přesun hmot tonážní pro vnitřní vodovod v objektech v přes 6 do 12 m</t>
  </si>
  <si>
    <t>1545740006</t>
  </si>
  <si>
    <t>725</t>
  </si>
  <si>
    <t>Zdravotechnika - zařizovací předměty</t>
  </si>
  <si>
    <t>725211604</t>
  </si>
  <si>
    <t>Umyvadlo keramické bílé šířky 650 mm bez krytu na sifon připevněné na stěnu šrouby</t>
  </si>
  <si>
    <t>soubor</t>
  </si>
  <si>
    <t>-1238189451</t>
  </si>
  <si>
    <t>725822611</t>
  </si>
  <si>
    <t>Baterie umyvadlová stojánková páková bez výpusti</t>
  </si>
  <si>
    <t>-1608689632</t>
  </si>
  <si>
    <t>998725102</t>
  </si>
  <si>
    <t>Přesun hmot tonážní pro zařizovací předměty v objektech v přes 6 do 12 m</t>
  </si>
  <si>
    <t>993224440</t>
  </si>
  <si>
    <t>01-04 - Technologie provětrávání</t>
  </si>
  <si>
    <t>871313121</t>
  </si>
  <si>
    <t>Montáž kanalizačního potrubí hladkého plnostěnného SN 8 z PVC-U do DN 160</t>
  </si>
  <si>
    <t>-1772164000</t>
  </si>
  <si>
    <t>2*1*4</t>
  </si>
  <si>
    <t>28611113</t>
  </si>
  <si>
    <t>trubka kanalizační PVC DN 110x1000mm SN4</t>
  </si>
  <si>
    <t>242839845</t>
  </si>
  <si>
    <t>8*1,03</t>
  </si>
  <si>
    <t>871353121</t>
  </si>
  <si>
    <t>Montáž kanalizačního potrubí hladkého plnostěnného SN 8 z PVC-U DN 200</t>
  </si>
  <si>
    <t>321764660</t>
  </si>
  <si>
    <t>0,5*9*4</t>
  </si>
  <si>
    <t>2*5*4</t>
  </si>
  <si>
    <t>3*2*4</t>
  </si>
  <si>
    <t>5*2*4</t>
  </si>
  <si>
    <t>28611136</t>
  </si>
  <si>
    <t>trubka kanalizační PVC DN 200x1000mm SN4</t>
  </si>
  <si>
    <t>-1636606935</t>
  </si>
  <si>
    <t>122*1,03</t>
  </si>
  <si>
    <t>877260310</t>
  </si>
  <si>
    <t>Montáž kolen na kanalizačním potrubí z PP nebo tvrdého PVC trub hladkých plnostěnných DN 100</t>
  </si>
  <si>
    <t>-1652488605</t>
  </si>
  <si>
    <t>28611353</t>
  </si>
  <si>
    <t>koleno kanalizační PVC KG 110x87°</t>
  </si>
  <si>
    <t>935655987</t>
  </si>
  <si>
    <t>877350310</t>
  </si>
  <si>
    <t>Montáž kolen na kanalizačním potrubí z PP nebo tvrdého PVC trub hladkých plnostěnných DN 200</t>
  </si>
  <si>
    <t>804028732</t>
  </si>
  <si>
    <t>28611365</t>
  </si>
  <si>
    <t>koleno kanalizační PVC KG 200x30°</t>
  </si>
  <si>
    <t>261365598</t>
  </si>
  <si>
    <t>877350320</t>
  </si>
  <si>
    <t>Montáž odboček na kanalizačním potrubí z PP nebo tvrdého PVC trub hladkých plnostěnných DN 200</t>
  </si>
  <si>
    <t>320120308</t>
  </si>
  <si>
    <t>28611433</t>
  </si>
  <si>
    <t>odbočka kanalizační plastová s hrdlem KG 200/200/87°</t>
  </si>
  <si>
    <t>302753857</t>
  </si>
  <si>
    <t>877350330</t>
  </si>
  <si>
    <t>Montáž spojek na kanalizačním potrubí z PP nebo tvrdého PVC trub hladkých plnostěnných DN 200</t>
  </si>
  <si>
    <t>-1356696188</t>
  </si>
  <si>
    <t>28651252</t>
  </si>
  <si>
    <t>redukce kanalizační PVC 200/100</t>
  </si>
  <si>
    <t>2026543354</t>
  </si>
  <si>
    <t>28611570</t>
  </si>
  <si>
    <t>objímka převlečná kanalizace plastové KG DN 200</t>
  </si>
  <si>
    <t>-457299965</t>
  </si>
  <si>
    <t>M+D Potrubí plastové PP 32x3,6 mm dl.0,5m s vyvrtáním otvoru do trubky PVC a utěsněním</t>
  </si>
  <si>
    <t>-1692779996</t>
  </si>
  <si>
    <t>892351111</t>
  </si>
  <si>
    <t>Tlaková zkouška vodou potrubí DN 150 nebo 200</t>
  </si>
  <si>
    <t>1740228713</t>
  </si>
  <si>
    <t>8+186</t>
  </si>
  <si>
    <t>01-05 - Elektroinstalace</t>
  </si>
  <si>
    <t xml:space="preserve">001 - Zemní práce </t>
  </si>
  <si>
    <t>741 - Elektroinstalace - silnoproud</t>
  </si>
  <si>
    <t>OST - Ostatní</t>
  </si>
  <si>
    <t>001</t>
  </si>
  <si>
    <t xml:space="preserve">Zemní práce </t>
  </si>
  <si>
    <t>132212131</t>
  </si>
  <si>
    <t>Hloubení nezapažených rýh šířky do 800 mm v soudržných horninách třídy těžitelnosti I skupiny 3 ručně</t>
  </si>
  <si>
    <t>162211311</t>
  </si>
  <si>
    <t>Vodorovné přemístění výkopku z horniny třídy těžitelnosti I skupiny 1 až 3 stavebním kolečkem do 10 m</t>
  </si>
  <si>
    <t>171201221</t>
  </si>
  <si>
    <t>Poplatek za uložení na skládce (skládkovné) zeminy a kamení kód odpadu 17 05 04</t>
  </si>
  <si>
    <t>174111101</t>
  </si>
  <si>
    <t>Zásyp jam, šachet rýh nebo kolem objektů sypaninou se zhutněním ručně</t>
  </si>
  <si>
    <t>174111109</t>
  </si>
  <si>
    <t>Příplatek k zásypu za ruční prohození sypaniny sítem</t>
  </si>
  <si>
    <t>181912112</t>
  </si>
  <si>
    <t>Úprava pláně v hornině třídy těžitelnosti I skupiny 3 se zhutněním ručně</t>
  </si>
  <si>
    <t>SKL000014298</t>
  </si>
  <si>
    <t>Výstražné folie červená - elektřina 33 CM X 250 M BLESK ČERVENÁ</t>
  </si>
  <si>
    <t>741</t>
  </si>
  <si>
    <t>Elektroinstalace - silnoproud</t>
  </si>
  <si>
    <t>741112111</t>
  </si>
  <si>
    <t>Montáž rozvodka nástěnná plastová čtyřhranná vodič D do 4 mm2</t>
  </si>
  <si>
    <t>34571482</t>
  </si>
  <si>
    <t>krabice v uzavřeném provedení PVC s krytím IP 54 čtvercová 100x100mm</t>
  </si>
  <si>
    <t>741110012</t>
  </si>
  <si>
    <t>Montáž trubka plastová tuhá D přes 23 do 35 mm uložená volně</t>
  </si>
  <si>
    <t>34571095</t>
  </si>
  <si>
    <t>trubka elektroinstalační tuhá z PVC D 36,6/40 mm, délka 3m</t>
  </si>
  <si>
    <t>741910302</t>
  </si>
  <si>
    <t>Montáž rošt a lávka typová se stojinou,výložníky a odbočkami pozinkovaná oboustranná</t>
  </si>
  <si>
    <t>34575601</t>
  </si>
  <si>
    <t>žlab kabelový drátěný galvanicky zinkovaný 250/100mm</t>
  </si>
  <si>
    <t>15441078</t>
  </si>
  <si>
    <t>konzola nosného roštu L250 pozink</t>
  </si>
  <si>
    <t>741910303</t>
  </si>
  <si>
    <t>Montáž rošt a lávka typová se stojinou,výložníky a odbočkami pozinkovaná - stoupačka</t>
  </si>
  <si>
    <t>63126087</t>
  </si>
  <si>
    <t>rošt kabelový kompozitní š 400mm</t>
  </si>
  <si>
    <t>741110442</t>
  </si>
  <si>
    <t>Montáž hadice ochranná pryžová s nasunutím do krabic D přes 40 do 63 mm uložená volně</t>
  </si>
  <si>
    <t>34571352</t>
  </si>
  <si>
    <t>trubka elektroinstalační ohebná dvouplášťová korugovaná (chránička) D 52/63mm, HDPE+LDPE</t>
  </si>
  <si>
    <t>741122122</t>
  </si>
  <si>
    <t>Montáž kabel Cu plný kulatý žíla 3x1,5 až 6 mm2 zatažený v trubkách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</si>
  <si>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</si>
  <si>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</si>
  <si>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</si>
  <si>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</si>
  <si>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741122142</t>
  </si>
  <si>
    <t>Montáž kabel Cu plný kulatý žíla 5x1,5 až 2,5 mm2 zatažený v trubkách (např. CYKY)</t>
  </si>
  <si>
    <t>34111094</t>
  </si>
  <si>
    <t>kabel instalační jádro Cu plné izolace PVC plášť PVC 450/750V (CYKY) 5x2,5mm2</t>
  </si>
  <si>
    <t>48</t>
  </si>
  <si>
    <t>741122143</t>
  </si>
  <si>
    <t>Montáž kabel Cu plný kulatý žíla 5x4 až 6 mm2 zatažený v trubkách (např. CYKY)</t>
  </si>
  <si>
    <t>50</t>
  </si>
  <si>
    <t>34111100</t>
  </si>
  <si>
    <t>kabel instalační jádro Cu plné izolace PVC plášť PVC 450/750V (CYKY) 5x6mm2</t>
  </si>
  <si>
    <t>52</t>
  </si>
  <si>
    <t>741122146</t>
  </si>
  <si>
    <t>Montáž kabel Cu plný kulatý žíla 7x1,5 až 2,5 mm2 zatažený v trubkách (např. CYKY)</t>
  </si>
  <si>
    <t>54</t>
  </si>
  <si>
    <t>34111110</t>
  </si>
  <si>
    <t>kabel instalační jádro Cu plné izolace PVC plášť PVC 450/750V (CYKY) 7x1,5mm2</t>
  </si>
  <si>
    <t>56</t>
  </si>
  <si>
    <t>741123224</t>
  </si>
  <si>
    <t>Montáž kabel Al plný nebo laněný kulatý žíla 4x16 mm2 uložený volně (např. AYKY)</t>
  </si>
  <si>
    <t>58</t>
  </si>
  <si>
    <t>34112316</t>
  </si>
  <si>
    <t>kabel instalační jádro Al plné izolace PVC plášť PVC 450/750V (AYKY) 4x16mm2</t>
  </si>
  <si>
    <t>60</t>
  </si>
  <si>
    <t>741132103</t>
  </si>
  <si>
    <t>Ukončení kabelů 3x1,5 až 4 mm2 smršťovací koncovkou nebo páskem bez letování</t>
  </si>
  <si>
    <t>62</t>
  </si>
  <si>
    <t>741132145</t>
  </si>
  <si>
    <t>Ukončení kabelů 5x1,5 až 4 mm2 smršťovací koncovkou nebo páskem bez letování</t>
  </si>
  <si>
    <t>64</t>
  </si>
  <si>
    <t>741132151</t>
  </si>
  <si>
    <t>Ukončení kabelů 7x1,5 až 4 mm2 smršťovací koncovkou nebo páskem bez letování</t>
  </si>
  <si>
    <t>66</t>
  </si>
  <si>
    <t>741132146</t>
  </si>
  <si>
    <t>Ukončení kabelů 5x6 mm2 smršťovací koncovkou nebo páskem bez letování</t>
  </si>
  <si>
    <t>68</t>
  </si>
  <si>
    <t>741132133</t>
  </si>
  <si>
    <t>Ukončení kabelů 4x16 mm2 smršťovací koncovkou nebo páskem bez letování</t>
  </si>
  <si>
    <t>70</t>
  </si>
  <si>
    <t>741372073</t>
  </si>
  <si>
    <t>Montáž svítidlo LED interiérové závěsné hranaté nebo kruhové přes 0,09 do 0,36 m2 se zapojením vodičů</t>
  </si>
  <si>
    <t>72</t>
  </si>
  <si>
    <t>11.211.378</t>
  </si>
  <si>
    <t>"B" Hliníkové, prachotěsné, vodotěsné a chemicky odolné průmyslové LED svítidlo IP66, 33,0W, 4120 lm</t>
  </si>
  <si>
    <t>74</t>
  </si>
  <si>
    <t>741372066</t>
  </si>
  <si>
    <t>Montáž svítidlo LED exteriérové přisazené nástěnné reflektorové bez pohybového čidla se zapojením vodičů</t>
  </si>
  <si>
    <t>76</t>
  </si>
  <si>
    <t>SKL000346740</t>
  </si>
  <si>
    <t>"C" Reflektorové svítidlo LED IP66 210 W - 25000 lm</t>
  </si>
  <si>
    <t>78</t>
  </si>
  <si>
    <t>SKL000323188</t>
  </si>
  <si>
    <t>"D" Reflektorové svítidlo LED IP66 75 W - 7500 lm</t>
  </si>
  <si>
    <t>80</t>
  </si>
  <si>
    <t>741910711</t>
  </si>
  <si>
    <t>Montáž nosných drátů a lan - napnutí jednoho nosného lana</t>
  </si>
  <si>
    <t>82</t>
  </si>
  <si>
    <t>31459039</t>
  </si>
  <si>
    <t>lano nerezové s certifikací ETA konstrukce lana 1x19 D 12mm</t>
  </si>
  <si>
    <t>84</t>
  </si>
  <si>
    <t>741910721</t>
  </si>
  <si>
    <t>Montáž nosných drátů a lan - osazení konzoly s jedním napínačem</t>
  </si>
  <si>
    <t>86</t>
  </si>
  <si>
    <t>30985022</t>
  </si>
  <si>
    <t>bod kotevní šroubovací nerezový pro lano D 12mm s aretací lana</t>
  </si>
  <si>
    <t>88</t>
  </si>
  <si>
    <t>741313052</t>
  </si>
  <si>
    <t>Montáž zásuvka nástěnná šroubové připojení 3P+N+PE se zapojením vodičů</t>
  </si>
  <si>
    <t>90</t>
  </si>
  <si>
    <t>35811336</t>
  </si>
  <si>
    <t>zásuvka nástěnná 16A - 5pól, řazení 3P+N+PE IP44, bezšroubové svorky</t>
  </si>
  <si>
    <t>92</t>
  </si>
  <si>
    <t>741311031</t>
  </si>
  <si>
    <t>Montáž spínač koncový řazení 0/1, 1/0 se zapojením vodičů</t>
  </si>
  <si>
    <t>94</t>
  </si>
  <si>
    <t>49</t>
  </si>
  <si>
    <t>060G1430</t>
  </si>
  <si>
    <t xml:space="preserve">Tlakový snímač na potrubí  4-20 mA, 25 bar</t>
  </si>
  <si>
    <t>96</t>
  </si>
  <si>
    <t>35820020</t>
  </si>
  <si>
    <t>spínač plovákový s kabelem 10m H07RN-F</t>
  </si>
  <si>
    <t>98</t>
  </si>
  <si>
    <t>51</t>
  </si>
  <si>
    <t>8595188140577</t>
  </si>
  <si>
    <t>Termostat pro monitorování teploty ve venkovních prostorech a náročném prostředí P65</t>
  </si>
  <si>
    <t>100</t>
  </si>
  <si>
    <t>741132331</t>
  </si>
  <si>
    <t>Ukončení kabelů nebo vodičů do 1 kV do 4 mm2 koncovkou ucpávkovou nevýbušnou do 10 žil</t>
  </si>
  <si>
    <t>102</t>
  </si>
  <si>
    <t>53</t>
  </si>
  <si>
    <t>10312H1110</t>
  </si>
  <si>
    <t xml:space="preserve">Čerpadlo ponorné pro abrazivní vody z nerez oceli  - 230V</t>
  </si>
  <si>
    <t>104</t>
  </si>
  <si>
    <t>10312H1130</t>
  </si>
  <si>
    <t>Čerpadlo ponorné pro abrazivní vodyz nere z oceli - 400V (3x230V)</t>
  </si>
  <si>
    <t>106</t>
  </si>
  <si>
    <t>55</t>
  </si>
  <si>
    <t>SP201100250</t>
  </si>
  <si>
    <t>Ventilátor střešní TH 2000</t>
  </si>
  <si>
    <t>108</t>
  </si>
  <si>
    <t>3613</t>
  </si>
  <si>
    <t>Vysokotlaký radiální ventilátor příkon 400V</t>
  </si>
  <si>
    <t>110</t>
  </si>
  <si>
    <t>57</t>
  </si>
  <si>
    <t>G-KUT.100</t>
  </si>
  <si>
    <t>Klapka uzavírací těsná 100</t>
  </si>
  <si>
    <t>112</t>
  </si>
  <si>
    <t>13220.2</t>
  </si>
  <si>
    <t>Servopohon pro kulové kohouty. Napájení 230V.</t>
  </si>
  <si>
    <t>114</t>
  </si>
  <si>
    <t>59</t>
  </si>
  <si>
    <t>15441079</t>
  </si>
  <si>
    <t>konzola nosného roštu L380 pozink</t>
  </si>
  <si>
    <t>116</t>
  </si>
  <si>
    <t>741330374</t>
  </si>
  <si>
    <t>Montáž ovladač tlačítkový ve skříni 4 tlačítkový</t>
  </si>
  <si>
    <t>118</t>
  </si>
  <si>
    <t>61</t>
  </si>
  <si>
    <t>ABS.1020005020</t>
  </si>
  <si>
    <t>Ovládací panel Instalace na i pod omítku</t>
  </si>
  <si>
    <t>120</t>
  </si>
  <si>
    <t>741210121</t>
  </si>
  <si>
    <t>Montáž rozváděčů litinových, hliníkových nebo plastových - skříněk do 10 kg</t>
  </si>
  <si>
    <t>122</t>
  </si>
  <si>
    <t>63</t>
  </si>
  <si>
    <t>EDO777296</t>
  </si>
  <si>
    <t>Skříň IP65 16A/5P, 2x230V, IP44 s pojistkami</t>
  </si>
  <si>
    <t>124</t>
  </si>
  <si>
    <t>741210002</t>
  </si>
  <si>
    <t>Montáž rozvodnice oceloplechová nebo plastová běžná do 50 kg</t>
  </si>
  <si>
    <t>126</t>
  </si>
  <si>
    <t>65</t>
  </si>
  <si>
    <t>35711672</t>
  </si>
  <si>
    <t>skříň rozváděče elektroměrového pro přímé měření kompaktní pilíř celoplastové provedení pro 1x jednosazbový třífázový elektroměr přístroje na elektroměrové desce s plombovatelným krytem jističů (ER112/PKP7P)</t>
  </si>
  <si>
    <t>128</t>
  </si>
  <si>
    <t>35711818</t>
  </si>
  <si>
    <t>skříň přípojková smyčková kompaktní pilíř celoplastové provedení výzbroj 3x sada pojistkové spodky nožové velikosti 00 (SS300/NKE1P)</t>
  </si>
  <si>
    <t>130</t>
  </si>
  <si>
    <t>67</t>
  </si>
  <si>
    <t>741210003</t>
  </si>
  <si>
    <t>Montáž rozvodnice oceloplechová nebo plastová běžná do 100 kg</t>
  </si>
  <si>
    <t>132</t>
  </si>
  <si>
    <t>R6153</t>
  </si>
  <si>
    <t>Rozvodnice nástěnná - šířka 600 mm, výška 1500 mm , hloubka 300 mm .Skříň je oceloplechová, kotvící otvory 10mm. Jednokřídlé dveře, více druhu zámků, těsnící pěnová</t>
  </si>
  <si>
    <t>134</t>
  </si>
  <si>
    <t>69</t>
  </si>
  <si>
    <t>741320171</t>
  </si>
  <si>
    <t>Montáž jističů třípólových nn do 63 A bez krytu se zapojením vodičů</t>
  </si>
  <si>
    <t>136</t>
  </si>
  <si>
    <t>35822186</t>
  </si>
  <si>
    <t>jistič 3-pólový 63 A vypínací charakteristika B vypínací schopnost 10 kA</t>
  </si>
  <si>
    <t>138</t>
  </si>
  <si>
    <t>71</t>
  </si>
  <si>
    <t>741320101</t>
  </si>
  <si>
    <t>Montáž jističů jednopólových nn do 25 A bez krytu se zapojením vodičů</t>
  </si>
  <si>
    <t>140</t>
  </si>
  <si>
    <t>35822107</t>
  </si>
  <si>
    <t>jistič 1-pólový 6 A vypínací charakteristika B vypínací schopnost 10 kA</t>
  </si>
  <si>
    <t>142</t>
  </si>
  <si>
    <t>73</t>
  </si>
  <si>
    <t>35822117</t>
  </si>
  <si>
    <t>jistič 1-pólový 10 A vypínací charakteristika C vypínací schopnost 10 kA</t>
  </si>
  <si>
    <t>144</t>
  </si>
  <si>
    <t>35822111</t>
  </si>
  <si>
    <t>jistič 1-pólový 16 A vypínací charakteristika B vypínací schopnost 10 kA</t>
  </si>
  <si>
    <t>146</t>
  </si>
  <si>
    <t>75</t>
  </si>
  <si>
    <t>Z-MS-10/2</t>
  </si>
  <si>
    <t xml:space="preserve">Motorový jistič; 4kW; 6,3÷10A,  Z-MS-10/2</t>
  </si>
  <si>
    <t>148</t>
  </si>
  <si>
    <t>741320161</t>
  </si>
  <si>
    <t>Montáž jističů třípólových nn do 25 A bez krytu se zapojením vodičů</t>
  </si>
  <si>
    <t>150</t>
  </si>
  <si>
    <t>77</t>
  </si>
  <si>
    <t>35822401</t>
  </si>
  <si>
    <t>jistič 3-pólový 16 A vypínací charakteristika B vypínací schopnost 10 kA</t>
  </si>
  <si>
    <t>152</t>
  </si>
  <si>
    <t>35822403</t>
  </si>
  <si>
    <t>jistič 3-pólový 25 A vypínací charakteristika B vypínací schopnost 10 kA</t>
  </si>
  <si>
    <t>154</t>
  </si>
  <si>
    <t>79</t>
  </si>
  <si>
    <t>8590125392651</t>
  </si>
  <si>
    <t>Motorový spouštěč 4-6,3A</t>
  </si>
  <si>
    <t>156</t>
  </si>
  <si>
    <t>741322011</t>
  </si>
  <si>
    <t>Montáž svodiče bleskových proudů nn typ 1 třípólových impulzní proud do 35 kA se zapojením vodičů</t>
  </si>
  <si>
    <t>158</t>
  </si>
  <si>
    <t>81</t>
  </si>
  <si>
    <t>35889505</t>
  </si>
  <si>
    <t>ochrana přepěťová - součtové jiskřiště 1. stupně mezi PE a N</t>
  </si>
  <si>
    <t>160</t>
  </si>
  <si>
    <t>741330051</t>
  </si>
  <si>
    <t>Montáž stykač střídavý vestavný čtyřpólový do 16 A se zapojením vodičů</t>
  </si>
  <si>
    <t>162</t>
  </si>
  <si>
    <t>83</t>
  </si>
  <si>
    <t>35821000</t>
  </si>
  <si>
    <t>stykač 4-pólový 25 A 4N0 230-240V AC/DC</t>
  </si>
  <si>
    <t>164</t>
  </si>
  <si>
    <t>741330031</t>
  </si>
  <si>
    <t>Montáž stykačů střídavých vestavných jednopólových do 16 A se zapojením vodičů</t>
  </si>
  <si>
    <t>166</t>
  </si>
  <si>
    <t>85</t>
  </si>
  <si>
    <t>35821001</t>
  </si>
  <si>
    <t>stykač 2-pólový 20 A 2N0 230V AC/DC</t>
  </si>
  <si>
    <t>168</t>
  </si>
  <si>
    <t>4977</t>
  </si>
  <si>
    <t>Impulzní relé 16A</t>
  </si>
  <si>
    <t>170</t>
  </si>
  <si>
    <t>87</t>
  </si>
  <si>
    <t>35821002</t>
  </si>
  <si>
    <t>stykač 2-pólový 20 A 1N1 230V AC/DC</t>
  </si>
  <si>
    <t>172</t>
  </si>
  <si>
    <t>741330763</t>
  </si>
  <si>
    <t>Montáž relé časové bez zapojení</t>
  </si>
  <si>
    <t>174</t>
  </si>
  <si>
    <t>89</t>
  </si>
  <si>
    <t>8595188184854</t>
  </si>
  <si>
    <t>Multifunkční digitální spínací hodiny s Wi-Fi připojením</t>
  </si>
  <si>
    <t>176</t>
  </si>
  <si>
    <t>741311002</t>
  </si>
  <si>
    <t>Montáž spínač soumrakový se zapojením vodičů</t>
  </si>
  <si>
    <t>178</t>
  </si>
  <si>
    <t>91</t>
  </si>
  <si>
    <t>8595188180467</t>
  </si>
  <si>
    <t>Soumrakový spínač s fotosenzorem</t>
  </si>
  <si>
    <t>180</t>
  </si>
  <si>
    <t>741330511</t>
  </si>
  <si>
    <t>Montáž signální přístroj světelný ukazatel stavu se zapojením vodičů</t>
  </si>
  <si>
    <t>182</t>
  </si>
  <si>
    <t>93</t>
  </si>
  <si>
    <t>L22 220VAC G</t>
  </si>
  <si>
    <t>Kontrolka; 22mm; L22; -20÷60°C; Podsv: LED; 230V; Ø22,5mm; IP65</t>
  </si>
  <si>
    <t>184</t>
  </si>
  <si>
    <t>186</t>
  </si>
  <si>
    <t>95</t>
  </si>
  <si>
    <t>3389118124714</t>
  </si>
  <si>
    <t>Ovládač otočný</t>
  </si>
  <si>
    <t>188</t>
  </si>
  <si>
    <t>741410001</t>
  </si>
  <si>
    <t>Montáž pásku uzemňovacího průřezu do 120 mm2 na povrchu</t>
  </si>
  <si>
    <t>190</t>
  </si>
  <si>
    <t>97</t>
  </si>
  <si>
    <t>35442062</t>
  </si>
  <si>
    <t>pás zemnící 30x4mm FeZn</t>
  </si>
  <si>
    <t>kg</t>
  </si>
  <si>
    <t>192</t>
  </si>
  <si>
    <t>741410003</t>
  </si>
  <si>
    <t>Montáž drátu nebo lana uzemňovacího průměru do 10 mm na povrchu</t>
  </si>
  <si>
    <t>194</t>
  </si>
  <si>
    <t>99</t>
  </si>
  <si>
    <t>35441073</t>
  </si>
  <si>
    <t>drát D 10mm FeZn</t>
  </si>
  <si>
    <t>196</t>
  </si>
  <si>
    <t>741420001</t>
  </si>
  <si>
    <t>Montáž drát nebo lano hromosvodné svodové D do 10 mm s podpěrou</t>
  </si>
  <si>
    <t>198</t>
  </si>
  <si>
    <t>101</t>
  </si>
  <si>
    <t>35441415</t>
  </si>
  <si>
    <t>podpěra vedení FeZn do zdiva 150mm</t>
  </si>
  <si>
    <t>200</t>
  </si>
  <si>
    <t>35442141</t>
  </si>
  <si>
    <t>drát D 8mm AlMgSi polotvrdý</t>
  </si>
  <si>
    <t>202</t>
  </si>
  <si>
    <t>103</t>
  </si>
  <si>
    <t>35442252</t>
  </si>
  <si>
    <t>podpěra vedení na ploché střechy k nalepení výšky 100mm, FeZn, základna 100x100mm</t>
  </si>
  <si>
    <t>204</t>
  </si>
  <si>
    <t>741420021</t>
  </si>
  <si>
    <t>Montáž svorka hromosvodná se 2 šrouby</t>
  </si>
  <si>
    <t>206</t>
  </si>
  <si>
    <t>105</t>
  </si>
  <si>
    <t>35441885</t>
  </si>
  <si>
    <t>svorka spojovací pro lano D 8-10mm</t>
  </si>
  <si>
    <t>208</t>
  </si>
  <si>
    <t>35441996</t>
  </si>
  <si>
    <t>svorka odbočovací a spojovací pro spojování kruhových a páskových vodičů, FeZn</t>
  </si>
  <si>
    <t>210</t>
  </si>
  <si>
    <t>107</t>
  </si>
  <si>
    <t>741420022</t>
  </si>
  <si>
    <t>Montáž svorka hromosvodná se 3 a více šrouby</t>
  </si>
  <si>
    <t>212</t>
  </si>
  <si>
    <t>35441860</t>
  </si>
  <si>
    <t>svorka FeZn k jímací tyči - 4 šrouby</t>
  </si>
  <si>
    <t>214</t>
  </si>
  <si>
    <t>109</t>
  </si>
  <si>
    <t>35441875</t>
  </si>
  <si>
    <t>svorka křížová pro vodič D 6-10mm</t>
  </si>
  <si>
    <t>216</t>
  </si>
  <si>
    <t>35441895</t>
  </si>
  <si>
    <t>svorka připojovací k připojení kovových částí</t>
  </si>
  <si>
    <t>218</t>
  </si>
  <si>
    <t>111</t>
  </si>
  <si>
    <t>35441925</t>
  </si>
  <si>
    <t>svorka zkušební pro lano D 6-12mm, FeZn</t>
  </si>
  <si>
    <t>220</t>
  </si>
  <si>
    <t>35441986</t>
  </si>
  <si>
    <t>svorka odbočovací a spojovací pro pásek 30x4mm, FeZn</t>
  </si>
  <si>
    <t>222</t>
  </si>
  <si>
    <t>113</t>
  </si>
  <si>
    <t>741420023</t>
  </si>
  <si>
    <t>Montáž svorka hromosvodná na okapové žlaby</t>
  </si>
  <si>
    <t>224</t>
  </si>
  <si>
    <t>35441905</t>
  </si>
  <si>
    <t>svorka připojovací k připojení okapových žlabů</t>
  </si>
  <si>
    <t>226</t>
  </si>
  <si>
    <t>115</t>
  </si>
  <si>
    <t>741420051</t>
  </si>
  <si>
    <t>Montáž vedení hromosvodné-úhelník nebo trubka s držáky do zdiva</t>
  </si>
  <si>
    <t>228</t>
  </si>
  <si>
    <t>35441800</t>
  </si>
  <si>
    <t>úhelník ochranný na ochranu svodu - 1700mm, Cu</t>
  </si>
  <si>
    <t>230</t>
  </si>
  <si>
    <t>117</t>
  </si>
  <si>
    <t>35441836</t>
  </si>
  <si>
    <t>držák ochranného úhelníku do zdiva, FeZn</t>
  </si>
  <si>
    <t>232</t>
  </si>
  <si>
    <t>741420054</t>
  </si>
  <si>
    <t>Montáž vedení hromosvodné-tvarování prvku</t>
  </si>
  <si>
    <t>234</t>
  </si>
  <si>
    <t>119</t>
  </si>
  <si>
    <t>741420083</t>
  </si>
  <si>
    <t>Montáž vedení hromosvodné-štítek k označení svodu</t>
  </si>
  <si>
    <t>236</t>
  </si>
  <si>
    <t>35442110</t>
  </si>
  <si>
    <t>štítek plastový - čísla svodů</t>
  </si>
  <si>
    <t>238</t>
  </si>
  <si>
    <t>121</t>
  </si>
  <si>
    <t>741430004</t>
  </si>
  <si>
    <t>Montáž tyč jímací délky do 3 m na střešní hřeben</t>
  </si>
  <si>
    <t>240</t>
  </si>
  <si>
    <t>35441055</t>
  </si>
  <si>
    <t>tyč jímací s kovaným hrotem 1500mm FeZn</t>
  </si>
  <si>
    <t>242</t>
  </si>
  <si>
    <t>123</t>
  </si>
  <si>
    <t>35441050</t>
  </si>
  <si>
    <t>tyč jímací s kovaným hrotem 1000mm FeZn</t>
  </si>
  <si>
    <t>244</t>
  </si>
  <si>
    <t>35442102</t>
  </si>
  <si>
    <t>stříška ochranná dolní Cu</t>
  </si>
  <si>
    <t>246</t>
  </si>
  <si>
    <t>125</t>
  </si>
  <si>
    <t>35442103</t>
  </si>
  <si>
    <t>stříška ochranná horní Cu</t>
  </si>
  <si>
    <t>248</t>
  </si>
  <si>
    <t>741810003</t>
  </si>
  <si>
    <t>Celková prohlídka elektrického rozvodu a zařízení přes 0,5 do 1 milionu Kč</t>
  </si>
  <si>
    <t>250</t>
  </si>
  <si>
    <t>127</t>
  </si>
  <si>
    <t>741810011</t>
  </si>
  <si>
    <t>Příplatek k celkové prohlídce za každých dalších 500 000,- Kč</t>
  </si>
  <si>
    <t>252</t>
  </si>
  <si>
    <t>OST</t>
  </si>
  <si>
    <t>Ostatní</t>
  </si>
  <si>
    <t>PPV z montáže</t>
  </si>
  <si>
    <t>%</t>
  </si>
  <si>
    <t>262144</t>
  </si>
  <si>
    <t>254</t>
  </si>
  <si>
    <t>129</t>
  </si>
  <si>
    <t>002</t>
  </si>
  <si>
    <t>Podružný materiál</t>
  </si>
  <si>
    <t>256</t>
  </si>
  <si>
    <t>003</t>
  </si>
  <si>
    <t>Prořez</t>
  </si>
  <si>
    <t>258</t>
  </si>
  <si>
    <t>SO-02 - Silniční váha</t>
  </si>
  <si>
    <t>02-01 - Silniční váha</t>
  </si>
  <si>
    <t>M - Práce a dodávky M</t>
  </si>
  <si>
    <t xml:space="preserve">    33-M - Montáže dopr.zaříz.,sklad. zař. a váh</t>
  </si>
  <si>
    <t>121151103</t>
  </si>
  <si>
    <t>Sejmutí ornice plochy do 100 m2 tl vrstvy do 200 mm strojně</t>
  </si>
  <si>
    <t>-28590558</t>
  </si>
  <si>
    <t>(0,4+18,88+0,4)*(0,4+4,04+0,4)</t>
  </si>
  <si>
    <t>-1715894244</t>
  </si>
  <si>
    <t>95,251*0,20</t>
  </si>
  <si>
    <t>-1082540744</t>
  </si>
  <si>
    <t>131251104</t>
  </si>
  <si>
    <t>Hloubení jam nezapažených v hornině třídy těžitelnosti I skupiny 3 objem do 500 m3 strojně</t>
  </si>
  <si>
    <t>-1109407393</t>
  </si>
  <si>
    <t>(0,4+18,88+0,4)*(0,4+4,04+0,4)*(0,53+0,25+0,3)</t>
  </si>
  <si>
    <t>988768784</t>
  </si>
  <si>
    <t>102,871</t>
  </si>
  <si>
    <t>-28,083</t>
  </si>
  <si>
    <t>171151103</t>
  </si>
  <si>
    <t>Uložení sypaniny z hornin soudržných do násypů zhutněných strojně</t>
  </si>
  <si>
    <t>-2053527402</t>
  </si>
  <si>
    <t>175151201</t>
  </si>
  <si>
    <t>Obsypání objektu původním terénem sypaninou bez prohození, uloženou do 3 m strojně</t>
  </si>
  <si>
    <t>699655203</t>
  </si>
  <si>
    <t>(0,5+18,88+0,5)*(0,5+4,04+0,5)*(0,53+0,25+0,3)</t>
  </si>
  <si>
    <t>-(0,5+18,88+0,5)*(0,5+4,04+0,5)*0,3</t>
  </si>
  <si>
    <t>-(0,11+0,2+18,04+0,2+0,11)*3,44*(0,53+0,25)</t>
  </si>
  <si>
    <t>181951112</t>
  </si>
  <si>
    <t>Úprava pláně v hornině třídy těžitelnosti I skupiny 1 až 3 se zhutněním strojně</t>
  </si>
  <si>
    <t>550454469</t>
  </si>
  <si>
    <t>(0,5+18,88+0,5)*(0,5+4,04+0,5)</t>
  </si>
  <si>
    <t>271532212</t>
  </si>
  <si>
    <t>Podsyp pod základové konstrukce se zhutněním z hrubého kameniva frakce 16 až 32 mm</t>
  </si>
  <si>
    <t>445199955</t>
  </si>
  <si>
    <t>(0,4+18,88+0,4)*(0,4+4,04+0,4)*0,3</t>
  </si>
  <si>
    <t>998152111</t>
  </si>
  <si>
    <t>Přesun hmot pro montované zdi a valy v do 12 m</t>
  </si>
  <si>
    <t>622592669</t>
  </si>
  <si>
    <t>Práce a dodávky M</t>
  </si>
  <si>
    <t>33-M</t>
  </si>
  <si>
    <t>Montáže dopr.zaříz.,sklad. zař. a váh</t>
  </si>
  <si>
    <t>3301</t>
  </si>
  <si>
    <t>M+D váhy vč.prefa, silniční přeprava, 	instalace, uvedení do provozu, úřední ověření váhy</t>
  </si>
  <si>
    <t>-2023226910</t>
  </si>
  <si>
    <t>33-02</t>
  </si>
  <si>
    <t>Jeřábové práce</t>
  </si>
  <si>
    <t>1237080136</t>
  </si>
  <si>
    <t>SO-03 - Kanalizace</t>
  </si>
  <si>
    <t>03-01 - Kanalizace</t>
  </si>
  <si>
    <t>131251202</t>
  </si>
  <si>
    <t>Hloubení jam zapažených v hornině třídy těžitelnosti I skupiny 3 objem do 50 m3 strojně</t>
  </si>
  <si>
    <t>-862111972</t>
  </si>
  <si>
    <t>40%</t>
  </si>
  <si>
    <t>jímka 2m3</t>
  </si>
  <si>
    <t>3,14*1,55*1,55*2,1</t>
  </si>
  <si>
    <t>jímka 10m3</t>
  </si>
  <si>
    <t>3,14*2,4*2,4*2,6</t>
  </si>
  <si>
    <t>-62,867*0,60</t>
  </si>
  <si>
    <t>131351202</t>
  </si>
  <si>
    <t>Hloubení jam zapažených v hornině třídy těžitelnosti II skupiny 4 objem do 50 m3 strojně</t>
  </si>
  <si>
    <t>441471844</t>
  </si>
  <si>
    <t>131451202</t>
  </si>
  <si>
    <t>Hloubení jam zapažených v hornině třídy těžitelnosti II skupiny 5 objem do 50 m3 strojně</t>
  </si>
  <si>
    <t>1316468457</t>
  </si>
  <si>
    <t>62,867*0,20</t>
  </si>
  <si>
    <t>132254104</t>
  </si>
  <si>
    <t>Hloubení rýh zapažených š do 800 mm v hornině třídy těžitelnosti I skupiny 3 objem přes 100 m3 strojně</t>
  </si>
  <si>
    <t>-995784724</t>
  </si>
  <si>
    <t xml:space="preserve">dešťová kanalizace </t>
  </si>
  <si>
    <t>(60+80)*0,8*1,5</t>
  </si>
  <si>
    <t>splašková kanalizace</t>
  </si>
  <si>
    <t>(12+30)*0,8*1,5</t>
  </si>
  <si>
    <t>-218,4*0,6</t>
  </si>
  <si>
    <t>132354104</t>
  </si>
  <si>
    <t>Hloubení rýh zapažených š do 800 mm v hornině třídy těžitelnosti II skupiny 4 objem přes 100 m3 strojně</t>
  </si>
  <si>
    <t>-1679700593</t>
  </si>
  <si>
    <t>132454104</t>
  </si>
  <si>
    <t>Hloubení rýh zapažených š do 800 mm v hornině třídy těžitelnosti II skupiny 5 objem přes 100 m3 strojně</t>
  </si>
  <si>
    <t>-281663527</t>
  </si>
  <si>
    <t>218,4*0,20</t>
  </si>
  <si>
    <t>151101101</t>
  </si>
  <si>
    <t>Zřízení příložného pažení a rozepření stěn rýh hl do 2 m</t>
  </si>
  <si>
    <t>936672727</t>
  </si>
  <si>
    <t>(60+80)*(1,5+1,5)</t>
  </si>
  <si>
    <t>(12+30)*(1,5+1,5)</t>
  </si>
  <si>
    <t>společný výkop pro obě kanalizace</t>
  </si>
  <si>
    <t>35*(1,5+1,5)</t>
  </si>
  <si>
    <t>vsakovací rýha</t>
  </si>
  <si>
    <t>5*(2+2)</t>
  </si>
  <si>
    <t>151101111</t>
  </si>
  <si>
    <t>Odstranění příložného pažení a rozepření stěn rýh hl do 2 m</t>
  </si>
  <si>
    <t>-1983762243</t>
  </si>
  <si>
    <t>1372478089</t>
  </si>
  <si>
    <t>72,8*0,40</t>
  </si>
  <si>
    <t>14,56*0,40</t>
  </si>
  <si>
    <t>378615236</t>
  </si>
  <si>
    <t>72,8*0,60</t>
  </si>
  <si>
    <t>14,56*0,60</t>
  </si>
  <si>
    <t>-2043474303</t>
  </si>
  <si>
    <t>34,944</t>
  </si>
  <si>
    <t>52,416</t>
  </si>
  <si>
    <t>-340538379</t>
  </si>
  <si>
    <t>87,36</t>
  </si>
  <si>
    <t>43,68</t>
  </si>
  <si>
    <t>-34,944</t>
  </si>
  <si>
    <t>-52,416</t>
  </si>
  <si>
    <t>175111201</t>
  </si>
  <si>
    <t>Obsypání objektu původním terénem sypaninou bez prohození, uloženou do 3 m ručně</t>
  </si>
  <si>
    <t>-143777799</t>
  </si>
  <si>
    <t>-3,14*0,8*0,8*1,9</t>
  </si>
  <si>
    <t>-3,14*1,4*1,4*2,4</t>
  </si>
  <si>
    <t>175111209</t>
  </si>
  <si>
    <t>Příplatek k obsypání objektu za ruční prohození sypaniny, uložené do 3 m</t>
  </si>
  <si>
    <t>-209781513</t>
  </si>
  <si>
    <t>-84371732</t>
  </si>
  <si>
    <t>(60+80)*0,8*0,5</t>
  </si>
  <si>
    <t>(12+30)*0,8*0,5</t>
  </si>
  <si>
    <t>702132583</t>
  </si>
  <si>
    <t>72,8*2</t>
  </si>
  <si>
    <t>181914112</t>
  </si>
  <si>
    <t>Úprava pláně v hornině třídy těžitelnosti II skupiny 5 se zhutněním ručně</t>
  </si>
  <si>
    <t>-1885370568</t>
  </si>
  <si>
    <t>3,14*1,55*1,55</t>
  </si>
  <si>
    <t>3,14*2,4*2,4</t>
  </si>
  <si>
    <t>211531111</t>
  </si>
  <si>
    <t>Výplň odvodňovacích žeber nebo trativodů kamenivem hrubým drceným frakce 16 až 32 mm</t>
  </si>
  <si>
    <t>948298426</t>
  </si>
  <si>
    <t>vsak</t>
  </si>
  <si>
    <t>211971110</t>
  </si>
  <si>
    <t>Zřízení opláštění žeber nebo trativodů geotextilií v rýze nebo zářezu sklonu do 1:2</t>
  </si>
  <si>
    <t>-1157375113</t>
  </si>
  <si>
    <t>(2+1)*2*5</t>
  </si>
  <si>
    <t>2*1*2</t>
  </si>
  <si>
    <t>69311081</t>
  </si>
  <si>
    <t>geotextilie netkaná separační, ochranná, filtrační, drenážní PES 300g/m2</t>
  </si>
  <si>
    <t>-1286501572</t>
  </si>
  <si>
    <t>34*1,2</t>
  </si>
  <si>
    <t>-1570658917</t>
  </si>
  <si>
    <t>(60+80)*0,8*0,1</t>
  </si>
  <si>
    <t>(12+30)*0,8*0,1</t>
  </si>
  <si>
    <t>451573111</t>
  </si>
  <si>
    <t>Lože pod potrubí otevřený výkop ze štěrkopísku</t>
  </si>
  <si>
    <t>-1052305807</t>
  </si>
  <si>
    <t>2,3*2,3*0,2</t>
  </si>
  <si>
    <t>3,2*3,2*0,2</t>
  </si>
  <si>
    <t>452321151</t>
  </si>
  <si>
    <t>Podkladní desky ze ŽB bez zvýšených nároků na prostředí tř. C 20/25 otevřený výkop</t>
  </si>
  <si>
    <t>315981769</t>
  </si>
  <si>
    <t>355300244</t>
  </si>
  <si>
    <t>(2,3+2,3)*2*0,2</t>
  </si>
  <si>
    <t>(3,2+3,2)*2*0,2</t>
  </si>
  <si>
    <t>-615557158</t>
  </si>
  <si>
    <t>452368211</t>
  </si>
  <si>
    <t>Výztuž podkladních desek nebo bloků nebo pražců otevřený výkop ze svařovaných sítí Kari</t>
  </si>
  <si>
    <t>1825237378</t>
  </si>
  <si>
    <t>2,3*2,3*0,0054*1,15</t>
  </si>
  <si>
    <t>3,2*3,2*0,0054*1,15</t>
  </si>
  <si>
    <t>-1057709934</t>
  </si>
  <si>
    <t>60+12</t>
  </si>
  <si>
    <t>80+30</t>
  </si>
  <si>
    <t>28611126</t>
  </si>
  <si>
    <t>trubka kanalizační PVC DN 125x1000mm SN4</t>
  </si>
  <si>
    <t>-817525490</t>
  </si>
  <si>
    <t>dešťová kanalizace</t>
  </si>
  <si>
    <t>60*1,03</t>
  </si>
  <si>
    <t>12*1,03</t>
  </si>
  <si>
    <t>28611164</t>
  </si>
  <si>
    <t>trubka kanalizační PVC plnostěnná jednovrstvá DN 160x1000mm SN8</t>
  </si>
  <si>
    <t>-1261348280</t>
  </si>
  <si>
    <t>80*1,03</t>
  </si>
  <si>
    <t>30*1,03</t>
  </si>
  <si>
    <t>877270310</t>
  </si>
  <si>
    <t>Montáž kolen na kanalizačním potrubí z PP nebo tvrdého PVC trub hladkých plnostěnných DN 125</t>
  </si>
  <si>
    <t>-77563370</t>
  </si>
  <si>
    <t>28611356</t>
  </si>
  <si>
    <t>koleno kanalizační PVC KG 125x45°</t>
  </si>
  <si>
    <t>-68242555</t>
  </si>
  <si>
    <t>28611358</t>
  </si>
  <si>
    <t>koleno kanalizační PVC KG 125x87°</t>
  </si>
  <si>
    <t>826343855</t>
  </si>
  <si>
    <t>877270330</t>
  </si>
  <si>
    <t>Montáž spojek na kanalizačním potrubí z PP nebo tvrdého PVC trub hladkých plnostěnných DN 125</t>
  </si>
  <si>
    <t>-1372072148</t>
  </si>
  <si>
    <t>28611566</t>
  </si>
  <si>
    <t>objímka převlečná kanalizace plastové KG DN 125</t>
  </si>
  <si>
    <t>-1255488874</t>
  </si>
  <si>
    <t>877310310</t>
  </si>
  <si>
    <t>Montáž kolen na kanalizačním potrubí z PP nebo tvrdého PVC trub hladkých plnostěnných DN 160</t>
  </si>
  <si>
    <t>540356918</t>
  </si>
  <si>
    <t>28611361</t>
  </si>
  <si>
    <t>koleno kanalizační PVC KG 160x45°</t>
  </si>
  <si>
    <t>-1202262144</t>
  </si>
  <si>
    <t>877310330</t>
  </si>
  <si>
    <t>Montáž spojek na kanalizačním potrubí z PP nebo tvrdého PVC trub hladkých plnostěnných DN 160</t>
  </si>
  <si>
    <t>-1820034927</t>
  </si>
  <si>
    <t>28611568</t>
  </si>
  <si>
    <t>objímka převlečná kanalizace plastové KG DN 160</t>
  </si>
  <si>
    <t>2108496993</t>
  </si>
  <si>
    <t>894411111</t>
  </si>
  <si>
    <t>Zřízení šachet kanalizačních z betonových dílců na potrubí DN do 200 dno beton tř. C 25/30</t>
  </si>
  <si>
    <t>1938641311</t>
  </si>
  <si>
    <t>894138001</t>
  </si>
  <si>
    <t xml:space="preserve">Příplatek ZKD 0,60 m výšky vstupu </t>
  </si>
  <si>
    <t>-611557402</t>
  </si>
  <si>
    <t>59224338</t>
  </si>
  <si>
    <t>dno betonové šachty DN 1000 kanalizační výšky 80cm</t>
  </si>
  <si>
    <t>9883922</t>
  </si>
  <si>
    <t>59224416</t>
  </si>
  <si>
    <t>skruž betonové šachty DN 1000 kanalizační 100x25x10cm stupadla poplastovaná</t>
  </si>
  <si>
    <t>-18365739</t>
  </si>
  <si>
    <t>59224420</t>
  </si>
  <si>
    <t>skruž betonové šachty DN 1000 kanalizační 100x100x10cm stupadla poplastovaná</t>
  </si>
  <si>
    <t>-834064349</t>
  </si>
  <si>
    <t>59224414</t>
  </si>
  <si>
    <t>konus betonové šachty DN 1000 kanalizační 100x62,5x58cm tl stěny 10 stupadla poplastovaná</t>
  </si>
  <si>
    <t>-1328350602</t>
  </si>
  <si>
    <t>59224348</t>
  </si>
  <si>
    <t>těsnění elastomerové pro spojení šachetních dílů DN 1000</t>
  </si>
  <si>
    <t>-167560972</t>
  </si>
  <si>
    <t>899104112</t>
  </si>
  <si>
    <t>Osazení poklopů litinových, ocelových nebo železobetonových včetně rámů pro třídu zatížení D400, E600</t>
  </si>
  <si>
    <t>-1649556703</t>
  </si>
  <si>
    <t>28661935</t>
  </si>
  <si>
    <t>poklop šachtový litinový DN 600 pro třídu zatížení D400</t>
  </si>
  <si>
    <t>1706299993</t>
  </si>
  <si>
    <t>899722112</t>
  </si>
  <si>
    <t>Krytí potrubí z plastů výstražnou fólií z PVC přes 20 do 25 cm</t>
  </si>
  <si>
    <t>376335935</t>
  </si>
  <si>
    <t>894812311</t>
  </si>
  <si>
    <t xml:space="preserve">Revizní a čistící šachta z PP typ DN 600/160 šachtové dno  </t>
  </si>
  <si>
    <t>201318085</t>
  </si>
  <si>
    <t>894812332</t>
  </si>
  <si>
    <t>Revizní a čistící šachta z PP DN 600 šachtová roura korugovaná světlé hloubky 2000 mm</t>
  </si>
  <si>
    <t>1404632244</t>
  </si>
  <si>
    <t>894812339</t>
  </si>
  <si>
    <t>Příplatek k rourám revizní a čistící šachty z PP DN 600 za uříznutí šachtové roury</t>
  </si>
  <si>
    <t>646049414</t>
  </si>
  <si>
    <t>894812376</t>
  </si>
  <si>
    <t>Revizní a čistící šachta z PP DN 600 poklop litinový pro třídu zatížení D400 s betonovým prstencem</t>
  </si>
  <si>
    <t>-1392215616</t>
  </si>
  <si>
    <t>892271111</t>
  </si>
  <si>
    <t>Tlaková zkouška vodou potrubí DN 100 nebo 125</t>
  </si>
  <si>
    <t>1514662580</t>
  </si>
  <si>
    <t>277461158</t>
  </si>
  <si>
    <t>899001</t>
  </si>
  <si>
    <t>M+D plastová samonosná jímka na vodu objem 2m3 vč.šachty, poklopu a dopravy</t>
  </si>
  <si>
    <t>1926203013</t>
  </si>
  <si>
    <t>899002</t>
  </si>
  <si>
    <t>M+D plastová samonosná jímka na vodu objem 10m3 vč.šachty, poklopu a dopravy</t>
  </si>
  <si>
    <t>510134582</t>
  </si>
  <si>
    <t>933901111</t>
  </si>
  <si>
    <t xml:space="preserve">Napouštění nádrže do 1000 m3 </t>
  </si>
  <si>
    <t>1478353586</t>
  </si>
  <si>
    <t>2+10</t>
  </si>
  <si>
    <t>08211321</t>
  </si>
  <si>
    <t>voda pitná pro ostatní odběratele</t>
  </si>
  <si>
    <t>1136591677</t>
  </si>
  <si>
    <t>998276101</t>
  </si>
  <si>
    <t>Přesun hmot pro trubní vedení z trub z plastických hmot otevřený výkop</t>
  </si>
  <si>
    <t>176998145</t>
  </si>
  <si>
    <t>721242106</t>
  </si>
  <si>
    <t>Lapač střešních splavenin z PP se zápachovou klapkou a lapacím košem DN 125</t>
  </si>
  <si>
    <t>-314919836</t>
  </si>
  <si>
    <t>998721101</t>
  </si>
  <si>
    <t>Přesun hmot tonážní pro vnitřní kanalizaci v objektech v do 6 m</t>
  </si>
  <si>
    <t>-575337880</t>
  </si>
  <si>
    <t>SO-04 - Vodovod</t>
  </si>
  <si>
    <t>04-01 - Vodovodní přípojka</t>
  </si>
  <si>
    <t>1310001</t>
  </si>
  <si>
    <t xml:space="preserve">Zemní práce = vykopání stávající vodoměrné šachty </t>
  </si>
  <si>
    <t>1608445769</t>
  </si>
  <si>
    <t>1310002</t>
  </si>
  <si>
    <t xml:space="preserve">Zemní práce = vykopání jímy pro přemístění vodoměrné šachty </t>
  </si>
  <si>
    <t>1108774132</t>
  </si>
  <si>
    <t>1310003</t>
  </si>
  <si>
    <t>Zasypání jámy po vykopané šachtě</t>
  </si>
  <si>
    <t>-1800974978</t>
  </si>
  <si>
    <t>1310004</t>
  </si>
  <si>
    <t>Obsypání přemístěné vodoměrné šachty</t>
  </si>
  <si>
    <t>-1576918444</t>
  </si>
  <si>
    <t>2115837259</t>
  </si>
  <si>
    <t>31*0,8*1,5</t>
  </si>
  <si>
    <t>-37,2*0,60</t>
  </si>
  <si>
    <t>1642423005</t>
  </si>
  <si>
    <t>-2135547254</t>
  </si>
  <si>
    <t>37,2*0,20</t>
  </si>
  <si>
    <t>1410378998</t>
  </si>
  <si>
    <t>31*(1,5+1,5)</t>
  </si>
  <si>
    <t>-207881572</t>
  </si>
  <si>
    <t>1299851570</t>
  </si>
  <si>
    <t>7,44*0,40</t>
  </si>
  <si>
    <t>2,48*0,40</t>
  </si>
  <si>
    <t>-547765328</t>
  </si>
  <si>
    <t>7,44*0,60</t>
  </si>
  <si>
    <t>2,48*0,60</t>
  </si>
  <si>
    <t>234073975</t>
  </si>
  <si>
    <t>3,968</t>
  </si>
  <si>
    <t>5,952</t>
  </si>
  <si>
    <t>-332396527</t>
  </si>
  <si>
    <t>14,88</t>
  </si>
  <si>
    <t>-3,968</t>
  </si>
  <si>
    <t>-5,952</t>
  </si>
  <si>
    <t>-241329509</t>
  </si>
  <si>
    <t>31*0,8*0,3</t>
  </si>
  <si>
    <t>799451677</t>
  </si>
  <si>
    <t>7,44*2</t>
  </si>
  <si>
    <t>1926721453</t>
  </si>
  <si>
    <t>31*0,8*0,1</t>
  </si>
  <si>
    <t>112309573</t>
  </si>
  <si>
    <t>vodovodní šachta</t>
  </si>
  <si>
    <t>-1471594046</t>
  </si>
  <si>
    <t>825639406</t>
  </si>
  <si>
    <t>-918229143</t>
  </si>
  <si>
    <t>80001</t>
  </si>
  <si>
    <t>Přemístění a osazení stávající vodoměrné šachty</t>
  </si>
  <si>
    <t>242047169</t>
  </si>
  <si>
    <t>80002</t>
  </si>
  <si>
    <t>Přepojení stávající vodoměrné šachty</t>
  </si>
  <si>
    <t>-850157851</t>
  </si>
  <si>
    <t>80003</t>
  </si>
  <si>
    <t>Napojení nové přípojky v šachtě</t>
  </si>
  <si>
    <t>722730790</t>
  </si>
  <si>
    <t>80004</t>
  </si>
  <si>
    <t>M+D drenážního potrubí DN100 + obsyp + textilie (odpad z vypouštěcí šachty)</t>
  </si>
  <si>
    <t>-1318732432</t>
  </si>
  <si>
    <t>871161141</t>
  </si>
  <si>
    <t>Montáž potrubí z PE100 RC SDR 11 otevřený výkop svařovaných na tupo d 32 x 3,0 mm</t>
  </si>
  <si>
    <t>-727242350</t>
  </si>
  <si>
    <t>28613500</t>
  </si>
  <si>
    <t>potrubí vodovodní dvouvrstvé PE100 RC SDR11 32x3,0mm</t>
  </si>
  <si>
    <t>975806636</t>
  </si>
  <si>
    <t>31*1,015 'Přepočtené koeficientem množství</t>
  </si>
  <si>
    <t>892233122</t>
  </si>
  <si>
    <t>Proplach a dezinfekce vodovodního potrubí DN od 40 do 70</t>
  </si>
  <si>
    <t>460467809</t>
  </si>
  <si>
    <t>892241111</t>
  </si>
  <si>
    <t>Tlaková zkouška vodou potrubí DN do 80</t>
  </si>
  <si>
    <t>1768753476</t>
  </si>
  <si>
    <t xml:space="preserve">Revizní a čistící šachta z PP typ DN 600 šachtové dno  (vypouštěcí šachta)</t>
  </si>
  <si>
    <t>817776650</t>
  </si>
  <si>
    <t>-1619570867</t>
  </si>
  <si>
    <t>-2137023776</t>
  </si>
  <si>
    <t>76581728</t>
  </si>
  <si>
    <t>899721111</t>
  </si>
  <si>
    <t>Signalizační vodič DN do 150 mm na potrubí</t>
  </si>
  <si>
    <t>1649686120</t>
  </si>
  <si>
    <t>899722111</t>
  </si>
  <si>
    <t>Krytí potrubí z plastů výstražnou fólií z PVC do 20 cm</t>
  </si>
  <si>
    <t>-332287609</t>
  </si>
  <si>
    <t>229424995</t>
  </si>
  <si>
    <t>722232064</t>
  </si>
  <si>
    <t>Kohout kulový přímý G 5/4" PN 42 do 185°C vnitřní závit s vypouštěním</t>
  </si>
  <si>
    <t>-995187025</t>
  </si>
  <si>
    <t>998722101</t>
  </si>
  <si>
    <t>Přesun hmot tonážní pro vnitřní vodovod v objektech v do 6 m</t>
  </si>
  <si>
    <t>515290832</t>
  </si>
  <si>
    <t xml:space="preserve">SO-06 - Zpevněné plochy </t>
  </si>
  <si>
    <t>06-01 - Zpevněná plocha</t>
  </si>
  <si>
    <t xml:space="preserve">      5-01 - Betonová plocha</t>
  </si>
  <si>
    <t xml:space="preserve">      5-02 - Štěrková plocha</t>
  </si>
  <si>
    <t>936804038</t>
  </si>
  <si>
    <t>600*1,1</t>
  </si>
  <si>
    <t>-740457897</t>
  </si>
  <si>
    <t>660*0,20</t>
  </si>
  <si>
    <t>1455711658</t>
  </si>
  <si>
    <t>46458691</t>
  </si>
  <si>
    <t>600*(0,51-0,20)*1,1</t>
  </si>
  <si>
    <t>162551108</t>
  </si>
  <si>
    <t>Vodorovné přemístění přes 2 500 do 3000 m výkopku/sypaniny z horniny třídy těžitelnosti I skupiny 1 až 3</t>
  </si>
  <si>
    <t>-1971718580</t>
  </si>
  <si>
    <t>-591067798</t>
  </si>
  <si>
    <t>-223517658</t>
  </si>
  <si>
    <t>5-01</t>
  </si>
  <si>
    <t>Betonová plocha</t>
  </si>
  <si>
    <t>564861112</t>
  </si>
  <si>
    <t>Podklad ze štěrkodrtě ŠD plochy přes 100 m2 tl 210 mm</t>
  </si>
  <si>
    <t>1958428694</t>
  </si>
  <si>
    <t>265*1,1</t>
  </si>
  <si>
    <t>567921112</t>
  </si>
  <si>
    <t>Podklad z mezerovitého betonu MCB tl 150 mm</t>
  </si>
  <si>
    <t>-666016230</t>
  </si>
  <si>
    <t>265*1,05</t>
  </si>
  <si>
    <t>581141212</t>
  </si>
  <si>
    <t>Kryt cementobetonový vozovek skupiny CB II tl 210 mm</t>
  </si>
  <si>
    <t>-297358842</t>
  </si>
  <si>
    <t>5-02</t>
  </si>
  <si>
    <t>Štěrková plocha</t>
  </si>
  <si>
    <t>564871111</t>
  </si>
  <si>
    <t>Podklad ze štěrkodrtě ŠD plochy přes 100 m2 tl 250 mm</t>
  </si>
  <si>
    <t>915481355</t>
  </si>
  <si>
    <t>335*1,1</t>
  </si>
  <si>
    <t>564871112</t>
  </si>
  <si>
    <t>Podklad ze štěrkodrtě ŠD plochy přes 100 m2 tl. 260 mm</t>
  </si>
  <si>
    <t>-1851620639</t>
  </si>
  <si>
    <t>998225111</t>
  </si>
  <si>
    <t>Přesun hmot pro pozemní komunikace s krytem z kamene, monolitickým betonovým nebo živičným</t>
  </si>
  <si>
    <t>1302011028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</si>
</sst>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CFFCC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3" fillId="5" borderId="22" xfId="0" applyFont="1" applyFill="1" applyBorder="1" applyAlignment="1" applyProtection="1">
      <alignment horizontal="center" vertical="center"/>
    </xf>
    <xf numFmtId="0" fontId="37" fillId="5" borderId="22" xfId="0" applyFont="1" applyFill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01-1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Kompostovací hala Eš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Eš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30. 5. 2024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Tomáš Salač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Pavel Strnad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ROUND(AG95+AG100+AG102+AG104+AG106,2)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ROUND(AS95+AS100+AS102+AS104+AS106,2)</f>
        <v>0</v>
      </c>
      <c r="AT94" s="115">
        <f>ROUND(SUM(AV94:AW94),2)</f>
        <v>0</v>
      </c>
      <c r="AU94" s="116">
        <f>ROUND(AU95+AU100+AU102+AU104+AU106,5)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ROUND(AZ95+AZ100+AZ102+AZ104+AZ106,2)</f>
        <v>0</v>
      </c>
      <c r="BA94" s="115">
        <f>ROUND(BA95+BA100+BA102+BA104+BA106,2)</f>
        <v>0</v>
      </c>
      <c r="BB94" s="115">
        <f>ROUND(BB95+BB100+BB102+BB104+BB106,2)</f>
        <v>0</v>
      </c>
      <c r="BC94" s="115">
        <f>ROUND(BC95+BC100+BC102+BC104+BC106,2)</f>
        <v>0</v>
      </c>
      <c r="BD94" s="117">
        <f>ROUND(BD95+BD100+BD102+BD104+BD106,2)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4" customFormat="1" ht="16.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90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'01-01 - Stavební část'!J32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91</v>
      </c>
      <c r="AR96" s="73"/>
      <c r="AS96" s="138">
        <v>0</v>
      </c>
      <c r="AT96" s="139">
        <f>ROUND(SUM(AV96:AW96),2)</f>
        <v>0</v>
      </c>
      <c r="AU96" s="140">
        <f>'01-01 - Stavební část'!P130</f>
        <v>0</v>
      </c>
      <c r="AV96" s="139">
        <f>'01-01 - Stavební část'!J35</f>
        <v>0</v>
      </c>
      <c r="AW96" s="139">
        <f>'01-01 - Stavební část'!J36</f>
        <v>0</v>
      </c>
      <c r="AX96" s="139">
        <f>'01-01 - Stavební část'!J37</f>
        <v>0</v>
      </c>
      <c r="AY96" s="139">
        <f>'01-01 - Stavební část'!J38</f>
        <v>0</v>
      </c>
      <c r="AZ96" s="139">
        <f>'01-01 - Stavební část'!F35</f>
        <v>0</v>
      </c>
      <c r="BA96" s="139">
        <f>'01-01 - Stavební část'!F36</f>
        <v>0</v>
      </c>
      <c r="BB96" s="139">
        <f>'01-01 - Stavební část'!F37</f>
        <v>0</v>
      </c>
      <c r="BC96" s="139">
        <f>'01-01 - Stavební část'!F38</f>
        <v>0</v>
      </c>
      <c r="BD96" s="141">
        <f>'01-01 - Stavební část'!F39</f>
        <v>0</v>
      </c>
      <c r="BE96" s="4"/>
      <c r="BT96" s="142" t="s">
        <v>87</v>
      </c>
      <c r="BV96" s="142" t="s">
        <v>80</v>
      </c>
      <c r="BW96" s="142" t="s">
        <v>92</v>
      </c>
      <c r="BX96" s="142" t="s">
        <v>86</v>
      </c>
      <c r="CL96" s="142" t="s">
        <v>1</v>
      </c>
    </row>
    <row r="97" s="4" customFormat="1" ht="16.5" customHeight="1">
      <c r="A97" s="133" t="s">
        <v>88</v>
      </c>
      <c r="B97" s="71"/>
      <c r="C97" s="134"/>
      <c r="D97" s="134"/>
      <c r="E97" s="135" t="s">
        <v>93</v>
      </c>
      <c r="F97" s="135"/>
      <c r="G97" s="135"/>
      <c r="H97" s="135"/>
      <c r="I97" s="135"/>
      <c r="J97" s="134"/>
      <c r="K97" s="135" t="s">
        <v>94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'01-02 - ZTI'!J32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38">
        <v>0</v>
      </c>
      <c r="AT97" s="139">
        <f>ROUND(SUM(AV97:AW97),2)</f>
        <v>0</v>
      </c>
      <c r="AU97" s="140">
        <f>'01-02 - ZTI'!P129</f>
        <v>0</v>
      </c>
      <c r="AV97" s="139">
        <f>'01-02 - ZTI'!J35</f>
        <v>0</v>
      </c>
      <c r="AW97" s="139">
        <f>'01-02 - ZTI'!J36</f>
        <v>0</v>
      </c>
      <c r="AX97" s="139">
        <f>'01-02 - ZTI'!J37</f>
        <v>0</v>
      </c>
      <c r="AY97" s="139">
        <f>'01-02 - ZTI'!J38</f>
        <v>0</v>
      </c>
      <c r="AZ97" s="139">
        <f>'01-02 - ZTI'!F35</f>
        <v>0</v>
      </c>
      <c r="BA97" s="139">
        <f>'01-02 - ZTI'!F36</f>
        <v>0</v>
      </c>
      <c r="BB97" s="139">
        <f>'01-02 - ZTI'!F37</f>
        <v>0</v>
      </c>
      <c r="BC97" s="139">
        <f>'01-02 - ZTI'!F38</f>
        <v>0</v>
      </c>
      <c r="BD97" s="141">
        <f>'01-02 - ZTI'!F39</f>
        <v>0</v>
      </c>
      <c r="BE97" s="4"/>
      <c r="BT97" s="142" t="s">
        <v>87</v>
      </c>
      <c r="BV97" s="142" t="s">
        <v>80</v>
      </c>
      <c r="BW97" s="142" t="s">
        <v>95</v>
      </c>
      <c r="BX97" s="142" t="s">
        <v>86</v>
      </c>
      <c r="CL97" s="142" t="s">
        <v>1</v>
      </c>
    </row>
    <row r="98" s="4" customFormat="1" ht="16.5" customHeight="1">
      <c r="A98" s="133" t="s">
        <v>88</v>
      </c>
      <c r="B98" s="71"/>
      <c r="C98" s="134"/>
      <c r="D98" s="134"/>
      <c r="E98" s="135" t="s">
        <v>96</v>
      </c>
      <c r="F98" s="135"/>
      <c r="G98" s="135"/>
      <c r="H98" s="135"/>
      <c r="I98" s="135"/>
      <c r="J98" s="134"/>
      <c r="K98" s="135" t="s">
        <v>97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'01-04 - Technologie prově...'!J32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91</v>
      </c>
      <c r="AR98" s="73"/>
      <c r="AS98" s="138">
        <v>0</v>
      </c>
      <c r="AT98" s="139">
        <f>ROUND(SUM(AV98:AW98),2)</f>
        <v>0</v>
      </c>
      <c r="AU98" s="140">
        <f>'01-04 - Technologie prově...'!P123</f>
        <v>0</v>
      </c>
      <c r="AV98" s="139">
        <f>'01-04 - Technologie prově...'!J35</f>
        <v>0</v>
      </c>
      <c r="AW98" s="139">
        <f>'01-04 - Technologie prově...'!J36</f>
        <v>0</v>
      </c>
      <c r="AX98" s="139">
        <f>'01-04 - Technologie prově...'!J37</f>
        <v>0</v>
      </c>
      <c r="AY98" s="139">
        <f>'01-04 - Technologie prově...'!J38</f>
        <v>0</v>
      </c>
      <c r="AZ98" s="139">
        <f>'01-04 - Technologie prově...'!F35</f>
        <v>0</v>
      </c>
      <c r="BA98" s="139">
        <f>'01-04 - Technologie prově...'!F36</f>
        <v>0</v>
      </c>
      <c r="BB98" s="139">
        <f>'01-04 - Technologie prově...'!F37</f>
        <v>0</v>
      </c>
      <c r="BC98" s="139">
        <f>'01-04 - Technologie prově...'!F38</f>
        <v>0</v>
      </c>
      <c r="BD98" s="141">
        <f>'01-04 - Technologie prově...'!F39</f>
        <v>0</v>
      </c>
      <c r="BE98" s="4"/>
      <c r="BT98" s="142" t="s">
        <v>87</v>
      </c>
      <c r="BV98" s="142" t="s">
        <v>80</v>
      </c>
      <c r="BW98" s="142" t="s">
        <v>98</v>
      </c>
      <c r="BX98" s="142" t="s">
        <v>86</v>
      </c>
      <c r="CL98" s="142" t="s">
        <v>1</v>
      </c>
    </row>
    <row r="99" s="4" customFormat="1" ht="16.5" customHeight="1">
      <c r="A99" s="133" t="s">
        <v>88</v>
      </c>
      <c r="B99" s="71"/>
      <c r="C99" s="134"/>
      <c r="D99" s="134"/>
      <c r="E99" s="135" t="s">
        <v>99</v>
      </c>
      <c r="F99" s="135"/>
      <c r="G99" s="135"/>
      <c r="H99" s="135"/>
      <c r="I99" s="135"/>
      <c r="J99" s="134"/>
      <c r="K99" s="135" t="s">
        <v>100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'01-05 - Elektroinstalace'!J32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91</v>
      </c>
      <c r="AR99" s="73"/>
      <c r="AS99" s="138">
        <v>0</v>
      </c>
      <c r="AT99" s="139">
        <f>ROUND(SUM(AV99:AW99),2)</f>
        <v>0</v>
      </c>
      <c r="AU99" s="140">
        <f>'01-05 - Elektroinstalace'!P123</f>
        <v>0</v>
      </c>
      <c r="AV99" s="139">
        <f>'01-05 - Elektroinstalace'!J35</f>
        <v>0</v>
      </c>
      <c r="AW99" s="139">
        <f>'01-05 - Elektroinstalace'!J36</f>
        <v>0</v>
      </c>
      <c r="AX99" s="139">
        <f>'01-05 - Elektroinstalace'!J37</f>
        <v>0</v>
      </c>
      <c r="AY99" s="139">
        <f>'01-05 - Elektroinstalace'!J38</f>
        <v>0</v>
      </c>
      <c r="AZ99" s="139">
        <f>'01-05 - Elektroinstalace'!F35</f>
        <v>0</v>
      </c>
      <c r="BA99" s="139">
        <f>'01-05 - Elektroinstalace'!F36</f>
        <v>0</v>
      </c>
      <c r="BB99" s="139">
        <f>'01-05 - Elektroinstalace'!F37</f>
        <v>0</v>
      </c>
      <c r="BC99" s="139">
        <f>'01-05 - Elektroinstalace'!F38</f>
        <v>0</v>
      </c>
      <c r="BD99" s="141">
        <f>'01-05 - Elektroinstalace'!F39</f>
        <v>0</v>
      </c>
      <c r="BE99" s="4"/>
      <c r="BT99" s="142" t="s">
        <v>87</v>
      </c>
      <c r="BV99" s="142" t="s">
        <v>80</v>
      </c>
      <c r="BW99" s="142" t="s">
        <v>101</v>
      </c>
      <c r="BX99" s="142" t="s">
        <v>86</v>
      </c>
      <c r="CL99" s="142" t="s">
        <v>1</v>
      </c>
    </row>
    <row r="100" s="7" customFormat="1" ht="16.5" customHeight="1">
      <c r="A100" s="7"/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ROUND(AG101,2)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84</v>
      </c>
      <c r="AR100" s="127"/>
      <c r="AS100" s="128">
        <f>ROUND(AS101,2)</f>
        <v>0</v>
      </c>
      <c r="AT100" s="129">
        <f>ROUND(SUM(AV100:AW100),2)</f>
        <v>0</v>
      </c>
      <c r="AU100" s="130">
        <f>ROUND(AU101,5)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ROUND(AZ101,2)</f>
        <v>0</v>
      </c>
      <c r="BA100" s="129">
        <f>ROUND(BA101,2)</f>
        <v>0</v>
      </c>
      <c r="BB100" s="129">
        <f>ROUND(BB101,2)</f>
        <v>0</v>
      </c>
      <c r="BC100" s="129">
        <f>ROUND(BC101,2)</f>
        <v>0</v>
      </c>
      <c r="BD100" s="131">
        <f>ROUND(BD101,2)</f>
        <v>0</v>
      </c>
      <c r="BE100" s="7"/>
      <c r="BS100" s="132" t="s">
        <v>77</v>
      </c>
      <c r="BT100" s="132" t="s">
        <v>85</v>
      </c>
      <c r="BU100" s="132" t="s">
        <v>79</v>
      </c>
      <c r="BV100" s="132" t="s">
        <v>80</v>
      </c>
      <c r="BW100" s="132" t="s">
        <v>104</v>
      </c>
      <c r="BX100" s="132" t="s">
        <v>5</v>
      </c>
      <c r="CL100" s="132" t="s">
        <v>1</v>
      </c>
      <c r="CM100" s="132" t="s">
        <v>87</v>
      </c>
    </row>
    <row r="101" s="4" customFormat="1" ht="16.5" customHeight="1">
      <c r="A101" s="133" t="s">
        <v>88</v>
      </c>
      <c r="B101" s="71"/>
      <c r="C101" s="134"/>
      <c r="D101" s="134"/>
      <c r="E101" s="135" t="s">
        <v>105</v>
      </c>
      <c r="F101" s="135"/>
      <c r="G101" s="135"/>
      <c r="H101" s="135"/>
      <c r="I101" s="135"/>
      <c r="J101" s="134"/>
      <c r="K101" s="135" t="s">
        <v>103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'02-01 - Silniční váha'!J32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91</v>
      </c>
      <c r="AR101" s="73"/>
      <c r="AS101" s="138">
        <v>0</v>
      </c>
      <c r="AT101" s="139">
        <f>ROUND(SUM(AV101:AW101),2)</f>
        <v>0</v>
      </c>
      <c r="AU101" s="140">
        <f>'02-01 - Silniční váha'!P126</f>
        <v>0</v>
      </c>
      <c r="AV101" s="139">
        <f>'02-01 - Silniční váha'!J35</f>
        <v>0</v>
      </c>
      <c r="AW101" s="139">
        <f>'02-01 - Silniční váha'!J36</f>
        <v>0</v>
      </c>
      <c r="AX101" s="139">
        <f>'02-01 - Silniční váha'!J37</f>
        <v>0</v>
      </c>
      <c r="AY101" s="139">
        <f>'02-01 - Silniční váha'!J38</f>
        <v>0</v>
      </c>
      <c r="AZ101" s="139">
        <f>'02-01 - Silniční váha'!F35</f>
        <v>0</v>
      </c>
      <c r="BA101" s="139">
        <f>'02-01 - Silniční váha'!F36</f>
        <v>0</v>
      </c>
      <c r="BB101" s="139">
        <f>'02-01 - Silniční váha'!F37</f>
        <v>0</v>
      </c>
      <c r="BC101" s="139">
        <f>'02-01 - Silniční váha'!F38</f>
        <v>0</v>
      </c>
      <c r="BD101" s="141">
        <f>'02-01 - Silniční váha'!F39</f>
        <v>0</v>
      </c>
      <c r="BE101" s="4"/>
      <c r="BT101" s="142" t="s">
        <v>87</v>
      </c>
      <c r="BV101" s="142" t="s">
        <v>80</v>
      </c>
      <c r="BW101" s="142" t="s">
        <v>106</v>
      </c>
      <c r="BX101" s="142" t="s">
        <v>104</v>
      </c>
      <c r="CL101" s="142" t="s">
        <v>1</v>
      </c>
    </row>
    <row r="102" s="7" customFormat="1" ht="16.5" customHeight="1">
      <c r="A102" s="7"/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ROUND(AG103,2)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84</v>
      </c>
      <c r="AR102" s="127"/>
      <c r="AS102" s="128">
        <f>ROUND(AS103,2)</f>
        <v>0</v>
      </c>
      <c r="AT102" s="129">
        <f>ROUND(SUM(AV102:AW102),2)</f>
        <v>0</v>
      </c>
      <c r="AU102" s="130">
        <f>ROUND(AU103,5)</f>
        <v>0</v>
      </c>
      <c r="AV102" s="129">
        <f>ROUND(AZ102*L29,2)</f>
        <v>0</v>
      </c>
      <c r="AW102" s="129">
        <f>ROUND(BA102*L30,2)</f>
        <v>0</v>
      </c>
      <c r="AX102" s="129">
        <f>ROUND(BB102*L29,2)</f>
        <v>0</v>
      </c>
      <c r="AY102" s="129">
        <f>ROUND(BC102*L30,2)</f>
        <v>0</v>
      </c>
      <c r="AZ102" s="129">
        <f>ROUND(AZ103,2)</f>
        <v>0</v>
      </c>
      <c r="BA102" s="129">
        <f>ROUND(BA103,2)</f>
        <v>0</v>
      </c>
      <c r="BB102" s="129">
        <f>ROUND(BB103,2)</f>
        <v>0</v>
      </c>
      <c r="BC102" s="129">
        <f>ROUND(BC103,2)</f>
        <v>0</v>
      </c>
      <c r="BD102" s="131">
        <f>ROUND(BD103,2)</f>
        <v>0</v>
      </c>
      <c r="BE102" s="7"/>
      <c r="BS102" s="132" t="s">
        <v>77</v>
      </c>
      <c r="BT102" s="132" t="s">
        <v>85</v>
      </c>
      <c r="BU102" s="132" t="s">
        <v>79</v>
      </c>
      <c r="BV102" s="132" t="s">
        <v>80</v>
      </c>
      <c r="BW102" s="132" t="s">
        <v>109</v>
      </c>
      <c r="BX102" s="132" t="s">
        <v>5</v>
      </c>
      <c r="CL102" s="132" t="s">
        <v>1</v>
      </c>
      <c r="CM102" s="132" t="s">
        <v>87</v>
      </c>
    </row>
    <row r="103" s="4" customFormat="1" ht="16.5" customHeight="1">
      <c r="A103" s="133" t="s">
        <v>88</v>
      </c>
      <c r="B103" s="71"/>
      <c r="C103" s="134"/>
      <c r="D103" s="134"/>
      <c r="E103" s="135" t="s">
        <v>110</v>
      </c>
      <c r="F103" s="135"/>
      <c r="G103" s="135"/>
      <c r="H103" s="135"/>
      <c r="I103" s="135"/>
      <c r="J103" s="134"/>
      <c r="K103" s="135" t="s">
        <v>108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'03-01 - Kanalizace'!J32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91</v>
      </c>
      <c r="AR103" s="73"/>
      <c r="AS103" s="138">
        <v>0</v>
      </c>
      <c r="AT103" s="139">
        <f>ROUND(SUM(AV103:AW103),2)</f>
        <v>0</v>
      </c>
      <c r="AU103" s="140">
        <f>'03-01 - Kanalizace'!P129</f>
        <v>0</v>
      </c>
      <c r="AV103" s="139">
        <f>'03-01 - Kanalizace'!J35</f>
        <v>0</v>
      </c>
      <c r="AW103" s="139">
        <f>'03-01 - Kanalizace'!J36</f>
        <v>0</v>
      </c>
      <c r="AX103" s="139">
        <f>'03-01 - Kanalizace'!J37</f>
        <v>0</v>
      </c>
      <c r="AY103" s="139">
        <f>'03-01 - Kanalizace'!J38</f>
        <v>0</v>
      </c>
      <c r="AZ103" s="139">
        <f>'03-01 - Kanalizace'!F35</f>
        <v>0</v>
      </c>
      <c r="BA103" s="139">
        <f>'03-01 - Kanalizace'!F36</f>
        <v>0</v>
      </c>
      <c r="BB103" s="139">
        <f>'03-01 - Kanalizace'!F37</f>
        <v>0</v>
      </c>
      <c r="BC103" s="139">
        <f>'03-01 - Kanalizace'!F38</f>
        <v>0</v>
      </c>
      <c r="BD103" s="141">
        <f>'03-01 - Kanalizace'!F39</f>
        <v>0</v>
      </c>
      <c r="BE103" s="4"/>
      <c r="BT103" s="142" t="s">
        <v>87</v>
      </c>
      <c r="BV103" s="142" t="s">
        <v>80</v>
      </c>
      <c r="BW103" s="142" t="s">
        <v>111</v>
      </c>
      <c r="BX103" s="142" t="s">
        <v>109</v>
      </c>
      <c r="CL103" s="142" t="s">
        <v>1</v>
      </c>
    </row>
    <row r="104" s="7" customFormat="1" ht="16.5" customHeight="1">
      <c r="A104" s="7"/>
      <c r="B104" s="120"/>
      <c r="C104" s="121"/>
      <c r="D104" s="122" t="s">
        <v>112</v>
      </c>
      <c r="E104" s="122"/>
      <c r="F104" s="122"/>
      <c r="G104" s="122"/>
      <c r="H104" s="122"/>
      <c r="I104" s="123"/>
      <c r="J104" s="122" t="s">
        <v>113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ROUND(AG105,2)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84</v>
      </c>
      <c r="AR104" s="127"/>
      <c r="AS104" s="128">
        <f>ROUND(AS105,2)</f>
        <v>0</v>
      </c>
      <c r="AT104" s="129">
        <f>ROUND(SUM(AV104:AW104),2)</f>
        <v>0</v>
      </c>
      <c r="AU104" s="130">
        <f>ROUND(AU105,5)</f>
        <v>0</v>
      </c>
      <c r="AV104" s="129">
        <f>ROUND(AZ104*L29,2)</f>
        <v>0</v>
      </c>
      <c r="AW104" s="129">
        <f>ROUND(BA104*L30,2)</f>
        <v>0</v>
      </c>
      <c r="AX104" s="129">
        <f>ROUND(BB104*L29,2)</f>
        <v>0</v>
      </c>
      <c r="AY104" s="129">
        <f>ROUND(BC104*L30,2)</f>
        <v>0</v>
      </c>
      <c r="AZ104" s="129">
        <f>ROUND(AZ105,2)</f>
        <v>0</v>
      </c>
      <c r="BA104" s="129">
        <f>ROUND(BA105,2)</f>
        <v>0</v>
      </c>
      <c r="BB104" s="129">
        <f>ROUND(BB105,2)</f>
        <v>0</v>
      </c>
      <c r="BC104" s="129">
        <f>ROUND(BC105,2)</f>
        <v>0</v>
      </c>
      <c r="BD104" s="131">
        <f>ROUND(BD105,2)</f>
        <v>0</v>
      </c>
      <c r="BE104" s="7"/>
      <c r="BS104" s="132" t="s">
        <v>77</v>
      </c>
      <c r="BT104" s="132" t="s">
        <v>85</v>
      </c>
      <c r="BU104" s="132" t="s">
        <v>79</v>
      </c>
      <c r="BV104" s="132" t="s">
        <v>80</v>
      </c>
      <c r="BW104" s="132" t="s">
        <v>114</v>
      </c>
      <c r="BX104" s="132" t="s">
        <v>5</v>
      </c>
      <c r="CL104" s="132" t="s">
        <v>1</v>
      </c>
      <c r="CM104" s="132" t="s">
        <v>87</v>
      </c>
    </row>
    <row r="105" s="4" customFormat="1" ht="16.5" customHeight="1">
      <c r="A105" s="133" t="s">
        <v>88</v>
      </c>
      <c r="B105" s="71"/>
      <c r="C105" s="134"/>
      <c r="D105" s="134"/>
      <c r="E105" s="135" t="s">
        <v>115</v>
      </c>
      <c r="F105" s="135"/>
      <c r="G105" s="135"/>
      <c r="H105" s="135"/>
      <c r="I105" s="135"/>
      <c r="J105" s="134"/>
      <c r="K105" s="135" t="s">
        <v>116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'04-01 - Vodovodní přípojka'!J32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91</v>
      </c>
      <c r="AR105" s="73"/>
      <c r="AS105" s="138">
        <v>0</v>
      </c>
      <c r="AT105" s="139">
        <f>ROUND(SUM(AV105:AW105),2)</f>
        <v>0</v>
      </c>
      <c r="AU105" s="140">
        <f>'04-01 - Vodovodní přípojka'!P127</f>
        <v>0</v>
      </c>
      <c r="AV105" s="139">
        <f>'04-01 - Vodovodní přípojka'!J35</f>
        <v>0</v>
      </c>
      <c r="AW105" s="139">
        <f>'04-01 - Vodovodní přípojka'!J36</f>
        <v>0</v>
      </c>
      <c r="AX105" s="139">
        <f>'04-01 - Vodovodní přípojka'!J37</f>
        <v>0</v>
      </c>
      <c r="AY105" s="139">
        <f>'04-01 - Vodovodní přípojka'!J38</f>
        <v>0</v>
      </c>
      <c r="AZ105" s="139">
        <f>'04-01 - Vodovodní přípojka'!F35</f>
        <v>0</v>
      </c>
      <c r="BA105" s="139">
        <f>'04-01 - Vodovodní přípojka'!F36</f>
        <v>0</v>
      </c>
      <c r="BB105" s="139">
        <f>'04-01 - Vodovodní přípojka'!F37</f>
        <v>0</v>
      </c>
      <c r="BC105" s="139">
        <f>'04-01 - Vodovodní přípojka'!F38</f>
        <v>0</v>
      </c>
      <c r="BD105" s="141">
        <f>'04-01 - Vodovodní přípojka'!F39</f>
        <v>0</v>
      </c>
      <c r="BE105" s="4"/>
      <c r="BT105" s="142" t="s">
        <v>87</v>
      </c>
      <c r="BV105" s="142" t="s">
        <v>80</v>
      </c>
      <c r="BW105" s="142" t="s">
        <v>117</v>
      </c>
      <c r="BX105" s="142" t="s">
        <v>114</v>
      </c>
      <c r="CL105" s="142" t="s">
        <v>1</v>
      </c>
    </row>
    <row r="106" s="7" customFormat="1" ht="16.5" customHeight="1">
      <c r="A106" s="7"/>
      <c r="B106" s="120"/>
      <c r="C106" s="121"/>
      <c r="D106" s="122" t="s">
        <v>118</v>
      </c>
      <c r="E106" s="122"/>
      <c r="F106" s="122"/>
      <c r="G106" s="122"/>
      <c r="H106" s="122"/>
      <c r="I106" s="123"/>
      <c r="J106" s="122" t="s">
        <v>119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ROUND(AG107,2)</f>
        <v>0</v>
      </c>
      <c r="AH106" s="123"/>
      <c r="AI106" s="123"/>
      <c r="AJ106" s="123"/>
      <c r="AK106" s="123"/>
      <c r="AL106" s="123"/>
      <c r="AM106" s="123"/>
      <c r="AN106" s="125">
        <f>SUM(AG106,AT106)</f>
        <v>0</v>
      </c>
      <c r="AO106" s="123"/>
      <c r="AP106" s="123"/>
      <c r="AQ106" s="126" t="s">
        <v>84</v>
      </c>
      <c r="AR106" s="127"/>
      <c r="AS106" s="128">
        <f>ROUND(AS107,2)</f>
        <v>0</v>
      </c>
      <c r="AT106" s="129">
        <f>ROUND(SUM(AV106:AW106),2)</f>
        <v>0</v>
      </c>
      <c r="AU106" s="130">
        <f>ROUND(AU107,5)</f>
        <v>0</v>
      </c>
      <c r="AV106" s="129">
        <f>ROUND(AZ106*L29,2)</f>
        <v>0</v>
      </c>
      <c r="AW106" s="129">
        <f>ROUND(BA106*L30,2)</f>
        <v>0</v>
      </c>
      <c r="AX106" s="129">
        <f>ROUND(BB106*L29,2)</f>
        <v>0</v>
      </c>
      <c r="AY106" s="129">
        <f>ROUND(BC106*L30,2)</f>
        <v>0</v>
      </c>
      <c r="AZ106" s="129">
        <f>ROUND(AZ107,2)</f>
        <v>0</v>
      </c>
      <c r="BA106" s="129">
        <f>ROUND(BA107,2)</f>
        <v>0</v>
      </c>
      <c r="BB106" s="129">
        <f>ROUND(BB107,2)</f>
        <v>0</v>
      </c>
      <c r="BC106" s="129">
        <f>ROUND(BC107,2)</f>
        <v>0</v>
      </c>
      <c r="BD106" s="131">
        <f>ROUND(BD107,2)</f>
        <v>0</v>
      </c>
      <c r="BE106" s="7"/>
      <c r="BS106" s="132" t="s">
        <v>77</v>
      </c>
      <c r="BT106" s="132" t="s">
        <v>85</v>
      </c>
      <c r="BU106" s="132" t="s">
        <v>79</v>
      </c>
      <c r="BV106" s="132" t="s">
        <v>80</v>
      </c>
      <c r="BW106" s="132" t="s">
        <v>120</v>
      </c>
      <c r="BX106" s="132" t="s">
        <v>5</v>
      </c>
      <c r="CL106" s="132" t="s">
        <v>1</v>
      </c>
      <c r="CM106" s="132" t="s">
        <v>87</v>
      </c>
    </row>
    <row r="107" s="4" customFormat="1" ht="16.5" customHeight="1">
      <c r="A107" s="133" t="s">
        <v>88</v>
      </c>
      <c r="B107" s="71"/>
      <c r="C107" s="134"/>
      <c r="D107" s="134"/>
      <c r="E107" s="135" t="s">
        <v>121</v>
      </c>
      <c r="F107" s="135"/>
      <c r="G107" s="135"/>
      <c r="H107" s="135"/>
      <c r="I107" s="135"/>
      <c r="J107" s="134"/>
      <c r="K107" s="135" t="s">
        <v>122</v>
      </c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'06-01 - Zpevněná plocha'!J32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91</v>
      </c>
      <c r="AR107" s="73"/>
      <c r="AS107" s="143">
        <v>0</v>
      </c>
      <c r="AT107" s="144">
        <f>ROUND(SUM(AV107:AW107),2)</f>
        <v>0</v>
      </c>
      <c r="AU107" s="145">
        <f>'06-01 - Zpevněná plocha'!P126</f>
        <v>0</v>
      </c>
      <c r="AV107" s="144">
        <f>'06-01 - Zpevněná plocha'!J35</f>
        <v>0</v>
      </c>
      <c r="AW107" s="144">
        <f>'06-01 - Zpevněná plocha'!J36</f>
        <v>0</v>
      </c>
      <c r="AX107" s="144">
        <f>'06-01 - Zpevněná plocha'!J37</f>
        <v>0</v>
      </c>
      <c r="AY107" s="144">
        <f>'06-01 - Zpevněná plocha'!J38</f>
        <v>0</v>
      </c>
      <c r="AZ107" s="144">
        <f>'06-01 - Zpevněná plocha'!F35</f>
        <v>0</v>
      </c>
      <c r="BA107" s="144">
        <f>'06-01 - Zpevněná plocha'!F36</f>
        <v>0</v>
      </c>
      <c r="BB107" s="144">
        <f>'06-01 - Zpevněná plocha'!F37</f>
        <v>0</v>
      </c>
      <c r="BC107" s="144">
        <f>'06-01 - Zpevněná plocha'!F38</f>
        <v>0</v>
      </c>
      <c r="BD107" s="146">
        <f>'06-01 - Zpevněná plocha'!F39</f>
        <v>0</v>
      </c>
      <c r="BE107" s="4"/>
      <c r="BT107" s="142" t="s">
        <v>87</v>
      </c>
      <c r="BV107" s="142" t="s">
        <v>80</v>
      </c>
      <c r="BW107" s="142" t="s">
        <v>123</v>
      </c>
      <c r="BX107" s="142" t="s">
        <v>120</v>
      </c>
      <c r="CL107" s="142" t="s">
        <v>1</v>
      </c>
    </row>
    <row r="108" s="2" customFormat="1" ht="30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jD/kW/2QB03EMNQhAm8dLOf3iVMWd2vulWPvUIV5zqCxiPAjbjyGHEea6m5DCBFrbPCqQDVz5vU9YPRV56V6Vw==" hashValue="MiP+b40OBe0cAm+YgMMHI8s2f53an8ctbgXDI0s7qoIaoD42TsDaBnuZthx6n9OWiPtQqjyC5eL8kteVJAnMmw==" algorithmName="SHA-512" password="CC35"/>
  <mergeCells count="90">
    <mergeCell ref="C92:G92"/>
    <mergeCell ref="D104:H104"/>
    <mergeCell ref="D102:H102"/>
    <mergeCell ref="D95:H95"/>
    <mergeCell ref="D100:H100"/>
    <mergeCell ref="E103:I103"/>
    <mergeCell ref="E97:I97"/>
    <mergeCell ref="E96:I96"/>
    <mergeCell ref="E101:I101"/>
    <mergeCell ref="E98:I98"/>
    <mergeCell ref="E99:I99"/>
    <mergeCell ref="I92:AF92"/>
    <mergeCell ref="J104:AF104"/>
    <mergeCell ref="J100:AF100"/>
    <mergeCell ref="J102:AF102"/>
    <mergeCell ref="J95:AF95"/>
    <mergeCell ref="K101:AF101"/>
    <mergeCell ref="K96:AF96"/>
    <mergeCell ref="K99:AF99"/>
    <mergeCell ref="K98:AF98"/>
    <mergeCell ref="K103:AF103"/>
    <mergeCell ref="K97:AF97"/>
    <mergeCell ref="L85:AJ85"/>
    <mergeCell ref="E105:I105"/>
    <mergeCell ref="K105:AF105"/>
    <mergeCell ref="D106:H106"/>
    <mergeCell ref="J106:AF106"/>
    <mergeCell ref="E107:I107"/>
    <mergeCell ref="K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2:AM92"/>
    <mergeCell ref="AG101:AM101"/>
    <mergeCell ref="AG97:AM97"/>
    <mergeCell ref="AG103:AM103"/>
    <mergeCell ref="AG100:AM100"/>
    <mergeCell ref="AG102:AM102"/>
    <mergeCell ref="AG95:AM95"/>
    <mergeCell ref="AG96:AM96"/>
    <mergeCell ref="AG98:AM98"/>
    <mergeCell ref="AG104:AM104"/>
    <mergeCell ref="AG99:AM99"/>
    <mergeCell ref="AM89:AP89"/>
    <mergeCell ref="AM87:AN87"/>
    <mergeCell ref="AM90:AP90"/>
    <mergeCell ref="AN103:AP103"/>
    <mergeCell ref="AN104:AP104"/>
    <mergeCell ref="AN102:AP102"/>
    <mergeCell ref="AN97:AP97"/>
    <mergeCell ref="AN101:AP101"/>
    <mergeCell ref="AN100:AP100"/>
    <mergeCell ref="AN95:AP95"/>
    <mergeCell ref="AN99:AP99"/>
    <mergeCell ref="AN96:AP96"/>
    <mergeCell ref="AN92:AP9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6" location="'01-01 - Stavební část'!C2" display="/"/>
    <hyperlink ref="A97" location="'01-02 - ZTI'!C2" display="/"/>
    <hyperlink ref="A98" location="'01-04 - Technologie prově...'!C2" display="/"/>
    <hyperlink ref="A99" location="'01-05 - Elektroinstalace'!C2" display="/"/>
    <hyperlink ref="A101" location="'02-01 - Silniční váha'!C2" display="/"/>
    <hyperlink ref="A103" location="'03-01 - Kanalizace'!C2" display="/"/>
    <hyperlink ref="A105" location="'04-01 - Vodovodní přípojka'!C2" display="/"/>
    <hyperlink ref="A107" location="'06-01 - Zpevněná plo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ROUND((SUM(BE130:BE318)),  2)</f>
        <v>0</v>
      </c>
      <c r="G35" s="39"/>
      <c r="H35" s="39"/>
      <c r="I35" s="165">
        <v>0.20999999999999999</v>
      </c>
      <c r="J35" s="164">
        <f>ROUND(((SUM(BE130:BE318))*I35),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ROUND((SUM(BF130:BF318)),  2)</f>
        <v>0</v>
      </c>
      <c r="G36" s="39"/>
      <c r="H36" s="39"/>
      <c r="I36" s="165">
        <v>0.12</v>
      </c>
      <c r="J36" s="164">
        <f>ROUND(((SUM(BF130:BF318))*I36),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ROUND((SUM(BG130:BG318)),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ROUND((SUM(BH130:BH318)),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ROUND((SUM(BI130:BI318)),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01-01 - Stavební část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135</v>
      </c>
      <c r="E100" s="197"/>
      <c r="F100" s="197"/>
      <c r="G100" s="197"/>
      <c r="H100" s="197"/>
      <c r="I100" s="197"/>
      <c r="J100" s="198">
        <f>J132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136</v>
      </c>
      <c r="E101" s="197"/>
      <c r="F101" s="197"/>
      <c r="G101" s="197"/>
      <c r="H101" s="197"/>
      <c r="I101" s="197"/>
      <c r="J101" s="198">
        <f>J175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137</v>
      </c>
      <c r="E102" s="197"/>
      <c r="F102" s="197"/>
      <c r="G102" s="197"/>
      <c r="H102" s="197"/>
      <c r="I102" s="197"/>
      <c r="J102" s="198">
        <f>J253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138</v>
      </c>
      <c r="E103" s="197"/>
      <c r="F103" s="197"/>
      <c r="G103" s="197"/>
      <c r="H103" s="197"/>
      <c r="I103" s="197"/>
      <c r="J103" s="198">
        <f>J274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139</v>
      </c>
      <c r="E104" s="197"/>
      <c r="F104" s="197"/>
      <c r="G104" s="197"/>
      <c r="H104" s="197"/>
      <c r="I104" s="197"/>
      <c r="J104" s="198">
        <f>J293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140</v>
      </c>
      <c r="E105" s="197"/>
      <c r="F105" s="197"/>
      <c r="G105" s="197"/>
      <c r="H105" s="197"/>
      <c r="I105" s="197"/>
      <c r="J105" s="198">
        <f>J300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141</v>
      </c>
      <c r="E106" s="192"/>
      <c r="F106" s="192"/>
      <c r="G106" s="192"/>
      <c r="H106" s="192"/>
      <c r="I106" s="192"/>
      <c r="J106" s="193">
        <f>J302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142</v>
      </c>
      <c r="E107" s="197"/>
      <c r="F107" s="197"/>
      <c r="G107" s="197"/>
      <c r="H107" s="197"/>
      <c r="I107" s="197"/>
      <c r="J107" s="198">
        <f>J303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143</v>
      </c>
      <c r="E108" s="197"/>
      <c r="F108" s="197"/>
      <c r="G108" s="197"/>
      <c r="H108" s="197"/>
      <c r="I108" s="197"/>
      <c r="J108" s="198">
        <f>J317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4" t="str">
        <f>E7</f>
        <v>Kompostovací hala Eš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125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84" t="s">
        <v>126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127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>01-01 - Stavební část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>Eš</v>
      </c>
      <c r="G124" s="41"/>
      <c r="H124" s="41"/>
      <c r="I124" s="33" t="s">
        <v>22</v>
      </c>
      <c r="J124" s="80" t="str">
        <f>IF(J14="","",J14)</f>
        <v>30. 5. 2024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E17</f>
        <v>Tomáš Salač</v>
      </c>
      <c r="G126" s="41"/>
      <c r="H126" s="41"/>
      <c r="I126" s="33" t="s">
        <v>31</v>
      </c>
      <c r="J126" s="37" t="str">
        <f>E23</f>
        <v>Ing. Pavel Strnad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29</v>
      </c>
      <c r="D127" s="41"/>
      <c r="E127" s="41"/>
      <c r="F127" s="28" t="str">
        <f>IF(E20="","",E20)</f>
        <v>Vyplň údaj</v>
      </c>
      <c r="G127" s="41"/>
      <c r="H127" s="41"/>
      <c r="I127" s="33" t="s">
        <v>35</v>
      </c>
      <c r="J127" s="37" t="str">
        <f>E26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145</v>
      </c>
      <c r="D129" s="203" t="s">
        <v>63</v>
      </c>
      <c r="E129" s="203" t="s">
        <v>59</v>
      </c>
      <c r="F129" s="203" t="s">
        <v>60</v>
      </c>
      <c r="G129" s="203" t="s">
        <v>146</v>
      </c>
      <c r="H129" s="203" t="s">
        <v>147</v>
      </c>
      <c r="I129" s="203" t="s">
        <v>148</v>
      </c>
      <c r="J129" s="204" t="s">
        <v>131</v>
      </c>
      <c r="K129" s="205" t="s">
        <v>149</v>
      </c>
      <c r="L129" s="206"/>
      <c r="M129" s="101" t="s">
        <v>1</v>
      </c>
      <c r="N129" s="102" t="s">
        <v>42</v>
      </c>
      <c r="O129" s="102" t="s">
        <v>150</v>
      </c>
      <c r="P129" s="102" t="s">
        <v>151</v>
      </c>
      <c r="Q129" s="102" t="s">
        <v>152</v>
      </c>
      <c r="R129" s="102" t="s">
        <v>153</v>
      </c>
      <c r="S129" s="102" t="s">
        <v>154</v>
      </c>
      <c r="T129" s="103" t="s">
        <v>155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156</v>
      </c>
      <c r="D130" s="41"/>
      <c r="E130" s="41"/>
      <c r="F130" s="41"/>
      <c r="G130" s="41"/>
      <c r="H130" s="41"/>
      <c r="I130" s="41"/>
      <c r="J130" s="207">
        <f>BK130</f>
        <v>0</v>
      </c>
      <c r="K130" s="41"/>
      <c r="L130" s="45"/>
      <c r="M130" s="104"/>
      <c r="N130" s="208"/>
      <c r="O130" s="105"/>
      <c r="P130" s="209">
        <f>P131+P302</f>
        <v>0</v>
      </c>
      <c r="Q130" s="105"/>
      <c r="R130" s="209">
        <f>R131+R302</f>
        <v>2090.85497906</v>
      </c>
      <c r="S130" s="105"/>
      <c r="T130" s="210">
        <f>T131+T302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133</v>
      </c>
      <c r="BK130" s="211">
        <f>BK131+BK302</f>
        <v>0</v>
      </c>
    </row>
    <row r="131" s="12" customFormat="1" ht="25.92" customHeight="1">
      <c r="A131" s="12"/>
      <c r="B131" s="212"/>
      <c r="C131" s="213"/>
      <c r="D131" s="214" t="s">
        <v>77</v>
      </c>
      <c r="E131" s="215" t="s">
        <v>157</v>
      </c>
      <c r="F131" s="215" t="s">
        <v>158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P132+P175+P253+P274+P293+P300</f>
        <v>0</v>
      </c>
      <c r="Q131" s="220"/>
      <c r="R131" s="221">
        <f>R132+R175+R253+R274+R293+R300</f>
        <v>2087.8210978100001</v>
      </c>
      <c r="S131" s="220"/>
      <c r="T131" s="222">
        <f>T132+T175+T253+T274+T293+T300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85</v>
      </c>
      <c r="AT131" s="224" t="s">
        <v>77</v>
      </c>
      <c r="AU131" s="224" t="s">
        <v>78</v>
      </c>
      <c r="AY131" s="223" t="s">
        <v>159</v>
      </c>
      <c r="BK131" s="225">
        <f>BK132+BK175+BK253+BK274+BK293+BK300</f>
        <v>0</v>
      </c>
    </row>
    <row r="132" s="12" customFormat="1" ht="22.8" customHeight="1">
      <c r="A132" s="12"/>
      <c r="B132" s="212"/>
      <c r="C132" s="213"/>
      <c r="D132" s="214" t="s">
        <v>77</v>
      </c>
      <c r="E132" s="226" t="s">
        <v>85</v>
      </c>
      <c r="F132" s="226" t="s">
        <v>160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SUM(P133:P174)</f>
        <v>0</v>
      </c>
      <c r="Q132" s="220"/>
      <c r="R132" s="221">
        <f>SUM(R133:R174)</f>
        <v>0</v>
      </c>
      <c r="S132" s="220"/>
      <c r="T132" s="222">
        <f>SUM(T133:T174)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85</v>
      </c>
      <c r="AT132" s="224" t="s">
        <v>77</v>
      </c>
      <c r="AU132" s="224" t="s">
        <v>85</v>
      </c>
      <c r="AY132" s="223" t="s">
        <v>159</v>
      </c>
      <c r="BK132" s="225">
        <f>SUM(BK133:BK174)</f>
        <v>0</v>
      </c>
    </row>
    <row r="133" s="2" customFormat="1" ht="24.15" customHeight="1">
      <c r="A133" s="39"/>
      <c r="B133" s="40"/>
      <c r="C133" s="228" t="s">
        <v>85</v>
      </c>
      <c r="D133" s="228" t="s">
        <v>161</v>
      </c>
      <c r="E133" s="229" t="s">
        <v>162</v>
      </c>
      <c r="F133" s="230" t="s">
        <v>163</v>
      </c>
      <c r="G133" s="231" t="s">
        <v>164</v>
      </c>
      <c r="H133" s="232">
        <v>849.48000000000002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165</v>
      </c>
      <c r="AT133" s="240" t="s">
        <v>161</v>
      </c>
      <c r="AU133" s="240" t="s">
        <v>87</v>
      </c>
      <c r="AY133" s="18" t="s">
        <v>159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85</v>
      </c>
      <c r="BK133" s="241">
        <f>ROUND(I133*H133,2)</f>
        <v>0</v>
      </c>
      <c r="BL133" s="18" t="s">
        <v>165</v>
      </c>
      <c r="BM133" s="240" t="s">
        <v>166</v>
      </c>
    </row>
    <row r="134" s="13" customFormat="1">
      <c r="A134" s="13"/>
      <c r="B134" s="242"/>
      <c r="C134" s="243"/>
      <c r="D134" s="244" t="s">
        <v>167</v>
      </c>
      <c r="E134" s="245" t="s">
        <v>1</v>
      </c>
      <c r="F134" s="246" t="s">
        <v>168</v>
      </c>
      <c r="G134" s="243"/>
      <c r="H134" s="247">
        <v>1174.48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167</v>
      </c>
      <c r="AU134" s="253" t="s">
        <v>87</v>
      </c>
      <c r="AV134" s="13" t="s">
        <v>87</v>
      </c>
      <c r="AW134" s="13" t="s">
        <v>34</v>
      </c>
      <c r="AX134" s="13" t="s">
        <v>78</v>
      </c>
      <c r="AY134" s="253" t="s">
        <v>159</v>
      </c>
    </row>
    <row r="135" s="14" customFormat="1">
      <c r="A135" s="14"/>
      <c r="B135" s="254"/>
      <c r="C135" s="255"/>
      <c r="D135" s="244" t="s">
        <v>167</v>
      </c>
      <c r="E135" s="256" t="s">
        <v>1</v>
      </c>
      <c r="F135" s="257" t="s">
        <v>169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167</v>
      </c>
      <c r="AU135" s="263" t="s">
        <v>87</v>
      </c>
      <c r="AV135" s="14" t="s">
        <v>85</v>
      </c>
      <c r="AW135" s="14" t="s">
        <v>34</v>
      </c>
      <c r="AX135" s="14" t="s">
        <v>78</v>
      </c>
      <c r="AY135" s="263" t="s">
        <v>159</v>
      </c>
    </row>
    <row r="136" s="13" customFormat="1">
      <c r="A136" s="13"/>
      <c r="B136" s="242"/>
      <c r="C136" s="243"/>
      <c r="D136" s="244" t="s">
        <v>167</v>
      </c>
      <c r="E136" s="245" t="s">
        <v>1</v>
      </c>
      <c r="F136" s="246" t="s">
        <v>170</v>
      </c>
      <c r="G136" s="243"/>
      <c r="H136" s="247">
        <v>-325</v>
      </c>
      <c r="I136" s="248"/>
      <c r="J136" s="243"/>
      <c r="K136" s="243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167</v>
      </c>
      <c r="AU136" s="253" t="s">
        <v>87</v>
      </c>
      <c r="AV136" s="13" t="s">
        <v>87</v>
      </c>
      <c r="AW136" s="13" t="s">
        <v>34</v>
      </c>
      <c r="AX136" s="13" t="s">
        <v>78</v>
      </c>
      <c r="AY136" s="253" t="s">
        <v>159</v>
      </c>
    </row>
    <row r="137" s="15" customFormat="1">
      <c r="A137" s="15"/>
      <c r="B137" s="264"/>
      <c r="C137" s="265"/>
      <c r="D137" s="244" t="s">
        <v>167</v>
      </c>
      <c r="E137" s="266" t="s">
        <v>1</v>
      </c>
      <c r="F137" s="267" t="s">
        <v>171</v>
      </c>
      <c r="G137" s="265"/>
      <c r="H137" s="268">
        <v>849.48000000000002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167</v>
      </c>
      <c r="AU137" s="274" t="s">
        <v>87</v>
      </c>
      <c r="AV137" s="15" t="s">
        <v>165</v>
      </c>
      <c r="AW137" s="15" t="s">
        <v>34</v>
      </c>
      <c r="AX137" s="15" t="s">
        <v>85</v>
      </c>
      <c r="AY137" s="274" t="s">
        <v>159</v>
      </c>
    </row>
    <row r="138" s="2" customFormat="1" ht="37.8" customHeight="1">
      <c r="A138" s="39"/>
      <c r="B138" s="40"/>
      <c r="C138" s="228" t="s">
        <v>87</v>
      </c>
      <c r="D138" s="228" t="s">
        <v>161</v>
      </c>
      <c r="E138" s="229" t="s">
        <v>172</v>
      </c>
      <c r="F138" s="230" t="s">
        <v>173</v>
      </c>
      <c r="G138" s="231" t="s">
        <v>174</v>
      </c>
      <c r="H138" s="232">
        <v>169.89599999999999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165</v>
      </c>
      <c r="AT138" s="240" t="s">
        <v>161</v>
      </c>
      <c r="AU138" s="240" t="s">
        <v>87</v>
      </c>
      <c r="AY138" s="18" t="s">
        <v>159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175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176</v>
      </c>
      <c r="G139" s="243"/>
      <c r="H139" s="247">
        <v>169.89599999999999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34</v>
      </c>
      <c r="AX139" s="13" t="s">
        <v>78</v>
      </c>
      <c r="AY139" s="253" t="s">
        <v>159</v>
      </c>
    </row>
    <row r="140" s="15" customFormat="1">
      <c r="A140" s="15"/>
      <c r="B140" s="264"/>
      <c r="C140" s="265"/>
      <c r="D140" s="244" t="s">
        <v>167</v>
      </c>
      <c r="E140" s="266" t="s">
        <v>1</v>
      </c>
      <c r="F140" s="267" t="s">
        <v>171</v>
      </c>
      <c r="G140" s="265"/>
      <c r="H140" s="268">
        <v>169.89599999999999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167</v>
      </c>
      <c r="AU140" s="274" t="s">
        <v>87</v>
      </c>
      <c r="AV140" s="15" t="s">
        <v>165</v>
      </c>
      <c r="AW140" s="15" t="s">
        <v>34</v>
      </c>
      <c r="AX140" s="15" t="s">
        <v>85</v>
      </c>
      <c r="AY140" s="274" t="s">
        <v>159</v>
      </c>
    </row>
    <row r="141" s="2" customFormat="1" ht="16.5" customHeight="1">
      <c r="A141" s="39"/>
      <c r="B141" s="40"/>
      <c r="C141" s="228" t="s">
        <v>177</v>
      </c>
      <c r="D141" s="228" t="s">
        <v>161</v>
      </c>
      <c r="E141" s="229" t="s">
        <v>178</v>
      </c>
      <c r="F141" s="230" t="s">
        <v>179</v>
      </c>
      <c r="G141" s="231" t="s">
        <v>174</v>
      </c>
      <c r="H141" s="232">
        <v>169.89599999999999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165</v>
      </c>
      <c r="AT141" s="240" t="s">
        <v>161</v>
      </c>
      <c r="AU141" s="240" t="s">
        <v>87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165</v>
      </c>
      <c r="BM141" s="240" t="s">
        <v>180</v>
      </c>
    </row>
    <row r="142" s="2" customFormat="1" ht="33" customHeight="1">
      <c r="A142" s="39"/>
      <c r="B142" s="40"/>
      <c r="C142" s="228" t="s">
        <v>165</v>
      </c>
      <c r="D142" s="228" t="s">
        <v>161</v>
      </c>
      <c r="E142" s="229" t="s">
        <v>181</v>
      </c>
      <c r="F142" s="230" t="s">
        <v>182</v>
      </c>
      <c r="G142" s="231" t="s">
        <v>174</v>
      </c>
      <c r="H142" s="232">
        <v>25.224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165</v>
      </c>
      <c r="AT142" s="240" t="s">
        <v>161</v>
      </c>
      <c r="AU142" s="240" t="s">
        <v>87</v>
      </c>
      <c r="AY142" s="18" t="s">
        <v>159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183</v>
      </c>
    </row>
    <row r="143" s="14" customFormat="1">
      <c r="A143" s="14"/>
      <c r="B143" s="254"/>
      <c r="C143" s="255"/>
      <c r="D143" s="244" t="s">
        <v>167</v>
      </c>
      <c r="E143" s="256" t="s">
        <v>1</v>
      </c>
      <c r="F143" s="257" t="s">
        <v>184</v>
      </c>
      <c r="G143" s="255"/>
      <c r="H143" s="256" t="s">
        <v>1</v>
      </c>
      <c r="I143" s="258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167</v>
      </c>
      <c r="AU143" s="263" t="s">
        <v>87</v>
      </c>
      <c r="AV143" s="14" t="s">
        <v>85</v>
      </c>
      <c r="AW143" s="14" t="s">
        <v>34</v>
      </c>
      <c r="AX143" s="14" t="s">
        <v>78</v>
      </c>
      <c r="AY143" s="263" t="s">
        <v>159</v>
      </c>
    </row>
    <row r="144" s="13" customFormat="1">
      <c r="A144" s="13"/>
      <c r="B144" s="242"/>
      <c r="C144" s="243"/>
      <c r="D144" s="244" t="s">
        <v>167</v>
      </c>
      <c r="E144" s="245" t="s">
        <v>1</v>
      </c>
      <c r="F144" s="246" t="s">
        <v>185</v>
      </c>
      <c r="G144" s="243"/>
      <c r="H144" s="247">
        <v>3.5600000000000001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167</v>
      </c>
      <c r="AU144" s="253" t="s">
        <v>87</v>
      </c>
      <c r="AV144" s="13" t="s">
        <v>87</v>
      </c>
      <c r="AW144" s="13" t="s">
        <v>34</v>
      </c>
      <c r="AX144" s="13" t="s">
        <v>78</v>
      </c>
      <c r="AY144" s="253" t="s">
        <v>159</v>
      </c>
    </row>
    <row r="145" s="13" customFormat="1">
      <c r="A145" s="13"/>
      <c r="B145" s="242"/>
      <c r="C145" s="243"/>
      <c r="D145" s="244" t="s">
        <v>167</v>
      </c>
      <c r="E145" s="245" t="s">
        <v>1</v>
      </c>
      <c r="F145" s="246" t="s">
        <v>186</v>
      </c>
      <c r="G145" s="243"/>
      <c r="H145" s="247">
        <v>9.4000000000000004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167</v>
      </c>
      <c r="AU145" s="253" t="s">
        <v>87</v>
      </c>
      <c r="AV145" s="13" t="s">
        <v>87</v>
      </c>
      <c r="AW145" s="13" t="s">
        <v>34</v>
      </c>
      <c r="AX145" s="13" t="s">
        <v>78</v>
      </c>
      <c r="AY145" s="253" t="s">
        <v>159</v>
      </c>
    </row>
    <row r="146" s="13" customFormat="1">
      <c r="A146" s="13"/>
      <c r="B146" s="242"/>
      <c r="C146" s="243"/>
      <c r="D146" s="244" t="s">
        <v>167</v>
      </c>
      <c r="E146" s="245" t="s">
        <v>1</v>
      </c>
      <c r="F146" s="246" t="s">
        <v>187</v>
      </c>
      <c r="G146" s="243"/>
      <c r="H146" s="247">
        <v>4.6280000000000001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167</v>
      </c>
      <c r="AU146" s="253" t="s">
        <v>87</v>
      </c>
      <c r="AV146" s="13" t="s">
        <v>87</v>
      </c>
      <c r="AW146" s="13" t="s">
        <v>34</v>
      </c>
      <c r="AX146" s="13" t="s">
        <v>78</v>
      </c>
      <c r="AY146" s="253" t="s">
        <v>159</v>
      </c>
    </row>
    <row r="147" s="13" customFormat="1">
      <c r="A147" s="13"/>
      <c r="B147" s="242"/>
      <c r="C147" s="243"/>
      <c r="D147" s="244" t="s">
        <v>167</v>
      </c>
      <c r="E147" s="245" t="s">
        <v>1</v>
      </c>
      <c r="F147" s="246" t="s">
        <v>188</v>
      </c>
      <c r="G147" s="243"/>
      <c r="H147" s="247">
        <v>12.220000000000001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167</v>
      </c>
      <c r="AU147" s="253" t="s">
        <v>87</v>
      </c>
      <c r="AV147" s="13" t="s">
        <v>87</v>
      </c>
      <c r="AW147" s="13" t="s">
        <v>34</v>
      </c>
      <c r="AX147" s="13" t="s">
        <v>78</v>
      </c>
      <c r="AY147" s="253" t="s">
        <v>159</v>
      </c>
    </row>
    <row r="148" s="13" customFormat="1">
      <c r="A148" s="13"/>
      <c r="B148" s="242"/>
      <c r="C148" s="243"/>
      <c r="D148" s="244" t="s">
        <v>167</v>
      </c>
      <c r="E148" s="245" t="s">
        <v>1</v>
      </c>
      <c r="F148" s="246" t="s">
        <v>189</v>
      </c>
      <c r="G148" s="243"/>
      <c r="H148" s="247">
        <v>6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167</v>
      </c>
      <c r="AU148" s="253" t="s">
        <v>87</v>
      </c>
      <c r="AV148" s="13" t="s">
        <v>87</v>
      </c>
      <c r="AW148" s="13" t="s">
        <v>34</v>
      </c>
      <c r="AX148" s="13" t="s">
        <v>78</v>
      </c>
      <c r="AY148" s="253" t="s">
        <v>159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190</v>
      </c>
      <c r="G149" s="243"/>
      <c r="H149" s="247">
        <v>14.640000000000001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34</v>
      </c>
      <c r="AX149" s="13" t="s">
        <v>78</v>
      </c>
      <c r="AY149" s="253" t="s">
        <v>159</v>
      </c>
    </row>
    <row r="150" s="16" customFormat="1">
      <c r="A150" s="16"/>
      <c r="B150" s="275"/>
      <c r="C150" s="276"/>
      <c r="D150" s="244" t="s">
        <v>167</v>
      </c>
      <c r="E150" s="277" t="s">
        <v>1</v>
      </c>
      <c r="F150" s="278" t="s">
        <v>191</v>
      </c>
      <c r="G150" s="276"/>
      <c r="H150" s="279">
        <v>50.448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85" t="s">
        <v>167</v>
      </c>
      <c r="AU150" s="285" t="s">
        <v>87</v>
      </c>
      <c r="AV150" s="16" t="s">
        <v>177</v>
      </c>
      <c r="AW150" s="16" t="s">
        <v>34</v>
      </c>
      <c r="AX150" s="16" t="s">
        <v>78</v>
      </c>
      <c r="AY150" s="285" t="s">
        <v>159</v>
      </c>
    </row>
    <row r="151" s="13" customFormat="1">
      <c r="A151" s="13"/>
      <c r="B151" s="242"/>
      <c r="C151" s="243"/>
      <c r="D151" s="244" t="s">
        <v>167</v>
      </c>
      <c r="E151" s="245" t="s">
        <v>1</v>
      </c>
      <c r="F151" s="246" t="s">
        <v>192</v>
      </c>
      <c r="G151" s="243"/>
      <c r="H151" s="247">
        <v>-25.224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167</v>
      </c>
      <c r="AU151" s="253" t="s">
        <v>87</v>
      </c>
      <c r="AV151" s="13" t="s">
        <v>87</v>
      </c>
      <c r="AW151" s="13" t="s">
        <v>34</v>
      </c>
      <c r="AX151" s="13" t="s">
        <v>78</v>
      </c>
      <c r="AY151" s="253" t="s">
        <v>159</v>
      </c>
    </row>
    <row r="152" s="15" customFormat="1">
      <c r="A152" s="15"/>
      <c r="B152" s="264"/>
      <c r="C152" s="265"/>
      <c r="D152" s="244" t="s">
        <v>167</v>
      </c>
      <c r="E152" s="266" t="s">
        <v>1</v>
      </c>
      <c r="F152" s="267" t="s">
        <v>171</v>
      </c>
      <c r="G152" s="265"/>
      <c r="H152" s="268">
        <v>25.224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4" t="s">
        <v>167</v>
      </c>
      <c r="AU152" s="274" t="s">
        <v>87</v>
      </c>
      <c r="AV152" s="15" t="s">
        <v>165</v>
      </c>
      <c r="AW152" s="15" t="s">
        <v>34</v>
      </c>
      <c r="AX152" s="15" t="s">
        <v>85</v>
      </c>
      <c r="AY152" s="274" t="s">
        <v>159</v>
      </c>
    </row>
    <row r="153" s="2" customFormat="1" ht="33" customHeight="1">
      <c r="A153" s="39"/>
      <c r="B153" s="40"/>
      <c r="C153" s="228" t="s">
        <v>193</v>
      </c>
      <c r="D153" s="228" t="s">
        <v>161</v>
      </c>
      <c r="E153" s="229" t="s">
        <v>194</v>
      </c>
      <c r="F153" s="230" t="s">
        <v>195</v>
      </c>
      <c r="G153" s="231" t="s">
        <v>174</v>
      </c>
      <c r="H153" s="232">
        <v>25.224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165</v>
      </c>
      <c r="AT153" s="240" t="s">
        <v>161</v>
      </c>
      <c r="AU153" s="240" t="s">
        <v>87</v>
      </c>
      <c r="AY153" s="18" t="s">
        <v>159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85</v>
      </c>
      <c r="BK153" s="241">
        <f>ROUND(I153*H153,2)</f>
        <v>0</v>
      </c>
      <c r="BL153" s="18" t="s">
        <v>165</v>
      </c>
      <c r="BM153" s="240" t="s">
        <v>196</v>
      </c>
    </row>
    <row r="154" s="2" customFormat="1" ht="24.15" customHeight="1">
      <c r="A154" s="39"/>
      <c r="B154" s="40"/>
      <c r="C154" s="228" t="s">
        <v>197</v>
      </c>
      <c r="D154" s="228" t="s">
        <v>161</v>
      </c>
      <c r="E154" s="229" t="s">
        <v>198</v>
      </c>
      <c r="F154" s="230" t="s">
        <v>199</v>
      </c>
      <c r="G154" s="231" t="s">
        <v>174</v>
      </c>
      <c r="H154" s="232">
        <v>9.5999999999999996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165</v>
      </c>
      <c r="AT154" s="240" t="s">
        <v>161</v>
      </c>
      <c r="AU154" s="240" t="s">
        <v>87</v>
      </c>
      <c r="AY154" s="18" t="s">
        <v>159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165</v>
      </c>
      <c r="BM154" s="240" t="s">
        <v>200</v>
      </c>
    </row>
    <row r="155" s="14" customFormat="1">
      <c r="A155" s="14"/>
      <c r="B155" s="254"/>
      <c r="C155" s="255"/>
      <c r="D155" s="244" t="s">
        <v>167</v>
      </c>
      <c r="E155" s="256" t="s">
        <v>1</v>
      </c>
      <c r="F155" s="257" t="s">
        <v>201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167</v>
      </c>
      <c r="AU155" s="263" t="s">
        <v>87</v>
      </c>
      <c r="AV155" s="14" t="s">
        <v>85</v>
      </c>
      <c r="AW155" s="14" t="s">
        <v>34</v>
      </c>
      <c r="AX155" s="14" t="s">
        <v>78</v>
      </c>
      <c r="AY155" s="263" t="s">
        <v>159</v>
      </c>
    </row>
    <row r="156" s="13" customFormat="1">
      <c r="A156" s="13"/>
      <c r="B156" s="242"/>
      <c r="C156" s="243"/>
      <c r="D156" s="244" t="s">
        <v>167</v>
      </c>
      <c r="E156" s="245" t="s">
        <v>1</v>
      </c>
      <c r="F156" s="246" t="s">
        <v>202</v>
      </c>
      <c r="G156" s="243"/>
      <c r="H156" s="247">
        <v>19.199999999999999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167</v>
      </c>
      <c r="AU156" s="253" t="s">
        <v>87</v>
      </c>
      <c r="AV156" s="13" t="s">
        <v>87</v>
      </c>
      <c r="AW156" s="13" t="s">
        <v>34</v>
      </c>
      <c r="AX156" s="13" t="s">
        <v>78</v>
      </c>
      <c r="AY156" s="253" t="s">
        <v>159</v>
      </c>
    </row>
    <row r="157" s="13" customFormat="1">
      <c r="A157" s="13"/>
      <c r="B157" s="242"/>
      <c r="C157" s="243"/>
      <c r="D157" s="244" t="s">
        <v>167</v>
      </c>
      <c r="E157" s="245" t="s">
        <v>1</v>
      </c>
      <c r="F157" s="246" t="s">
        <v>203</v>
      </c>
      <c r="G157" s="243"/>
      <c r="H157" s="247">
        <v>-9.5999999999999996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167</v>
      </c>
      <c r="AU157" s="253" t="s">
        <v>87</v>
      </c>
      <c r="AV157" s="13" t="s">
        <v>87</v>
      </c>
      <c r="AW157" s="13" t="s">
        <v>34</v>
      </c>
      <c r="AX157" s="13" t="s">
        <v>78</v>
      </c>
      <c r="AY157" s="253" t="s">
        <v>159</v>
      </c>
    </row>
    <row r="158" s="15" customFormat="1">
      <c r="A158" s="15"/>
      <c r="B158" s="264"/>
      <c r="C158" s="265"/>
      <c r="D158" s="244" t="s">
        <v>167</v>
      </c>
      <c r="E158" s="266" t="s">
        <v>1</v>
      </c>
      <c r="F158" s="267" t="s">
        <v>171</v>
      </c>
      <c r="G158" s="265"/>
      <c r="H158" s="268">
        <v>9.5999999999999996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167</v>
      </c>
      <c r="AU158" s="274" t="s">
        <v>87</v>
      </c>
      <c r="AV158" s="15" t="s">
        <v>165</v>
      </c>
      <c r="AW158" s="15" t="s">
        <v>34</v>
      </c>
      <c r="AX158" s="15" t="s">
        <v>85</v>
      </c>
      <c r="AY158" s="274" t="s">
        <v>159</v>
      </c>
    </row>
    <row r="159" s="2" customFormat="1" ht="33" customHeight="1">
      <c r="A159" s="39"/>
      <c r="B159" s="40"/>
      <c r="C159" s="228" t="s">
        <v>204</v>
      </c>
      <c r="D159" s="228" t="s">
        <v>161</v>
      </c>
      <c r="E159" s="229" t="s">
        <v>205</v>
      </c>
      <c r="F159" s="230" t="s">
        <v>206</v>
      </c>
      <c r="G159" s="231" t="s">
        <v>174</v>
      </c>
      <c r="H159" s="232">
        <v>9.5999999999999996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165</v>
      </c>
      <c r="AT159" s="240" t="s">
        <v>161</v>
      </c>
      <c r="AU159" s="240" t="s">
        <v>87</v>
      </c>
      <c r="AY159" s="18" t="s">
        <v>159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207</v>
      </c>
    </row>
    <row r="160" s="2" customFormat="1" ht="37.8" customHeight="1">
      <c r="A160" s="39"/>
      <c r="B160" s="40"/>
      <c r="C160" s="228" t="s">
        <v>208</v>
      </c>
      <c r="D160" s="228" t="s">
        <v>161</v>
      </c>
      <c r="E160" s="229" t="s">
        <v>209</v>
      </c>
      <c r="F160" s="230" t="s">
        <v>210</v>
      </c>
      <c r="G160" s="231" t="s">
        <v>174</v>
      </c>
      <c r="H160" s="232">
        <v>204.72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165</v>
      </c>
      <c r="AT160" s="240" t="s">
        <v>161</v>
      </c>
      <c r="AU160" s="240" t="s">
        <v>87</v>
      </c>
      <c r="AY160" s="18" t="s">
        <v>159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165</v>
      </c>
      <c r="BM160" s="240" t="s">
        <v>211</v>
      </c>
    </row>
    <row r="161" s="13" customFormat="1">
      <c r="A161" s="13"/>
      <c r="B161" s="242"/>
      <c r="C161" s="243"/>
      <c r="D161" s="244" t="s">
        <v>167</v>
      </c>
      <c r="E161" s="245" t="s">
        <v>1</v>
      </c>
      <c r="F161" s="246" t="s">
        <v>212</v>
      </c>
      <c r="G161" s="243"/>
      <c r="H161" s="247">
        <v>169.89599999999999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167</v>
      </c>
      <c r="AU161" s="253" t="s">
        <v>87</v>
      </c>
      <c r="AV161" s="13" t="s">
        <v>87</v>
      </c>
      <c r="AW161" s="13" t="s">
        <v>34</v>
      </c>
      <c r="AX161" s="13" t="s">
        <v>78</v>
      </c>
      <c r="AY161" s="253" t="s">
        <v>159</v>
      </c>
    </row>
    <row r="162" s="13" customFormat="1">
      <c r="A162" s="13"/>
      <c r="B162" s="242"/>
      <c r="C162" s="243"/>
      <c r="D162" s="244" t="s">
        <v>167</v>
      </c>
      <c r="E162" s="245" t="s">
        <v>1</v>
      </c>
      <c r="F162" s="246" t="s">
        <v>213</v>
      </c>
      <c r="G162" s="243"/>
      <c r="H162" s="247">
        <v>25.224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167</v>
      </c>
      <c r="AU162" s="253" t="s">
        <v>87</v>
      </c>
      <c r="AV162" s="13" t="s">
        <v>87</v>
      </c>
      <c r="AW162" s="13" t="s">
        <v>34</v>
      </c>
      <c r="AX162" s="13" t="s">
        <v>78</v>
      </c>
      <c r="AY162" s="253" t="s">
        <v>159</v>
      </c>
    </row>
    <row r="163" s="13" customFormat="1">
      <c r="A163" s="13"/>
      <c r="B163" s="242"/>
      <c r="C163" s="243"/>
      <c r="D163" s="244" t="s">
        <v>167</v>
      </c>
      <c r="E163" s="245" t="s">
        <v>1</v>
      </c>
      <c r="F163" s="246" t="s">
        <v>214</v>
      </c>
      <c r="G163" s="243"/>
      <c r="H163" s="247">
        <v>9.5999999999999996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167</v>
      </c>
      <c r="AU163" s="253" t="s">
        <v>87</v>
      </c>
      <c r="AV163" s="13" t="s">
        <v>87</v>
      </c>
      <c r="AW163" s="13" t="s">
        <v>34</v>
      </c>
      <c r="AX163" s="13" t="s">
        <v>78</v>
      </c>
      <c r="AY163" s="253" t="s">
        <v>159</v>
      </c>
    </row>
    <row r="164" s="15" customFormat="1">
      <c r="A164" s="15"/>
      <c r="B164" s="264"/>
      <c r="C164" s="265"/>
      <c r="D164" s="244" t="s">
        <v>167</v>
      </c>
      <c r="E164" s="266" t="s">
        <v>1</v>
      </c>
      <c r="F164" s="267" t="s">
        <v>171</v>
      </c>
      <c r="G164" s="265"/>
      <c r="H164" s="268">
        <v>204.71999999999997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167</v>
      </c>
      <c r="AU164" s="274" t="s">
        <v>87</v>
      </c>
      <c r="AV164" s="15" t="s">
        <v>165</v>
      </c>
      <c r="AW164" s="15" t="s">
        <v>34</v>
      </c>
      <c r="AX164" s="15" t="s">
        <v>85</v>
      </c>
      <c r="AY164" s="274" t="s">
        <v>159</v>
      </c>
    </row>
    <row r="165" s="2" customFormat="1" ht="37.8" customHeight="1">
      <c r="A165" s="39"/>
      <c r="B165" s="40"/>
      <c r="C165" s="228" t="s">
        <v>215</v>
      </c>
      <c r="D165" s="228" t="s">
        <v>161</v>
      </c>
      <c r="E165" s="229" t="s">
        <v>216</v>
      </c>
      <c r="F165" s="230" t="s">
        <v>217</v>
      </c>
      <c r="G165" s="231" t="s">
        <v>174</v>
      </c>
      <c r="H165" s="232">
        <v>204.72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165</v>
      </c>
      <c r="AT165" s="240" t="s">
        <v>161</v>
      </c>
      <c r="AU165" s="240" t="s">
        <v>87</v>
      </c>
      <c r="AY165" s="18" t="s">
        <v>159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165</v>
      </c>
      <c r="BM165" s="240" t="s">
        <v>218</v>
      </c>
    </row>
    <row r="166" s="2" customFormat="1" ht="24.15" customHeight="1">
      <c r="A166" s="39"/>
      <c r="B166" s="40"/>
      <c r="C166" s="228" t="s">
        <v>219</v>
      </c>
      <c r="D166" s="228" t="s">
        <v>161</v>
      </c>
      <c r="E166" s="229" t="s">
        <v>220</v>
      </c>
      <c r="F166" s="230" t="s">
        <v>221</v>
      </c>
      <c r="G166" s="231" t="s">
        <v>174</v>
      </c>
      <c r="H166" s="232">
        <v>351.78500000000003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165</v>
      </c>
      <c r="AT166" s="240" t="s">
        <v>161</v>
      </c>
      <c r="AU166" s="240" t="s">
        <v>87</v>
      </c>
      <c r="AY166" s="18" t="s">
        <v>159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165</v>
      </c>
      <c r="BM166" s="240" t="s">
        <v>222</v>
      </c>
    </row>
    <row r="167" s="14" customFormat="1">
      <c r="A167" s="14"/>
      <c r="B167" s="254"/>
      <c r="C167" s="255"/>
      <c r="D167" s="244" t="s">
        <v>167</v>
      </c>
      <c r="E167" s="256" t="s">
        <v>1</v>
      </c>
      <c r="F167" s="257" t="s">
        <v>223</v>
      </c>
      <c r="G167" s="255"/>
      <c r="H167" s="256" t="s">
        <v>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167</v>
      </c>
      <c r="AU167" s="263" t="s">
        <v>87</v>
      </c>
      <c r="AV167" s="14" t="s">
        <v>85</v>
      </c>
      <c r="AW167" s="14" t="s">
        <v>34</v>
      </c>
      <c r="AX167" s="14" t="s">
        <v>78</v>
      </c>
      <c r="AY167" s="263" t="s">
        <v>159</v>
      </c>
    </row>
    <row r="168" s="13" customFormat="1">
      <c r="A168" s="13"/>
      <c r="B168" s="242"/>
      <c r="C168" s="243"/>
      <c r="D168" s="244" t="s">
        <v>167</v>
      </c>
      <c r="E168" s="245" t="s">
        <v>1</v>
      </c>
      <c r="F168" s="246" t="s">
        <v>212</v>
      </c>
      <c r="G168" s="243"/>
      <c r="H168" s="247">
        <v>169.89599999999999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167</v>
      </c>
      <c r="AU168" s="253" t="s">
        <v>87</v>
      </c>
      <c r="AV168" s="13" t="s">
        <v>87</v>
      </c>
      <c r="AW168" s="13" t="s">
        <v>34</v>
      </c>
      <c r="AX168" s="13" t="s">
        <v>78</v>
      </c>
      <c r="AY168" s="253" t="s">
        <v>159</v>
      </c>
    </row>
    <row r="169" s="14" customFormat="1">
      <c r="A169" s="14"/>
      <c r="B169" s="254"/>
      <c r="C169" s="255"/>
      <c r="D169" s="244" t="s">
        <v>167</v>
      </c>
      <c r="E169" s="256" t="s">
        <v>1</v>
      </c>
      <c r="F169" s="257" t="s">
        <v>224</v>
      </c>
      <c r="G169" s="255"/>
      <c r="H169" s="256" t="s">
        <v>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167</v>
      </c>
      <c r="AU169" s="263" t="s">
        <v>87</v>
      </c>
      <c r="AV169" s="14" t="s">
        <v>85</v>
      </c>
      <c r="AW169" s="14" t="s">
        <v>34</v>
      </c>
      <c r="AX169" s="14" t="s">
        <v>78</v>
      </c>
      <c r="AY169" s="263" t="s">
        <v>159</v>
      </c>
    </row>
    <row r="170" s="13" customFormat="1">
      <c r="A170" s="13"/>
      <c r="B170" s="242"/>
      <c r="C170" s="243"/>
      <c r="D170" s="244" t="s">
        <v>167</v>
      </c>
      <c r="E170" s="245" t="s">
        <v>1</v>
      </c>
      <c r="F170" s="246" t="s">
        <v>225</v>
      </c>
      <c r="G170" s="243"/>
      <c r="H170" s="247">
        <v>181.88900000000001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167</v>
      </c>
      <c r="AU170" s="253" t="s">
        <v>87</v>
      </c>
      <c r="AV170" s="13" t="s">
        <v>87</v>
      </c>
      <c r="AW170" s="13" t="s">
        <v>34</v>
      </c>
      <c r="AX170" s="13" t="s">
        <v>78</v>
      </c>
      <c r="AY170" s="253" t="s">
        <v>159</v>
      </c>
    </row>
    <row r="171" s="15" customFormat="1">
      <c r="A171" s="15"/>
      <c r="B171" s="264"/>
      <c r="C171" s="265"/>
      <c r="D171" s="244" t="s">
        <v>167</v>
      </c>
      <c r="E171" s="266" t="s">
        <v>1</v>
      </c>
      <c r="F171" s="267" t="s">
        <v>171</v>
      </c>
      <c r="G171" s="265"/>
      <c r="H171" s="268">
        <v>351.78499999999997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4" t="s">
        <v>167</v>
      </c>
      <c r="AU171" s="274" t="s">
        <v>87</v>
      </c>
      <c r="AV171" s="15" t="s">
        <v>165</v>
      </c>
      <c r="AW171" s="15" t="s">
        <v>34</v>
      </c>
      <c r="AX171" s="15" t="s">
        <v>85</v>
      </c>
      <c r="AY171" s="274" t="s">
        <v>159</v>
      </c>
    </row>
    <row r="172" s="2" customFormat="1" ht="24.15" customHeight="1">
      <c r="A172" s="39"/>
      <c r="B172" s="40"/>
      <c r="C172" s="228" t="s">
        <v>226</v>
      </c>
      <c r="D172" s="228" t="s">
        <v>161</v>
      </c>
      <c r="E172" s="229" t="s">
        <v>227</v>
      </c>
      <c r="F172" s="230" t="s">
        <v>228</v>
      </c>
      <c r="G172" s="231" t="s">
        <v>164</v>
      </c>
      <c r="H172" s="232">
        <v>1174.48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165</v>
      </c>
      <c r="AT172" s="240" t="s">
        <v>161</v>
      </c>
      <c r="AU172" s="240" t="s">
        <v>87</v>
      </c>
      <c r="AY172" s="18" t="s">
        <v>159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165</v>
      </c>
      <c r="BM172" s="240" t="s">
        <v>229</v>
      </c>
    </row>
    <row r="173" s="13" customFormat="1">
      <c r="A173" s="13"/>
      <c r="B173" s="242"/>
      <c r="C173" s="243"/>
      <c r="D173" s="244" t="s">
        <v>167</v>
      </c>
      <c r="E173" s="245" t="s">
        <v>1</v>
      </c>
      <c r="F173" s="246" t="s">
        <v>168</v>
      </c>
      <c r="G173" s="243"/>
      <c r="H173" s="247">
        <v>1174.48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167</v>
      </c>
      <c r="AU173" s="253" t="s">
        <v>87</v>
      </c>
      <c r="AV173" s="13" t="s">
        <v>87</v>
      </c>
      <c r="AW173" s="13" t="s">
        <v>34</v>
      </c>
      <c r="AX173" s="13" t="s">
        <v>78</v>
      </c>
      <c r="AY173" s="253" t="s">
        <v>159</v>
      </c>
    </row>
    <row r="174" s="15" customFormat="1">
      <c r="A174" s="15"/>
      <c r="B174" s="264"/>
      <c r="C174" s="265"/>
      <c r="D174" s="244" t="s">
        <v>167</v>
      </c>
      <c r="E174" s="266" t="s">
        <v>1</v>
      </c>
      <c r="F174" s="267" t="s">
        <v>171</v>
      </c>
      <c r="G174" s="265"/>
      <c r="H174" s="268">
        <v>1174.48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167</v>
      </c>
      <c r="AU174" s="274" t="s">
        <v>87</v>
      </c>
      <c r="AV174" s="15" t="s">
        <v>165</v>
      </c>
      <c r="AW174" s="15" t="s">
        <v>34</v>
      </c>
      <c r="AX174" s="15" t="s">
        <v>85</v>
      </c>
      <c r="AY174" s="274" t="s">
        <v>159</v>
      </c>
    </row>
    <row r="175" s="12" customFormat="1" ht="22.8" customHeight="1">
      <c r="A175" s="12"/>
      <c r="B175" s="212"/>
      <c r="C175" s="213"/>
      <c r="D175" s="214" t="s">
        <v>77</v>
      </c>
      <c r="E175" s="226" t="s">
        <v>87</v>
      </c>
      <c r="F175" s="226" t="s">
        <v>230</v>
      </c>
      <c r="G175" s="213"/>
      <c r="H175" s="213"/>
      <c r="I175" s="216"/>
      <c r="J175" s="227">
        <f>BK175</f>
        <v>0</v>
      </c>
      <c r="K175" s="213"/>
      <c r="L175" s="218"/>
      <c r="M175" s="219"/>
      <c r="N175" s="220"/>
      <c r="O175" s="220"/>
      <c r="P175" s="221">
        <f>SUM(P176:P252)</f>
        <v>0</v>
      </c>
      <c r="Q175" s="220"/>
      <c r="R175" s="221">
        <f>SUM(R176:R252)</f>
        <v>405.03632923999999</v>
      </c>
      <c r="S175" s="220"/>
      <c r="T175" s="222">
        <f>SUM(T176:T252)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85</v>
      </c>
      <c r="AT175" s="224" t="s">
        <v>77</v>
      </c>
      <c r="AU175" s="224" t="s">
        <v>85</v>
      </c>
      <c r="AY175" s="223" t="s">
        <v>159</v>
      </c>
      <c r="BK175" s="225">
        <f>SUM(BK176:BK252)</f>
        <v>0</v>
      </c>
    </row>
    <row r="176" s="2" customFormat="1" ht="24.15" customHeight="1">
      <c r="A176" s="39"/>
      <c r="B176" s="40"/>
      <c r="C176" s="228" t="s">
        <v>8</v>
      </c>
      <c r="D176" s="228" t="s">
        <v>161</v>
      </c>
      <c r="E176" s="229" t="s">
        <v>231</v>
      </c>
      <c r="F176" s="230" t="s">
        <v>232</v>
      </c>
      <c r="G176" s="231" t="s">
        <v>174</v>
      </c>
      <c r="H176" s="232">
        <v>114.03700000000001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2.5018699999999998</v>
      </c>
      <c r="R176" s="238">
        <f>Q176*H176</f>
        <v>285.30574918999997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165</v>
      </c>
      <c r="AT176" s="240" t="s">
        <v>161</v>
      </c>
      <c r="AU176" s="240" t="s">
        <v>87</v>
      </c>
      <c r="AY176" s="18" t="s">
        <v>159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85</v>
      </c>
      <c r="BK176" s="241">
        <f>ROUND(I176*H176,2)</f>
        <v>0</v>
      </c>
      <c r="BL176" s="18" t="s">
        <v>165</v>
      </c>
      <c r="BM176" s="240" t="s">
        <v>233</v>
      </c>
    </row>
    <row r="177" s="13" customFormat="1">
      <c r="A177" s="13"/>
      <c r="B177" s="242"/>
      <c r="C177" s="243"/>
      <c r="D177" s="244" t="s">
        <v>167</v>
      </c>
      <c r="E177" s="245" t="s">
        <v>1</v>
      </c>
      <c r="F177" s="246" t="s">
        <v>234</v>
      </c>
      <c r="G177" s="243"/>
      <c r="H177" s="247">
        <v>3.7599999999999998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167</v>
      </c>
      <c r="AU177" s="253" t="s">
        <v>87</v>
      </c>
      <c r="AV177" s="13" t="s">
        <v>87</v>
      </c>
      <c r="AW177" s="13" t="s">
        <v>34</v>
      </c>
      <c r="AX177" s="13" t="s">
        <v>78</v>
      </c>
      <c r="AY177" s="253" t="s">
        <v>159</v>
      </c>
    </row>
    <row r="178" s="13" customFormat="1">
      <c r="A178" s="13"/>
      <c r="B178" s="242"/>
      <c r="C178" s="243"/>
      <c r="D178" s="244" t="s">
        <v>167</v>
      </c>
      <c r="E178" s="245" t="s">
        <v>1</v>
      </c>
      <c r="F178" s="246" t="s">
        <v>235</v>
      </c>
      <c r="G178" s="243"/>
      <c r="H178" s="247">
        <v>4.4299999999999997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167</v>
      </c>
      <c r="AU178" s="253" t="s">
        <v>87</v>
      </c>
      <c r="AV178" s="13" t="s">
        <v>87</v>
      </c>
      <c r="AW178" s="13" t="s">
        <v>34</v>
      </c>
      <c r="AX178" s="13" t="s">
        <v>78</v>
      </c>
      <c r="AY178" s="253" t="s">
        <v>159</v>
      </c>
    </row>
    <row r="179" s="13" customFormat="1">
      <c r="A179" s="13"/>
      <c r="B179" s="242"/>
      <c r="C179" s="243"/>
      <c r="D179" s="244" t="s">
        <v>167</v>
      </c>
      <c r="E179" s="245" t="s">
        <v>1</v>
      </c>
      <c r="F179" s="246" t="s">
        <v>236</v>
      </c>
      <c r="G179" s="243"/>
      <c r="H179" s="247">
        <v>4.8879999999999999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167</v>
      </c>
      <c r="AU179" s="253" t="s">
        <v>87</v>
      </c>
      <c r="AV179" s="13" t="s">
        <v>87</v>
      </c>
      <c r="AW179" s="13" t="s">
        <v>34</v>
      </c>
      <c r="AX179" s="13" t="s">
        <v>78</v>
      </c>
      <c r="AY179" s="253" t="s">
        <v>159</v>
      </c>
    </row>
    <row r="180" s="13" customFormat="1">
      <c r="A180" s="13"/>
      <c r="B180" s="242"/>
      <c r="C180" s="243"/>
      <c r="D180" s="244" t="s">
        <v>167</v>
      </c>
      <c r="E180" s="245" t="s">
        <v>1</v>
      </c>
      <c r="F180" s="246" t="s">
        <v>237</v>
      </c>
      <c r="G180" s="243"/>
      <c r="H180" s="247">
        <v>5.4989999999999997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167</v>
      </c>
      <c r="AU180" s="253" t="s">
        <v>87</v>
      </c>
      <c r="AV180" s="13" t="s">
        <v>87</v>
      </c>
      <c r="AW180" s="13" t="s">
        <v>34</v>
      </c>
      <c r="AX180" s="13" t="s">
        <v>78</v>
      </c>
      <c r="AY180" s="253" t="s">
        <v>159</v>
      </c>
    </row>
    <row r="181" s="13" customFormat="1">
      <c r="A181" s="13"/>
      <c r="B181" s="242"/>
      <c r="C181" s="243"/>
      <c r="D181" s="244" t="s">
        <v>167</v>
      </c>
      <c r="E181" s="245" t="s">
        <v>1</v>
      </c>
      <c r="F181" s="246" t="s">
        <v>238</v>
      </c>
      <c r="G181" s="243"/>
      <c r="H181" s="247">
        <v>6.1100000000000003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167</v>
      </c>
      <c r="AU181" s="253" t="s">
        <v>87</v>
      </c>
      <c r="AV181" s="13" t="s">
        <v>87</v>
      </c>
      <c r="AW181" s="13" t="s">
        <v>34</v>
      </c>
      <c r="AX181" s="13" t="s">
        <v>78</v>
      </c>
      <c r="AY181" s="253" t="s">
        <v>159</v>
      </c>
    </row>
    <row r="182" s="13" customFormat="1">
      <c r="A182" s="13"/>
      <c r="B182" s="242"/>
      <c r="C182" s="243"/>
      <c r="D182" s="244" t="s">
        <v>167</v>
      </c>
      <c r="E182" s="245" t="s">
        <v>1</v>
      </c>
      <c r="F182" s="246" t="s">
        <v>239</v>
      </c>
      <c r="G182" s="243"/>
      <c r="H182" s="247">
        <v>6.7210000000000001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167</v>
      </c>
      <c r="AU182" s="253" t="s">
        <v>87</v>
      </c>
      <c r="AV182" s="13" t="s">
        <v>87</v>
      </c>
      <c r="AW182" s="13" t="s">
        <v>34</v>
      </c>
      <c r="AX182" s="13" t="s">
        <v>78</v>
      </c>
      <c r="AY182" s="253" t="s">
        <v>159</v>
      </c>
    </row>
    <row r="183" s="13" customFormat="1">
      <c r="A183" s="13"/>
      <c r="B183" s="242"/>
      <c r="C183" s="243"/>
      <c r="D183" s="244" t="s">
        <v>167</v>
      </c>
      <c r="E183" s="245" t="s">
        <v>1</v>
      </c>
      <c r="F183" s="246" t="s">
        <v>240</v>
      </c>
      <c r="G183" s="243"/>
      <c r="H183" s="247">
        <v>6.7969999999999997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167</v>
      </c>
      <c r="AU183" s="253" t="s">
        <v>87</v>
      </c>
      <c r="AV183" s="13" t="s">
        <v>87</v>
      </c>
      <c r="AW183" s="13" t="s">
        <v>34</v>
      </c>
      <c r="AX183" s="13" t="s">
        <v>78</v>
      </c>
      <c r="AY183" s="253" t="s">
        <v>159</v>
      </c>
    </row>
    <row r="184" s="13" customFormat="1">
      <c r="A184" s="13"/>
      <c r="B184" s="242"/>
      <c r="C184" s="243"/>
      <c r="D184" s="244" t="s">
        <v>167</v>
      </c>
      <c r="E184" s="245" t="s">
        <v>1</v>
      </c>
      <c r="F184" s="246" t="s">
        <v>241</v>
      </c>
      <c r="G184" s="243"/>
      <c r="H184" s="247">
        <v>4.875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167</v>
      </c>
      <c r="AU184" s="253" t="s">
        <v>87</v>
      </c>
      <c r="AV184" s="13" t="s">
        <v>87</v>
      </c>
      <c r="AW184" s="13" t="s">
        <v>34</v>
      </c>
      <c r="AX184" s="13" t="s">
        <v>78</v>
      </c>
      <c r="AY184" s="253" t="s">
        <v>159</v>
      </c>
    </row>
    <row r="185" s="13" customFormat="1">
      <c r="A185" s="13"/>
      <c r="B185" s="242"/>
      <c r="C185" s="243"/>
      <c r="D185" s="244" t="s">
        <v>167</v>
      </c>
      <c r="E185" s="245" t="s">
        <v>1</v>
      </c>
      <c r="F185" s="246" t="s">
        <v>242</v>
      </c>
      <c r="G185" s="243"/>
      <c r="H185" s="247">
        <v>11.895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167</v>
      </c>
      <c r="AU185" s="253" t="s">
        <v>87</v>
      </c>
      <c r="AV185" s="13" t="s">
        <v>87</v>
      </c>
      <c r="AW185" s="13" t="s">
        <v>34</v>
      </c>
      <c r="AX185" s="13" t="s">
        <v>78</v>
      </c>
      <c r="AY185" s="253" t="s">
        <v>159</v>
      </c>
    </row>
    <row r="186" s="13" customFormat="1">
      <c r="A186" s="13"/>
      <c r="B186" s="242"/>
      <c r="C186" s="243"/>
      <c r="D186" s="244" t="s">
        <v>167</v>
      </c>
      <c r="E186" s="245" t="s">
        <v>1</v>
      </c>
      <c r="F186" s="246" t="s">
        <v>243</v>
      </c>
      <c r="G186" s="243"/>
      <c r="H186" s="247">
        <v>4.4059999999999997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167</v>
      </c>
      <c r="AU186" s="253" t="s">
        <v>87</v>
      </c>
      <c r="AV186" s="13" t="s">
        <v>87</v>
      </c>
      <c r="AW186" s="13" t="s">
        <v>34</v>
      </c>
      <c r="AX186" s="13" t="s">
        <v>78</v>
      </c>
      <c r="AY186" s="253" t="s">
        <v>159</v>
      </c>
    </row>
    <row r="187" s="13" customFormat="1">
      <c r="A187" s="13"/>
      <c r="B187" s="242"/>
      <c r="C187" s="243"/>
      <c r="D187" s="244" t="s">
        <v>167</v>
      </c>
      <c r="E187" s="245" t="s">
        <v>1</v>
      </c>
      <c r="F187" s="246" t="s">
        <v>244</v>
      </c>
      <c r="G187" s="243"/>
      <c r="H187" s="247">
        <v>20.129999999999999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167</v>
      </c>
      <c r="AU187" s="253" t="s">
        <v>87</v>
      </c>
      <c r="AV187" s="13" t="s">
        <v>87</v>
      </c>
      <c r="AW187" s="13" t="s">
        <v>34</v>
      </c>
      <c r="AX187" s="13" t="s">
        <v>78</v>
      </c>
      <c r="AY187" s="253" t="s">
        <v>159</v>
      </c>
    </row>
    <row r="188" s="13" customFormat="1">
      <c r="A188" s="13"/>
      <c r="B188" s="242"/>
      <c r="C188" s="243"/>
      <c r="D188" s="244" t="s">
        <v>167</v>
      </c>
      <c r="E188" s="245" t="s">
        <v>1</v>
      </c>
      <c r="F188" s="246" t="s">
        <v>245</v>
      </c>
      <c r="G188" s="243"/>
      <c r="H188" s="247">
        <v>3.75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167</v>
      </c>
      <c r="AU188" s="253" t="s">
        <v>87</v>
      </c>
      <c r="AV188" s="13" t="s">
        <v>87</v>
      </c>
      <c r="AW188" s="13" t="s">
        <v>34</v>
      </c>
      <c r="AX188" s="13" t="s">
        <v>78</v>
      </c>
      <c r="AY188" s="253" t="s">
        <v>159</v>
      </c>
    </row>
    <row r="189" s="13" customFormat="1">
      <c r="A189" s="13"/>
      <c r="B189" s="242"/>
      <c r="C189" s="243"/>
      <c r="D189" s="244" t="s">
        <v>167</v>
      </c>
      <c r="E189" s="245" t="s">
        <v>1</v>
      </c>
      <c r="F189" s="246" t="s">
        <v>246</v>
      </c>
      <c r="G189" s="243"/>
      <c r="H189" s="247">
        <v>2.8929999999999998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167</v>
      </c>
      <c r="AU189" s="253" t="s">
        <v>87</v>
      </c>
      <c r="AV189" s="13" t="s">
        <v>87</v>
      </c>
      <c r="AW189" s="13" t="s">
        <v>34</v>
      </c>
      <c r="AX189" s="13" t="s">
        <v>78</v>
      </c>
      <c r="AY189" s="253" t="s">
        <v>159</v>
      </c>
    </row>
    <row r="190" s="13" customFormat="1">
      <c r="A190" s="13"/>
      <c r="B190" s="242"/>
      <c r="C190" s="243"/>
      <c r="D190" s="244" t="s">
        <v>167</v>
      </c>
      <c r="E190" s="245" t="s">
        <v>1</v>
      </c>
      <c r="F190" s="246" t="s">
        <v>247</v>
      </c>
      <c r="G190" s="243"/>
      <c r="H190" s="247">
        <v>3.4079999999999999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167</v>
      </c>
      <c r="AU190" s="253" t="s">
        <v>87</v>
      </c>
      <c r="AV190" s="13" t="s">
        <v>87</v>
      </c>
      <c r="AW190" s="13" t="s">
        <v>34</v>
      </c>
      <c r="AX190" s="13" t="s">
        <v>78</v>
      </c>
      <c r="AY190" s="253" t="s">
        <v>159</v>
      </c>
    </row>
    <row r="191" s="13" customFormat="1">
      <c r="A191" s="13"/>
      <c r="B191" s="242"/>
      <c r="C191" s="243"/>
      <c r="D191" s="244" t="s">
        <v>167</v>
      </c>
      <c r="E191" s="245" t="s">
        <v>1</v>
      </c>
      <c r="F191" s="246" t="s">
        <v>248</v>
      </c>
      <c r="G191" s="243"/>
      <c r="H191" s="247">
        <v>15.039999999999999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167</v>
      </c>
      <c r="AU191" s="253" t="s">
        <v>87</v>
      </c>
      <c r="AV191" s="13" t="s">
        <v>87</v>
      </c>
      <c r="AW191" s="13" t="s">
        <v>34</v>
      </c>
      <c r="AX191" s="13" t="s">
        <v>78</v>
      </c>
      <c r="AY191" s="253" t="s">
        <v>159</v>
      </c>
    </row>
    <row r="192" s="13" customFormat="1">
      <c r="A192" s="13"/>
      <c r="B192" s="242"/>
      <c r="C192" s="243"/>
      <c r="D192" s="244" t="s">
        <v>167</v>
      </c>
      <c r="E192" s="245" t="s">
        <v>1</v>
      </c>
      <c r="F192" s="246" t="s">
        <v>249</v>
      </c>
      <c r="G192" s="243"/>
      <c r="H192" s="247">
        <v>4.0049999999999999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167</v>
      </c>
      <c r="AU192" s="253" t="s">
        <v>87</v>
      </c>
      <c r="AV192" s="13" t="s">
        <v>87</v>
      </c>
      <c r="AW192" s="13" t="s">
        <v>34</v>
      </c>
      <c r="AX192" s="13" t="s">
        <v>78</v>
      </c>
      <c r="AY192" s="253" t="s">
        <v>159</v>
      </c>
    </row>
    <row r="193" s="16" customFormat="1">
      <c r="A193" s="16"/>
      <c r="B193" s="275"/>
      <c r="C193" s="276"/>
      <c r="D193" s="244" t="s">
        <v>167</v>
      </c>
      <c r="E193" s="277" t="s">
        <v>1</v>
      </c>
      <c r="F193" s="278" t="s">
        <v>191</v>
      </c>
      <c r="G193" s="276"/>
      <c r="H193" s="279">
        <v>108.607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85" t="s">
        <v>167</v>
      </c>
      <c r="AU193" s="285" t="s">
        <v>87</v>
      </c>
      <c r="AV193" s="16" t="s">
        <v>177</v>
      </c>
      <c r="AW193" s="16" t="s">
        <v>34</v>
      </c>
      <c r="AX193" s="16" t="s">
        <v>78</v>
      </c>
      <c r="AY193" s="285" t="s">
        <v>159</v>
      </c>
    </row>
    <row r="194" s="13" customFormat="1">
      <c r="A194" s="13"/>
      <c r="B194" s="242"/>
      <c r="C194" s="243"/>
      <c r="D194" s="244" t="s">
        <v>167</v>
      </c>
      <c r="E194" s="245" t="s">
        <v>1</v>
      </c>
      <c r="F194" s="246" t="s">
        <v>250</v>
      </c>
      <c r="G194" s="243"/>
      <c r="H194" s="247">
        <v>5.4299999999999997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167</v>
      </c>
      <c r="AU194" s="253" t="s">
        <v>87</v>
      </c>
      <c r="AV194" s="13" t="s">
        <v>87</v>
      </c>
      <c r="AW194" s="13" t="s">
        <v>34</v>
      </c>
      <c r="AX194" s="13" t="s">
        <v>78</v>
      </c>
      <c r="AY194" s="253" t="s">
        <v>159</v>
      </c>
    </row>
    <row r="195" s="15" customFormat="1">
      <c r="A195" s="15"/>
      <c r="B195" s="264"/>
      <c r="C195" s="265"/>
      <c r="D195" s="244" t="s">
        <v>167</v>
      </c>
      <c r="E195" s="266" t="s">
        <v>1</v>
      </c>
      <c r="F195" s="267" t="s">
        <v>171</v>
      </c>
      <c r="G195" s="265"/>
      <c r="H195" s="268">
        <v>114.03700000000001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167</v>
      </c>
      <c r="AU195" s="274" t="s">
        <v>87</v>
      </c>
      <c r="AV195" s="15" t="s">
        <v>165</v>
      </c>
      <c r="AW195" s="15" t="s">
        <v>34</v>
      </c>
      <c r="AX195" s="15" t="s">
        <v>85</v>
      </c>
      <c r="AY195" s="274" t="s">
        <v>159</v>
      </c>
    </row>
    <row r="196" s="2" customFormat="1" ht="16.5" customHeight="1">
      <c r="A196" s="39"/>
      <c r="B196" s="40"/>
      <c r="C196" s="228" t="s">
        <v>251</v>
      </c>
      <c r="D196" s="228" t="s">
        <v>161</v>
      </c>
      <c r="E196" s="229" t="s">
        <v>252</v>
      </c>
      <c r="F196" s="230" t="s">
        <v>253</v>
      </c>
      <c r="G196" s="231" t="s">
        <v>164</v>
      </c>
      <c r="H196" s="232">
        <v>236.19999999999999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0.0026900000000000001</v>
      </c>
      <c r="R196" s="238">
        <f>Q196*H196</f>
        <v>0.635378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165</v>
      </c>
      <c r="AT196" s="240" t="s">
        <v>161</v>
      </c>
      <c r="AU196" s="240" t="s">
        <v>87</v>
      </c>
      <c r="AY196" s="18" t="s">
        <v>159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85</v>
      </c>
      <c r="BK196" s="241">
        <f>ROUND(I196*H196,2)</f>
        <v>0</v>
      </c>
      <c r="BL196" s="18" t="s">
        <v>165</v>
      </c>
      <c r="BM196" s="240" t="s">
        <v>254</v>
      </c>
    </row>
    <row r="197" s="13" customFormat="1">
      <c r="A197" s="13"/>
      <c r="B197" s="242"/>
      <c r="C197" s="243"/>
      <c r="D197" s="244" t="s">
        <v>167</v>
      </c>
      <c r="E197" s="245" t="s">
        <v>1</v>
      </c>
      <c r="F197" s="246" t="s">
        <v>255</v>
      </c>
      <c r="G197" s="243"/>
      <c r="H197" s="247">
        <v>81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167</v>
      </c>
      <c r="AU197" s="253" t="s">
        <v>87</v>
      </c>
      <c r="AV197" s="13" t="s">
        <v>87</v>
      </c>
      <c r="AW197" s="13" t="s">
        <v>34</v>
      </c>
      <c r="AX197" s="13" t="s">
        <v>78</v>
      </c>
      <c r="AY197" s="253" t="s">
        <v>159</v>
      </c>
    </row>
    <row r="198" s="13" customFormat="1">
      <c r="A198" s="13"/>
      <c r="B198" s="242"/>
      <c r="C198" s="243"/>
      <c r="D198" s="244" t="s">
        <v>167</v>
      </c>
      <c r="E198" s="245" t="s">
        <v>1</v>
      </c>
      <c r="F198" s="246" t="s">
        <v>256</v>
      </c>
      <c r="G198" s="243"/>
      <c r="H198" s="247">
        <v>56.700000000000003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167</v>
      </c>
      <c r="AU198" s="253" t="s">
        <v>87</v>
      </c>
      <c r="AV198" s="13" t="s">
        <v>87</v>
      </c>
      <c r="AW198" s="13" t="s">
        <v>34</v>
      </c>
      <c r="AX198" s="13" t="s">
        <v>78</v>
      </c>
      <c r="AY198" s="253" t="s">
        <v>159</v>
      </c>
    </row>
    <row r="199" s="13" customFormat="1">
      <c r="A199" s="13"/>
      <c r="B199" s="242"/>
      <c r="C199" s="243"/>
      <c r="D199" s="244" t="s">
        <v>167</v>
      </c>
      <c r="E199" s="245" t="s">
        <v>1</v>
      </c>
      <c r="F199" s="246" t="s">
        <v>257</v>
      </c>
      <c r="G199" s="243"/>
      <c r="H199" s="247">
        <v>29.550000000000001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167</v>
      </c>
      <c r="AU199" s="253" t="s">
        <v>87</v>
      </c>
      <c r="AV199" s="13" t="s">
        <v>87</v>
      </c>
      <c r="AW199" s="13" t="s">
        <v>34</v>
      </c>
      <c r="AX199" s="13" t="s">
        <v>78</v>
      </c>
      <c r="AY199" s="253" t="s">
        <v>159</v>
      </c>
    </row>
    <row r="200" s="13" customFormat="1">
      <c r="A200" s="13"/>
      <c r="B200" s="242"/>
      <c r="C200" s="243"/>
      <c r="D200" s="244" t="s">
        <v>167</v>
      </c>
      <c r="E200" s="245" t="s">
        <v>1</v>
      </c>
      <c r="F200" s="246" t="s">
        <v>258</v>
      </c>
      <c r="G200" s="243"/>
      <c r="H200" s="247">
        <v>68.950000000000003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167</v>
      </c>
      <c r="AU200" s="253" t="s">
        <v>87</v>
      </c>
      <c r="AV200" s="13" t="s">
        <v>87</v>
      </c>
      <c r="AW200" s="13" t="s">
        <v>34</v>
      </c>
      <c r="AX200" s="13" t="s">
        <v>78</v>
      </c>
      <c r="AY200" s="253" t="s">
        <v>159</v>
      </c>
    </row>
    <row r="201" s="15" customFormat="1">
      <c r="A201" s="15"/>
      <c r="B201" s="264"/>
      <c r="C201" s="265"/>
      <c r="D201" s="244" t="s">
        <v>167</v>
      </c>
      <c r="E201" s="266" t="s">
        <v>1</v>
      </c>
      <c r="F201" s="267" t="s">
        <v>171</v>
      </c>
      <c r="G201" s="265"/>
      <c r="H201" s="268">
        <v>236.19999999999999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4" t="s">
        <v>167</v>
      </c>
      <c r="AU201" s="274" t="s">
        <v>87</v>
      </c>
      <c r="AV201" s="15" t="s">
        <v>165</v>
      </c>
      <c r="AW201" s="15" t="s">
        <v>34</v>
      </c>
      <c r="AX201" s="15" t="s">
        <v>85</v>
      </c>
      <c r="AY201" s="274" t="s">
        <v>159</v>
      </c>
    </row>
    <row r="202" s="2" customFormat="1" ht="16.5" customHeight="1">
      <c r="A202" s="39"/>
      <c r="B202" s="40"/>
      <c r="C202" s="228" t="s">
        <v>259</v>
      </c>
      <c r="D202" s="228" t="s">
        <v>161</v>
      </c>
      <c r="E202" s="229" t="s">
        <v>260</v>
      </c>
      <c r="F202" s="230" t="s">
        <v>261</v>
      </c>
      <c r="G202" s="231" t="s">
        <v>164</v>
      </c>
      <c r="H202" s="232">
        <v>236.19999999999999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165</v>
      </c>
      <c r="AT202" s="240" t="s">
        <v>161</v>
      </c>
      <c r="AU202" s="240" t="s">
        <v>87</v>
      </c>
      <c r="AY202" s="18" t="s">
        <v>159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165</v>
      </c>
      <c r="BM202" s="240" t="s">
        <v>262</v>
      </c>
    </row>
    <row r="203" s="2" customFormat="1" ht="24.15" customHeight="1">
      <c r="A203" s="39"/>
      <c r="B203" s="40"/>
      <c r="C203" s="228" t="s">
        <v>263</v>
      </c>
      <c r="D203" s="228" t="s">
        <v>161</v>
      </c>
      <c r="E203" s="229" t="s">
        <v>264</v>
      </c>
      <c r="F203" s="230" t="s">
        <v>265</v>
      </c>
      <c r="G203" s="231" t="s">
        <v>266</v>
      </c>
      <c r="H203" s="232">
        <v>6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0.013509999999999999</v>
      </c>
      <c r="R203" s="238">
        <f>Q203*H203</f>
        <v>0.081059999999999993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165</v>
      </c>
      <c r="AT203" s="240" t="s">
        <v>161</v>
      </c>
      <c r="AU203" s="240" t="s">
        <v>87</v>
      </c>
      <c r="AY203" s="18" t="s">
        <v>159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85</v>
      </c>
      <c r="BK203" s="241">
        <f>ROUND(I203*H203,2)</f>
        <v>0</v>
      </c>
      <c r="BL203" s="18" t="s">
        <v>165</v>
      </c>
      <c r="BM203" s="240" t="s">
        <v>267</v>
      </c>
    </row>
    <row r="204" s="2" customFormat="1" ht="16.5" customHeight="1">
      <c r="A204" s="39"/>
      <c r="B204" s="40"/>
      <c r="C204" s="228" t="s">
        <v>268</v>
      </c>
      <c r="D204" s="228" t="s">
        <v>161</v>
      </c>
      <c r="E204" s="229" t="s">
        <v>269</v>
      </c>
      <c r="F204" s="230" t="s">
        <v>270</v>
      </c>
      <c r="G204" s="231" t="s">
        <v>271</v>
      </c>
      <c r="H204" s="232">
        <v>1.8200000000000001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1.06277</v>
      </c>
      <c r="R204" s="238">
        <f>Q204*H204</f>
        <v>1.9342414000000001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165</v>
      </c>
      <c r="AT204" s="240" t="s">
        <v>161</v>
      </c>
      <c r="AU204" s="240" t="s">
        <v>87</v>
      </c>
      <c r="AY204" s="18" t="s">
        <v>159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85</v>
      </c>
      <c r="BK204" s="241">
        <f>ROUND(I204*H204,2)</f>
        <v>0</v>
      </c>
      <c r="BL204" s="18" t="s">
        <v>165</v>
      </c>
      <c r="BM204" s="240" t="s">
        <v>272</v>
      </c>
    </row>
    <row r="205" s="13" customFormat="1">
      <c r="A205" s="13"/>
      <c r="B205" s="242"/>
      <c r="C205" s="243"/>
      <c r="D205" s="244" t="s">
        <v>167</v>
      </c>
      <c r="E205" s="245" t="s">
        <v>1</v>
      </c>
      <c r="F205" s="246" t="s">
        <v>273</v>
      </c>
      <c r="G205" s="243"/>
      <c r="H205" s="247">
        <v>0.050999999999999997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167</v>
      </c>
      <c r="AU205" s="253" t="s">
        <v>87</v>
      </c>
      <c r="AV205" s="13" t="s">
        <v>87</v>
      </c>
      <c r="AW205" s="13" t="s">
        <v>34</v>
      </c>
      <c r="AX205" s="13" t="s">
        <v>78</v>
      </c>
      <c r="AY205" s="253" t="s">
        <v>159</v>
      </c>
    </row>
    <row r="206" s="13" customFormat="1">
      <c r="A206" s="13"/>
      <c r="B206" s="242"/>
      <c r="C206" s="243"/>
      <c r="D206" s="244" t="s">
        <v>167</v>
      </c>
      <c r="E206" s="245" t="s">
        <v>1</v>
      </c>
      <c r="F206" s="246" t="s">
        <v>274</v>
      </c>
      <c r="G206" s="243"/>
      <c r="H206" s="247">
        <v>0.060999999999999999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167</v>
      </c>
      <c r="AU206" s="253" t="s">
        <v>87</v>
      </c>
      <c r="AV206" s="13" t="s">
        <v>87</v>
      </c>
      <c r="AW206" s="13" t="s">
        <v>34</v>
      </c>
      <c r="AX206" s="13" t="s">
        <v>78</v>
      </c>
      <c r="AY206" s="253" t="s">
        <v>159</v>
      </c>
    </row>
    <row r="207" s="13" customFormat="1">
      <c r="A207" s="13"/>
      <c r="B207" s="242"/>
      <c r="C207" s="243"/>
      <c r="D207" s="244" t="s">
        <v>167</v>
      </c>
      <c r="E207" s="245" t="s">
        <v>1</v>
      </c>
      <c r="F207" s="246" t="s">
        <v>275</v>
      </c>
      <c r="G207" s="243"/>
      <c r="H207" s="247">
        <v>0.067000000000000004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167</v>
      </c>
      <c r="AU207" s="253" t="s">
        <v>87</v>
      </c>
      <c r="AV207" s="13" t="s">
        <v>87</v>
      </c>
      <c r="AW207" s="13" t="s">
        <v>34</v>
      </c>
      <c r="AX207" s="13" t="s">
        <v>78</v>
      </c>
      <c r="AY207" s="253" t="s">
        <v>159</v>
      </c>
    </row>
    <row r="208" s="13" customFormat="1">
      <c r="A208" s="13"/>
      <c r="B208" s="242"/>
      <c r="C208" s="243"/>
      <c r="D208" s="244" t="s">
        <v>167</v>
      </c>
      <c r="E208" s="245" t="s">
        <v>1</v>
      </c>
      <c r="F208" s="246" t="s">
        <v>276</v>
      </c>
      <c r="G208" s="243"/>
      <c r="H208" s="247">
        <v>0.074999999999999997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167</v>
      </c>
      <c r="AU208" s="253" t="s">
        <v>87</v>
      </c>
      <c r="AV208" s="13" t="s">
        <v>87</v>
      </c>
      <c r="AW208" s="13" t="s">
        <v>34</v>
      </c>
      <c r="AX208" s="13" t="s">
        <v>78</v>
      </c>
      <c r="AY208" s="253" t="s">
        <v>159</v>
      </c>
    </row>
    <row r="209" s="13" customFormat="1">
      <c r="A209" s="13"/>
      <c r="B209" s="242"/>
      <c r="C209" s="243"/>
      <c r="D209" s="244" t="s">
        <v>167</v>
      </c>
      <c r="E209" s="245" t="s">
        <v>1</v>
      </c>
      <c r="F209" s="246" t="s">
        <v>277</v>
      </c>
      <c r="G209" s="243"/>
      <c r="H209" s="247">
        <v>0.083000000000000004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167</v>
      </c>
      <c r="AU209" s="253" t="s">
        <v>87</v>
      </c>
      <c r="AV209" s="13" t="s">
        <v>87</v>
      </c>
      <c r="AW209" s="13" t="s">
        <v>34</v>
      </c>
      <c r="AX209" s="13" t="s">
        <v>78</v>
      </c>
      <c r="AY209" s="253" t="s">
        <v>159</v>
      </c>
    </row>
    <row r="210" s="13" customFormat="1">
      <c r="A210" s="13"/>
      <c r="B210" s="242"/>
      <c r="C210" s="243"/>
      <c r="D210" s="244" t="s">
        <v>167</v>
      </c>
      <c r="E210" s="245" t="s">
        <v>1</v>
      </c>
      <c r="F210" s="246" t="s">
        <v>278</v>
      </c>
      <c r="G210" s="243"/>
      <c r="H210" s="247">
        <v>0.091999999999999998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167</v>
      </c>
      <c r="AU210" s="253" t="s">
        <v>87</v>
      </c>
      <c r="AV210" s="13" t="s">
        <v>87</v>
      </c>
      <c r="AW210" s="13" t="s">
        <v>34</v>
      </c>
      <c r="AX210" s="13" t="s">
        <v>78</v>
      </c>
      <c r="AY210" s="253" t="s">
        <v>159</v>
      </c>
    </row>
    <row r="211" s="13" customFormat="1">
      <c r="A211" s="13"/>
      <c r="B211" s="242"/>
      <c r="C211" s="243"/>
      <c r="D211" s="244" t="s">
        <v>167</v>
      </c>
      <c r="E211" s="245" t="s">
        <v>1</v>
      </c>
      <c r="F211" s="246" t="s">
        <v>279</v>
      </c>
      <c r="G211" s="243"/>
      <c r="H211" s="247">
        <v>0.092999999999999999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167</v>
      </c>
      <c r="AU211" s="253" t="s">
        <v>87</v>
      </c>
      <c r="AV211" s="13" t="s">
        <v>87</v>
      </c>
      <c r="AW211" s="13" t="s">
        <v>34</v>
      </c>
      <c r="AX211" s="13" t="s">
        <v>78</v>
      </c>
      <c r="AY211" s="253" t="s">
        <v>159</v>
      </c>
    </row>
    <row r="212" s="13" customFormat="1">
      <c r="A212" s="13"/>
      <c r="B212" s="242"/>
      <c r="C212" s="243"/>
      <c r="D212" s="244" t="s">
        <v>167</v>
      </c>
      <c r="E212" s="245" t="s">
        <v>1</v>
      </c>
      <c r="F212" s="246" t="s">
        <v>280</v>
      </c>
      <c r="G212" s="243"/>
      <c r="H212" s="247">
        <v>0.086999999999999994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167</v>
      </c>
      <c r="AU212" s="253" t="s">
        <v>87</v>
      </c>
      <c r="AV212" s="13" t="s">
        <v>87</v>
      </c>
      <c r="AW212" s="13" t="s">
        <v>34</v>
      </c>
      <c r="AX212" s="13" t="s">
        <v>78</v>
      </c>
      <c r="AY212" s="253" t="s">
        <v>159</v>
      </c>
    </row>
    <row r="213" s="13" customFormat="1">
      <c r="A213" s="13"/>
      <c r="B213" s="242"/>
      <c r="C213" s="243"/>
      <c r="D213" s="244" t="s">
        <v>167</v>
      </c>
      <c r="E213" s="245" t="s">
        <v>1</v>
      </c>
      <c r="F213" s="246" t="s">
        <v>281</v>
      </c>
      <c r="G213" s="243"/>
      <c r="H213" s="247">
        <v>0.14099999999999999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167</v>
      </c>
      <c r="AU213" s="253" t="s">
        <v>87</v>
      </c>
      <c r="AV213" s="13" t="s">
        <v>87</v>
      </c>
      <c r="AW213" s="13" t="s">
        <v>34</v>
      </c>
      <c r="AX213" s="13" t="s">
        <v>78</v>
      </c>
      <c r="AY213" s="253" t="s">
        <v>159</v>
      </c>
    </row>
    <row r="214" s="13" customFormat="1">
      <c r="A214" s="13"/>
      <c r="B214" s="242"/>
      <c r="C214" s="243"/>
      <c r="D214" s="244" t="s">
        <v>167</v>
      </c>
      <c r="E214" s="245" t="s">
        <v>1</v>
      </c>
      <c r="F214" s="246" t="s">
        <v>282</v>
      </c>
      <c r="G214" s="243"/>
      <c r="H214" s="247">
        <v>0.078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167</v>
      </c>
      <c r="AU214" s="253" t="s">
        <v>87</v>
      </c>
      <c r="AV214" s="13" t="s">
        <v>87</v>
      </c>
      <c r="AW214" s="13" t="s">
        <v>34</v>
      </c>
      <c r="AX214" s="13" t="s">
        <v>78</v>
      </c>
      <c r="AY214" s="253" t="s">
        <v>159</v>
      </c>
    </row>
    <row r="215" s="13" customFormat="1">
      <c r="A215" s="13"/>
      <c r="B215" s="242"/>
      <c r="C215" s="243"/>
      <c r="D215" s="244" t="s">
        <v>167</v>
      </c>
      <c r="E215" s="245" t="s">
        <v>1</v>
      </c>
      <c r="F215" s="246" t="s">
        <v>283</v>
      </c>
      <c r="G215" s="243"/>
      <c r="H215" s="247">
        <v>0.23799999999999999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167</v>
      </c>
      <c r="AU215" s="253" t="s">
        <v>87</v>
      </c>
      <c r="AV215" s="13" t="s">
        <v>87</v>
      </c>
      <c r="AW215" s="13" t="s">
        <v>34</v>
      </c>
      <c r="AX215" s="13" t="s">
        <v>78</v>
      </c>
      <c r="AY215" s="253" t="s">
        <v>159</v>
      </c>
    </row>
    <row r="216" s="13" customFormat="1">
      <c r="A216" s="13"/>
      <c r="B216" s="242"/>
      <c r="C216" s="243"/>
      <c r="D216" s="244" t="s">
        <v>167</v>
      </c>
      <c r="E216" s="245" t="s">
        <v>1</v>
      </c>
      <c r="F216" s="246" t="s">
        <v>284</v>
      </c>
      <c r="G216" s="243"/>
      <c r="H216" s="247">
        <v>0.067000000000000004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167</v>
      </c>
      <c r="AU216" s="253" t="s">
        <v>87</v>
      </c>
      <c r="AV216" s="13" t="s">
        <v>87</v>
      </c>
      <c r="AW216" s="13" t="s">
        <v>34</v>
      </c>
      <c r="AX216" s="13" t="s">
        <v>78</v>
      </c>
      <c r="AY216" s="253" t="s">
        <v>159</v>
      </c>
    </row>
    <row r="217" s="13" customFormat="1">
      <c r="A217" s="13"/>
      <c r="B217" s="242"/>
      <c r="C217" s="243"/>
      <c r="D217" s="244" t="s">
        <v>167</v>
      </c>
      <c r="E217" s="245" t="s">
        <v>1</v>
      </c>
      <c r="F217" s="246" t="s">
        <v>273</v>
      </c>
      <c r="G217" s="243"/>
      <c r="H217" s="247">
        <v>0.050999999999999997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167</v>
      </c>
      <c r="AU217" s="253" t="s">
        <v>87</v>
      </c>
      <c r="AV217" s="13" t="s">
        <v>87</v>
      </c>
      <c r="AW217" s="13" t="s">
        <v>34</v>
      </c>
      <c r="AX217" s="13" t="s">
        <v>78</v>
      </c>
      <c r="AY217" s="253" t="s">
        <v>159</v>
      </c>
    </row>
    <row r="218" s="13" customFormat="1">
      <c r="A218" s="13"/>
      <c r="B218" s="242"/>
      <c r="C218" s="243"/>
      <c r="D218" s="244" t="s">
        <v>167</v>
      </c>
      <c r="E218" s="245" t="s">
        <v>1</v>
      </c>
      <c r="F218" s="246" t="s">
        <v>274</v>
      </c>
      <c r="G218" s="243"/>
      <c r="H218" s="247">
        <v>0.060999999999999999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167</v>
      </c>
      <c r="AU218" s="253" t="s">
        <v>87</v>
      </c>
      <c r="AV218" s="13" t="s">
        <v>87</v>
      </c>
      <c r="AW218" s="13" t="s">
        <v>34</v>
      </c>
      <c r="AX218" s="13" t="s">
        <v>78</v>
      </c>
      <c r="AY218" s="253" t="s">
        <v>159</v>
      </c>
    </row>
    <row r="219" s="13" customFormat="1">
      <c r="A219" s="13"/>
      <c r="B219" s="242"/>
      <c r="C219" s="243"/>
      <c r="D219" s="244" t="s">
        <v>167</v>
      </c>
      <c r="E219" s="245" t="s">
        <v>1</v>
      </c>
      <c r="F219" s="246" t="s">
        <v>285</v>
      </c>
      <c r="G219" s="243"/>
      <c r="H219" s="247">
        <v>0.26700000000000002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167</v>
      </c>
      <c r="AU219" s="253" t="s">
        <v>87</v>
      </c>
      <c r="AV219" s="13" t="s">
        <v>87</v>
      </c>
      <c r="AW219" s="13" t="s">
        <v>34</v>
      </c>
      <c r="AX219" s="13" t="s">
        <v>78</v>
      </c>
      <c r="AY219" s="253" t="s">
        <v>159</v>
      </c>
    </row>
    <row r="220" s="13" customFormat="1">
      <c r="A220" s="13"/>
      <c r="B220" s="242"/>
      <c r="C220" s="243"/>
      <c r="D220" s="244" t="s">
        <v>167</v>
      </c>
      <c r="E220" s="245" t="s">
        <v>1</v>
      </c>
      <c r="F220" s="246" t="s">
        <v>286</v>
      </c>
      <c r="G220" s="243"/>
      <c r="H220" s="247">
        <v>0.070999999999999994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167</v>
      </c>
      <c r="AU220" s="253" t="s">
        <v>87</v>
      </c>
      <c r="AV220" s="13" t="s">
        <v>87</v>
      </c>
      <c r="AW220" s="13" t="s">
        <v>34</v>
      </c>
      <c r="AX220" s="13" t="s">
        <v>78</v>
      </c>
      <c r="AY220" s="253" t="s">
        <v>159</v>
      </c>
    </row>
    <row r="221" s="16" customFormat="1">
      <c r="A221" s="16"/>
      <c r="B221" s="275"/>
      <c r="C221" s="276"/>
      <c r="D221" s="244" t="s">
        <v>167</v>
      </c>
      <c r="E221" s="277" t="s">
        <v>1</v>
      </c>
      <c r="F221" s="278" t="s">
        <v>191</v>
      </c>
      <c r="G221" s="276"/>
      <c r="H221" s="279">
        <v>1.5829999999999995</v>
      </c>
      <c r="I221" s="280"/>
      <c r="J221" s="276"/>
      <c r="K221" s="276"/>
      <c r="L221" s="281"/>
      <c r="M221" s="282"/>
      <c r="N221" s="283"/>
      <c r="O221" s="283"/>
      <c r="P221" s="283"/>
      <c r="Q221" s="283"/>
      <c r="R221" s="283"/>
      <c r="S221" s="283"/>
      <c r="T221" s="284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85" t="s">
        <v>167</v>
      </c>
      <c r="AU221" s="285" t="s">
        <v>87</v>
      </c>
      <c r="AV221" s="16" t="s">
        <v>177</v>
      </c>
      <c r="AW221" s="16" t="s">
        <v>34</v>
      </c>
      <c r="AX221" s="16" t="s">
        <v>78</v>
      </c>
      <c r="AY221" s="285" t="s">
        <v>159</v>
      </c>
    </row>
    <row r="222" s="13" customFormat="1">
      <c r="A222" s="13"/>
      <c r="B222" s="242"/>
      <c r="C222" s="243"/>
      <c r="D222" s="244" t="s">
        <v>167</v>
      </c>
      <c r="E222" s="245" t="s">
        <v>1</v>
      </c>
      <c r="F222" s="246" t="s">
        <v>287</v>
      </c>
      <c r="G222" s="243"/>
      <c r="H222" s="247">
        <v>0.23699999999999999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167</v>
      </c>
      <c r="AU222" s="253" t="s">
        <v>87</v>
      </c>
      <c r="AV222" s="13" t="s">
        <v>87</v>
      </c>
      <c r="AW222" s="13" t="s">
        <v>34</v>
      </c>
      <c r="AX222" s="13" t="s">
        <v>78</v>
      </c>
      <c r="AY222" s="253" t="s">
        <v>159</v>
      </c>
    </row>
    <row r="223" s="15" customFormat="1">
      <c r="A223" s="15"/>
      <c r="B223" s="264"/>
      <c r="C223" s="265"/>
      <c r="D223" s="244" t="s">
        <v>167</v>
      </c>
      <c r="E223" s="266" t="s">
        <v>1</v>
      </c>
      <c r="F223" s="267" t="s">
        <v>171</v>
      </c>
      <c r="G223" s="265"/>
      <c r="H223" s="268">
        <v>1.8199999999999994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4" t="s">
        <v>167</v>
      </c>
      <c r="AU223" s="274" t="s">
        <v>87</v>
      </c>
      <c r="AV223" s="15" t="s">
        <v>165</v>
      </c>
      <c r="AW223" s="15" t="s">
        <v>34</v>
      </c>
      <c r="AX223" s="15" t="s">
        <v>85</v>
      </c>
      <c r="AY223" s="274" t="s">
        <v>159</v>
      </c>
    </row>
    <row r="224" s="2" customFormat="1" ht="24.15" customHeight="1">
      <c r="A224" s="39"/>
      <c r="B224" s="40"/>
      <c r="C224" s="228" t="s">
        <v>288</v>
      </c>
      <c r="D224" s="228" t="s">
        <v>161</v>
      </c>
      <c r="E224" s="229" t="s">
        <v>289</v>
      </c>
      <c r="F224" s="230" t="s">
        <v>290</v>
      </c>
      <c r="G224" s="231" t="s">
        <v>174</v>
      </c>
      <c r="H224" s="232">
        <v>44.414999999999999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2.5018699999999998</v>
      </c>
      <c r="R224" s="238">
        <f>Q224*H224</f>
        <v>111.12055604999999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165</v>
      </c>
      <c r="AT224" s="240" t="s">
        <v>161</v>
      </c>
      <c r="AU224" s="240" t="s">
        <v>87</v>
      </c>
      <c r="AY224" s="18" t="s">
        <v>159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85</v>
      </c>
      <c r="BK224" s="241">
        <f>ROUND(I224*H224,2)</f>
        <v>0</v>
      </c>
      <c r="BL224" s="18" t="s">
        <v>165</v>
      </c>
      <c r="BM224" s="240" t="s">
        <v>291</v>
      </c>
    </row>
    <row r="225" s="13" customFormat="1">
      <c r="A225" s="13"/>
      <c r="B225" s="242"/>
      <c r="C225" s="243"/>
      <c r="D225" s="244" t="s">
        <v>167</v>
      </c>
      <c r="E225" s="245" t="s">
        <v>1</v>
      </c>
      <c r="F225" s="246" t="s">
        <v>292</v>
      </c>
      <c r="G225" s="243"/>
      <c r="H225" s="247">
        <v>7.7999999999999998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167</v>
      </c>
      <c r="AU225" s="253" t="s">
        <v>87</v>
      </c>
      <c r="AV225" s="13" t="s">
        <v>87</v>
      </c>
      <c r="AW225" s="13" t="s">
        <v>34</v>
      </c>
      <c r="AX225" s="13" t="s">
        <v>78</v>
      </c>
      <c r="AY225" s="253" t="s">
        <v>159</v>
      </c>
    </row>
    <row r="226" s="13" customFormat="1">
      <c r="A226" s="13"/>
      <c r="B226" s="242"/>
      <c r="C226" s="243"/>
      <c r="D226" s="244" t="s">
        <v>167</v>
      </c>
      <c r="E226" s="245" t="s">
        <v>1</v>
      </c>
      <c r="F226" s="246" t="s">
        <v>293</v>
      </c>
      <c r="G226" s="243"/>
      <c r="H226" s="247">
        <v>1.45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167</v>
      </c>
      <c r="AU226" s="253" t="s">
        <v>87</v>
      </c>
      <c r="AV226" s="13" t="s">
        <v>87</v>
      </c>
      <c r="AW226" s="13" t="s">
        <v>34</v>
      </c>
      <c r="AX226" s="13" t="s">
        <v>78</v>
      </c>
      <c r="AY226" s="253" t="s">
        <v>159</v>
      </c>
    </row>
    <row r="227" s="13" customFormat="1">
      <c r="A227" s="13"/>
      <c r="B227" s="242"/>
      <c r="C227" s="243"/>
      <c r="D227" s="244" t="s">
        <v>167</v>
      </c>
      <c r="E227" s="245" t="s">
        <v>1</v>
      </c>
      <c r="F227" s="246" t="s">
        <v>294</v>
      </c>
      <c r="G227" s="243"/>
      <c r="H227" s="247">
        <v>1.6000000000000001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167</v>
      </c>
      <c r="AU227" s="253" t="s">
        <v>87</v>
      </c>
      <c r="AV227" s="13" t="s">
        <v>87</v>
      </c>
      <c r="AW227" s="13" t="s">
        <v>34</v>
      </c>
      <c r="AX227" s="13" t="s">
        <v>78</v>
      </c>
      <c r="AY227" s="253" t="s">
        <v>159</v>
      </c>
    </row>
    <row r="228" s="13" customFormat="1">
      <c r="A228" s="13"/>
      <c r="B228" s="242"/>
      <c r="C228" s="243"/>
      <c r="D228" s="244" t="s">
        <v>167</v>
      </c>
      <c r="E228" s="245" t="s">
        <v>1</v>
      </c>
      <c r="F228" s="246" t="s">
        <v>295</v>
      </c>
      <c r="G228" s="243"/>
      <c r="H228" s="247">
        <v>1.8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167</v>
      </c>
      <c r="AU228" s="253" t="s">
        <v>87</v>
      </c>
      <c r="AV228" s="13" t="s">
        <v>87</v>
      </c>
      <c r="AW228" s="13" t="s">
        <v>34</v>
      </c>
      <c r="AX228" s="13" t="s">
        <v>78</v>
      </c>
      <c r="AY228" s="253" t="s">
        <v>159</v>
      </c>
    </row>
    <row r="229" s="13" customFormat="1">
      <c r="A229" s="13"/>
      <c r="B229" s="242"/>
      <c r="C229" s="243"/>
      <c r="D229" s="244" t="s">
        <v>167</v>
      </c>
      <c r="E229" s="245" t="s">
        <v>1</v>
      </c>
      <c r="F229" s="246" t="s">
        <v>296</v>
      </c>
      <c r="G229" s="243"/>
      <c r="H229" s="247">
        <v>2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167</v>
      </c>
      <c r="AU229" s="253" t="s">
        <v>87</v>
      </c>
      <c r="AV229" s="13" t="s">
        <v>87</v>
      </c>
      <c r="AW229" s="13" t="s">
        <v>34</v>
      </c>
      <c r="AX229" s="13" t="s">
        <v>78</v>
      </c>
      <c r="AY229" s="253" t="s">
        <v>159</v>
      </c>
    </row>
    <row r="230" s="13" customFormat="1">
      <c r="A230" s="13"/>
      <c r="B230" s="242"/>
      <c r="C230" s="243"/>
      <c r="D230" s="244" t="s">
        <v>167</v>
      </c>
      <c r="E230" s="245" t="s">
        <v>1</v>
      </c>
      <c r="F230" s="246" t="s">
        <v>297</v>
      </c>
      <c r="G230" s="243"/>
      <c r="H230" s="247">
        <v>2.2000000000000002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167</v>
      </c>
      <c r="AU230" s="253" t="s">
        <v>87</v>
      </c>
      <c r="AV230" s="13" t="s">
        <v>87</v>
      </c>
      <c r="AW230" s="13" t="s">
        <v>34</v>
      </c>
      <c r="AX230" s="13" t="s">
        <v>78</v>
      </c>
      <c r="AY230" s="253" t="s">
        <v>159</v>
      </c>
    </row>
    <row r="231" s="13" customFormat="1">
      <c r="A231" s="13"/>
      <c r="B231" s="242"/>
      <c r="C231" s="243"/>
      <c r="D231" s="244" t="s">
        <v>167</v>
      </c>
      <c r="E231" s="245" t="s">
        <v>1</v>
      </c>
      <c r="F231" s="246" t="s">
        <v>298</v>
      </c>
      <c r="G231" s="243"/>
      <c r="H231" s="247">
        <v>2.3500000000000001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167</v>
      </c>
      <c r="AU231" s="253" t="s">
        <v>87</v>
      </c>
      <c r="AV231" s="13" t="s">
        <v>87</v>
      </c>
      <c r="AW231" s="13" t="s">
        <v>34</v>
      </c>
      <c r="AX231" s="13" t="s">
        <v>78</v>
      </c>
      <c r="AY231" s="253" t="s">
        <v>159</v>
      </c>
    </row>
    <row r="232" s="13" customFormat="1">
      <c r="A232" s="13"/>
      <c r="B232" s="242"/>
      <c r="C232" s="243"/>
      <c r="D232" s="244" t="s">
        <v>167</v>
      </c>
      <c r="E232" s="245" t="s">
        <v>1</v>
      </c>
      <c r="F232" s="246" t="s">
        <v>299</v>
      </c>
      <c r="G232" s="243"/>
      <c r="H232" s="247">
        <v>2.5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167</v>
      </c>
      <c r="AU232" s="253" t="s">
        <v>87</v>
      </c>
      <c r="AV232" s="13" t="s">
        <v>87</v>
      </c>
      <c r="AW232" s="13" t="s">
        <v>34</v>
      </c>
      <c r="AX232" s="13" t="s">
        <v>78</v>
      </c>
      <c r="AY232" s="253" t="s">
        <v>159</v>
      </c>
    </row>
    <row r="233" s="13" customFormat="1">
      <c r="A233" s="13"/>
      <c r="B233" s="242"/>
      <c r="C233" s="243"/>
      <c r="D233" s="244" t="s">
        <v>167</v>
      </c>
      <c r="E233" s="245" t="s">
        <v>1</v>
      </c>
      <c r="F233" s="246" t="s">
        <v>298</v>
      </c>
      <c r="G233" s="243"/>
      <c r="H233" s="247">
        <v>2.3500000000000001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167</v>
      </c>
      <c r="AU233" s="253" t="s">
        <v>87</v>
      </c>
      <c r="AV233" s="13" t="s">
        <v>87</v>
      </c>
      <c r="AW233" s="13" t="s">
        <v>34</v>
      </c>
      <c r="AX233" s="13" t="s">
        <v>78</v>
      </c>
      <c r="AY233" s="253" t="s">
        <v>159</v>
      </c>
    </row>
    <row r="234" s="13" customFormat="1">
      <c r="A234" s="13"/>
      <c r="B234" s="242"/>
      <c r="C234" s="243"/>
      <c r="D234" s="244" t="s">
        <v>167</v>
      </c>
      <c r="E234" s="245" t="s">
        <v>1</v>
      </c>
      <c r="F234" s="246" t="s">
        <v>300</v>
      </c>
      <c r="G234" s="243"/>
      <c r="H234" s="247">
        <v>6.5999999999999996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167</v>
      </c>
      <c r="AU234" s="253" t="s">
        <v>87</v>
      </c>
      <c r="AV234" s="13" t="s">
        <v>87</v>
      </c>
      <c r="AW234" s="13" t="s">
        <v>34</v>
      </c>
      <c r="AX234" s="13" t="s">
        <v>78</v>
      </c>
      <c r="AY234" s="253" t="s">
        <v>159</v>
      </c>
    </row>
    <row r="235" s="13" customFormat="1">
      <c r="A235" s="13"/>
      <c r="B235" s="242"/>
      <c r="C235" s="243"/>
      <c r="D235" s="244" t="s">
        <v>167</v>
      </c>
      <c r="E235" s="245" t="s">
        <v>1</v>
      </c>
      <c r="F235" s="246" t="s">
        <v>293</v>
      </c>
      <c r="G235" s="243"/>
      <c r="H235" s="247">
        <v>1.45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167</v>
      </c>
      <c r="AU235" s="253" t="s">
        <v>87</v>
      </c>
      <c r="AV235" s="13" t="s">
        <v>87</v>
      </c>
      <c r="AW235" s="13" t="s">
        <v>34</v>
      </c>
      <c r="AX235" s="13" t="s">
        <v>78</v>
      </c>
      <c r="AY235" s="253" t="s">
        <v>159</v>
      </c>
    </row>
    <row r="236" s="13" customFormat="1">
      <c r="A236" s="13"/>
      <c r="B236" s="242"/>
      <c r="C236" s="243"/>
      <c r="D236" s="244" t="s">
        <v>167</v>
      </c>
      <c r="E236" s="245" t="s">
        <v>1</v>
      </c>
      <c r="F236" s="246" t="s">
        <v>301</v>
      </c>
      <c r="G236" s="243"/>
      <c r="H236" s="247">
        <v>6.4000000000000004</v>
      </c>
      <c r="I236" s="248"/>
      <c r="J236" s="243"/>
      <c r="K236" s="243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167</v>
      </c>
      <c r="AU236" s="253" t="s">
        <v>87</v>
      </c>
      <c r="AV236" s="13" t="s">
        <v>87</v>
      </c>
      <c r="AW236" s="13" t="s">
        <v>34</v>
      </c>
      <c r="AX236" s="13" t="s">
        <v>78</v>
      </c>
      <c r="AY236" s="253" t="s">
        <v>159</v>
      </c>
    </row>
    <row r="237" s="13" customFormat="1">
      <c r="A237" s="13"/>
      <c r="B237" s="242"/>
      <c r="C237" s="243"/>
      <c r="D237" s="244" t="s">
        <v>167</v>
      </c>
      <c r="E237" s="245" t="s">
        <v>1</v>
      </c>
      <c r="F237" s="246" t="s">
        <v>295</v>
      </c>
      <c r="G237" s="243"/>
      <c r="H237" s="247">
        <v>1.8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167</v>
      </c>
      <c r="AU237" s="253" t="s">
        <v>87</v>
      </c>
      <c r="AV237" s="13" t="s">
        <v>87</v>
      </c>
      <c r="AW237" s="13" t="s">
        <v>34</v>
      </c>
      <c r="AX237" s="13" t="s">
        <v>78</v>
      </c>
      <c r="AY237" s="253" t="s">
        <v>159</v>
      </c>
    </row>
    <row r="238" s="13" customFormat="1">
      <c r="A238" s="13"/>
      <c r="B238" s="242"/>
      <c r="C238" s="243"/>
      <c r="D238" s="244" t="s">
        <v>167</v>
      </c>
      <c r="E238" s="245" t="s">
        <v>1</v>
      </c>
      <c r="F238" s="246" t="s">
        <v>296</v>
      </c>
      <c r="G238" s="243"/>
      <c r="H238" s="247">
        <v>2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167</v>
      </c>
      <c r="AU238" s="253" t="s">
        <v>87</v>
      </c>
      <c r="AV238" s="13" t="s">
        <v>87</v>
      </c>
      <c r="AW238" s="13" t="s">
        <v>34</v>
      </c>
      <c r="AX238" s="13" t="s">
        <v>78</v>
      </c>
      <c r="AY238" s="253" t="s">
        <v>159</v>
      </c>
    </row>
    <row r="239" s="16" customFormat="1">
      <c r="A239" s="16"/>
      <c r="B239" s="275"/>
      <c r="C239" s="276"/>
      <c r="D239" s="244" t="s">
        <v>167</v>
      </c>
      <c r="E239" s="277" t="s">
        <v>1</v>
      </c>
      <c r="F239" s="278" t="s">
        <v>191</v>
      </c>
      <c r="G239" s="276"/>
      <c r="H239" s="279">
        <v>42.300000000000004</v>
      </c>
      <c r="I239" s="280"/>
      <c r="J239" s="276"/>
      <c r="K239" s="276"/>
      <c r="L239" s="281"/>
      <c r="M239" s="282"/>
      <c r="N239" s="283"/>
      <c r="O239" s="283"/>
      <c r="P239" s="283"/>
      <c r="Q239" s="283"/>
      <c r="R239" s="283"/>
      <c r="S239" s="283"/>
      <c r="T239" s="284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5" t="s">
        <v>167</v>
      </c>
      <c r="AU239" s="285" t="s">
        <v>87</v>
      </c>
      <c r="AV239" s="16" t="s">
        <v>177</v>
      </c>
      <c r="AW239" s="16" t="s">
        <v>34</v>
      </c>
      <c r="AX239" s="16" t="s">
        <v>78</v>
      </c>
      <c r="AY239" s="285" t="s">
        <v>159</v>
      </c>
    </row>
    <row r="240" s="13" customFormat="1">
      <c r="A240" s="13"/>
      <c r="B240" s="242"/>
      <c r="C240" s="243"/>
      <c r="D240" s="244" t="s">
        <v>167</v>
      </c>
      <c r="E240" s="245" t="s">
        <v>1</v>
      </c>
      <c r="F240" s="246" t="s">
        <v>302</v>
      </c>
      <c r="G240" s="243"/>
      <c r="H240" s="247">
        <v>2.1150000000000002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167</v>
      </c>
      <c r="AU240" s="253" t="s">
        <v>87</v>
      </c>
      <c r="AV240" s="13" t="s">
        <v>87</v>
      </c>
      <c r="AW240" s="13" t="s">
        <v>34</v>
      </c>
      <c r="AX240" s="13" t="s">
        <v>78</v>
      </c>
      <c r="AY240" s="253" t="s">
        <v>159</v>
      </c>
    </row>
    <row r="241" s="15" customFormat="1">
      <c r="A241" s="15"/>
      <c r="B241" s="264"/>
      <c r="C241" s="265"/>
      <c r="D241" s="244" t="s">
        <v>167</v>
      </c>
      <c r="E241" s="266" t="s">
        <v>1</v>
      </c>
      <c r="F241" s="267" t="s">
        <v>171</v>
      </c>
      <c r="G241" s="265"/>
      <c r="H241" s="268">
        <v>44.415000000000006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167</v>
      </c>
      <c r="AU241" s="274" t="s">
        <v>87</v>
      </c>
      <c r="AV241" s="15" t="s">
        <v>165</v>
      </c>
      <c r="AW241" s="15" t="s">
        <v>34</v>
      </c>
      <c r="AX241" s="15" t="s">
        <v>85</v>
      </c>
      <c r="AY241" s="274" t="s">
        <v>159</v>
      </c>
    </row>
    <row r="242" s="2" customFormat="1" ht="16.5" customHeight="1">
      <c r="A242" s="39"/>
      <c r="B242" s="40"/>
      <c r="C242" s="228" t="s">
        <v>303</v>
      </c>
      <c r="D242" s="228" t="s">
        <v>161</v>
      </c>
      <c r="E242" s="229" t="s">
        <v>304</v>
      </c>
      <c r="F242" s="230" t="s">
        <v>305</v>
      </c>
      <c r="G242" s="231" t="s">
        <v>164</v>
      </c>
      <c r="H242" s="232">
        <v>116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0.00264</v>
      </c>
      <c r="R242" s="238">
        <f>Q242*H242</f>
        <v>0.30624000000000001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165</v>
      </c>
      <c r="AT242" s="240" t="s">
        <v>161</v>
      </c>
      <c r="AU242" s="240" t="s">
        <v>87</v>
      </c>
      <c r="AY242" s="18" t="s">
        <v>159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85</v>
      </c>
      <c r="BK242" s="241">
        <f>ROUND(I242*H242,2)</f>
        <v>0</v>
      </c>
      <c r="BL242" s="18" t="s">
        <v>165</v>
      </c>
      <c r="BM242" s="240" t="s">
        <v>306</v>
      </c>
    </row>
    <row r="243" s="13" customFormat="1">
      <c r="A243" s="13"/>
      <c r="B243" s="242"/>
      <c r="C243" s="243"/>
      <c r="D243" s="244" t="s">
        <v>167</v>
      </c>
      <c r="E243" s="245" t="s">
        <v>1</v>
      </c>
      <c r="F243" s="246" t="s">
        <v>307</v>
      </c>
      <c r="G243" s="243"/>
      <c r="H243" s="247">
        <v>40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167</v>
      </c>
      <c r="AU243" s="253" t="s">
        <v>87</v>
      </c>
      <c r="AV243" s="13" t="s">
        <v>87</v>
      </c>
      <c r="AW243" s="13" t="s">
        <v>34</v>
      </c>
      <c r="AX243" s="13" t="s">
        <v>78</v>
      </c>
      <c r="AY243" s="253" t="s">
        <v>159</v>
      </c>
    </row>
    <row r="244" s="13" customFormat="1">
      <c r="A244" s="13"/>
      <c r="B244" s="242"/>
      <c r="C244" s="243"/>
      <c r="D244" s="244" t="s">
        <v>167</v>
      </c>
      <c r="E244" s="245" t="s">
        <v>1</v>
      </c>
      <c r="F244" s="246" t="s">
        <v>308</v>
      </c>
      <c r="G244" s="243"/>
      <c r="H244" s="247">
        <v>28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167</v>
      </c>
      <c r="AU244" s="253" t="s">
        <v>87</v>
      </c>
      <c r="AV244" s="13" t="s">
        <v>87</v>
      </c>
      <c r="AW244" s="13" t="s">
        <v>34</v>
      </c>
      <c r="AX244" s="13" t="s">
        <v>78</v>
      </c>
      <c r="AY244" s="253" t="s">
        <v>159</v>
      </c>
    </row>
    <row r="245" s="13" customFormat="1">
      <c r="A245" s="13"/>
      <c r="B245" s="242"/>
      <c r="C245" s="243"/>
      <c r="D245" s="244" t="s">
        <v>167</v>
      </c>
      <c r="E245" s="245" t="s">
        <v>1</v>
      </c>
      <c r="F245" s="246" t="s">
        <v>309</v>
      </c>
      <c r="G245" s="243"/>
      <c r="H245" s="247">
        <v>28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167</v>
      </c>
      <c r="AU245" s="253" t="s">
        <v>87</v>
      </c>
      <c r="AV245" s="13" t="s">
        <v>87</v>
      </c>
      <c r="AW245" s="13" t="s">
        <v>34</v>
      </c>
      <c r="AX245" s="13" t="s">
        <v>78</v>
      </c>
      <c r="AY245" s="253" t="s">
        <v>159</v>
      </c>
    </row>
    <row r="246" s="13" customFormat="1">
      <c r="A246" s="13"/>
      <c r="B246" s="242"/>
      <c r="C246" s="243"/>
      <c r="D246" s="244" t="s">
        <v>167</v>
      </c>
      <c r="E246" s="245" t="s">
        <v>1</v>
      </c>
      <c r="F246" s="246" t="s">
        <v>310</v>
      </c>
      <c r="G246" s="243"/>
      <c r="H246" s="247">
        <v>20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167</v>
      </c>
      <c r="AU246" s="253" t="s">
        <v>87</v>
      </c>
      <c r="AV246" s="13" t="s">
        <v>87</v>
      </c>
      <c r="AW246" s="13" t="s">
        <v>34</v>
      </c>
      <c r="AX246" s="13" t="s">
        <v>78</v>
      </c>
      <c r="AY246" s="253" t="s">
        <v>159</v>
      </c>
    </row>
    <row r="247" s="15" customFormat="1">
      <c r="A247" s="15"/>
      <c r="B247" s="264"/>
      <c r="C247" s="265"/>
      <c r="D247" s="244" t="s">
        <v>167</v>
      </c>
      <c r="E247" s="266" t="s">
        <v>1</v>
      </c>
      <c r="F247" s="267" t="s">
        <v>171</v>
      </c>
      <c r="G247" s="265"/>
      <c r="H247" s="268">
        <v>116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4" t="s">
        <v>167</v>
      </c>
      <c r="AU247" s="274" t="s">
        <v>87</v>
      </c>
      <c r="AV247" s="15" t="s">
        <v>165</v>
      </c>
      <c r="AW247" s="15" t="s">
        <v>34</v>
      </c>
      <c r="AX247" s="15" t="s">
        <v>85</v>
      </c>
      <c r="AY247" s="274" t="s">
        <v>159</v>
      </c>
    </row>
    <row r="248" s="2" customFormat="1" ht="16.5" customHeight="1">
      <c r="A248" s="39"/>
      <c r="B248" s="40"/>
      <c r="C248" s="228" t="s">
        <v>311</v>
      </c>
      <c r="D248" s="228" t="s">
        <v>161</v>
      </c>
      <c r="E248" s="229" t="s">
        <v>312</v>
      </c>
      <c r="F248" s="230" t="s">
        <v>313</v>
      </c>
      <c r="G248" s="231" t="s">
        <v>164</v>
      </c>
      <c r="H248" s="232">
        <v>116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165</v>
      </c>
      <c r="AT248" s="240" t="s">
        <v>161</v>
      </c>
      <c r="AU248" s="240" t="s">
        <v>87</v>
      </c>
      <c r="AY248" s="18" t="s">
        <v>159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165</v>
      </c>
      <c r="BM248" s="240" t="s">
        <v>314</v>
      </c>
    </row>
    <row r="249" s="2" customFormat="1" ht="21.75" customHeight="1">
      <c r="A249" s="39"/>
      <c r="B249" s="40"/>
      <c r="C249" s="228" t="s">
        <v>315</v>
      </c>
      <c r="D249" s="228" t="s">
        <v>161</v>
      </c>
      <c r="E249" s="229" t="s">
        <v>316</v>
      </c>
      <c r="F249" s="230" t="s">
        <v>317</v>
      </c>
      <c r="G249" s="231" t="s">
        <v>271</v>
      </c>
      <c r="H249" s="232">
        <v>5.3300000000000001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1.0606199999999999</v>
      </c>
      <c r="R249" s="238">
        <f>Q249*H249</f>
        <v>5.6531045999999998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165</v>
      </c>
      <c r="AT249" s="240" t="s">
        <v>161</v>
      </c>
      <c r="AU249" s="240" t="s">
        <v>87</v>
      </c>
      <c r="AY249" s="18" t="s">
        <v>159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85</v>
      </c>
      <c r="BK249" s="241">
        <f>ROUND(I249*H249,2)</f>
        <v>0</v>
      </c>
      <c r="BL249" s="18" t="s">
        <v>165</v>
      </c>
      <c r="BM249" s="240" t="s">
        <v>318</v>
      </c>
    </row>
    <row r="250" s="14" customFormat="1">
      <c r="A250" s="14"/>
      <c r="B250" s="254"/>
      <c r="C250" s="255"/>
      <c r="D250" s="244" t="s">
        <v>167</v>
      </c>
      <c r="E250" s="256" t="s">
        <v>1</v>
      </c>
      <c r="F250" s="257" t="s">
        <v>319</v>
      </c>
      <c r="G250" s="255"/>
      <c r="H250" s="256" t="s">
        <v>1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167</v>
      </c>
      <c r="AU250" s="263" t="s">
        <v>87</v>
      </c>
      <c r="AV250" s="14" t="s">
        <v>85</v>
      </c>
      <c r="AW250" s="14" t="s">
        <v>34</v>
      </c>
      <c r="AX250" s="14" t="s">
        <v>78</v>
      </c>
      <c r="AY250" s="263" t="s">
        <v>159</v>
      </c>
    </row>
    <row r="251" s="13" customFormat="1">
      <c r="A251" s="13"/>
      <c r="B251" s="242"/>
      <c r="C251" s="243"/>
      <c r="D251" s="244" t="s">
        <v>167</v>
      </c>
      <c r="E251" s="245" t="s">
        <v>1</v>
      </c>
      <c r="F251" s="246" t="s">
        <v>320</v>
      </c>
      <c r="G251" s="243"/>
      <c r="H251" s="247">
        <v>5.3300000000000001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167</v>
      </c>
      <c r="AU251" s="253" t="s">
        <v>87</v>
      </c>
      <c r="AV251" s="13" t="s">
        <v>87</v>
      </c>
      <c r="AW251" s="13" t="s">
        <v>34</v>
      </c>
      <c r="AX251" s="13" t="s">
        <v>78</v>
      </c>
      <c r="AY251" s="253" t="s">
        <v>159</v>
      </c>
    </row>
    <row r="252" s="15" customFormat="1">
      <c r="A252" s="15"/>
      <c r="B252" s="264"/>
      <c r="C252" s="265"/>
      <c r="D252" s="244" t="s">
        <v>167</v>
      </c>
      <c r="E252" s="266" t="s">
        <v>1</v>
      </c>
      <c r="F252" s="267" t="s">
        <v>171</v>
      </c>
      <c r="G252" s="265"/>
      <c r="H252" s="268">
        <v>5.3300000000000001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4" t="s">
        <v>167</v>
      </c>
      <c r="AU252" s="274" t="s">
        <v>87</v>
      </c>
      <c r="AV252" s="15" t="s">
        <v>165</v>
      </c>
      <c r="AW252" s="15" t="s">
        <v>34</v>
      </c>
      <c r="AX252" s="15" t="s">
        <v>85</v>
      </c>
      <c r="AY252" s="274" t="s">
        <v>159</v>
      </c>
    </row>
    <row r="253" s="12" customFormat="1" ht="22.8" customHeight="1">
      <c r="A253" s="12"/>
      <c r="B253" s="212"/>
      <c r="C253" s="213"/>
      <c r="D253" s="214" t="s">
        <v>77</v>
      </c>
      <c r="E253" s="226" t="s">
        <v>177</v>
      </c>
      <c r="F253" s="226" t="s">
        <v>321</v>
      </c>
      <c r="G253" s="213"/>
      <c r="H253" s="213"/>
      <c r="I253" s="216"/>
      <c r="J253" s="227">
        <f>BK253</f>
        <v>0</v>
      </c>
      <c r="K253" s="213"/>
      <c r="L253" s="218"/>
      <c r="M253" s="219"/>
      <c r="N253" s="220"/>
      <c r="O253" s="220"/>
      <c r="P253" s="221">
        <f>SUM(P254:P273)</f>
        <v>0</v>
      </c>
      <c r="Q253" s="220"/>
      <c r="R253" s="221">
        <f>SUM(R254:R273)</f>
        <v>131.14720080000001</v>
      </c>
      <c r="S253" s="220"/>
      <c r="T253" s="222">
        <f>SUM(T254:T273)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3" t="s">
        <v>85</v>
      </c>
      <c r="AT253" s="224" t="s">
        <v>77</v>
      </c>
      <c r="AU253" s="224" t="s">
        <v>85</v>
      </c>
      <c r="AY253" s="223" t="s">
        <v>159</v>
      </c>
      <c r="BK253" s="225">
        <f>SUM(BK254:BK273)</f>
        <v>0</v>
      </c>
    </row>
    <row r="254" s="2" customFormat="1" ht="16.5" customHeight="1">
      <c r="A254" s="39"/>
      <c r="B254" s="40"/>
      <c r="C254" s="228" t="s">
        <v>7</v>
      </c>
      <c r="D254" s="228" t="s">
        <v>161</v>
      </c>
      <c r="E254" s="229" t="s">
        <v>322</v>
      </c>
      <c r="F254" s="230" t="s">
        <v>323</v>
      </c>
      <c r="G254" s="231" t="s">
        <v>174</v>
      </c>
      <c r="H254" s="232">
        <v>49.5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2.5018799999999999</v>
      </c>
      <c r="R254" s="238">
        <f>Q254*H254</f>
        <v>123.84305999999999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165</v>
      </c>
      <c r="AT254" s="240" t="s">
        <v>161</v>
      </c>
      <c r="AU254" s="240" t="s">
        <v>87</v>
      </c>
      <c r="AY254" s="18" t="s">
        <v>159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165</v>
      </c>
      <c r="BM254" s="240" t="s">
        <v>324</v>
      </c>
    </row>
    <row r="255" s="13" customFormat="1">
      <c r="A255" s="13"/>
      <c r="B255" s="242"/>
      <c r="C255" s="243"/>
      <c r="D255" s="244" t="s">
        <v>167</v>
      </c>
      <c r="E255" s="245" t="s">
        <v>1</v>
      </c>
      <c r="F255" s="246" t="s">
        <v>325</v>
      </c>
      <c r="G255" s="243"/>
      <c r="H255" s="247">
        <v>49.5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167</v>
      </c>
      <c r="AU255" s="253" t="s">
        <v>87</v>
      </c>
      <c r="AV255" s="13" t="s">
        <v>87</v>
      </c>
      <c r="AW255" s="13" t="s">
        <v>34</v>
      </c>
      <c r="AX255" s="13" t="s">
        <v>78</v>
      </c>
      <c r="AY255" s="253" t="s">
        <v>159</v>
      </c>
    </row>
    <row r="256" s="15" customFormat="1">
      <c r="A256" s="15"/>
      <c r="B256" s="264"/>
      <c r="C256" s="265"/>
      <c r="D256" s="244" t="s">
        <v>167</v>
      </c>
      <c r="E256" s="266" t="s">
        <v>1</v>
      </c>
      <c r="F256" s="267" t="s">
        <v>171</v>
      </c>
      <c r="G256" s="265"/>
      <c r="H256" s="268">
        <v>49.5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167</v>
      </c>
      <c r="AU256" s="274" t="s">
        <v>87</v>
      </c>
      <c r="AV256" s="15" t="s">
        <v>165</v>
      </c>
      <c r="AW256" s="15" t="s">
        <v>34</v>
      </c>
      <c r="AX256" s="15" t="s">
        <v>85</v>
      </c>
      <c r="AY256" s="274" t="s">
        <v>159</v>
      </c>
    </row>
    <row r="257" s="2" customFormat="1" ht="16.5" customHeight="1">
      <c r="A257" s="39"/>
      <c r="B257" s="40"/>
      <c r="C257" s="228" t="s">
        <v>326</v>
      </c>
      <c r="D257" s="228" t="s">
        <v>161</v>
      </c>
      <c r="E257" s="229" t="s">
        <v>327</v>
      </c>
      <c r="F257" s="230" t="s">
        <v>328</v>
      </c>
      <c r="G257" s="231" t="s">
        <v>164</v>
      </c>
      <c r="H257" s="232">
        <v>396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0.0027499999999999998</v>
      </c>
      <c r="R257" s="238">
        <f>Q257*H257</f>
        <v>1.089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165</v>
      </c>
      <c r="AT257" s="240" t="s">
        <v>161</v>
      </c>
      <c r="AU257" s="240" t="s">
        <v>87</v>
      </c>
      <c r="AY257" s="18" t="s">
        <v>159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85</v>
      </c>
      <c r="BK257" s="241">
        <f>ROUND(I257*H257,2)</f>
        <v>0</v>
      </c>
      <c r="BL257" s="18" t="s">
        <v>165</v>
      </c>
      <c r="BM257" s="240" t="s">
        <v>329</v>
      </c>
    </row>
    <row r="258" s="13" customFormat="1">
      <c r="A258" s="13"/>
      <c r="B258" s="242"/>
      <c r="C258" s="243"/>
      <c r="D258" s="244" t="s">
        <v>167</v>
      </c>
      <c r="E258" s="245" t="s">
        <v>1</v>
      </c>
      <c r="F258" s="246" t="s">
        <v>330</v>
      </c>
      <c r="G258" s="243"/>
      <c r="H258" s="247">
        <v>396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167</v>
      </c>
      <c r="AU258" s="253" t="s">
        <v>87</v>
      </c>
      <c r="AV258" s="13" t="s">
        <v>87</v>
      </c>
      <c r="AW258" s="13" t="s">
        <v>34</v>
      </c>
      <c r="AX258" s="13" t="s">
        <v>78</v>
      </c>
      <c r="AY258" s="253" t="s">
        <v>159</v>
      </c>
    </row>
    <row r="259" s="15" customFormat="1">
      <c r="A259" s="15"/>
      <c r="B259" s="264"/>
      <c r="C259" s="265"/>
      <c r="D259" s="244" t="s">
        <v>167</v>
      </c>
      <c r="E259" s="266" t="s">
        <v>1</v>
      </c>
      <c r="F259" s="267" t="s">
        <v>171</v>
      </c>
      <c r="G259" s="265"/>
      <c r="H259" s="268">
        <v>396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167</v>
      </c>
      <c r="AU259" s="274" t="s">
        <v>87</v>
      </c>
      <c r="AV259" s="15" t="s">
        <v>165</v>
      </c>
      <c r="AW259" s="15" t="s">
        <v>34</v>
      </c>
      <c r="AX259" s="15" t="s">
        <v>85</v>
      </c>
      <c r="AY259" s="274" t="s">
        <v>159</v>
      </c>
    </row>
    <row r="260" s="2" customFormat="1" ht="16.5" customHeight="1">
      <c r="A260" s="39"/>
      <c r="B260" s="40"/>
      <c r="C260" s="228" t="s">
        <v>331</v>
      </c>
      <c r="D260" s="228" t="s">
        <v>161</v>
      </c>
      <c r="E260" s="229" t="s">
        <v>332</v>
      </c>
      <c r="F260" s="230" t="s">
        <v>333</v>
      </c>
      <c r="G260" s="231" t="s">
        <v>164</v>
      </c>
      <c r="H260" s="232">
        <v>396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165</v>
      </c>
      <c r="AT260" s="240" t="s">
        <v>161</v>
      </c>
      <c r="AU260" s="240" t="s">
        <v>87</v>
      </c>
      <c r="AY260" s="18" t="s">
        <v>159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85</v>
      </c>
      <c r="BK260" s="241">
        <f>ROUND(I260*H260,2)</f>
        <v>0</v>
      </c>
      <c r="BL260" s="18" t="s">
        <v>165</v>
      </c>
      <c r="BM260" s="240" t="s">
        <v>334</v>
      </c>
    </row>
    <row r="261" s="2" customFormat="1" ht="16.5" customHeight="1">
      <c r="A261" s="39"/>
      <c r="B261" s="40"/>
      <c r="C261" s="228" t="s">
        <v>335</v>
      </c>
      <c r="D261" s="228" t="s">
        <v>161</v>
      </c>
      <c r="E261" s="229" t="s">
        <v>336</v>
      </c>
      <c r="F261" s="230" t="s">
        <v>337</v>
      </c>
      <c r="G261" s="231" t="s">
        <v>271</v>
      </c>
      <c r="H261" s="232">
        <v>5.9400000000000004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1.0463199999999999</v>
      </c>
      <c r="R261" s="238">
        <f>Q261*H261</f>
        <v>6.2151408000000004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165</v>
      </c>
      <c r="AT261" s="240" t="s">
        <v>161</v>
      </c>
      <c r="AU261" s="240" t="s">
        <v>87</v>
      </c>
      <c r="AY261" s="18" t="s">
        <v>159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85</v>
      </c>
      <c r="BK261" s="241">
        <f>ROUND(I261*H261,2)</f>
        <v>0</v>
      </c>
      <c r="BL261" s="18" t="s">
        <v>165</v>
      </c>
      <c r="BM261" s="240" t="s">
        <v>338</v>
      </c>
    </row>
    <row r="262" s="14" customFormat="1">
      <c r="A262" s="14"/>
      <c r="B262" s="254"/>
      <c r="C262" s="255"/>
      <c r="D262" s="244" t="s">
        <v>167</v>
      </c>
      <c r="E262" s="256" t="s">
        <v>1</v>
      </c>
      <c r="F262" s="257" t="s">
        <v>319</v>
      </c>
      <c r="G262" s="255"/>
      <c r="H262" s="256" t="s">
        <v>1</v>
      </c>
      <c r="I262" s="258"/>
      <c r="J262" s="255"/>
      <c r="K262" s="255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167</v>
      </c>
      <c r="AU262" s="263" t="s">
        <v>87</v>
      </c>
      <c r="AV262" s="14" t="s">
        <v>85</v>
      </c>
      <c r="AW262" s="14" t="s">
        <v>34</v>
      </c>
      <c r="AX262" s="14" t="s">
        <v>78</v>
      </c>
      <c r="AY262" s="263" t="s">
        <v>159</v>
      </c>
    </row>
    <row r="263" s="13" customFormat="1">
      <c r="A263" s="13"/>
      <c r="B263" s="242"/>
      <c r="C263" s="243"/>
      <c r="D263" s="244" t="s">
        <v>167</v>
      </c>
      <c r="E263" s="245" t="s">
        <v>1</v>
      </c>
      <c r="F263" s="246" t="s">
        <v>339</v>
      </c>
      <c r="G263" s="243"/>
      <c r="H263" s="247">
        <v>5.9400000000000004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167</v>
      </c>
      <c r="AU263" s="253" t="s">
        <v>87</v>
      </c>
      <c r="AV263" s="13" t="s">
        <v>87</v>
      </c>
      <c r="AW263" s="13" t="s">
        <v>34</v>
      </c>
      <c r="AX263" s="13" t="s">
        <v>78</v>
      </c>
      <c r="AY263" s="253" t="s">
        <v>159</v>
      </c>
    </row>
    <row r="264" s="15" customFormat="1">
      <c r="A264" s="15"/>
      <c r="B264" s="264"/>
      <c r="C264" s="265"/>
      <c r="D264" s="244" t="s">
        <v>167</v>
      </c>
      <c r="E264" s="266" t="s">
        <v>1</v>
      </c>
      <c r="F264" s="267" t="s">
        <v>171</v>
      </c>
      <c r="G264" s="265"/>
      <c r="H264" s="268">
        <v>5.9400000000000004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4" t="s">
        <v>167</v>
      </c>
      <c r="AU264" s="274" t="s">
        <v>87</v>
      </c>
      <c r="AV264" s="15" t="s">
        <v>165</v>
      </c>
      <c r="AW264" s="15" t="s">
        <v>34</v>
      </c>
      <c r="AX264" s="15" t="s">
        <v>85</v>
      </c>
      <c r="AY264" s="274" t="s">
        <v>159</v>
      </c>
    </row>
    <row r="265" s="2" customFormat="1" ht="16.5" customHeight="1">
      <c r="A265" s="39"/>
      <c r="B265" s="40"/>
      <c r="C265" s="286" t="s">
        <v>340</v>
      </c>
      <c r="D265" s="286" t="s">
        <v>341</v>
      </c>
      <c r="E265" s="287" t="s">
        <v>342</v>
      </c>
      <c r="F265" s="288" t="s">
        <v>343</v>
      </c>
      <c r="G265" s="289" t="s">
        <v>266</v>
      </c>
      <c r="H265" s="290">
        <v>80</v>
      </c>
      <c r="I265" s="291"/>
      <c r="J265" s="292">
        <f>ROUND(I265*H265,2)</f>
        <v>0</v>
      </c>
      <c r="K265" s="293"/>
      <c r="L265" s="294"/>
      <c r="M265" s="295" t="s">
        <v>1</v>
      </c>
      <c r="N265" s="296" t="s">
        <v>43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208</v>
      </c>
      <c r="AT265" s="240" t="s">
        <v>341</v>
      </c>
      <c r="AU265" s="240" t="s">
        <v>87</v>
      </c>
      <c r="AY265" s="18" t="s">
        <v>159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85</v>
      </c>
      <c r="BK265" s="241">
        <f>ROUND(I265*H265,2)</f>
        <v>0</v>
      </c>
      <c r="BL265" s="18" t="s">
        <v>165</v>
      </c>
      <c r="BM265" s="240" t="s">
        <v>344</v>
      </c>
    </row>
    <row r="266" s="13" customFormat="1">
      <c r="A266" s="13"/>
      <c r="B266" s="242"/>
      <c r="C266" s="243"/>
      <c r="D266" s="244" t="s">
        <v>167</v>
      </c>
      <c r="E266" s="245" t="s">
        <v>1</v>
      </c>
      <c r="F266" s="246" t="s">
        <v>345</v>
      </c>
      <c r="G266" s="243"/>
      <c r="H266" s="247">
        <v>80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167</v>
      </c>
      <c r="AU266" s="253" t="s">
        <v>87</v>
      </c>
      <c r="AV266" s="13" t="s">
        <v>87</v>
      </c>
      <c r="AW266" s="13" t="s">
        <v>34</v>
      </c>
      <c r="AX266" s="13" t="s">
        <v>78</v>
      </c>
      <c r="AY266" s="253" t="s">
        <v>159</v>
      </c>
    </row>
    <row r="267" s="15" customFormat="1">
      <c r="A267" s="15"/>
      <c r="B267" s="264"/>
      <c r="C267" s="265"/>
      <c r="D267" s="244" t="s">
        <v>167</v>
      </c>
      <c r="E267" s="266" t="s">
        <v>1</v>
      </c>
      <c r="F267" s="267" t="s">
        <v>171</v>
      </c>
      <c r="G267" s="265"/>
      <c r="H267" s="268">
        <v>80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167</v>
      </c>
      <c r="AU267" s="274" t="s">
        <v>87</v>
      </c>
      <c r="AV267" s="15" t="s">
        <v>165</v>
      </c>
      <c r="AW267" s="15" t="s">
        <v>34</v>
      </c>
      <c r="AX267" s="15" t="s">
        <v>85</v>
      </c>
      <c r="AY267" s="274" t="s">
        <v>159</v>
      </c>
    </row>
    <row r="268" s="2" customFormat="1" ht="16.5" customHeight="1">
      <c r="A268" s="39"/>
      <c r="B268" s="40"/>
      <c r="C268" s="286" t="s">
        <v>346</v>
      </c>
      <c r="D268" s="286" t="s">
        <v>341</v>
      </c>
      <c r="E268" s="287" t="s">
        <v>347</v>
      </c>
      <c r="F268" s="288" t="s">
        <v>348</v>
      </c>
      <c r="G268" s="289" t="s">
        <v>266</v>
      </c>
      <c r="H268" s="290">
        <v>20</v>
      </c>
      <c r="I268" s="291"/>
      <c r="J268" s="292">
        <f>ROUND(I268*H268,2)</f>
        <v>0</v>
      </c>
      <c r="K268" s="293"/>
      <c r="L268" s="294"/>
      <c r="M268" s="295" t="s">
        <v>1</v>
      </c>
      <c r="N268" s="296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208</v>
      </c>
      <c r="AT268" s="240" t="s">
        <v>341</v>
      </c>
      <c r="AU268" s="240" t="s">
        <v>87</v>
      </c>
      <c r="AY268" s="18" t="s">
        <v>159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85</v>
      </c>
      <c r="BK268" s="241">
        <f>ROUND(I268*H268,2)</f>
        <v>0</v>
      </c>
      <c r="BL268" s="18" t="s">
        <v>165</v>
      </c>
      <c r="BM268" s="240" t="s">
        <v>349</v>
      </c>
    </row>
    <row r="269" s="13" customFormat="1">
      <c r="A269" s="13"/>
      <c r="B269" s="242"/>
      <c r="C269" s="243"/>
      <c r="D269" s="244" t="s">
        <v>167</v>
      </c>
      <c r="E269" s="245" t="s">
        <v>1</v>
      </c>
      <c r="F269" s="246" t="s">
        <v>350</v>
      </c>
      <c r="G269" s="243"/>
      <c r="H269" s="247">
        <v>20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167</v>
      </c>
      <c r="AU269" s="253" t="s">
        <v>87</v>
      </c>
      <c r="AV269" s="13" t="s">
        <v>87</v>
      </c>
      <c r="AW269" s="13" t="s">
        <v>34</v>
      </c>
      <c r="AX269" s="13" t="s">
        <v>78</v>
      </c>
      <c r="AY269" s="253" t="s">
        <v>159</v>
      </c>
    </row>
    <row r="270" s="15" customFormat="1">
      <c r="A270" s="15"/>
      <c r="B270" s="264"/>
      <c r="C270" s="265"/>
      <c r="D270" s="244" t="s">
        <v>167</v>
      </c>
      <c r="E270" s="266" t="s">
        <v>1</v>
      </c>
      <c r="F270" s="267" t="s">
        <v>171</v>
      </c>
      <c r="G270" s="265"/>
      <c r="H270" s="268">
        <v>20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167</v>
      </c>
      <c r="AU270" s="274" t="s">
        <v>87</v>
      </c>
      <c r="AV270" s="15" t="s">
        <v>165</v>
      </c>
      <c r="AW270" s="15" t="s">
        <v>34</v>
      </c>
      <c r="AX270" s="15" t="s">
        <v>85</v>
      </c>
      <c r="AY270" s="274" t="s">
        <v>159</v>
      </c>
    </row>
    <row r="271" s="2" customFormat="1" ht="16.5" customHeight="1">
      <c r="A271" s="39"/>
      <c r="B271" s="40"/>
      <c r="C271" s="286" t="s">
        <v>351</v>
      </c>
      <c r="D271" s="286" t="s">
        <v>341</v>
      </c>
      <c r="E271" s="287" t="s">
        <v>352</v>
      </c>
      <c r="F271" s="288" t="s">
        <v>353</v>
      </c>
      <c r="G271" s="289" t="s">
        <v>266</v>
      </c>
      <c r="H271" s="290">
        <v>20</v>
      </c>
      <c r="I271" s="291"/>
      <c r="J271" s="292">
        <f>ROUND(I271*H271,2)</f>
        <v>0</v>
      </c>
      <c r="K271" s="293"/>
      <c r="L271" s="294"/>
      <c r="M271" s="295" t="s">
        <v>1</v>
      </c>
      <c r="N271" s="296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208</v>
      </c>
      <c r="AT271" s="240" t="s">
        <v>341</v>
      </c>
      <c r="AU271" s="240" t="s">
        <v>87</v>
      </c>
      <c r="AY271" s="18" t="s">
        <v>159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85</v>
      </c>
      <c r="BK271" s="241">
        <f>ROUND(I271*H271,2)</f>
        <v>0</v>
      </c>
      <c r="BL271" s="18" t="s">
        <v>165</v>
      </c>
      <c r="BM271" s="240" t="s">
        <v>354</v>
      </c>
    </row>
    <row r="272" s="2" customFormat="1" ht="16.5" customHeight="1">
      <c r="A272" s="39"/>
      <c r="B272" s="40"/>
      <c r="C272" s="228" t="s">
        <v>355</v>
      </c>
      <c r="D272" s="228" t="s">
        <v>161</v>
      </c>
      <c r="E272" s="229" t="s">
        <v>356</v>
      </c>
      <c r="F272" s="230" t="s">
        <v>357</v>
      </c>
      <c r="G272" s="231" t="s">
        <v>358</v>
      </c>
      <c r="H272" s="232">
        <v>1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165</v>
      </c>
      <c r="AT272" s="240" t="s">
        <v>161</v>
      </c>
      <c r="AU272" s="240" t="s">
        <v>87</v>
      </c>
      <c r="AY272" s="18" t="s">
        <v>159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85</v>
      </c>
      <c r="BK272" s="241">
        <f>ROUND(I272*H272,2)</f>
        <v>0</v>
      </c>
      <c r="BL272" s="18" t="s">
        <v>165</v>
      </c>
      <c r="BM272" s="240" t="s">
        <v>359</v>
      </c>
    </row>
    <row r="273" s="2" customFormat="1" ht="16.5" customHeight="1">
      <c r="A273" s="39"/>
      <c r="B273" s="40"/>
      <c r="C273" s="228" t="s">
        <v>360</v>
      </c>
      <c r="D273" s="228" t="s">
        <v>161</v>
      </c>
      <c r="E273" s="229" t="s">
        <v>361</v>
      </c>
      <c r="F273" s="230" t="s">
        <v>362</v>
      </c>
      <c r="G273" s="231" t="s">
        <v>358</v>
      </c>
      <c r="H273" s="232">
        <v>1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165</v>
      </c>
      <c r="AT273" s="240" t="s">
        <v>161</v>
      </c>
      <c r="AU273" s="240" t="s">
        <v>87</v>
      </c>
      <c r="AY273" s="18" t="s">
        <v>159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85</v>
      </c>
      <c r="BK273" s="241">
        <f>ROUND(I273*H273,2)</f>
        <v>0</v>
      </c>
      <c r="BL273" s="18" t="s">
        <v>165</v>
      </c>
      <c r="BM273" s="240" t="s">
        <v>363</v>
      </c>
    </row>
    <row r="274" s="12" customFormat="1" ht="22.8" customHeight="1">
      <c r="A274" s="12"/>
      <c r="B274" s="212"/>
      <c r="C274" s="213"/>
      <c r="D274" s="214" t="s">
        <v>77</v>
      </c>
      <c r="E274" s="226" t="s">
        <v>193</v>
      </c>
      <c r="F274" s="226" t="s">
        <v>364</v>
      </c>
      <c r="G274" s="213"/>
      <c r="H274" s="213"/>
      <c r="I274" s="216"/>
      <c r="J274" s="227">
        <f>BK274</f>
        <v>0</v>
      </c>
      <c r="K274" s="213"/>
      <c r="L274" s="218"/>
      <c r="M274" s="219"/>
      <c r="N274" s="220"/>
      <c r="O274" s="220"/>
      <c r="P274" s="221">
        <f>SUM(P275:P292)</f>
        <v>0</v>
      </c>
      <c r="Q274" s="220"/>
      <c r="R274" s="221">
        <f>SUM(R275:R292)</f>
        <v>1551.4965277699998</v>
      </c>
      <c r="S274" s="220"/>
      <c r="T274" s="222">
        <f>SUM(T275:T292)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3" t="s">
        <v>85</v>
      </c>
      <c r="AT274" s="224" t="s">
        <v>77</v>
      </c>
      <c r="AU274" s="224" t="s">
        <v>85</v>
      </c>
      <c r="AY274" s="223" t="s">
        <v>159</v>
      </c>
      <c r="BK274" s="225">
        <f>SUM(BK275:BK292)</f>
        <v>0</v>
      </c>
    </row>
    <row r="275" s="2" customFormat="1" ht="24.15" customHeight="1">
      <c r="A275" s="39"/>
      <c r="B275" s="40"/>
      <c r="C275" s="228" t="s">
        <v>365</v>
      </c>
      <c r="D275" s="228" t="s">
        <v>161</v>
      </c>
      <c r="E275" s="229" t="s">
        <v>366</v>
      </c>
      <c r="F275" s="230" t="s">
        <v>367</v>
      </c>
      <c r="G275" s="231" t="s">
        <v>164</v>
      </c>
      <c r="H275" s="232">
        <v>659.572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0.46000000000000002</v>
      </c>
      <c r="R275" s="238">
        <f>Q275*H275</f>
        <v>303.40312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165</v>
      </c>
      <c r="AT275" s="240" t="s">
        <v>161</v>
      </c>
      <c r="AU275" s="240" t="s">
        <v>87</v>
      </c>
      <c r="AY275" s="18" t="s">
        <v>159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85</v>
      </c>
      <c r="BK275" s="241">
        <f>ROUND(I275*H275,2)</f>
        <v>0</v>
      </c>
      <c r="BL275" s="18" t="s">
        <v>165</v>
      </c>
      <c r="BM275" s="240" t="s">
        <v>368</v>
      </c>
    </row>
    <row r="276" s="13" customFormat="1">
      <c r="A276" s="13"/>
      <c r="B276" s="242"/>
      <c r="C276" s="243"/>
      <c r="D276" s="244" t="s">
        <v>167</v>
      </c>
      <c r="E276" s="245" t="s">
        <v>1</v>
      </c>
      <c r="F276" s="246" t="s">
        <v>369</v>
      </c>
      <c r="G276" s="243"/>
      <c r="H276" s="247">
        <v>606.452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167</v>
      </c>
      <c r="AU276" s="253" t="s">
        <v>87</v>
      </c>
      <c r="AV276" s="13" t="s">
        <v>87</v>
      </c>
      <c r="AW276" s="13" t="s">
        <v>34</v>
      </c>
      <c r="AX276" s="13" t="s">
        <v>78</v>
      </c>
      <c r="AY276" s="253" t="s">
        <v>159</v>
      </c>
    </row>
    <row r="277" s="13" customFormat="1">
      <c r="A277" s="13"/>
      <c r="B277" s="242"/>
      <c r="C277" s="243"/>
      <c r="D277" s="244" t="s">
        <v>167</v>
      </c>
      <c r="E277" s="245" t="s">
        <v>1</v>
      </c>
      <c r="F277" s="246" t="s">
        <v>370</v>
      </c>
      <c r="G277" s="243"/>
      <c r="H277" s="247">
        <v>53.119999999999997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167</v>
      </c>
      <c r="AU277" s="253" t="s">
        <v>87</v>
      </c>
      <c r="AV277" s="13" t="s">
        <v>87</v>
      </c>
      <c r="AW277" s="13" t="s">
        <v>34</v>
      </c>
      <c r="AX277" s="13" t="s">
        <v>78</v>
      </c>
      <c r="AY277" s="253" t="s">
        <v>159</v>
      </c>
    </row>
    <row r="278" s="15" customFormat="1">
      <c r="A278" s="15"/>
      <c r="B278" s="264"/>
      <c r="C278" s="265"/>
      <c r="D278" s="244" t="s">
        <v>167</v>
      </c>
      <c r="E278" s="266" t="s">
        <v>1</v>
      </c>
      <c r="F278" s="267" t="s">
        <v>171</v>
      </c>
      <c r="G278" s="265"/>
      <c r="H278" s="268">
        <v>659.572</v>
      </c>
      <c r="I278" s="269"/>
      <c r="J278" s="265"/>
      <c r="K278" s="265"/>
      <c r="L278" s="270"/>
      <c r="M278" s="271"/>
      <c r="N278" s="272"/>
      <c r="O278" s="272"/>
      <c r="P278" s="272"/>
      <c r="Q278" s="272"/>
      <c r="R278" s="272"/>
      <c r="S278" s="272"/>
      <c r="T278" s="27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4" t="s">
        <v>167</v>
      </c>
      <c r="AU278" s="274" t="s">
        <v>87</v>
      </c>
      <c r="AV278" s="15" t="s">
        <v>165</v>
      </c>
      <c r="AW278" s="15" t="s">
        <v>34</v>
      </c>
      <c r="AX278" s="15" t="s">
        <v>85</v>
      </c>
      <c r="AY278" s="274" t="s">
        <v>159</v>
      </c>
    </row>
    <row r="279" s="2" customFormat="1" ht="24.15" customHeight="1">
      <c r="A279" s="39"/>
      <c r="B279" s="40"/>
      <c r="C279" s="228" t="s">
        <v>371</v>
      </c>
      <c r="D279" s="228" t="s">
        <v>161</v>
      </c>
      <c r="E279" s="229" t="s">
        <v>372</v>
      </c>
      <c r="F279" s="230" t="s">
        <v>373</v>
      </c>
      <c r="G279" s="231" t="s">
        <v>164</v>
      </c>
      <c r="H279" s="232">
        <v>944.48199999999997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0.68999999999999995</v>
      </c>
      <c r="R279" s="238">
        <f>Q279*H279</f>
        <v>651.69257999999991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165</v>
      </c>
      <c r="AT279" s="240" t="s">
        <v>161</v>
      </c>
      <c r="AU279" s="240" t="s">
        <v>87</v>
      </c>
      <c r="AY279" s="18" t="s">
        <v>159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85</v>
      </c>
      <c r="BK279" s="241">
        <f>ROUND(I279*H279,2)</f>
        <v>0</v>
      </c>
      <c r="BL279" s="18" t="s">
        <v>165</v>
      </c>
      <c r="BM279" s="240" t="s">
        <v>374</v>
      </c>
    </row>
    <row r="280" s="13" customFormat="1">
      <c r="A280" s="13"/>
      <c r="B280" s="242"/>
      <c r="C280" s="243"/>
      <c r="D280" s="244" t="s">
        <v>167</v>
      </c>
      <c r="E280" s="245" t="s">
        <v>1</v>
      </c>
      <c r="F280" s="246" t="s">
        <v>375</v>
      </c>
      <c r="G280" s="243"/>
      <c r="H280" s="247">
        <v>929.73699999999997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167</v>
      </c>
      <c r="AU280" s="253" t="s">
        <v>87</v>
      </c>
      <c r="AV280" s="13" t="s">
        <v>87</v>
      </c>
      <c r="AW280" s="13" t="s">
        <v>34</v>
      </c>
      <c r="AX280" s="13" t="s">
        <v>78</v>
      </c>
      <c r="AY280" s="253" t="s">
        <v>159</v>
      </c>
    </row>
    <row r="281" s="13" customFormat="1">
      <c r="A281" s="13"/>
      <c r="B281" s="242"/>
      <c r="C281" s="243"/>
      <c r="D281" s="244" t="s">
        <v>167</v>
      </c>
      <c r="E281" s="245" t="s">
        <v>1</v>
      </c>
      <c r="F281" s="246" t="s">
        <v>376</v>
      </c>
      <c r="G281" s="243"/>
      <c r="H281" s="247">
        <v>14.744999999999999</v>
      </c>
      <c r="I281" s="248"/>
      <c r="J281" s="243"/>
      <c r="K281" s="243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167</v>
      </c>
      <c r="AU281" s="253" t="s">
        <v>87</v>
      </c>
      <c r="AV281" s="13" t="s">
        <v>87</v>
      </c>
      <c r="AW281" s="13" t="s">
        <v>34</v>
      </c>
      <c r="AX281" s="13" t="s">
        <v>78</v>
      </c>
      <c r="AY281" s="253" t="s">
        <v>159</v>
      </c>
    </row>
    <row r="282" s="15" customFormat="1">
      <c r="A282" s="15"/>
      <c r="B282" s="264"/>
      <c r="C282" s="265"/>
      <c r="D282" s="244" t="s">
        <v>167</v>
      </c>
      <c r="E282" s="266" t="s">
        <v>1</v>
      </c>
      <c r="F282" s="267" t="s">
        <v>171</v>
      </c>
      <c r="G282" s="265"/>
      <c r="H282" s="268">
        <v>944.48199999999997</v>
      </c>
      <c r="I282" s="269"/>
      <c r="J282" s="265"/>
      <c r="K282" s="265"/>
      <c r="L282" s="270"/>
      <c r="M282" s="271"/>
      <c r="N282" s="272"/>
      <c r="O282" s="272"/>
      <c r="P282" s="272"/>
      <c r="Q282" s="272"/>
      <c r="R282" s="272"/>
      <c r="S282" s="272"/>
      <c r="T282" s="27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4" t="s">
        <v>167</v>
      </c>
      <c r="AU282" s="274" t="s">
        <v>87</v>
      </c>
      <c r="AV282" s="15" t="s">
        <v>165</v>
      </c>
      <c r="AW282" s="15" t="s">
        <v>34</v>
      </c>
      <c r="AX282" s="15" t="s">
        <v>85</v>
      </c>
      <c r="AY282" s="274" t="s">
        <v>159</v>
      </c>
    </row>
    <row r="283" s="2" customFormat="1" ht="24.15" customHeight="1">
      <c r="A283" s="39"/>
      <c r="B283" s="40"/>
      <c r="C283" s="228" t="s">
        <v>377</v>
      </c>
      <c r="D283" s="228" t="s">
        <v>161</v>
      </c>
      <c r="E283" s="229" t="s">
        <v>378</v>
      </c>
      <c r="F283" s="230" t="s">
        <v>379</v>
      </c>
      <c r="G283" s="231" t="s">
        <v>164</v>
      </c>
      <c r="H283" s="232">
        <v>944.48199999999997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0.11500000000000001</v>
      </c>
      <c r="R283" s="238">
        <f>Q283*H283</f>
        <v>108.61543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165</v>
      </c>
      <c r="AT283" s="240" t="s">
        <v>161</v>
      </c>
      <c r="AU283" s="240" t="s">
        <v>87</v>
      </c>
      <c r="AY283" s="18" t="s">
        <v>159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85</v>
      </c>
      <c r="BK283" s="241">
        <f>ROUND(I283*H283,2)</f>
        <v>0</v>
      </c>
      <c r="BL283" s="18" t="s">
        <v>165</v>
      </c>
      <c r="BM283" s="240" t="s">
        <v>380</v>
      </c>
    </row>
    <row r="284" s="2" customFormat="1" ht="24.15" customHeight="1">
      <c r="A284" s="39"/>
      <c r="B284" s="40"/>
      <c r="C284" s="228" t="s">
        <v>381</v>
      </c>
      <c r="D284" s="228" t="s">
        <v>161</v>
      </c>
      <c r="E284" s="229" t="s">
        <v>382</v>
      </c>
      <c r="F284" s="230" t="s">
        <v>383</v>
      </c>
      <c r="G284" s="231" t="s">
        <v>164</v>
      </c>
      <c r="H284" s="232">
        <v>953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0.49819999999999998</v>
      </c>
      <c r="R284" s="238">
        <f>Q284*H284</f>
        <v>474.78459999999995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165</v>
      </c>
      <c r="AT284" s="240" t="s">
        <v>161</v>
      </c>
      <c r="AU284" s="240" t="s">
        <v>87</v>
      </c>
      <c r="AY284" s="18" t="s">
        <v>159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165</v>
      </c>
      <c r="BM284" s="240" t="s">
        <v>384</v>
      </c>
    </row>
    <row r="285" s="2" customFormat="1" ht="16.5" customHeight="1">
      <c r="A285" s="39"/>
      <c r="B285" s="40"/>
      <c r="C285" s="228" t="s">
        <v>385</v>
      </c>
      <c r="D285" s="228" t="s">
        <v>161</v>
      </c>
      <c r="E285" s="229" t="s">
        <v>386</v>
      </c>
      <c r="F285" s="230" t="s">
        <v>387</v>
      </c>
      <c r="G285" s="231" t="s">
        <v>271</v>
      </c>
      <c r="H285" s="232">
        <v>11.836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1.06277</v>
      </c>
      <c r="R285" s="238">
        <f>Q285*H285</f>
        <v>12.57894572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165</v>
      </c>
      <c r="AT285" s="240" t="s">
        <v>161</v>
      </c>
      <c r="AU285" s="240" t="s">
        <v>87</v>
      </c>
      <c r="AY285" s="18" t="s">
        <v>159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85</v>
      </c>
      <c r="BK285" s="241">
        <f>ROUND(I285*H285,2)</f>
        <v>0</v>
      </c>
      <c r="BL285" s="18" t="s">
        <v>165</v>
      </c>
      <c r="BM285" s="240" t="s">
        <v>388</v>
      </c>
    </row>
    <row r="286" s="13" customFormat="1">
      <c r="A286" s="13"/>
      <c r="B286" s="242"/>
      <c r="C286" s="243"/>
      <c r="D286" s="244" t="s">
        <v>167</v>
      </c>
      <c r="E286" s="245" t="s">
        <v>1</v>
      </c>
      <c r="F286" s="246" t="s">
        <v>389</v>
      </c>
      <c r="G286" s="243"/>
      <c r="H286" s="247">
        <v>11.836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167</v>
      </c>
      <c r="AU286" s="253" t="s">
        <v>87</v>
      </c>
      <c r="AV286" s="13" t="s">
        <v>87</v>
      </c>
      <c r="AW286" s="13" t="s">
        <v>34</v>
      </c>
      <c r="AX286" s="13" t="s">
        <v>78</v>
      </c>
      <c r="AY286" s="253" t="s">
        <v>159</v>
      </c>
    </row>
    <row r="287" s="15" customFormat="1">
      <c r="A287" s="15"/>
      <c r="B287" s="264"/>
      <c r="C287" s="265"/>
      <c r="D287" s="244" t="s">
        <v>167</v>
      </c>
      <c r="E287" s="266" t="s">
        <v>1</v>
      </c>
      <c r="F287" s="267" t="s">
        <v>171</v>
      </c>
      <c r="G287" s="265"/>
      <c r="H287" s="268">
        <v>11.836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4" t="s">
        <v>167</v>
      </c>
      <c r="AU287" s="274" t="s">
        <v>87</v>
      </c>
      <c r="AV287" s="15" t="s">
        <v>165</v>
      </c>
      <c r="AW287" s="15" t="s">
        <v>34</v>
      </c>
      <c r="AX287" s="15" t="s">
        <v>85</v>
      </c>
      <c r="AY287" s="274" t="s">
        <v>159</v>
      </c>
    </row>
    <row r="288" s="2" customFormat="1" ht="16.5" customHeight="1">
      <c r="A288" s="39"/>
      <c r="B288" s="40"/>
      <c r="C288" s="228" t="s">
        <v>390</v>
      </c>
      <c r="D288" s="228" t="s">
        <v>161</v>
      </c>
      <c r="E288" s="229" t="s">
        <v>391</v>
      </c>
      <c r="F288" s="230" t="s">
        <v>392</v>
      </c>
      <c r="G288" s="231" t="s">
        <v>271</v>
      </c>
      <c r="H288" s="232">
        <v>0.40500000000000003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1.0416099999999999</v>
      </c>
      <c r="R288" s="238">
        <f>Q288*H288</f>
        <v>0.42185204999999998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165</v>
      </c>
      <c r="AT288" s="240" t="s">
        <v>161</v>
      </c>
      <c r="AU288" s="240" t="s">
        <v>87</v>
      </c>
      <c r="AY288" s="18" t="s">
        <v>159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85</v>
      </c>
      <c r="BK288" s="241">
        <f>ROUND(I288*H288,2)</f>
        <v>0</v>
      </c>
      <c r="BL288" s="18" t="s">
        <v>165</v>
      </c>
      <c r="BM288" s="240" t="s">
        <v>393</v>
      </c>
    </row>
    <row r="289" s="14" customFormat="1">
      <c r="A289" s="14"/>
      <c r="B289" s="254"/>
      <c r="C289" s="255"/>
      <c r="D289" s="244" t="s">
        <v>167</v>
      </c>
      <c r="E289" s="256" t="s">
        <v>1</v>
      </c>
      <c r="F289" s="257" t="s">
        <v>394</v>
      </c>
      <c r="G289" s="255"/>
      <c r="H289" s="256" t="s">
        <v>1</v>
      </c>
      <c r="I289" s="258"/>
      <c r="J289" s="255"/>
      <c r="K289" s="255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167</v>
      </c>
      <c r="AU289" s="263" t="s">
        <v>87</v>
      </c>
      <c r="AV289" s="14" t="s">
        <v>85</v>
      </c>
      <c r="AW289" s="14" t="s">
        <v>34</v>
      </c>
      <c r="AX289" s="14" t="s">
        <v>78</v>
      </c>
      <c r="AY289" s="263" t="s">
        <v>159</v>
      </c>
    </row>
    <row r="290" s="14" customFormat="1">
      <c r="A290" s="14"/>
      <c r="B290" s="254"/>
      <c r="C290" s="255"/>
      <c r="D290" s="244" t="s">
        <v>167</v>
      </c>
      <c r="E290" s="256" t="s">
        <v>1</v>
      </c>
      <c r="F290" s="257" t="s">
        <v>395</v>
      </c>
      <c r="G290" s="255"/>
      <c r="H290" s="256" t="s">
        <v>1</v>
      </c>
      <c r="I290" s="258"/>
      <c r="J290" s="255"/>
      <c r="K290" s="255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167</v>
      </c>
      <c r="AU290" s="263" t="s">
        <v>87</v>
      </c>
      <c r="AV290" s="14" t="s">
        <v>85</v>
      </c>
      <c r="AW290" s="14" t="s">
        <v>34</v>
      </c>
      <c r="AX290" s="14" t="s">
        <v>78</v>
      </c>
      <c r="AY290" s="263" t="s">
        <v>159</v>
      </c>
    </row>
    <row r="291" s="13" customFormat="1">
      <c r="A291" s="13"/>
      <c r="B291" s="242"/>
      <c r="C291" s="243"/>
      <c r="D291" s="244" t="s">
        <v>167</v>
      </c>
      <c r="E291" s="245" t="s">
        <v>1</v>
      </c>
      <c r="F291" s="246" t="s">
        <v>396</v>
      </c>
      <c r="G291" s="243"/>
      <c r="H291" s="247">
        <v>0.40500000000000003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167</v>
      </c>
      <c r="AU291" s="253" t="s">
        <v>87</v>
      </c>
      <c r="AV291" s="13" t="s">
        <v>87</v>
      </c>
      <c r="AW291" s="13" t="s">
        <v>34</v>
      </c>
      <c r="AX291" s="13" t="s">
        <v>78</v>
      </c>
      <c r="AY291" s="253" t="s">
        <v>159</v>
      </c>
    </row>
    <row r="292" s="15" customFormat="1">
      <c r="A292" s="15"/>
      <c r="B292" s="264"/>
      <c r="C292" s="265"/>
      <c r="D292" s="244" t="s">
        <v>167</v>
      </c>
      <c r="E292" s="266" t="s">
        <v>1</v>
      </c>
      <c r="F292" s="267" t="s">
        <v>171</v>
      </c>
      <c r="G292" s="265"/>
      <c r="H292" s="268">
        <v>0.40500000000000003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4" t="s">
        <v>167</v>
      </c>
      <c r="AU292" s="274" t="s">
        <v>87</v>
      </c>
      <c r="AV292" s="15" t="s">
        <v>165</v>
      </c>
      <c r="AW292" s="15" t="s">
        <v>34</v>
      </c>
      <c r="AX292" s="15" t="s">
        <v>85</v>
      </c>
      <c r="AY292" s="274" t="s">
        <v>159</v>
      </c>
    </row>
    <row r="293" s="12" customFormat="1" ht="22.8" customHeight="1">
      <c r="A293" s="12"/>
      <c r="B293" s="212"/>
      <c r="C293" s="213"/>
      <c r="D293" s="214" t="s">
        <v>77</v>
      </c>
      <c r="E293" s="226" t="s">
        <v>215</v>
      </c>
      <c r="F293" s="226" t="s">
        <v>397</v>
      </c>
      <c r="G293" s="213"/>
      <c r="H293" s="213"/>
      <c r="I293" s="216"/>
      <c r="J293" s="227">
        <f>BK293</f>
        <v>0</v>
      </c>
      <c r="K293" s="213"/>
      <c r="L293" s="218"/>
      <c r="M293" s="219"/>
      <c r="N293" s="220"/>
      <c r="O293" s="220"/>
      <c r="P293" s="221">
        <f>SUM(P294:P299)</f>
        <v>0</v>
      </c>
      <c r="Q293" s="220"/>
      <c r="R293" s="221">
        <f>SUM(R294:R299)</f>
        <v>0.14104</v>
      </c>
      <c r="S293" s="220"/>
      <c r="T293" s="222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3" t="s">
        <v>85</v>
      </c>
      <c r="AT293" s="224" t="s">
        <v>77</v>
      </c>
      <c r="AU293" s="224" t="s">
        <v>85</v>
      </c>
      <c r="AY293" s="223" t="s">
        <v>159</v>
      </c>
      <c r="BK293" s="225">
        <f>SUM(BK294:BK299)</f>
        <v>0</v>
      </c>
    </row>
    <row r="294" s="2" customFormat="1" ht="33" customHeight="1">
      <c r="A294" s="39"/>
      <c r="B294" s="40"/>
      <c r="C294" s="228" t="s">
        <v>398</v>
      </c>
      <c r="D294" s="228" t="s">
        <v>161</v>
      </c>
      <c r="E294" s="229" t="s">
        <v>399</v>
      </c>
      <c r="F294" s="230" t="s">
        <v>400</v>
      </c>
      <c r="G294" s="231" t="s">
        <v>164</v>
      </c>
      <c r="H294" s="232">
        <v>198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43</v>
      </c>
      <c r="O294" s="92"/>
      <c r="P294" s="238">
        <f>O294*H294</f>
        <v>0</v>
      </c>
      <c r="Q294" s="238">
        <v>0.00012999999999999999</v>
      </c>
      <c r="R294" s="238">
        <f>Q294*H294</f>
        <v>0.025739999999999999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165</v>
      </c>
      <c r="AT294" s="240" t="s">
        <v>161</v>
      </c>
      <c r="AU294" s="240" t="s">
        <v>87</v>
      </c>
      <c r="AY294" s="18" t="s">
        <v>159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85</v>
      </c>
      <c r="BK294" s="241">
        <f>ROUND(I294*H294,2)</f>
        <v>0</v>
      </c>
      <c r="BL294" s="18" t="s">
        <v>165</v>
      </c>
      <c r="BM294" s="240" t="s">
        <v>401</v>
      </c>
    </row>
    <row r="295" s="13" customFormat="1">
      <c r="A295" s="13"/>
      <c r="B295" s="242"/>
      <c r="C295" s="243"/>
      <c r="D295" s="244" t="s">
        <v>167</v>
      </c>
      <c r="E295" s="245" t="s">
        <v>1</v>
      </c>
      <c r="F295" s="246" t="s">
        <v>402</v>
      </c>
      <c r="G295" s="243"/>
      <c r="H295" s="247">
        <v>198</v>
      </c>
      <c r="I295" s="248"/>
      <c r="J295" s="243"/>
      <c r="K295" s="243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167</v>
      </c>
      <c r="AU295" s="253" t="s">
        <v>87</v>
      </c>
      <c r="AV295" s="13" t="s">
        <v>87</v>
      </c>
      <c r="AW295" s="13" t="s">
        <v>34</v>
      </c>
      <c r="AX295" s="13" t="s">
        <v>78</v>
      </c>
      <c r="AY295" s="253" t="s">
        <v>159</v>
      </c>
    </row>
    <row r="296" s="15" customFormat="1">
      <c r="A296" s="15"/>
      <c r="B296" s="264"/>
      <c r="C296" s="265"/>
      <c r="D296" s="244" t="s">
        <v>167</v>
      </c>
      <c r="E296" s="266" t="s">
        <v>1</v>
      </c>
      <c r="F296" s="267" t="s">
        <v>171</v>
      </c>
      <c r="G296" s="265"/>
      <c r="H296" s="268">
        <v>198</v>
      </c>
      <c r="I296" s="269"/>
      <c r="J296" s="265"/>
      <c r="K296" s="265"/>
      <c r="L296" s="270"/>
      <c r="M296" s="271"/>
      <c r="N296" s="272"/>
      <c r="O296" s="272"/>
      <c r="P296" s="272"/>
      <c r="Q296" s="272"/>
      <c r="R296" s="272"/>
      <c r="S296" s="272"/>
      <c r="T296" s="27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4" t="s">
        <v>167</v>
      </c>
      <c r="AU296" s="274" t="s">
        <v>87</v>
      </c>
      <c r="AV296" s="15" t="s">
        <v>165</v>
      </c>
      <c r="AW296" s="15" t="s">
        <v>34</v>
      </c>
      <c r="AX296" s="15" t="s">
        <v>85</v>
      </c>
      <c r="AY296" s="274" t="s">
        <v>159</v>
      </c>
    </row>
    <row r="297" s="2" customFormat="1" ht="16.5" customHeight="1">
      <c r="A297" s="39"/>
      <c r="B297" s="40"/>
      <c r="C297" s="228" t="s">
        <v>403</v>
      </c>
      <c r="D297" s="228" t="s">
        <v>161</v>
      </c>
      <c r="E297" s="229" t="s">
        <v>404</v>
      </c>
      <c r="F297" s="230" t="s">
        <v>405</v>
      </c>
      <c r="G297" s="231" t="s">
        <v>164</v>
      </c>
      <c r="H297" s="232">
        <v>198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3.0000000000000001E-05</v>
      </c>
      <c r="R297" s="238">
        <f>Q297*H297</f>
        <v>0.00594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165</v>
      </c>
      <c r="AT297" s="240" t="s">
        <v>161</v>
      </c>
      <c r="AU297" s="240" t="s">
        <v>87</v>
      </c>
      <c r="AY297" s="18" t="s">
        <v>159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85</v>
      </c>
      <c r="BK297" s="241">
        <f>ROUND(I297*H297,2)</f>
        <v>0</v>
      </c>
      <c r="BL297" s="18" t="s">
        <v>165</v>
      </c>
      <c r="BM297" s="240" t="s">
        <v>406</v>
      </c>
    </row>
    <row r="298" s="2" customFormat="1" ht="21.75" customHeight="1">
      <c r="A298" s="39"/>
      <c r="B298" s="40"/>
      <c r="C298" s="228" t="s">
        <v>407</v>
      </c>
      <c r="D298" s="228" t="s">
        <v>161</v>
      </c>
      <c r="E298" s="229" t="s">
        <v>408</v>
      </c>
      <c r="F298" s="230" t="s">
        <v>409</v>
      </c>
      <c r="G298" s="231" t="s">
        <v>266</v>
      </c>
      <c r="H298" s="232">
        <v>2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0.00068000000000000005</v>
      </c>
      <c r="R298" s="238">
        <f>Q298*H298</f>
        <v>0.0013600000000000001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165</v>
      </c>
      <c r="AT298" s="240" t="s">
        <v>161</v>
      </c>
      <c r="AU298" s="240" t="s">
        <v>87</v>
      </c>
      <c r="AY298" s="18" t="s">
        <v>159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85</v>
      </c>
      <c r="BK298" s="241">
        <f>ROUND(I298*H298,2)</f>
        <v>0</v>
      </c>
      <c r="BL298" s="18" t="s">
        <v>165</v>
      </c>
      <c r="BM298" s="240" t="s">
        <v>410</v>
      </c>
    </row>
    <row r="299" s="2" customFormat="1" ht="21.75" customHeight="1">
      <c r="A299" s="39"/>
      <c r="B299" s="40"/>
      <c r="C299" s="286" t="s">
        <v>411</v>
      </c>
      <c r="D299" s="286" t="s">
        <v>341</v>
      </c>
      <c r="E299" s="287" t="s">
        <v>412</v>
      </c>
      <c r="F299" s="288" t="s">
        <v>413</v>
      </c>
      <c r="G299" s="289" t="s">
        <v>266</v>
      </c>
      <c r="H299" s="290">
        <v>2</v>
      </c>
      <c r="I299" s="291"/>
      <c r="J299" s="292">
        <f>ROUND(I299*H299,2)</f>
        <v>0</v>
      </c>
      <c r="K299" s="293"/>
      <c r="L299" s="294"/>
      <c r="M299" s="295" t="s">
        <v>1</v>
      </c>
      <c r="N299" s="296" t="s">
        <v>43</v>
      </c>
      <c r="O299" s="92"/>
      <c r="P299" s="238">
        <f>O299*H299</f>
        <v>0</v>
      </c>
      <c r="Q299" s="238">
        <v>0.053999999999999999</v>
      </c>
      <c r="R299" s="238">
        <f>Q299*H299</f>
        <v>0.108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208</v>
      </c>
      <c r="AT299" s="240" t="s">
        <v>341</v>
      </c>
      <c r="AU299" s="240" t="s">
        <v>87</v>
      </c>
      <c r="AY299" s="18" t="s">
        <v>159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85</v>
      </c>
      <c r="BK299" s="241">
        <f>ROUND(I299*H299,2)</f>
        <v>0</v>
      </c>
      <c r="BL299" s="18" t="s">
        <v>165</v>
      </c>
      <c r="BM299" s="240" t="s">
        <v>414</v>
      </c>
    </row>
    <row r="300" s="12" customFormat="1" ht="22.8" customHeight="1">
      <c r="A300" s="12"/>
      <c r="B300" s="212"/>
      <c r="C300" s="213"/>
      <c r="D300" s="214" t="s">
        <v>77</v>
      </c>
      <c r="E300" s="226" t="s">
        <v>415</v>
      </c>
      <c r="F300" s="226" t="s">
        <v>416</v>
      </c>
      <c r="G300" s="213"/>
      <c r="H300" s="213"/>
      <c r="I300" s="216"/>
      <c r="J300" s="227">
        <f>BK300</f>
        <v>0</v>
      </c>
      <c r="K300" s="213"/>
      <c r="L300" s="218"/>
      <c r="M300" s="219"/>
      <c r="N300" s="220"/>
      <c r="O300" s="220"/>
      <c r="P300" s="221">
        <f>P301</f>
        <v>0</v>
      </c>
      <c r="Q300" s="220"/>
      <c r="R300" s="221">
        <f>R301</f>
        <v>0</v>
      </c>
      <c r="S300" s="220"/>
      <c r="T300" s="222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3" t="s">
        <v>85</v>
      </c>
      <c r="AT300" s="224" t="s">
        <v>77</v>
      </c>
      <c r="AU300" s="224" t="s">
        <v>85</v>
      </c>
      <c r="AY300" s="223" t="s">
        <v>159</v>
      </c>
      <c r="BK300" s="225">
        <f>BK301</f>
        <v>0</v>
      </c>
    </row>
    <row r="301" s="2" customFormat="1" ht="24.15" customHeight="1">
      <c r="A301" s="39"/>
      <c r="B301" s="40"/>
      <c r="C301" s="228" t="s">
        <v>417</v>
      </c>
      <c r="D301" s="228" t="s">
        <v>161</v>
      </c>
      <c r="E301" s="229" t="s">
        <v>418</v>
      </c>
      <c r="F301" s="230" t="s">
        <v>419</v>
      </c>
      <c r="G301" s="231" t="s">
        <v>271</v>
      </c>
      <c r="H301" s="232">
        <v>2087.8209999999999</v>
      </c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43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165</v>
      </c>
      <c r="AT301" s="240" t="s">
        <v>161</v>
      </c>
      <c r="AU301" s="240" t="s">
        <v>87</v>
      </c>
      <c r="AY301" s="18" t="s">
        <v>159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85</v>
      </c>
      <c r="BK301" s="241">
        <f>ROUND(I301*H301,2)</f>
        <v>0</v>
      </c>
      <c r="BL301" s="18" t="s">
        <v>165</v>
      </c>
      <c r="BM301" s="240" t="s">
        <v>420</v>
      </c>
    </row>
    <row r="302" s="12" customFormat="1" ht="25.92" customHeight="1">
      <c r="A302" s="12"/>
      <c r="B302" s="212"/>
      <c r="C302" s="213"/>
      <c r="D302" s="214" t="s">
        <v>77</v>
      </c>
      <c r="E302" s="215" t="s">
        <v>421</v>
      </c>
      <c r="F302" s="215" t="s">
        <v>422</v>
      </c>
      <c r="G302" s="213"/>
      <c r="H302" s="213"/>
      <c r="I302" s="216"/>
      <c r="J302" s="217">
        <f>BK302</f>
        <v>0</v>
      </c>
      <c r="K302" s="213"/>
      <c r="L302" s="218"/>
      <c r="M302" s="219"/>
      <c r="N302" s="220"/>
      <c r="O302" s="220"/>
      <c r="P302" s="221">
        <f>P303+P317</f>
        <v>0</v>
      </c>
      <c r="Q302" s="220"/>
      <c r="R302" s="221">
        <f>R303+R317</f>
        <v>3.0338812499999999</v>
      </c>
      <c r="S302" s="220"/>
      <c r="T302" s="222">
        <f>T303+T317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3" t="s">
        <v>87</v>
      </c>
      <c r="AT302" s="224" t="s">
        <v>77</v>
      </c>
      <c r="AU302" s="224" t="s">
        <v>78</v>
      </c>
      <c r="AY302" s="223" t="s">
        <v>159</v>
      </c>
      <c r="BK302" s="225">
        <f>BK303+BK317</f>
        <v>0</v>
      </c>
    </row>
    <row r="303" s="12" customFormat="1" ht="22.8" customHeight="1">
      <c r="A303" s="12"/>
      <c r="B303" s="212"/>
      <c r="C303" s="213"/>
      <c r="D303" s="214" t="s">
        <v>77</v>
      </c>
      <c r="E303" s="226" t="s">
        <v>423</v>
      </c>
      <c r="F303" s="226" t="s">
        <v>424</v>
      </c>
      <c r="G303" s="213"/>
      <c r="H303" s="213"/>
      <c r="I303" s="216"/>
      <c r="J303" s="227">
        <f>BK303</f>
        <v>0</v>
      </c>
      <c r="K303" s="213"/>
      <c r="L303" s="218"/>
      <c r="M303" s="219"/>
      <c r="N303" s="220"/>
      <c r="O303" s="220"/>
      <c r="P303" s="221">
        <f>SUM(P304:P316)</f>
        <v>0</v>
      </c>
      <c r="Q303" s="220"/>
      <c r="R303" s="221">
        <f>SUM(R304:R316)</f>
        <v>3.0338812499999999</v>
      </c>
      <c r="S303" s="220"/>
      <c r="T303" s="222">
        <f>SUM(T304:T316)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3" t="s">
        <v>87</v>
      </c>
      <c r="AT303" s="224" t="s">
        <v>77</v>
      </c>
      <c r="AU303" s="224" t="s">
        <v>85</v>
      </c>
      <c r="AY303" s="223" t="s">
        <v>159</v>
      </c>
      <c r="BK303" s="225">
        <f>SUM(BK304:BK316)</f>
        <v>0</v>
      </c>
    </row>
    <row r="304" s="2" customFormat="1" ht="24.15" customHeight="1">
      <c r="A304" s="39"/>
      <c r="B304" s="40"/>
      <c r="C304" s="228" t="s">
        <v>425</v>
      </c>
      <c r="D304" s="228" t="s">
        <v>161</v>
      </c>
      <c r="E304" s="229" t="s">
        <v>426</v>
      </c>
      <c r="F304" s="230" t="s">
        <v>427</v>
      </c>
      <c r="G304" s="231" t="s">
        <v>164</v>
      </c>
      <c r="H304" s="232">
        <v>967.745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43</v>
      </c>
      <c r="O304" s="92"/>
      <c r="P304" s="238">
        <f>O304*H304</f>
        <v>0</v>
      </c>
      <c r="Q304" s="238">
        <v>3.0000000000000001E-05</v>
      </c>
      <c r="R304" s="238">
        <f>Q304*H304</f>
        <v>0.029032350000000002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268</v>
      </c>
      <c r="AT304" s="240" t="s">
        <v>161</v>
      </c>
      <c r="AU304" s="240" t="s">
        <v>87</v>
      </c>
      <c r="AY304" s="18" t="s">
        <v>159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85</v>
      </c>
      <c r="BK304" s="241">
        <f>ROUND(I304*H304,2)</f>
        <v>0</v>
      </c>
      <c r="BL304" s="18" t="s">
        <v>268</v>
      </c>
      <c r="BM304" s="240" t="s">
        <v>428</v>
      </c>
    </row>
    <row r="305" s="13" customFormat="1">
      <c r="A305" s="13"/>
      <c r="B305" s="242"/>
      <c r="C305" s="243"/>
      <c r="D305" s="244" t="s">
        <v>167</v>
      </c>
      <c r="E305" s="245" t="s">
        <v>1</v>
      </c>
      <c r="F305" s="246" t="s">
        <v>429</v>
      </c>
      <c r="G305" s="243"/>
      <c r="H305" s="247">
        <v>953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167</v>
      </c>
      <c r="AU305" s="253" t="s">
        <v>87</v>
      </c>
      <c r="AV305" s="13" t="s">
        <v>87</v>
      </c>
      <c r="AW305" s="13" t="s">
        <v>34</v>
      </c>
      <c r="AX305" s="13" t="s">
        <v>78</v>
      </c>
      <c r="AY305" s="253" t="s">
        <v>159</v>
      </c>
    </row>
    <row r="306" s="13" customFormat="1">
      <c r="A306" s="13"/>
      <c r="B306" s="242"/>
      <c r="C306" s="243"/>
      <c r="D306" s="244" t="s">
        <v>167</v>
      </c>
      <c r="E306" s="245" t="s">
        <v>1</v>
      </c>
      <c r="F306" s="246" t="s">
        <v>376</v>
      </c>
      <c r="G306" s="243"/>
      <c r="H306" s="247">
        <v>14.744999999999999</v>
      </c>
      <c r="I306" s="248"/>
      <c r="J306" s="243"/>
      <c r="K306" s="243"/>
      <c r="L306" s="249"/>
      <c r="M306" s="250"/>
      <c r="N306" s="251"/>
      <c r="O306" s="251"/>
      <c r="P306" s="251"/>
      <c r="Q306" s="251"/>
      <c r="R306" s="251"/>
      <c r="S306" s="251"/>
      <c r="T306" s="25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3" t="s">
        <v>167</v>
      </c>
      <c r="AU306" s="253" t="s">
        <v>87</v>
      </c>
      <c r="AV306" s="13" t="s">
        <v>87</v>
      </c>
      <c r="AW306" s="13" t="s">
        <v>34</v>
      </c>
      <c r="AX306" s="13" t="s">
        <v>78</v>
      </c>
      <c r="AY306" s="253" t="s">
        <v>159</v>
      </c>
    </row>
    <row r="307" s="15" customFormat="1">
      <c r="A307" s="15"/>
      <c r="B307" s="264"/>
      <c r="C307" s="265"/>
      <c r="D307" s="244" t="s">
        <v>167</v>
      </c>
      <c r="E307" s="266" t="s">
        <v>1</v>
      </c>
      <c r="F307" s="267" t="s">
        <v>171</v>
      </c>
      <c r="G307" s="265"/>
      <c r="H307" s="268">
        <v>967.745</v>
      </c>
      <c r="I307" s="269"/>
      <c r="J307" s="265"/>
      <c r="K307" s="265"/>
      <c r="L307" s="270"/>
      <c r="M307" s="271"/>
      <c r="N307" s="272"/>
      <c r="O307" s="272"/>
      <c r="P307" s="272"/>
      <c r="Q307" s="272"/>
      <c r="R307" s="272"/>
      <c r="S307" s="272"/>
      <c r="T307" s="27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4" t="s">
        <v>167</v>
      </c>
      <c r="AU307" s="274" t="s">
        <v>87</v>
      </c>
      <c r="AV307" s="15" t="s">
        <v>165</v>
      </c>
      <c r="AW307" s="15" t="s">
        <v>34</v>
      </c>
      <c r="AX307" s="15" t="s">
        <v>85</v>
      </c>
      <c r="AY307" s="274" t="s">
        <v>159</v>
      </c>
    </row>
    <row r="308" s="2" customFormat="1" ht="21.75" customHeight="1">
      <c r="A308" s="39"/>
      <c r="B308" s="40"/>
      <c r="C308" s="286" t="s">
        <v>430</v>
      </c>
      <c r="D308" s="286" t="s">
        <v>341</v>
      </c>
      <c r="E308" s="287" t="s">
        <v>431</v>
      </c>
      <c r="F308" s="288" t="s">
        <v>432</v>
      </c>
      <c r="G308" s="289" t="s">
        <v>164</v>
      </c>
      <c r="H308" s="290">
        <v>1112.9069999999999</v>
      </c>
      <c r="I308" s="291"/>
      <c r="J308" s="292">
        <f>ROUND(I308*H308,2)</f>
        <v>0</v>
      </c>
      <c r="K308" s="293"/>
      <c r="L308" s="294"/>
      <c r="M308" s="295" t="s">
        <v>1</v>
      </c>
      <c r="N308" s="296" t="s">
        <v>43</v>
      </c>
      <c r="O308" s="92"/>
      <c r="P308" s="238">
        <f>O308*H308</f>
        <v>0</v>
      </c>
      <c r="Q308" s="238">
        <v>0.0020999999999999999</v>
      </c>
      <c r="R308" s="238">
        <f>Q308*H308</f>
        <v>2.3371046999999998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377</v>
      </c>
      <c r="AT308" s="240" t="s">
        <v>341</v>
      </c>
      <c r="AU308" s="240" t="s">
        <v>87</v>
      </c>
      <c r="AY308" s="18" t="s">
        <v>159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85</v>
      </c>
      <c r="BK308" s="241">
        <f>ROUND(I308*H308,2)</f>
        <v>0</v>
      </c>
      <c r="BL308" s="18" t="s">
        <v>268</v>
      </c>
      <c r="BM308" s="240" t="s">
        <v>433</v>
      </c>
    </row>
    <row r="309" s="13" customFormat="1">
      <c r="A309" s="13"/>
      <c r="B309" s="242"/>
      <c r="C309" s="243"/>
      <c r="D309" s="244" t="s">
        <v>167</v>
      </c>
      <c r="E309" s="245" t="s">
        <v>1</v>
      </c>
      <c r="F309" s="246" t="s">
        <v>434</v>
      </c>
      <c r="G309" s="243"/>
      <c r="H309" s="247">
        <v>1112.9069999999999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167</v>
      </c>
      <c r="AU309" s="253" t="s">
        <v>87</v>
      </c>
      <c r="AV309" s="13" t="s">
        <v>87</v>
      </c>
      <c r="AW309" s="13" t="s">
        <v>34</v>
      </c>
      <c r="AX309" s="13" t="s">
        <v>78</v>
      </c>
      <c r="AY309" s="253" t="s">
        <v>159</v>
      </c>
    </row>
    <row r="310" s="15" customFormat="1">
      <c r="A310" s="15"/>
      <c r="B310" s="264"/>
      <c r="C310" s="265"/>
      <c r="D310" s="244" t="s">
        <v>167</v>
      </c>
      <c r="E310" s="266" t="s">
        <v>1</v>
      </c>
      <c r="F310" s="267" t="s">
        <v>171</v>
      </c>
      <c r="G310" s="265"/>
      <c r="H310" s="268">
        <v>1112.9069999999999</v>
      </c>
      <c r="I310" s="269"/>
      <c r="J310" s="265"/>
      <c r="K310" s="265"/>
      <c r="L310" s="270"/>
      <c r="M310" s="271"/>
      <c r="N310" s="272"/>
      <c r="O310" s="272"/>
      <c r="P310" s="272"/>
      <c r="Q310" s="272"/>
      <c r="R310" s="272"/>
      <c r="S310" s="272"/>
      <c r="T310" s="27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4" t="s">
        <v>167</v>
      </c>
      <c r="AU310" s="274" t="s">
        <v>87</v>
      </c>
      <c r="AV310" s="15" t="s">
        <v>165</v>
      </c>
      <c r="AW310" s="15" t="s">
        <v>34</v>
      </c>
      <c r="AX310" s="15" t="s">
        <v>85</v>
      </c>
      <c r="AY310" s="274" t="s">
        <v>159</v>
      </c>
    </row>
    <row r="311" s="2" customFormat="1" ht="24.15" customHeight="1">
      <c r="A311" s="39"/>
      <c r="B311" s="40"/>
      <c r="C311" s="228" t="s">
        <v>435</v>
      </c>
      <c r="D311" s="228" t="s">
        <v>161</v>
      </c>
      <c r="E311" s="229" t="s">
        <v>436</v>
      </c>
      <c r="F311" s="230" t="s">
        <v>437</v>
      </c>
      <c r="G311" s="231" t="s">
        <v>164</v>
      </c>
      <c r="H311" s="232">
        <v>967.745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268</v>
      </c>
      <c r="AT311" s="240" t="s">
        <v>161</v>
      </c>
      <c r="AU311" s="240" t="s">
        <v>87</v>
      </c>
      <c r="AY311" s="18" t="s">
        <v>159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85</v>
      </c>
      <c r="BK311" s="241">
        <f>ROUND(I311*H311,2)</f>
        <v>0</v>
      </c>
      <c r="BL311" s="18" t="s">
        <v>268</v>
      </c>
      <c r="BM311" s="240" t="s">
        <v>438</v>
      </c>
    </row>
    <row r="312" s="2" customFormat="1" ht="24.15" customHeight="1">
      <c r="A312" s="39"/>
      <c r="B312" s="40"/>
      <c r="C312" s="228" t="s">
        <v>439</v>
      </c>
      <c r="D312" s="228" t="s">
        <v>161</v>
      </c>
      <c r="E312" s="229" t="s">
        <v>440</v>
      </c>
      <c r="F312" s="230" t="s">
        <v>441</v>
      </c>
      <c r="G312" s="231" t="s">
        <v>164</v>
      </c>
      <c r="H312" s="232">
        <v>967.745</v>
      </c>
      <c r="I312" s="233"/>
      <c r="J312" s="234">
        <f>ROUND(I312*H312,2)</f>
        <v>0</v>
      </c>
      <c r="K312" s="235"/>
      <c r="L312" s="45"/>
      <c r="M312" s="236" t="s">
        <v>1</v>
      </c>
      <c r="N312" s="237" t="s">
        <v>43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268</v>
      </c>
      <c r="AT312" s="240" t="s">
        <v>161</v>
      </c>
      <c r="AU312" s="240" t="s">
        <v>87</v>
      </c>
      <c r="AY312" s="18" t="s">
        <v>159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85</v>
      </c>
      <c r="BK312" s="241">
        <f>ROUND(I312*H312,2)</f>
        <v>0</v>
      </c>
      <c r="BL312" s="18" t="s">
        <v>268</v>
      </c>
      <c r="BM312" s="240" t="s">
        <v>442</v>
      </c>
    </row>
    <row r="313" s="2" customFormat="1" ht="24.15" customHeight="1">
      <c r="A313" s="39"/>
      <c r="B313" s="40"/>
      <c r="C313" s="286" t="s">
        <v>443</v>
      </c>
      <c r="D313" s="286" t="s">
        <v>341</v>
      </c>
      <c r="E313" s="287" t="s">
        <v>444</v>
      </c>
      <c r="F313" s="288" t="s">
        <v>445</v>
      </c>
      <c r="G313" s="289" t="s">
        <v>164</v>
      </c>
      <c r="H313" s="290">
        <v>2225.8139999999999</v>
      </c>
      <c r="I313" s="291"/>
      <c r="J313" s="292">
        <f>ROUND(I313*H313,2)</f>
        <v>0</v>
      </c>
      <c r="K313" s="293"/>
      <c r="L313" s="294"/>
      <c r="M313" s="295" t="s">
        <v>1</v>
      </c>
      <c r="N313" s="296" t="s">
        <v>43</v>
      </c>
      <c r="O313" s="92"/>
      <c r="P313" s="238">
        <f>O313*H313</f>
        <v>0</v>
      </c>
      <c r="Q313" s="238">
        <v>0.00029999999999999997</v>
      </c>
      <c r="R313" s="238">
        <f>Q313*H313</f>
        <v>0.6677441999999999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377</v>
      </c>
      <c r="AT313" s="240" t="s">
        <v>341</v>
      </c>
      <c r="AU313" s="240" t="s">
        <v>87</v>
      </c>
      <c r="AY313" s="18" t="s">
        <v>159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85</v>
      </c>
      <c r="BK313" s="241">
        <f>ROUND(I313*H313,2)</f>
        <v>0</v>
      </c>
      <c r="BL313" s="18" t="s">
        <v>268</v>
      </c>
      <c r="BM313" s="240" t="s">
        <v>446</v>
      </c>
    </row>
    <row r="314" s="13" customFormat="1">
      <c r="A314" s="13"/>
      <c r="B314" s="242"/>
      <c r="C314" s="243"/>
      <c r="D314" s="244" t="s">
        <v>167</v>
      </c>
      <c r="E314" s="245" t="s">
        <v>1</v>
      </c>
      <c r="F314" s="246" t="s">
        <v>447</v>
      </c>
      <c r="G314" s="243"/>
      <c r="H314" s="247">
        <v>2225.8139999999999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167</v>
      </c>
      <c r="AU314" s="253" t="s">
        <v>87</v>
      </c>
      <c r="AV314" s="13" t="s">
        <v>87</v>
      </c>
      <c r="AW314" s="13" t="s">
        <v>34</v>
      </c>
      <c r="AX314" s="13" t="s">
        <v>78</v>
      </c>
      <c r="AY314" s="253" t="s">
        <v>159</v>
      </c>
    </row>
    <row r="315" s="15" customFormat="1">
      <c r="A315" s="15"/>
      <c r="B315" s="264"/>
      <c r="C315" s="265"/>
      <c r="D315" s="244" t="s">
        <v>167</v>
      </c>
      <c r="E315" s="266" t="s">
        <v>1</v>
      </c>
      <c r="F315" s="267" t="s">
        <v>171</v>
      </c>
      <c r="G315" s="265"/>
      <c r="H315" s="268">
        <v>2225.8139999999999</v>
      </c>
      <c r="I315" s="269"/>
      <c r="J315" s="265"/>
      <c r="K315" s="265"/>
      <c r="L315" s="270"/>
      <c r="M315" s="271"/>
      <c r="N315" s="272"/>
      <c r="O315" s="272"/>
      <c r="P315" s="272"/>
      <c r="Q315" s="272"/>
      <c r="R315" s="272"/>
      <c r="S315" s="272"/>
      <c r="T315" s="27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4" t="s">
        <v>167</v>
      </c>
      <c r="AU315" s="274" t="s">
        <v>87</v>
      </c>
      <c r="AV315" s="15" t="s">
        <v>165</v>
      </c>
      <c r="AW315" s="15" t="s">
        <v>34</v>
      </c>
      <c r="AX315" s="15" t="s">
        <v>85</v>
      </c>
      <c r="AY315" s="274" t="s">
        <v>159</v>
      </c>
    </row>
    <row r="316" s="2" customFormat="1" ht="33" customHeight="1">
      <c r="A316" s="39"/>
      <c r="B316" s="40"/>
      <c r="C316" s="228" t="s">
        <v>448</v>
      </c>
      <c r="D316" s="228" t="s">
        <v>161</v>
      </c>
      <c r="E316" s="229" t="s">
        <v>449</v>
      </c>
      <c r="F316" s="230" t="s">
        <v>450</v>
      </c>
      <c r="G316" s="231" t="s">
        <v>271</v>
      </c>
      <c r="H316" s="232">
        <v>3.0339999999999998</v>
      </c>
      <c r="I316" s="233"/>
      <c r="J316" s="234">
        <f>ROUND(I316*H316,2)</f>
        <v>0</v>
      </c>
      <c r="K316" s="235"/>
      <c r="L316" s="45"/>
      <c r="M316" s="236" t="s">
        <v>1</v>
      </c>
      <c r="N316" s="237" t="s">
        <v>43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268</v>
      </c>
      <c r="AT316" s="240" t="s">
        <v>161</v>
      </c>
      <c r="AU316" s="240" t="s">
        <v>87</v>
      </c>
      <c r="AY316" s="18" t="s">
        <v>159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85</v>
      </c>
      <c r="BK316" s="241">
        <f>ROUND(I316*H316,2)</f>
        <v>0</v>
      </c>
      <c r="BL316" s="18" t="s">
        <v>268</v>
      </c>
      <c r="BM316" s="240" t="s">
        <v>451</v>
      </c>
    </row>
    <row r="317" s="12" customFormat="1" ht="22.8" customHeight="1">
      <c r="A317" s="12"/>
      <c r="B317" s="212"/>
      <c r="C317" s="213"/>
      <c r="D317" s="214" t="s">
        <v>77</v>
      </c>
      <c r="E317" s="226" t="s">
        <v>452</v>
      </c>
      <c r="F317" s="226" t="s">
        <v>453</v>
      </c>
      <c r="G317" s="213"/>
      <c r="H317" s="213"/>
      <c r="I317" s="216"/>
      <c r="J317" s="227">
        <f>BK317</f>
        <v>0</v>
      </c>
      <c r="K317" s="213"/>
      <c r="L317" s="218"/>
      <c r="M317" s="219"/>
      <c r="N317" s="220"/>
      <c r="O317" s="220"/>
      <c r="P317" s="221">
        <f>P318</f>
        <v>0</v>
      </c>
      <c r="Q317" s="220"/>
      <c r="R317" s="221">
        <f>R318</f>
        <v>0</v>
      </c>
      <c r="S317" s="220"/>
      <c r="T317" s="222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3" t="s">
        <v>87</v>
      </c>
      <c r="AT317" s="224" t="s">
        <v>77</v>
      </c>
      <c r="AU317" s="224" t="s">
        <v>85</v>
      </c>
      <c r="AY317" s="223" t="s">
        <v>159</v>
      </c>
      <c r="BK317" s="225">
        <f>BK318</f>
        <v>0</v>
      </c>
    </row>
    <row r="318" s="2" customFormat="1" ht="62.7" customHeight="1">
      <c r="A318" s="39"/>
      <c r="B318" s="40"/>
      <c r="C318" s="228" t="s">
        <v>454</v>
      </c>
      <c r="D318" s="228" t="s">
        <v>161</v>
      </c>
      <c r="E318" s="229" t="s">
        <v>455</v>
      </c>
      <c r="F318" s="230" t="s">
        <v>456</v>
      </c>
      <c r="G318" s="231" t="s">
        <v>266</v>
      </c>
      <c r="H318" s="232">
        <v>1</v>
      </c>
      <c r="I318" s="233"/>
      <c r="J318" s="234">
        <f>ROUND(I318*H318,2)</f>
        <v>0</v>
      </c>
      <c r="K318" s="235"/>
      <c r="L318" s="45"/>
      <c r="M318" s="297" t="s">
        <v>1</v>
      </c>
      <c r="N318" s="298" t="s">
        <v>43</v>
      </c>
      <c r="O318" s="299"/>
      <c r="P318" s="300">
        <f>O318*H318</f>
        <v>0</v>
      </c>
      <c r="Q318" s="300">
        <v>0</v>
      </c>
      <c r="R318" s="300">
        <f>Q318*H318</f>
        <v>0</v>
      </c>
      <c r="S318" s="300">
        <v>0</v>
      </c>
      <c r="T318" s="30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268</v>
      </c>
      <c r="AT318" s="240" t="s">
        <v>161</v>
      </c>
      <c r="AU318" s="240" t="s">
        <v>87</v>
      </c>
      <c r="AY318" s="18" t="s">
        <v>159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85</v>
      </c>
      <c r="BK318" s="241">
        <f>ROUND(I318*H318,2)</f>
        <v>0</v>
      </c>
      <c r="BL318" s="18" t="s">
        <v>268</v>
      </c>
      <c r="BM318" s="240" t="s">
        <v>457</v>
      </c>
    </row>
    <row r="319" s="2" customFormat="1" ht="6.96" customHeight="1">
      <c r="A319" s="39"/>
      <c r="B319" s="67"/>
      <c r="C319" s="68"/>
      <c r="D319" s="68"/>
      <c r="E319" s="68"/>
      <c r="F319" s="68"/>
      <c r="G319" s="68"/>
      <c r="H319" s="68"/>
      <c r="I319" s="68"/>
      <c r="J319" s="68"/>
      <c r="K319" s="68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VF8m+Pzz/j5VxSb20LOxXeCs2zIVAbR177gIusPHcKytO10He7XZK0cmsOnsglDDoeqd8d6vPvTpPf3NHaLmsg==" hashValue="o3M9KpEovxDYy1VC+/mYB9sK6yZsPQxIvcNJhcck7x4XY7sX6dfd0vBQEiR8nbUczKQC96wo75YOaIEDh8pczA==" algorithmName="SHA-512" password="CC35"/>
  <autoFilter ref="C129:K3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458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ROUND((SUM(BE129:BE203)),  2)</f>
        <v>0</v>
      </c>
      <c r="G35" s="39"/>
      <c r="H35" s="39"/>
      <c r="I35" s="165">
        <v>0.20999999999999999</v>
      </c>
      <c r="J35" s="164">
        <f>ROUND(((SUM(BE129:BE203))*I35),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ROUND((SUM(BF129:BF203)),  2)</f>
        <v>0</v>
      </c>
      <c r="G36" s="39"/>
      <c r="H36" s="39"/>
      <c r="I36" s="165">
        <v>0.12</v>
      </c>
      <c r="J36" s="164">
        <f>ROUND(((SUM(BF129:BF203))*I36),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ROUND((SUM(BG129:BG203)),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ROUND((SUM(BH129:BH203)),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ROUND((SUM(BI129:BI203)),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01-02 - ZTI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135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459</v>
      </c>
      <c r="E101" s="197"/>
      <c r="F101" s="197"/>
      <c r="G101" s="197"/>
      <c r="H101" s="197"/>
      <c r="I101" s="197"/>
      <c r="J101" s="198">
        <f>J151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460</v>
      </c>
      <c r="E102" s="197"/>
      <c r="F102" s="197"/>
      <c r="G102" s="197"/>
      <c r="H102" s="197"/>
      <c r="I102" s="197"/>
      <c r="J102" s="198">
        <f>J169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140</v>
      </c>
      <c r="E103" s="197"/>
      <c r="F103" s="197"/>
      <c r="G103" s="197"/>
      <c r="H103" s="197"/>
      <c r="I103" s="197"/>
      <c r="J103" s="198">
        <f>J179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141</v>
      </c>
      <c r="E104" s="192"/>
      <c r="F104" s="192"/>
      <c r="G104" s="192"/>
      <c r="H104" s="192"/>
      <c r="I104" s="192"/>
      <c r="J104" s="193">
        <f>J181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461</v>
      </c>
      <c r="E105" s="197"/>
      <c r="F105" s="197"/>
      <c r="G105" s="197"/>
      <c r="H105" s="197"/>
      <c r="I105" s="197"/>
      <c r="J105" s="198">
        <f>J182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462</v>
      </c>
      <c r="E106" s="197"/>
      <c r="F106" s="197"/>
      <c r="G106" s="197"/>
      <c r="H106" s="197"/>
      <c r="I106" s="197"/>
      <c r="J106" s="198">
        <f>J191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463</v>
      </c>
      <c r="E107" s="197"/>
      <c r="F107" s="197"/>
      <c r="G107" s="197"/>
      <c r="H107" s="197"/>
      <c r="I107" s="197"/>
      <c r="J107" s="198">
        <f>J200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Kompostovací hala Eš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125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84" t="s">
        <v>126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01-02 - ZTI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Eš</v>
      </c>
      <c r="G123" s="41"/>
      <c r="H123" s="41"/>
      <c r="I123" s="33" t="s">
        <v>22</v>
      </c>
      <c r="J123" s="80" t="str">
        <f>IF(J14="","",J14)</f>
        <v>30. 5. 2024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E17</f>
        <v>Tomáš Salač</v>
      </c>
      <c r="G125" s="41"/>
      <c r="H125" s="41"/>
      <c r="I125" s="33" t="s">
        <v>31</v>
      </c>
      <c r="J125" s="37" t="str">
        <f>E23</f>
        <v>Ing. Pavel Strnad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29</v>
      </c>
      <c r="D126" s="41"/>
      <c r="E126" s="41"/>
      <c r="F126" s="28" t="str">
        <f>IF(E20="","",E20)</f>
        <v>Vyplň údaj</v>
      </c>
      <c r="G126" s="41"/>
      <c r="H126" s="41"/>
      <c r="I126" s="33" t="s">
        <v>35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145</v>
      </c>
      <c r="D128" s="203" t="s">
        <v>63</v>
      </c>
      <c r="E128" s="203" t="s">
        <v>59</v>
      </c>
      <c r="F128" s="203" t="s">
        <v>60</v>
      </c>
      <c r="G128" s="203" t="s">
        <v>146</v>
      </c>
      <c r="H128" s="203" t="s">
        <v>147</v>
      </c>
      <c r="I128" s="203" t="s">
        <v>148</v>
      </c>
      <c r="J128" s="204" t="s">
        <v>131</v>
      </c>
      <c r="K128" s="205" t="s">
        <v>149</v>
      </c>
      <c r="L128" s="206"/>
      <c r="M128" s="101" t="s">
        <v>1</v>
      </c>
      <c r="N128" s="102" t="s">
        <v>42</v>
      </c>
      <c r="O128" s="102" t="s">
        <v>150</v>
      </c>
      <c r="P128" s="102" t="s">
        <v>151</v>
      </c>
      <c r="Q128" s="102" t="s">
        <v>152</v>
      </c>
      <c r="R128" s="102" t="s">
        <v>153</v>
      </c>
      <c r="S128" s="102" t="s">
        <v>154</v>
      </c>
      <c r="T128" s="103" t="s">
        <v>155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156</v>
      </c>
      <c r="D129" s="41"/>
      <c r="E129" s="41"/>
      <c r="F129" s="41"/>
      <c r="G129" s="41"/>
      <c r="H129" s="41"/>
      <c r="I129" s="41"/>
      <c r="J129" s="207">
        <f>BK129</f>
        <v>0</v>
      </c>
      <c r="K129" s="41"/>
      <c r="L129" s="45"/>
      <c r="M129" s="104"/>
      <c r="N129" s="208"/>
      <c r="O129" s="105"/>
      <c r="P129" s="209">
        <f>P130+P181</f>
        <v>0</v>
      </c>
      <c r="Q129" s="105"/>
      <c r="R129" s="209">
        <f>R130+R181</f>
        <v>25.354104159999999</v>
      </c>
      <c r="S129" s="105"/>
      <c r="T129" s="210">
        <f>T130+T181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133</v>
      </c>
      <c r="BK129" s="211">
        <f>BK130+BK181</f>
        <v>0</v>
      </c>
    </row>
    <row r="130" s="12" customFormat="1" ht="25.92" customHeight="1">
      <c r="A130" s="12"/>
      <c r="B130" s="212"/>
      <c r="C130" s="213"/>
      <c r="D130" s="214" t="s">
        <v>77</v>
      </c>
      <c r="E130" s="215" t="s">
        <v>157</v>
      </c>
      <c r="F130" s="215" t="s">
        <v>158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P131+P151+P169+P179</f>
        <v>0</v>
      </c>
      <c r="Q130" s="220"/>
      <c r="R130" s="221">
        <f>R131+R151+R169+R179</f>
        <v>25.186634159999997</v>
      </c>
      <c r="S130" s="220"/>
      <c r="T130" s="222">
        <f>T131+T151+T169+T179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85</v>
      </c>
      <c r="AT130" s="224" t="s">
        <v>77</v>
      </c>
      <c r="AU130" s="224" t="s">
        <v>78</v>
      </c>
      <c r="AY130" s="223" t="s">
        <v>159</v>
      </c>
      <c r="BK130" s="225">
        <f>BK131+BK151+BK169+BK179</f>
        <v>0</v>
      </c>
    </row>
    <row r="131" s="12" customFormat="1" ht="22.8" customHeight="1">
      <c r="A131" s="12"/>
      <c r="B131" s="212"/>
      <c r="C131" s="213"/>
      <c r="D131" s="214" t="s">
        <v>77</v>
      </c>
      <c r="E131" s="226" t="s">
        <v>85</v>
      </c>
      <c r="F131" s="226" t="s">
        <v>160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SUM(P132:P150)</f>
        <v>0</v>
      </c>
      <c r="Q131" s="220"/>
      <c r="R131" s="221">
        <f>SUM(R132:R150)</f>
        <v>17.149999999999999</v>
      </c>
      <c r="S131" s="220"/>
      <c r="T131" s="222">
        <f>SUM(T132:T150)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85</v>
      </c>
      <c r="AT131" s="224" t="s">
        <v>77</v>
      </c>
      <c r="AU131" s="224" t="s">
        <v>85</v>
      </c>
      <c r="AY131" s="223" t="s">
        <v>159</v>
      </c>
      <c r="BK131" s="225">
        <f>SUM(BK132:BK150)</f>
        <v>0</v>
      </c>
    </row>
    <row r="132" s="2" customFormat="1" ht="33" customHeight="1">
      <c r="A132" s="39"/>
      <c r="B132" s="40"/>
      <c r="C132" s="228" t="s">
        <v>85</v>
      </c>
      <c r="D132" s="228" t="s">
        <v>161</v>
      </c>
      <c r="E132" s="229" t="s">
        <v>181</v>
      </c>
      <c r="F132" s="230" t="s">
        <v>182</v>
      </c>
      <c r="G132" s="231" t="s">
        <v>174</v>
      </c>
      <c r="H132" s="232">
        <v>6.2999999999999998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183</v>
      </c>
    </row>
    <row r="133" s="14" customFormat="1">
      <c r="A133" s="14"/>
      <c r="B133" s="254"/>
      <c r="C133" s="255"/>
      <c r="D133" s="244" t="s">
        <v>167</v>
      </c>
      <c r="E133" s="256" t="s">
        <v>1</v>
      </c>
      <c r="F133" s="257" t="s">
        <v>464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167</v>
      </c>
      <c r="AU133" s="263" t="s">
        <v>87</v>
      </c>
      <c r="AV133" s="14" t="s">
        <v>85</v>
      </c>
      <c r="AW133" s="14" t="s">
        <v>34</v>
      </c>
      <c r="AX133" s="14" t="s">
        <v>78</v>
      </c>
      <c r="AY133" s="263" t="s">
        <v>159</v>
      </c>
    </row>
    <row r="134" s="13" customFormat="1">
      <c r="A134" s="13"/>
      <c r="B134" s="242"/>
      <c r="C134" s="243"/>
      <c r="D134" s="244" t="s">
        <v>167</v>
      </c>
      <c r="E134" s="245" t="s">
        <v>1</v>
      </c>
      <c r="F134" s="246" t="s">
        <v>465</v>
      </c>
      <c r="G134" s="243"/>
      <c r="H134" s="247">
        <v>12.6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167</v>
      </c>
      <c r="AU134" s="253" t="s">
        <v>87</v>
      </c>
      <c r="AV134" s="13" t="s">
        <v>87</v>
      </c>
      <c r="AW134" s="13" t="s">
        <v>34</v>
      </c>
      <c r="AX134" s="13" t="s">
        <v>78</v>
      </c>
      <c r="AY134" s="253" t="s">
        <v>159</v>
      </c>
    </row>
    <row r="135" s="13" customFormat="1">
      <c r="A135" s="13"/>
      <c r="B135" s="242"/>
      <c r="C135" s="243"/>
      <c r="D135" s="244" t="s">
        <v>167</v>
      </c>
      <c r="E135" s="245" t="s">
        <v>1</v>
      </c>
      <c r="F135" s="246" t="s">
        <v>466</v>
      </c>
      <c r="G135" s="243"/>
      <c r="H135" s="247">
        <v>-6.2999999999999998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167</v>
      </c>
      <c r="AU135" s="253" t="s">
        <v>87</v>
      </c>
      <c r="AV135" s="13" t="s">
        <v>87</v>
      </c>
      <c r="AW135" s="13" t="s">
        <v>34</v>
      </c>
      <c r="AX135" s="13" t="s">
        <v>78</v>
      </c>
      <c r="AY135" s="253" t="s">
        <v>159</v>
      </c>
    </row>
    <row r="136" s="15" customFormat="1">
      <c r="A136" s="15"/>
      <c r="B136" s="264"/>
      <c r="C136" s="265"/>
      <c r="D136" s="244" t="s">
        <v>167</v>
      </c>
      <c r="E136" s="266" t="s">
        <v>1</v>
      </c>
      <c r="F136" s="267" t="s">
        <v>171</v>
      </c>
      <c r="G136" s="265"/>
      <c r="H136" s="268">
        <v>6.2999999999999998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167</v>
      </c>
      <c r="AU136" s="274" t="s">
        <v>87</v>
      </c>
      <c r="AV136" s="15" t="s">
        <v>165</v>
      </c>
      <c r="AW136" s="15" t="s">
        <v>34</v>
      </c>
      <c r="AX136" s="15" t="s">
        <v>85</v>
      </c>
      <c r="AY136" s="274" t="s">
        <v>159</v>
      </c>
    </row>
    <row r="137" s="2" customFormat="1" ht="33" customHeight="1">
      <c r="A137" s="39"/>
      <c r="B137" s="40"/>
      <c r="C137" s="228" t="s">
        <v>87</v>
      </c>
      <c r="D137" s="228" t="s">
        <v>161</v>
      </c>
      <c r="E137" s="229" t="s">
        <v>194</v>
      </c>
      <c r="F137" s="230" t="s">
        <v>195</v>
      </c>
      <c r="G137" s="231" t="s">
        <v>174</v>
      </c>
      <c r="H137" s="232">
        <v>6.2999999999999998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165</v>
      </c>
      <c r="AT137" s="240" t="s">
        <v>161</v>
      </c>
      <c r="AU137" s="240" t="s">
        <v>87</v>
      </c>
      <c r="AY137" s="18" t="s">
        <v>159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165</v>
      </c>
      <c r="BM137" s="240" t="s">
        <v>196</v>
      </c>
    </row>
    <row r="138" s="2" customFormat="1" ht="37.8" customHeight="1">
      <c r="A138" s="39"/>
      <c r="B138" s="40"/>
      <c r="C138" s="228" t="s">
        <v>177</v>
      </c>
      <c r="D138" s="228" t="s">
        <v>161</v>
      </c>
      <c r="E138" s="229" t="s">
        <v>209</v>
      </c>
      <c r="F138" s="230" t="s">
        <v>210</v>
      </c>
      <c r="G138" s="231" t="s">
        <v>174</v>
      </c>
      <c r="H138" s="232">
        <v>5.548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165</v>
      </c>
      <c r="AT138" s="240" t="s">
        <v>161</v>
      </c>
      <c r="AU138" s="240" t="s">
        <v>87</v>
      </c>
      <c r="AY138" s="18" t="s">
        <v>159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467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468</v>
      </c>
      <c r="G139" s="243"/>
      <c r="H139" s="247">
        <v>5.548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34</v>
      </c>
      <c r="AX139" s="13" t="s">
        <v>78</v>
      </c>
      <c r="AY139" s="253" t="s">
        <v>159</v>
      </c>
    </row>
    <row r="140" s="15" customFormat="1">
      <c r="A140" s="15"/>
      <c r="B140" s="264"/>
      <c r="C140" s="265"/>
      <c r="D140" s="244" t="s">
        <v>167</v>
      </c>
      <c r="E140" s="266" t="s">
        <v>1</v>
      </c>
      <c r="F140" s="267" t="s">
        <v>171</v>
      </c>
      <c r="G140" s="265"/>
      <c r="H140" s="268">
        <v>5.548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167</v>
      </c>
      <c r="AU140" s="274" t="s">
        <v>87</v>
      </c>
      <c r="AV140" s="15" t="s">
        <v>165</v>
      </c>
      <c r="AW140" s="15" t="s">
        <v>34</v>
      </c>
      <c r="AX140" s="15" t="s">
        <v>85</v>
      </c>
      <c r="AY140" s="274" t="s">
        <v>159</v>
      </c>
    </row>
    <row r="141" s="2" customFormat="1" ht="37.8" customHeight="1">
      <c r="A141" s="39"/>
      <c r="B141" s="40"/>
      <c r="C141" s="228" t="s">
        <v>165</v>
      </c>
      <c r="D141" s="228" t="s">
        <v>161</v>
      </c>
      <c r="E141" s="229" t="s">
        <v>216</v>
      </c>
      <c r="F141" s="230" t="s">
        <v>217</v>
      </c>
      <c r="G141" s="231" t="s">
        <v>174</v>
      </c>
      <c r="H141" s="232">
        <v>5.548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165</v>
      </c>
      <c r="AT141" s="240" t="s">
        <v>161</v>
      </c>
      <c r="AU141" s="240" t="s">
        <v>87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165</v>
      </c>
      <c r="BM141" s="240" t="s">
        <v>469</v>
      </c>
    </row>
    <row r="142" s="2" customFormat="1" ht="24.15" customHeight="1">
      <c r="A142" s="39"/>
      <c r="B142" s="40"/>
      <c r="C142" s="228" t="s">
        <v>193</v>
      </c>
      <c r="D142" s="228" t="s">
        <v>161</v>
      </c>
      <c r="E142" s="229" t="s">
        <v>220</v>
      </c>
      <c r="F142" s="230" t="s">
        <v>221</v>
      </c>
      <c r="G142" s="231" t="s">
        <v>174</v>
      </c>
      <c r="H142" s="232">
        <v>12.6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165</v>
      </c>
      <c r="AT142" s="240" t="s">
        <v>161</v>
      </c>
      <c r="AU142" s="240" t="s">
        <v>87</v>
      </c>
      <c r="AY142" s="18" t="s">
        <v>159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222</v>
      </c>
    </row>
    <row r="143" s="13" customFormat="1">
      <c r="A143" s="13"/>
      <c r="B143" s="242"/>
      <c r="C143" s="243"/>
      <c r="D143" s="244" t="s">
        <v>167</v>
      </c>
      <c r="E143" s="245" t="s">
        <v>1</v>
      </c>
      <c r="F143" s="246" t="s">
        <v>470</v>
      </c>
      <c r="G143" s="243"/>
      <c r="H143" s="247">
        <v>12.6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167</v>
      </c>
      <c r="AU143" s="253" t="s">
        <v>87</v>
      </c>
      <c r="AV143" s="13" t="s">
        <v>87</v>
      </c>
      <c r="AW143" s="13" t="s">
        <v>34</v>
      </c>
      <c r="AX143" s="13" t="s">
        <v>78</v>
      </c>
      <c r="AY143" s="253" t="s">
        <v>159</v>
      </c>
    </row>
    <row r="144" s="15" customFormat="1">
      <c r="A144" s="15"/>
      <c r="B144" s="264"/>
      <c r="C144" s="265"/>
      <c r="D144" s="244" t="s">
        <v>167</v>
      </c>
      <c r="E144" s="266" t="s">
        <v>1</v>
      </c>
      <c r="F144" s="267" t="s">
        <v>171</v>
      </c>
      <c r="G144" s="265"/>
      <c r="H144" s="268">
        <v>12.6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167</v>
      </c>
      <c r="AU144" s="274" t="s">
        <v>87</v>
      </c>
      <c r="AV144" s="15" t="s">
        <v>165</v>
      </c>
      <c r="AW144" s="15" t="s">
        <v>34</v>
      </c>
      <c r="AX144" s="15" t="s">
        <v>85</v>
      </c>
      <c r="AY144" s="274" t="s">
        <v>159</v>
      </c>
    </row>
    <row r="145" s="2" customFormat="1" ht="24.15" customHeight="1">
      <c r="A145" s="39"/>
      <c r="B145" s="40"/>
      <c r="C145" s="228" t="s">
        <v>197</v>
      </c>
      <c r="D145" s="228" t="s">
        <v>161</v>
      </c>
      <c r="E145" s="229" t="s">
        <v>471</v>
      </c>
      <c r="F145" s="230" t="s">
        <v>472</v>
      </c>
      <c r="G145" s="231" t="s">
        <v>174</v>
      </c>
      <c r="H145" s="232">
        <v>8.5749999999999993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159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473</v>
      </c>
    </row>
    <row r="146" s="13" customFormat="1">
      <c r="A146" s="13"/>
      <c r="B146" s="242"/>
      <c r="C146" s="243"/>
      <c r="D146" s="244" t="s">
        <v>167</v>
      </c>
      <c r="E146" s="245" t="s">
        <v>1</v>
      </c>
      <c r="F146" s="246" t="s">
        <v>474</v>
      </c>
      <c r="G146" s="243"/>
      <c r="H146" s="247">
        <v>8.5749999999999993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167</v>
      </c>
      <c r="AU146" s="253" t="s">
        <v>87</v>
      </c>
      <c r="AV146" s="13" t="s">
        <v>87</v>
      </c>
      <c r="AW146" s="13" t="s">
        <v>34</v>
      </c>
      <c r="AX146" s="13" t="s">
        <v>78</v>
      </c>
      <c r="AY146" s="253" t="s">
        <v>159</v>
      </c>
    </row>
    <row r="147" s="15" customFormat="1">
      <c r="A147" s="15"/>
      <c r="B147" s="264"/>
      <c r="C147" s="265"/>
      <c r="D147" s="244" t="s">
        <v>167</v>
      </c>
      <c r="E147" s="266" t="s">
        <v>1</v>
      </c>
      <c r="F147" s="267" t="s">
        <v>171</v>
      </c>
      <c r="G147" s="265"/>
      <c r="H147" s="268">
        <v>8.5749999999999993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167</v>
      </c>
      <c r="AU147" s="274" t="s">
        <v>87</v>
      </c>
      <c r="AV147" s="15" t="s">
        <v>165</v>
      </c>
      <c r="AW147" s="15" t="s">
        <v>34</v>
      </c>
      <c r="AX147" s="15" t="s">
        <v>85</v>
      </c>
      <c r="AY147" s="274" t="s">
        <v>159</v>
      </c>
    </row>
    <row r="148" s="2" customFormat="1" ht="16.5" customHeight="1">
      <c r="A148" s="39"/>
      <c r="B148" s="40"/>
      <c r="C148" s="286" t="s">
        <v>204</v>
      </c>
      <c r="D148" s="286" t="s">
        <v>341</v>
      </c>
      <c r="E148" s="287" t="s">
        <v>475</v>
      </c>
      <c r="F148" s="288" t="s">
        <v>476</v>
      </c>
      <c r="G148" s="289" t="s">
        <v>271</v>
      </c>
      <c r="H148" s="290">
        <v>17.149999999999999</v>
      </c>
      <c r="I148" s="291"/>
      <c r="J148" s="292">
        <f>ROUND(I148*H148,2)</f>
        <v>0</v>
      </c>
      <c r="K148" s="293"/>
      <c r="L148" s="294"/>
      <c r="M148" s="295" t="s">
        <v>1</v>
      </c>
      <c r="N148" s="296" t="s">
        <v>43</v>
      </c>
      <c r="O148" s="92"/>
      <c r="P148" s="238">
        <f>O148*H148</f>
        <v>0</v>
      </c>
      <c r="Q148" s="238">
        <v>1</v>
      </c>
      <c r="R148" s="238">
        <f>Q148*H148</f>
        <v>17.149999999999999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208</v>
      </c>
      <c r="AT148" s="240" t="s">
        <v>341</v>
      </c>
      <c r="AU148" s="240" t="s">
        <v>87</v>
      </c>
      <c r="AY148" s="18" t="s">
        <v>159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165</v>
      </c>
      <c r="BM148" s="240" t="s">
        <v>477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478</v>
      </c>
      <c r="G149" s="243"/>
      <c r="H149" s="247">
        <v>17.149999999999999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34</v>
      </c>
      <c r="AX149" s="13" t="s">
        <v>78</v>
      </c>
      <c r="AY149" s="253" t="s">
        <v>159</v>
      </c>
    </row>
    <row r="150" s="15" customFormat="1">
      <c r="A150" s="15"/>
      <c r="B150" s="264"/>
      <c r="C150" s="265"/>
      <c r="D150" s="244" t="s">
        <v>167</v>
      </c>
      <c r="E150" s="266" t="s">
        <v>1</v>
      </c>
      <c r="F150" s="267" t="s">
        <v>171</v>
      </c>
      <c r="G150" s="265"/>
      <c r="H150" s="268">
        <v>17.149999999999999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167</v>
      </c>
      <c r="AU150" s="274" t="s">
        <v>87</v>
      </c>
      <c r="AV150" s="15" t="s">
        <v>165</v>
      </c>
      <c r="AW150" s="15" t="s">
        <v>34</v>
      </c>
      <c r="AX150" s="15" t="s">
        <v>85</v>
      </c>
      <c r="AY150" s="274" t="s">
        <v>159</v>
      </c>
    </row>
    <row r="151" s="12" customFormat="1" ht="22.8" customHeight="1">
      <c r="A151" s="12"/>
      <c r="B151" s="212"/>
      <c r="C151" s="213"/>
      <c r="D151" s="214" t="s">
        <v>77</v>
      </c>
      <c r="E151" s="226" t="s">
        <v>165</v>
      </c>
      <c r="F151" s="226" t="s">
        <v>479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SUM(P152:P168)</f>
        <v>0</v>
      </c>
      <c r="Q151" s="220"/>
      <c r="R151" s="221">
        <f>SUM(R152:R168)</f>
        <v>6.0839941599999996</v>
      </c>
      <c r="S151" s="220"/>
      <c r="T151" s="222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85</v>
      </c>
      <c r="AT151" s="224" t="s">
        <v>77</v>
      </c>
      <c r="AU151" s="224" t="s">
        <v>85</v>
      </c>
      <c r="AY151" s="223" t="s">
        <v>159</v>
      </c>
      <c r="BK151" s="225">
        <f>SUM(BK152:BK168)</f>
        <v>0</v>
      </c>
    </row>
    <row r="152" s="2" customFormat="1" ht="24.15" customHeight="1">
      <c r="A152" s="39"/>
      <c r="B152" s="40"/>
      <c r="C152" s="228" t="s">
        <v>208</v>
      </c>
      <c r="D152" s="228" t="s">
        <v>161</v>
      </c>
      <c r="E152" s="229" t="s">
        <v>480</v>
      </c>
      <c r="F152" s="230" t="s">
        <v>481</v>
      </c>
      <c r="G152" s="231" t="s">
        <v>174</v>
      </c>
      <c r="H152" s="232">
        <v>2.52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1.8907700000000001</v>
      </c>
      <c r="R152" s="238">
        <f>Q152*H152</f>
        <v>4.7647404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165</v>
      </c>
      <c r="AT152" s="240" t="s">
        <v>161</v>
      </c>
      <c r="AU152" s="240" t="s">
        <v>87</v>
      </c>
      <c r="AY152" s="18" t="s">
        <v>159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165</v>
      </c>
      <c r="BM152" s="240" t="s">
        <v>482</v>
      </c>
    </row>
    <row r="153" s="14" customFormat="1">
      <c r="A153" s="14"/>
      <c r="B153" s="254"/>
      <c r="C153" s="255"/>
      <c r="D153" s="244" t="s">
        <v>167</v>
      </c>
      <c r="E153" s="256" t="s">
        <v>1</v>
      </c>
      <c r="F153" s="257" t="s">
        <v>483</v>
      </c>
      <c r="G153" s="255"/>
      <c r="H153" s="256" t="s">
        <v>1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167</v>
      </c>
      <c r="AU153" s="263" t="s">
        <v>87</v>
      </c>
      <c r="AV153" s="14" t="s">
        <v>85</v>
      </c>
      <c r="AW153" s="14" t="s">
        <v>34</v>
      </c>
      <c r="AX153" s="14" t="s">
        <v>78</v>
      </c>
      <c r="AY153" s="263" t="s">
        <v>159</v>
      </c>
    </row>
    <row r="154" s="13" customFormat="1">
      <c r="A154" s="13"/>
      <c r="B154" s="242"/>
      <c r="C154" s="243"/>
      <c r="D154" s="244" t="s">
        <v>167</v>
      </c>
      <c r="E154" s="245" t="s">
        <v>1</v>
      </c>
      <c r="F154" s="246" t="s">
        <v>484</v>
      </c>
      <c r="G154" s="243"/>
      <c r="H154" s="247">
        <v>2.52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167</v>
      </c>
      <c r="AU154" s="253" t="s">
        <v>87</v>
      </c>
      <c r="AV154" s="13" t="s">
        <v>87</v>
      </c>
      <c r="AW154" s="13" t="s">
        <v>34</v>
      </c>
      <c r="AX154" s="13" t="s">
        <v>78</v>
      </c>
      <c r="AY154" s="253" t="s">
        <v>159</v>
      </c>
    </row>
    <row r="155" s="15" customFormat="1">
      <c r="A155" s="15"/>
      <c r="B155" s="264"/>
      <c r="C155" s="265"/>
      <c r="D155" s="244" t="s">
        <v>167</v>
      </c>
      <c r="E155" s="266" t="s">
        <v>1</v>
      </c>
      <c r="F155" s="267" t="s">
        <v>171</v>
      </c>
      <c r="G155" s="265"/>
      <c r="H155" s="268">
        <v>2.52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167</v>
      </c>
      <c r="AU155" s="274" t="s">
        <v>87</v>
      </c>
      <c r="AV155" s="15" t="s">
        <v>165</v>
      </c>
      <c r="AW155" s="15" t="s">
        <v>34</v>
      </c>
      <c r="AX155" s="15" t="s">
        <v>85</v>
      </c>
      <c r="AY155" s="274" t="s">
        <v>159</v>
      </c>
    </row>
    <row r="156" s="2" customFormat="1" ht="24.15" customHeight="1">
      <c r="A156" s="39"/>
      <c r="B156" s="40"/>
      <c r="C156" s="228" t="s">
        <v>215</v>
      </c>
      <c r="D156" s="228" t="s">
        <v>161</v>
      </c>
      <c r="E156" s="229" t="s">
        <v>485</v>
      </c>
      <c r="F156" s="230" t="s">
        <v>486</v>
      </c>
      <c r="G156" s="231" t="s">
        <v>266</v>
      </c>
      <c r="H156" s="232">
        <v>2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0.087419999999999998</v>
      </c>
      <c r="R156" s="238">
        <f>Q156*H156</f>
        <v>0.17484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165</v>
      </c>
      <c r="AT156" s="240" t="s">
        <v>161</v>
      </c>
      <c r="AU156" s="240" t="s">
        <v>87</v>
      </c>
      <c r="AY156" s="18" t="s">
        <v>159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165</v>
      </c>
      <c r="BM156" s="240" t="s">
        <v>487</v>
      </c>
    </row>
    <row r="157" s="2" customFormat="1" ht="16.5" customHeight="1">
      <c r="A157" s="39"/>
      <c r="B157" s="40"/>
      <c r="C157" s="286" t="s">
        <v>219</v>
      </c>
      <c r="D157" s="286" t="s">
        <v>341</v>
      </c>
      <c r="E157" s="287" t="s">
        <v>488</v>
      </c>
      <c r="F157" s="288" t="s">
        <v>489</v>
      </c>
      <c r="G157" s="289" t="s">
        <v>266</v>
      </c>
      <c r="H157" s="290">
        <v>2</v>
      </c>
      <c r="I157" s="291"/>
      <c r="J157" s="292">
        <f>ROUND(I157*H157,2)</f>
        <v>0</v>
      </c>
      <c r="K157" s="293"/>
      <c r="L157" s="294"/>
      <c r="M157" s="295" t="s">
        <v>1</v>
      </c>
      <c r="N157" s="296" t="s">
        <v>43</v>
      </c>
      <c r="O157" s="92"/>
      <c r="P157" s="238">
        <f>O157*H157</f>
        <v>0</v>
      </c>
      <c r="Q157" s="238">
        <v>0.10000000000000001</v>
      </c>
      <c r="R157" s="238">
        <f>Q157*H157</f>
        <v>0.20000000000000001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208</v>
      </c>
      <c r="AT157" s="240" t="s">
        <v>341</v>
      </c>
      <c r="AU157" s="240" t="s">
        <v>87</v>
      </c>
      <c r="AY157" s="18" t="s">
        <v>159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165</v>
      </c>
      <c r="BM157" s="240" t="s">
        <v>490</v>
      </c>
    </row>
    <row r="158" s="2" customFormat="1" ht="24.15" customHeight="1">
      <c r="A158" s="39"/>
      <c r="B158" s="40"/>
      <c r="C158" s="228" t="s">
        <v>226</v>
      </c>
      <c r="D158" s="228" t="s">
        <v>161</v>
      </c>
      <c r="E158" s="229" t="s">
        <v>491</v>
      </c>
      <c r="F158" s="230" t="s">
        <v>492</v>
      </c>
      <c r="G158" s="231" t="s">
        <v>266</v>
      </c>
      <c r="H158" s="232">
        <v>2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0.087419999999999998</v>
      </c>
      <c r="R158" s="238">
        <f>Q158*H158</f>
        <v>0.17484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165</v>
      </c>
      <c r="AT158" s="240" t="s">
        <v>161</v>
      </c>
      <c r="AU158" s="240" t="s">
        <v>87</v>
      </c>
      <c r="AY158" s="18" t="s">
        <v>159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165</v>
      </c>
      <c r="BM158" s="240" t="s">
        <v>493</v>
      </c>
    </row>
    <row r="159" s="2" customFormat="1" ht="16.5" customHeight="1">
      <c r="A159" s="39"/>
      <c r="B159" s="40"/>
      <c r="C159" s="286" t="s">
        <v>8</v>
      </c>
      <c r="D159" s="286" t="s">
        <v>341</v>
      </c>
      <c r="E159" s="287" t="s">
        <v>494</v>
      </c>
      <c r="F159" s="288" t="s">
        <v>495</v>
      </c>
      <c r="G159" s="289" t="s">
        <v>266</v>
      </c>
      <c r="H159" s="290">
        <v>2</v>
      </c>
      <c r="I159" s="291"/>
      <c r="J159" s="292">
        <f>ROUND(I159*H159,2)</f>
        <v>0</v>
      </c>
      <c r="K159" s="293"/>
      <c r="L159" s="294"/>
      <c r="M159" s="295" t="s">
        <v>1</v>
      </c>
      <c r="N159" s="296" t="s">
        <v>43</v>
      </c>
      <c r="O159" s="92"/>
      <c r="P159" s="238">
        <f>O159*H159</f>
        <v>0</v>
      </c>
      <c r="Q159" s="238">
        <v>0.23499999999999999</v>
      </c>
      <c r="R159" s="238">
        <f>Q159*H159</f>
        <v>0.46999999999999997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208</v>
      </c>
      <c r="AT159" s="240" t="s">
        <v>341</v>
      </c>
      <c r="AU159" s="240" t="s">
        <v>87</v>
      </c>
      <c r="AY159" s="18" t="s">
        <v>159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496</v>
      </c>
    </row>
    <row r="160" s="2" customFormat="1" ht="33" customHeight="1">
      <c r="A160" s="39"/>
      <c r="B160" s="40"/>
      <c r="C160" s="228" t="s">
        <v>251</v>
      </c>
      <c r="D160" s="228" t="s">
        <v>161</v>
      </c>
      <c r="E160" s="229" t="s">
        <v>497</v>
      </c>
      <c r="F160" s="230" t="s">
        <v>498</v>
      </c>
      <c r="G160" s="231" t="s">
        <v>174</v>
      </c>
      <c r="H160" s="232">
        <v>0.128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2.3010199999999998</v>
      </c>
      <c r="R160" s="238">
        <f>Q160*H160</f>
        <v>0.29453056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165</v>
      </c>
      <c r="AT160" s="240" t="s">
        <v>161</v>
      </c>
      <c r="AU160" s="240" t="s">
        <v>87</v>
      </c>
      <c r="AY160" s="18" t="s">
        <v>159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165</v>
      </c>
      <c r="BM160" s="240" t="s">
        <v>499</v>
      </c>
    </row>
    <row r="161" s="14" customFormat="1">
      <c r="A161" s="14"/>
      <c r="B161" s="254"/>
      <c r="C161" s="255"/>
      <c r="D161" s="244" t="s">
        <v>167</v>
      </c>
      <c r="E161" s="256" t="s">
        <v>1</v>
      </c>
      <c r="F161" s="257" t="s">
        <v>500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167</v>
      </c>
      <c r="AU161" s="263" t="s">
        <v>87</v>
      </c>
      <c r="AV161" s="14" t="s">
        <v>85</v>
      </c>
      <c r="AW161" s="14" t="s">
        <v>34</v>
      </c>
      <c r="AX161" s="14" t="s">
        <v>78</v>
      </c>
      <c r="AY161" s="263" t="s">
        <v>159</v>
      </c>
    </row>
    <row r="162" s="13" customFormat="1">
      <c r="A162" s="13"/>
      <c r="B162" s="242"/>
      <c r="C162" s="243"/>
      <c r="D162" s="244" t="s">
        <v>167</v>
      </c>
      <c r="E162" s="245" t="s">
        <v>1</v>
      </c>
      <c r="F162" s="246" t="s">
        <v>501</v>
      </c>
      <c r="G162" s="243"/>
      <c r="H162" s="247">
        <v>0.128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167</v>
      </c>
      <c r="AU162" s="253" t="s">
        <v>87</v>
      </c>
      <c r="AV162" s="13" t="s">
        <v>87</v>
      </c>
      <c r="AW162" s="13" t="s">
        <v>34</v>
      </c>
      <c r="AX162" s="13" t="s">
        <v>78</v>
      </c>
      <c r="AY162" s="253" t="s">
        <v>159</v>
      </c>
    </row>
    <row r="163" s="15" customFormat="1">
      <c r="A163" s="15"/>
      <c r="B163" s="264"/>
      <c r="C163" s="265"/>
      <c r="D163" s="244" t="s">
        <v>167</v>
      </c>
      <c r="E163" s="266" t="s">
        <v>1</v>
      </c>
      <c r="F163" s="267" t="s">
        <v>171</v>
      </c>
      <c r="G163" s="265"/>
      <c r="H163" s="268">
        <v>0.128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4" t="s">
        <v>167</v>
      </c>
      <c r="AU163" s="274" t="s">
        <v>87</v>
      </c>
      <c r="AV163" s="15" t="s">
        <v>165</v>
      </c>
      <c r="AW163" s="15" t="s">
        <v>34</v>
      </c>
      <c r="AX163" s="15" t="s">
        <v>85</v>
      </c>
      <c r="AY163" s="274" t="s">
        <v>159</v>
      </c>
    </row>
    <row r="164" s="2" customFormat="1" ht="33" customHeight="1">
      <c r="A164" s="39"/>
      <c r="B164" s="40"/>
      <c r="C164" s="228" t="s">
        <v>259</v>
      </c>
      <c r="D164" s="228" t="s">
        <v>161</v>
      </c>
      <c r="E164" s="229" t="s">
        <v>502</v>
      </c>
      <c r="F164" s="230" t="s">
        <v>503</v>
      </c>
      <c r="G164" s="231" t="s">
        <v>164</v>
      </c>
      <c r="H164" s="232">
        <v>0.64000000000000001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0.0078799999999999999</v>
      </c>
      <c r="R164" s="238">
        <f>Q164*H164</f>
        <v>0.0050432000000000003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165</v>
      </c>
      <c r="AT164" s="240" t="s">
        <v>161</v>
      </c>
      <c r="AU164" s="240" t="s">
        <v>87</v>
      </c>
      <c r="AY164" s="18" t="s">
        <v>159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85</v>
      </c>
      <c r="BK164" s="241">
        <f>ROUND(I164*H164,2)</f>
        <v>0</v>
      </c>
      <c r="BL164" s="18" t="s">
        <v>165</v>
      </c>
      <c r="BM164" s="240" t="s">
        <v>504</v>
      </c>
    </row>
    <row r="165" s="14" customFormat="1">
      <c r="A165" s="14"/>
      <c r="B165" s="254"/>
      <c r="C165" s="255"/>
      <c r="D165" s="244" t="s">
        <v>167</v>
      </c>
      <c r="E165" s="256" t="s">
        <v>1</v>
      </c>
      <c r="F165" s="257" t="s">
        <v>500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167</v>
      </c>
      <c r="AU165" s="263" t="s">
        <v>87</v>
      </c>
      <c r="AV165" s="14" t="s">
        <v>85</v>
      </c>
      <c r="AW165" s="14" t="s">
        <v>34</v>
      </c>
      <c r="AX165" s="14" t="s">
        <v>78</v>
      </c>
      <c r="AY165" s="263" t="s">
        <v>159</v>
      </c>
    </row>
    <row r="166" s="13" customFormat="1">
      <c r="A166" s="13"/>
      <c r="B166" s="242"/>
      <c r="C166" s="243"/>
      <c r="D166" s="244" t="s">
        <v>167</v>
      </c>
      <c r="E166" s="245" t="s">
        <v>1</v>
      </c>
      <c r="F166" s="246" t="s">
        <v>505</v>
      </c>
      <c r="G166" s="243"/>
      <c r="H166" s="247">
        <v>0.64000000000000001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167</v>
      </c>
      <c r="AU166" s="253" t="s">
        <v>87</v>
      </c>
      <c r="AV166" s="13" t="s">
        <v>87</v>
      </c>
      <c r="AW166" s="13" t="s">
        <v>34</v>
      </c>
      <c r="AX166" s="13" t="s">
        <v>78</v>
      </c>
      <c r="AY166" s="253" t="s">
        <v>159</v>
      </c>
    </row>
    <row r="167" s="15" customFormat="1">
      <c r="A167" s="15"/>
      <c r="B167" s="264"/>
      <c r="C167" s="265"/>
      <c r="D167" s="244" t="s">
        <v>167</v>
      </c>
      <c r="E167" s="266" t="s">
        <v>1</v>
      </c>
      <c r="F167" s="267" t="s">
        <v>171</v>
      </c>
      <c r="G167" s="265"/>
      <c r="H167" s="268">
        <v>0.64000000000000001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167</v>
      </c>
      <c r="AU167" s="274" t="s">
        <v>87</v>
      </c>
      <c r="AV167" s="15" t="s">
        <v>165</v>
      </c>
      <c r="AW167" s="15" t="s">
        <v>34</v>
      </c>
      <c r="AX167" s="15" t="s">
        <v>85</v>
      </c>
      <c r="AY167" s="274" t="s">
        <v>159</v>
      </c>
    </row>
    <row r="168" s="2" customFormat="1" ht="37.8" customHeight="1">
      <c r="A168" s="39"/>
      <c r="B168" s="40"/>
      <c r="C168" s="228" t="s">
        <v>263</v>
      </c>
      <c r="D168" s="228" t="s">
        <v>161</v>
      </c>
      <c r="E168" s="229" t="s">
        <v>506</v>
      </c>
      <c r="F168" s="230" t="s">
        <v>507</v>
      </c>
      <c r="G168" s="231" t="s">
        <v>164</v>
      </c>
      <c r="H168" s="232">
        <v>0.64000000000000001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165</v>
      </c>
      <c r="AT168" s="240" t="s">
        <v>161</v>
      </c>
      <c r="AU168" s="240" t="s">
        <v>87</v>
      </c>
      <c r="AY168" s="18" t="s">
        <v>159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165</v>
      </c>
      <c r="BM168" s="240" t="s">
        <v>508</v>
      </c>
    </row>
    <row r="169" s="12" customFormat="1" ht="22.8" customHeight="1">
      <c r="A169" s="12"/>
      <c r="B169" s="212"/>
      <c r="C169" s="213"/>
      <c r="D169" s="214" t="s">
        <v>77</v>
      </c>
      <c r="E169" s="226" t="s">
        <v>208</v>
      </c>
      <c r="F169" s="226" t="s">
        <v>509</v>
      </c>
      <c r="G169" s="213"/>
      <c r="H169" s="213"/>
      <c r="I169" s="216"/>
      <c r="J169" s="227">
        <f>BK169</f>
        <v>0</v>
      </c>
      <c r="K169" s="213"/>
      <c r="L169" s="218"/>
      <c r="M169" s="219"/>
      <c r="N169" s="220"/>
      <c r="O169" s="220"/>
      <c r="P169" s="221">
        <f>SUM(P170:P178)</f>
        <v>0</v>
      </c>
      <c r="Q169" s="220"/>
      <c r="R169" s="221">
        <f>SUM(R170:R178)</f>
        <v>1.9526399999999999</v>
      </c>
      <c r="S169" s="220"/>
      <c r="T169" s="222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85</v>
      </c>
      <c r="AT169" s="224" t="s">
        <v>77</v>
      </c>
      <c r="AU169" s="224" t="s">
        <v>85</v>
      </c>
      <c r="AY169" s="223" t="s">
        <v>159</v>
      </c>
      <c r="BK169" s="225">
        <f>SUM(BK170:BK178)</f>
        <v>0</v>
      </c>
    </row>
    <row r="170" s="2" customFormat="1" ht="24.15" customHeight="1">
      <c r="A170" s="39"/>
      <c r="B170" s="40"/>
      <c r="C170" s="228" t="s">
        <v>268</v>
      </c>
      <c r="D170" s="228" t="s">
        <v>161</v>
      </c>
      <c r="E170" s="229" t="s">
        <v>510</v>
      </c>
      <c r="F170" s="230" t="s">
        <v>511</v>
      </c>
      <c r="G170" s="231" t="s">
        <v>266</v>
      </c>
      <c r="H170" s="232">
        <v>2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0.12526000000000001</v>
      </c>
      <c r="R170" s="238">
        <f>Q170*H170</f>
        <v>0.25052000000000002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165</v>
      </c>
      <c r="AT170" s="240" t="s">
        <v>161</v>
      </c>
      <c r="AU170" s="240" t="s">
        <v>87</v>
      </c>
      <c r="AY170" s="18" t="s">
        <v>159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85</v>
      </c>
      <c r="BK170" s="241">
        <f>ROUND(I170*H170,2)</f>
        <v>0</v>
      </c>
      <c r="BL170" s="18" t="s">
        <v>165</v>
      </c>
      <c r="BM170" s="240" t="s">
        <v>512</v>
      </c>
    </row>
    <row r="171" s="2" customFormat="1" ht="16.5" customHeight="1">
      <c r="A171" s="39"/>
      <c r="B171" s="40"/>
      <c r="C171" s="286" t="s">
        <v>288</v>
      </c>
      <c r="D171" s="286" t="s">
        <v>341</v>
      </c>
      <c r="E171" s="287" t="s">
        <v>513</v>
      </c>
      <c r="F171" s="288" t="s">
        <v>514</v>
      </c>
      <c r="G171" s="289" t="s">
        <v>266</v>
      </c>
      <c r="H171" s="290">
        <v>2</v>
      </c>
      <c r="I171" s="291"/>
      <c r="J171" s="292">
        <f>ROUND(I171*H171,2)</f>
        <v>0</v>
      </c>
      <c r="K171" s="293"/>
      <c r="L171" s="294"/>
      <c r="M171" s="295" t="s">
        <v>1</v>
      </c>
      <c r="N171" s="296" t="s">
        <v>43</v>
      </c>
      <c r="O171" s="92"/>
      <c r="P171" s="238">
        <f>O171*H171</f>
        <v>0</v>
      </c>
      <c r="Q171" s="238">
        <v>0.28000000000000003</v>
      </c>
      <c r="R171" s="238">
        <f>Q171*H171</f>
        <v>0.56000000000000005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208</v>
      </c>
      <c r="AT171" s="240" t="s">
        <v>341</v>
      </c>
      <c r="AU171" s="240" t="s">
        <v>87</v>
      </c>
      <c r="AY171" s="18" t="s">
        <v>159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85</v>
      </c>
      <c r="BK171" s="241">
        <f>ROUND(I171*H171,2)</f>
        <v>0</v>
      </c>
      <c r="BL171" s="18" t="s">
        <v>165</v>
      </c>
      <c r="BM171" s="240" t="s">
        <v>515</v>
      </c>
    </row>
    <row r="172" s="2" customFormat="1" ht="24.15" customHeight="1">
      <c r="A172" s="39"/>
      <c r="B172" s="40"/>
      <c r="C172" s="228" t="s">
        <v>303</v>
      </c>
      <c r="D172" s="228" t="s">
        <v>161</v>
      </c>
      <c r="E172" s="229" t="s">
        <v>516</v>
      </c>
      <c r="F172" s="230" t="s">
        <v>517</v>
      </c>
      <c r="G172" s="231" t="s">
        <v>266</v>
      </c>
      <c r="H172" s="232">
        <v>2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0.030759999999999999</v>
      </c>
      <c r="R172" s="238">
        <f>Q172*H172</f>
        <v>0.061519999999999998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165</v>
      </c>
      <c r="AT172" s="240" t="s">
        <v>161</v>
      </c>
      <c r="AU172" s="240" t="s">
        <v>87</v>
      </c>
      <c r="AY172" s="18" t="s">
        <v>159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165</v>
      </c>
      <c r="BM172" s="240" t="s">
        <v>518</v>
      </c>
    </row>
    <row r="173" s="2" customFormat="1" ht="16.5" customHeight="1">
      <c r="A173" s="39"/>
      <c r="B173" s="40"/>
      <c r="C173" s="286" t="s">
        <v>311</v>
      </c>
      <c r="D173" s="286" t="s">
        <v>341</v>
      </c>
      <c r="E173" s="287" t="s">
        <v>519</v>
      </c>
      <c r="F173" s="288" t="s">
        <v>520</v>
      </c>
      <c r="G173" s="289" t="s">
        <v>266</v>
      </c>
      <c r="H173" s="290">
        <v>2</v>
      </c>
      <c r="I173" s="291"/>
      <c r="J173" s="292">
        <f>ROUND(I173*H173,2)</f>
        <v>0</v>
      </c>
      <c r="K173" s="293"/>
      <c r="L173" s="294"/>
      <c r="M173" s="295" t="s">
        <v>1</v>
      </c>
      <c r="N173" s="296" t="s">
        <v>43</v>
      </c>
      <c r="O173" s="92"/>
      <c r="P173" s="238">
        <f>O173*H173</f>
        <v>0</v>
      </c>
      <c r="Q173" s="238">
        <v>0.155</v>
      </c>
      <c r="R173" s="238">
        <f>Q173*H173</f>
        <v>0.31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208</v>
      </c>
      <c r="AT173" s="240" t="s">
        <v>341</v>
      </c>
      <c r="AU173" s="240" t="s">
        <v>87</v>
      </c>
      <c r="AY173" s="18" t="s">
        <v>159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165</v>
      </c>
      <c r="BM173" s="240" t="s">
        <v>521</v>
      </c>
    </row>
    <row r="174" s="2" customFormat="1" ht="24.15" customHeight="1">
      <c r="A174" s="39"/>
      <c r="B174" s="40"/>
      <c r="C174" s="228" t="s">
        <v>315</v>
      </c>
      <c r="D174" s="228" t="s">
        <v>161</v>
      </c>
      <c r="E174" s="229" t="s">
        <v>522</v>
      </c>
      <c r="F174" s="230" t="s">
        <v>523</v>
      </c>
      <c r="G174" s="231" t="s">
        <v>266</v>
      </c>
      <c r="H174" s="232">
        <v>2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0.030759999999999999</v>
      </c>
      <c r="R174" s="238">
        <f>Q174*H174</f>
        <v>0.061519999999999998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165</v>
      </c>
      <c r="AT174" s="240" t="s">
        <v>161</v>
      </c>
      <c r="AU174" s="240" t="s">
        <v>87</v>
      </c>
      <c r="AY174" s="18" t="s">
        <v>159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85</v>
      </c>
      <c r="BK174" s="241">
        <f>ROUND(I174*H174,2)</f>
        <v>0</v>
      </c>
      <c r="BL174" s="18" t="s">
        <v>165</v>
      </c>
      <c r="BM174" s="240" t="s">
        <v>524</v>
      </c>
    </row>
    <row r="175" s="2" customFormat="1" ht="16.5" customHeight="1">
      <c r="A175" s="39"/>
      <c r="B175" s="40"/>
      <c r="C175" s="286" t="s">
        <v>7</v>
      </c>
      <c r="D175" s="286" t="s">
        <v>341</v>
      </c>
      <c r="E175" s="287" t="s">
        <v>525</v>
      </c>
      <c r="F175" s="288" t="s">
        <v>526</v>
      </c>
      <c r="G175" s="289" t="s">
        <v>266</v>
      </c>
      <c r="H175" s="290">
        <v>2</v>
      </c>
      <c r="I175" s="291"/>
      <c r="J175" s="292">
        <f>ROUND(I175*H175,2)</f>
        <v>0</v>
      </c>
      <c r="K175" s="293"/>
      <c r="L175" s="294"/>
      <c r="M175" s="295" t="s">
        <v>1</v>
      </c>
      <c r="N175" s="296" t="s">
        <v>43</v>
      </c>
      <c r="O175" s="92"/>
      <c r="P175" s="238">
        <f>O175*H175</f>
        <v>0</v>
      </c>
      <c r="Q175" s="238">
        <v>0.070000000000000007</v>
      </c>
      <c r="R175" s="238">
        <f>Q175*H175</f>
        <v>0.14000000000000001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208</v>
      </c>
      <c r="AT175" s="240" t="s">
        <v>341</v>
      </c>
      <c r="AU175" s="240" t="s">
        <v>87</v>
      </c>
      <c r="AY175" s="18" t="s">
        <v>159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85</v>
      </c>
      <c r="BK175" s="241">
        <f>ROUND(I175*H175,2)</f>
        <v>0</v>
      </c>
      <c r="BL175" s="18" t="s">
        <v>165</v>
      </c>
      <c r="BM175" s="240" t="s">
        <v>527</v>
      </c>
    </row>
    <row r="176" s="2" customFormat="1" ht="24.15" customHeight="1">
      <c r="A176" s="39"/>
      <c r="B176" s="40"/>
      <c r="C176" s="228" t="s">
        <v>326</v>
      </c>
      <c r="D176" s="228" t="s">
        <v>161</v>
      </c>
      <c r="E176" s="229" t="s">
        <v>528</v>
      </c>
      <c r="F176" s="230" t="s">
        <v>529</v>
      </c>
      <c r="G176" s="231" t="s">
        <v>266</v>
      </c>
      <c r="H176" s="232">
        <v>2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0.21734000000000001</v>
      </c>
      <c r="R176" s="238">
        <f>Q176*H176</f>
        <v>0.43468000000000001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165</v>
      </c>
      <c r="AT176" s="240" t="s">
        <v>161</v>
      </c>
      <c r="AU176" s="240" t="s">
        <v>87</v>
      </c>
      <c r="AY176" s="18" t="s">
        <v>159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85</v>
      </c>
      <c r="BK176" s="241">
        <f>ROUND(I176*H176,2)</f>
        <v>0</v>
      </c>
      <c r="BL176" s="18" t="s">
        <v>165</v>
      </c>
      <c r="BM176" s="240" t="s">
        <v>530</v>
      </c>
    </row>
    <row r="177" s="2" customFormat="1" ht="16.5" customHeight="1">
      <c r="A177" s="39"/>
      <c r="B177" s="40"/>
      <c r="C177" s="286" t="s">
        <v>331</v>
      </c>
      <c r="D177" s="286" t="s">
        <v>341</v>
      </c>
      <c r="E177" s="287" t="s">
        <v>531</v>
      </c>
      <c r="F177" s="288" t="s">
        <v>532</v>
      </c>
      <c r="G177" s="289" t="s">
        <v>266</v>
      </c>
      <c r="H177" s="290">
        <v>2</v>
      </c>
      <c r="I177" s="291"/>
      <c r="J177" s="292">
        <f>ROUND(I177*H177,2)</f>
        <v>0</v>
      </c>
      <c r="K177" s="293"/>
      <c r="L177" s="294"/>
      <c r="M177" s="295" t="s">
        <v>1</v>
      </c>
      <c r="N177" s="296" t="s">
        <v>43</v>
      </c>
      <c r="O177" s="92"/>
      <c r="P177" s="238">
        <f>O177*H177</f>
        <v>0</v>
      </c>
      <c r="Q177" s="238">
        <v>0.059999999999999998</v>
      </c>
      <c r="R177" s="238">
        <f>Q177*H177</f>
        <v>0.12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208</v>
      </c>
      <c r="AT177" s="240" t="s">
        <v>341</v>
      </c>
      <c r="AU177" s="240" t="s">
        <v>87</v>
      </c>
      <c r="AY177" s="18" t="s">
        <v>159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165</v>
      </c>
      <c r="BM177" s="240" t="s">
        <v>533</v>
      </c>
    </row>
    <row r="178" s="2" customFormat="1" ht="16.5" customHeight="1">
      <c r="A178" s="39"/>
      <c r="B178" s="40"/>
      <c r="C178" s="286" t="s">
        <v>335</v>
      </c>
      <c r="D178" s="286" t="s">
        <v>341</v>
      </c>
      <c r="E178" s="287" t="s">
        <v>534</v>
      </c>
      <c r="F178" s="288" t="s">
        <v>535</v>
      </c>
      <c r="G178" s="289" t="s">
        <v>266</v>
      </c>
      <c r="H178" s="290">
        <v>2</v>
      </c>
      <c r="I178" s="291"/>
      <c r="J178" s="292">
        <f>ROUND(I178*H178,2)</f>
        <v>0</v>
      </c>
      <c r="K178" s="293"/>
      <c r="L178" s="294"/>
      <c r="M178" s="295" t="s">
        <v>1</v>
      </c>
      <c r="N178" s="296" t="s">
        <v>43</v>
      </c>
      <c r="O178" s="92"/>
      <c r="P178" s="238">
        <f>O178*H178</f>
        <v>0</v>
      </c>
      <c r="Q178" s="238">
        <v>0.0071999999999999998</v>
      </c>
      <c r="R178" s="238">
        <f>Q178*H178</f>
        <v>0.0144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208</v>
      </c>
      <c r="AT178" s="240" t="s">
        <v>341</v>
      </c>
      <c r="AU178" s="240" t="s">
        <v>87</v>
      </c>
      <c r="AY178" s="18" t="s">
        <v>159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85</v>
      </c>
      <c r="BK178" s="241">
        <f>ROUND(I178*H178,2)</f>
        <v>0</v>
      </c>
      <c r="BL178" s="18" t="s">
        <v>165</v>
      </c>
      <c r="BM178" s="240" t="s">
        <v>536</v>
      </c>
    </row>
    <row r="179" s="12" customFormat="1" ht="22.8" customHeight="1">
      <c r="A179" s="12"/>
      <c r="B179" s="212"/>
      <c r="C179" s="213"/>
      <c r="D179" s="214" t="s">
        <v>77</v>
      </c>
      <c r="E179" s="226" t="s">
        <v>415</v>
      </c>
      <c r="F179" s="226" t="s">
        <v>416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P180</f>
        <v>0</v>
      </c>
      <c r="Q179" s="220"/>
      <c r="R179" s="221">
        <f>R180</f>
        <v>0</v>
      </c>
      <c r="S179" s="220"/>
      <c r="T179" s="222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85</v>
      </c>
      <c r="AT179" s="224" t="s">
        <v>77</v>
      </c>
      <c r="AU179" s="224" t="s">
        <v>85</v>
      </c>
      <c r="AY179" s="223" t="s">
        <v>159</v>
      </c>
      <c r="BK179" s="225">
        <f>BK180</f>
        <v>0</v>
      </c>
    </row>
    <row r="180" s="2" customFormat="1" ht="37.8" customHeight="1">
      <c r="A180" s="39"/>
      <c r="B180" s="40"/>
      <c r="C180" s="228" t="s">
        <v>340</v>
      </c>
      <c r="D180" s="228" t="s">
        <v>161</v>
      </c>
      <c r="E180" s="229" t="s">
        <v>537</v>
      </c>
      <c r="F180" s="230" t="s">
        <v>538</v>
      </c>
      <c r="G180" s="231" t="s">
        <v>271</v>
      </c>
      <c r="H180" s="232">
        <v>25.187000000000001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165</v>
      </c>
      <c r="AT180" s="240" t="s">
        <v>161</v>
      </c>
      <c r="AU180" s="240" t="s">
        <v>87</v>
      </c>
      <c r="AY180" s="18" t="s">
        <v>159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165</v>
      </c>
      <c r="BM180" s="240" t="s">
        <v>539</v>
      </c>
    </row>
    <row r="181" s="12" customFormat="1" ht="25.92" customHeight="1">
      <c r="A181" s="12"/>
      <c r="B181" s="212"/>
      <c r="C181" s="213"/>
      <c r="D181" s="214" t="s">
        <v>77</v>
      </c>
      <c r="E181" s="215" t="s">
        <v>421</v>
      </c>
      <c r="F181" s="215" t="s">
        <v>422</v>
      </c>
      <c r="G181" s="213"/>
      <c r="H181" s="213"/>
      <c r="I181" s="216"/>
      <c r="J181" s="217">
        <f>BK181</f>
        <v>0</v>
      </c>
      <c r="K181" s="213"/>
      <c r="L181" s="218"/>
      <c r="M181" s="219"/>
      <c r="N181" s="220"/>
      <c r="O181" s="220"/>
      <c r="P181" s="221">
        <f>P182+P191+P200</f>
        <v>0</v>
      </c>
      <c r="Q181" s="220"/>
      <c r="R181" s="221">
        <f>R182+R191+R200</f>
        <v>0.16747000000000001</v>
      </c>
      <c r="S181" s="220"/>
      <c r="T181" s="222">
        <f>T182+T191+T200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87</v>
      </c>
      <c r="AT181" s="224" t="s">
        <v>77</v>
      </c>
      <c r="AU181" s="224" t="s">
        <v>78</v>
      </c>
      <c r="AY181" s="223" t="s">
        <v>159</v>
      </c>
      <c r="BK181" s="225">
        <f>BK182+BK191+BK200</f>
        <v>0</v>
      </c>
    </row>
    <row r="182" s="12" customFormat="1" ht="22.8" customHeight="1">
      <c r="A182" s="12"/>
      <c r="B182" s="212"/>
      <c r="C182" s="213"/>
      <c r="D182" s="214" t="s">
        <v>77</v>
      </c>
      <c r="E182" s="226" t="s">
        <v>540</v>
      </c>
      <c r="F182" s="226" t="s">
        <v>541</v>
      </c>
      <c r="G182" s="213"/>
      <c r="H182" s="213"/>
      <c r="I182" s="216"/>
      <c r="J182" s="227">
        <f>BK182</f>
        <v>0</v>
      </c>
      <c r="K182" s="213"/>
      <c r="L182" s="218"/>
      <c r="M182" s="219"/>
      <c r="N182" s="220"/>
      <c r="O182" s="220"/>
      <c r="P182" s="221">
        <f>SUM(P183:P190)</f>
        <v>0</v>
      </c>
      <c r="Q182" s="220"/>
      <c r="R182" s="221">
        <f>SUM(R183:R190)</f>
        <v>0.12064</v>
      </c>
      <c r="S182" s="220"/>
      <c r="T182" s="222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87</v>
      </c>
      <c r="AT182" s="224" t="s">
        <v>77</v>
      </c>
      <c r="AU182" s="224" t="s">
        <v>85</v>
      </c>
      <c r="AY182" s="223" t="s">
        <v>159</v>
      </c>
      <c r="BK182" s="225">
        <f>SUM(BK183:BK190)</f>
        <v>0</v>
      </c>
    </row>
    <row r="183" s="2" customFormat="1" ht="21.75" customHeight="1">
      <c r="A183" s="39"/>
      <c r="B183" s="40"/>
      <c r="C183" s="228" t="s">
        <v>346</v>
      </c>
      <c r="D183" s="228" t="s">
        <v>161</v>
      </c>
      <c r="E183" s="229" t="s">
        <v>542</v>
      </c>
      <c r="F183" s="230" t="s">
        <v>543</v>
      </c>
      <c r="G183" s="231" t="s">
        <v>544</v>
      </c>
      <c r="H183" s="232">
        <v>6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0.00197</v>
      </c>
      <c r="R183" s="238">
        <f>Q183*H183</f>
        <v>0.011820000000000001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268</v>
      </c>
      <c r="AT183" s="240" t="s">
        <v>161</v>
      </c>
      <c r="AU183" s="240" t="s">
        <v>87</v>
      </c>
      <c r="AY183" s="18" t="s">
        <v>159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268</v>
      </c>
      <c r="BM183" s="240" t="s">
        <v>545</v>
      </c>
    </row>
    <row r="184" s="2" customFormat="1" ht="21.75" customHeight="1">
      <c r="A184" s="39"/>
      <c r="B184" s="40"/>
      <c r="C184" s="228" t="s">
        <v>351</v>
      </c>
      <c r="D184" s="228" t="s">
        <v>161</v>
      </c>
      <c r="E184" s="229" t="s">
        <v>546</v>
      </c>
      <c r="F184" s="230" t="s">
        <v>547</v>
      </c>
      <c r="G184" s="231" t="s">
        <v>544</v>
      </c>
      <c r="H184" s="232">
        <v>35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0.0030400000000000002</v>
      </c>
      <c r="R184" s="238">
        <f>Q184*H184</f>
        <v>0.10640000000000001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268</v>
      </c>
      <c r="AT184" s="240" t="s">
        <v>161</v>
      </c>
      <c r="AU184" s="240" t="s">
        <v>87</v>
      </c>
      <c r="AY184" s="18" t="s">
        <v>159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268</v>
      </c>
      <c r="BM184" s="240" t="s">
        <v>548</v>
      </c>
    </row>
    <row r="185" s="2" customFormat="1" ht="16.5" customHeight="1">
      <c r="A185" s="39"/>
      <c r="B185" s="40"/>
      <c r="C185" s="228" t="s">
        <v>355</v>
      </c>
      <c r="D185" s="228" t="s">
        <v>161</v>
      </c>
      <c r="E185" s="229" t="s">
        <v>549</v>
      </c>
      <c r="F185" s="230" t="s">
        <v>550</v>
      </c>
      <c r="G185" s="231" t="s">
        <v>544</v>
      </c>
      <c r="H185" s="232">
        <v>2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0.00046999999999999999</v>
      </c>
      <c r="R185" s="238">
        <f>Q185*H185</f>
        <v>0.00093999999999999997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268</v>
      </c>
      <c r="AT185" s="240" t="s">
        <v>161</v>
      </c>
      <c r="AU185" s="240" t="s">
        <v>87</v>
      </c>
      <c r="AY185" s="18" t="s">
        <v>159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268</v>
      </c>
      <c r="BM185" s="240" t="s">
        <v>551</v>
      </c>
    </row>
    <row r="186" s="2" customFormat="1" ht="16.5" customHeight="1">
      <c r="A186" s="39"/>
      <c r="B186" s="40"/>
      <c r="C186" s="228" t="s">
        <v>360</v>
      </c>
      <c r="D186" s="228" t="s">
        <v>161</v>
      </c>
      <c r="E186" s="229" t="s">
        <v>552</v>
      </c>
      <c r="F186" s="230" t="s">
        <v>553</v>
      </c>
      <c r="G186" s="231" t="s">
        <v>266</v>
      </c>
      <c r="H186" s="232">
        <v>1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268</v>
      </c>
      <c r="AT186" s="240" t="s">
        <v>161</v>
      </c>
      <c r="AU186" s="240" t="s">
        <v>87</v>
      </c>
      <c r="AY186" s="18" t="s">
        <v>159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85</v>
      </c>
      <c r="BK186" s="241">
        <f>ROUND(I186*H186,2)</f>
        <v>0</v>
      </c>
      <c r="BL186" s="18" t="s">
        <v>268</v>
      </c>
      <c r="BM186" s="240" t="s">
        <v>554</v>
      </c>
    </row>
    <row r="187" s="2" customFormat="1" ht="24.15" customHeight="1">
      <c r="A187" s="39"/>
      <c r="B187" s="40"/>
      <c r="C187" s="228" t="s">
        <v>365</v>
      </c>
      <c r="D187" s="228" t="s">
        <v>161</v>
      </c>
      <c r="E187" s="229" t="s">
        <v>555</v>
      </c>
      <c r="F187" s="230" t="s">
        <v>556</v>
      </c>
      <c r="G187" s="231" t="s">
        <v>266</v>
      </c>
      <c r="H187" s="232">
        <v>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0.00148</v>
      </c>
      <c r="R187" s="238">
        <f>Q187*H187</f>
        <v>0.00148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268</v>
      </c>
      <c r="AT187" s="240" t="s">
        <v>161</v>
      </c>
      <c r="AU187" s="240" t="s">
        <v>87</v>
      </c>
      <c r="AY187" s="18" t="s">
        <v>159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85</v>
      </c>
      <c r="BK187" s="241">
        <f>ROUND(I187*H187,2)</f>
        <v>0</v>
      </c>
      <c r="BL187" s="18" t="s">
        <v>268</v>
      </c>
      <c r="BM187" s="240" t="s">
        <v>557</v>
      </c>
    </row>
    <row r="188" s="2" customFormat="1" ht="21.75" customHeight="1">
      <c r="A188" s="39"/>
      <c r="B188" s="40"/>
      <c r="C188" s="228" t="s">
        <v>371</v>
      </c>
      <c r="D188" s="228" t="s">
        <v>161</v>
      </c>
      <c r="E188" s="229" t="s">
        <v>558</v>
      </c>
      <c r="F188" s="230" t="s">
        <v>559</v>
      </c>
      <c r="G188" s="231" t="s">
        <v>544</v>
      </c>
      <c r="H188" s="232">
        <v>9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268</v>
      </c>
      <c r="AT188" s="240" t="s">
        <v>161</v>
      </c>
      <c r="AU188" s="240" t="s">
        <v>87</v>
      </c>
      <c r="AY188" s="18" t="s">
        <v>159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268</v>
      </c>
      <c r="BM188" s="240" t="s">
        <v>560</v>
      </c>
    </row>
    <row r="189" s="2" customFormat="1" ht="24.15" customHeight="1">
      <c r="A189" s="39"/>
      <c r="B189" s="40"/>
      <c r="C189" s="228" t="s">
        <v>377</v>
      </c>
      <c r="D189" s="228" t="s">
        <v>161</v>
      </c>
      <c r="E189" s="229" t="s">
        <v>561</v>
      </c>
      <c r="F189" s="230" t="s">
        <v>562</v>
      </c>
      <c r="G189" s="231" t="s">
        <v>544</v>
      </c>
      <c r="H189" s="232">
        <v>35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268</v>
      </c>
      <c r="AT189" s="240" t="s">
        <v>161</v>
      </c>
      <c r="AU189" s="240" t="s">
        <v>87</v>
      </c>
      <c r="AY189" s="18" t="s">
        <v>159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85</v>
      </c>
      <c r="BK189" s="241">
        <f>ROUND(I189*H189,2)</f>
        <v>0</v>
      </c>
      <c r="BL189" s="18" t="s">
        <v>268</v>
      </c>
      <c r="BM189" s="240" t="s">
        <v>563</v>
      </c>
    </row>
    <row r="190" s="2" customFormat="1" ht="24.15" customHeight="1">
      <c r="A190" s="39"/>
      <c r="B190" s="40"/>
      <c r="C190" s="228" t="s">
        <v>381</v>
      </c>
      <c r="D190" s="228" t="s">
        <v>161</v>
      </c>
      <c r="E190" s="229" t="s">
        <v>564</v>
      </c>
      <c r="F190" s="230" t="s">
        <v>565</v>
      </c>
      <c r="G190" s="231" t="s">
        <v>271</v>
      </c>
      <c r="H190" s="232">
        <v>0.121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268</v>
      </c>
      <c r="AT190" s="240" t="s">
        <v>161</v>
      </c>
      <c r="AU190" s="240" t="s">
        <v>87</v>
      </c>
      <c r="AY190" s="18" t="s">
        <v>159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268</v>
      </c>
      <c r="BM190" s="240" t="s">
        <v>566</v>
      </c>
    </row>
    <row r="191" s="12" customFormat="1" ht="22.8" customHeight="1">
      <c r="A191" s="12"/>
      <c r="B191" s="212"/>
      <c r="C191" s="213"/>
      <c r="D191" s="214" t="s">
        <v>77</v>
      </c>
      <c r="E191" s="226" t="s">
        <v>567</v>
      </c>
      <c r="F191" s="226" t="s">
        <v>568</v>
      </c>
      <c r="G191" s="213"/>
      <c r="H191" s="213"/>
      <c r="I191" s="216"/>
      <c r="J191" s="227">
        <f>BK191</f>
        <v>0</v>
      </c>
      <c r="K191" s="213"/>
      <c r="L191" s="218"/>
      <c r="M191" s="219"/>
      <c r="N191" s="220"/>
      <c r="O191" s="220"/>
      <c r="P191" s="221">
        <f>SUM(P192:P199)</f>
        <v>0</v>
      </c>
      <c r="Q191" s="220"/>
      <c r="R191" s="221">
        <f>SUM(R192:R199)</f>
        <v>0.027059999999999997</v>
      </c>
      <c r="S191" s="220"/>
      <c r="T191" s="222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3" t="s">
        <v>87</v>
      </c>
      <c r="AT191" s="224" t="s">
        <v>77</v>
      </c>
      <c r="AU191" s="224" t="s">
        <v>85</v>
      </c>
      <c r="AY191" s="223" t="s">
        <v>159</v>
      </c>
      <c r="BK191" s="225">
        <f>SUM(BK192:BK199)</f>
        <v>0</v>
      </c>
    </row>
    <row r="192" s="2" customFormat="1" ht="24.15" customHeight="1">
      <c r="A192" s="39"/>
      <c r="B192" s="40"/>
      <c r="C192" s="228" t="s">
        <v>385</v>
      </c>
      <c r="D192" s="228" t="s">
        <v>161</v>
      </c>
      <c r="E192" s="229" t="s">
        <v>569</v>
      </c>
      <c r="F192" s="230" t="s">
        <v>570</v>
      </c>
      <c r="G192" s="231" t="s">
        <v>544</v>
      </c>
      <c r="H192" s="232">
        <v>6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0.0014400000000000001</v>
      </c>
      <c r="R192" s="238">
        <f>Q192*H192</f>
        <v>0.0086400000000000001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268</v>
      </c>
      <c r="AT192" s="240" t="s">
        <v>161</v>
      </c>
      <c r="AU192" s="240" t="s">
        <v>87</v>
      </c>
      <c r="AY192" s="18" t="s">
        <v>159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85</v>
      </c>
      <c r="BK192" s="241">
        <f>ROUND(I192*H192,2)</f>
        <v>0</v>
      </c>
      <c r="BL192" s="18" t="s">
        <v>268</v>
      </c>
      <c r="BM192" s="240" t="s">
        <v>571</v>
      </c>
    </row>
    <row r="193" s="2" customFormat="1" ht="24.15" customHeight="1">
      <c r="A193" s="39"/>
      <c r="B193" s="40"/>
      <c r="C193" s="228" t="s">
        <v>390</v>
      </c>
      <c r="D193" s="228" t="s">
        <v>161</v>
      </c>
      <c r="E193" s="229" t="s">
        <v>572</v>
      </c>
      <c r="F193" s="230" t="s">
        <v>573</v>
      </c>
      <c r="G193" s="231" t="s">
        <v>544</v>
      </c>
      <c r="H193" s="232">
        <v>3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0.0061000000000000004</v>
      </c>
      <c r="R193" s="238">
        <f>Q193*H193</f>
        <v>0.0183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268</v>
      </c>
      <c r="AT193" s="240" t="s">
        <v>161</v>
      </c>
      <c r="AU193" s="240" t="s">
        <v>87</v>
      </c>
      <c r="AY193" s="18" t="s">
        <v>159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268</v>
      </c>
      <c r="BM193" s="240" t="s">
        <v>574</v>
      </c>
    </row>
    <row r="194" s="2" customFormat="1" ht="16.5" customHeight="1">
      <c r="A194" s="39"/>
      <c r="B194" s="40"/>
      <c r="C194" s="228" t="s">
        <v>398</v>
      </c>
      <c r="D194" s="228" t="s">
        <v>161</v>
      </c>
      <c r="E194" s="229" t="s">
        <v>575</v>
      </c>
      <c r="F194" s="230" t="s">
        <v>576</v>
      </c>
      <c r="G194" s="231" t="s">
        <v>266</v>
      </c>
      <c r="H194" s="232">
        <v>2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268</v>
      </c>
      <c r="AT194" s="240" t="s">
        <v>161</v>
      </c>
      <c r="AU194" s="240" t="s">
        <v>87</v>
      </c>
      <c r="AY194" s="18" t="s">
        <v>159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85</v>
      </c>
      <c r="BK194" s="241">
        <f>ROUND(I194*H194,2)</f>
        <v>0</v>
      </c>
      <c r="BL194" s="18" t="s">
        <v>268</v>
      </c>
      <c r="BM194" s="240" t="s">
        <v>577</v>
      </c>
    </row>
    <row r="195" s="2" customFormat="1" ht="21.75" customHeight="1">
      <c r="A195" s="39"/>
      <c r="B195" s="40"/>
      <c r="C195" s="228" t="s">
        <v>403</v>
      </c>
      <c r="D195" s="228" t="s">
        <v>161</v>
      </c>
      <c r="E195" s="229" t="s">
        <v>578</v>
      </c>
      <c r="F195" s="230" t="s">
        <v>579</v>
      </c>
      <c r="G195" s="231" t="s">
        <v>266</v>
      </c>
      <c r="H195" s="232">
        <v>1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268</v>
      </c>
      <c r="AT195" s="240" t="s">
        <v>161</v>
      </c>
      <c r="AU195" s="240" t="s">
        <v>87</v>
      </c>
      <c r="AY195" s="18" t="s">
        <v>159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85</v>
      </c>
      <c r="BK195" s="241">
        <f>ROUND(I195*H195,2)</f>
        <v>0</v>
      </c>
      <c r="BL195" s="18" t="s">
        <v>268</v>
      </c>
      <c r="BM195" s="240" t="s">
        <v>580</v>
      </c>
    </row>
    <row r="196" s="2" customFormat="1" ht="21.75" customHeight="1">
      <c r="A196" s="39"/>
      <c r="B196" s="40"/>
      <c r="C196" s="228" t="s">
        <v>407</v>
      </c>
      <c r="D196" s="228" t="s">
        <v>161</v>
      </c>
      <c r="E196" s="229" t="s">
        <v>581</v>
      </c>
      <c r="F196" s="230" t="s">
        <v>582</v>
      </c>
      <c r="G196" s="231" t="s">
        <v>266</v>
      </c>
      <c r="H196" s="232">
        <v>1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268</v>
      </c>
      <c r="AT196" s="240" t="s">
        <v>161</v>
      </c>
      <c r="AU196" s="240" t="s">
        <v>87</v>
      </c>
      <c r="AY196" s="18" t="s">
        <v>159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85</v>
      </c>
      <c r="BK196" s="241">
        <f>ROUND(I196*H196,2)</f>
        <v>0</v>
      </c>
      <c r="BL196" s="18" t="s">
        <v>268</v>
      </c>
      <c r="BM196" s="240" t="s">
        <v>583</v>
      </c>
    </row>
    <row r="197" s="2" customFormat="1" ht="21.75" customHeight="1">
      <c r="A197" s="39"/>
      <c r="B197" s="40"/>
      <c r="C197" s="228" t="s">
        <v>411</v>
      </c>
      <c r="D197" s="228" t="s">
        <v>161</v>
      </c>
      <c r="E197" s="229" t="s">
        <v>584</v>
      </c>
      <c r="F197" s="230" t="s">
        <v>585</v>
      </c>
      <c r="G197" s="231" t="s">
        <v>544</v>
      </c>
      <c r="H197" s="232">
        <v>4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1.0000000000000001E-05</v>
      </c>
      <c r="R197" s="238">
        <f>Q197*H197</f>
        <v>4.0000000000000003E-05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268</v>
      </c>
      <c r="AT197" s="240" t="s">
        <v>161</v>
      </c>
      <c r="AU197" s="240" t="s">
        <v>87</v>
      </c>
      <c r="AY197" s="18" t="s">
        <v>159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268</v>
      </c>
      <c r="BM197" s="240" t="s">
        <v>586</v>
      </c>
    </row>
    <row r="198" s="2" customFormat="1" ht="24.15" customHeight="1">
      <c r="A198" s="39"/>
      <c r="B198" s="40"/>
      <c r="C198" s="228" t="s">
        <v>417</v>
      </c>
      <c r="D198" s="228" t="s">
        <v>161</v>
      </c>
      <c r="E198" s="229" t="s">
        <v>587</v>
      </c>
      <c r="F198" s="230" t="s">
        <v>588</v>
      </c>
      <c r="G198" s="231" t="s">
        <v>544</v>
      </c>
      <c r="H198" s="232">
        <v>4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2.0000000000000002E-05</v>
      </c>
      <c r="R198" s="238">
        <f>Q198*H198</f>
        <v>8.0000000000000007E-05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268</v>
      </c>
      <c r="AT198" s="240" t="s">
        <v>161</v>
      </c>
      <c r="AU198" s="240" t="s">
        <v>87</v>
      </c>
      <c r="AY198" s="18" t="s">
        <v>159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85</v>
      </c>
      <c r="BK198" s="241">
        <f>ROUND(I198*H198,2)</f>
        <v>0</v>
      </c>
      <c r="BL198" s="18" t="s">
        <v>268</v>
      </c>
      <c r="BM198" s="240" t="s">
        <v>589</v>
      </c>
    </row>
    <row r="199" s="2" customFormat="1" ht="24.15" customHeight="1">
      <c r="A199" s="39"/>
      <c r="B199" s="40"/>
      <c r="C199" s="228" t="s">
        <v>425</v>
      </c>
      <c r="D199" s="228" t="s">
        <v>161</v>
      </c>
      <c r="E199" s="229" t="s">
        <v>590</v>
      </c>
      <c r="F199" s="230" t="s">
        <v>591</v>
      </c>
      <c r="G199" s="231" t="s">
        <v>271</v>
      </c>
      <c r="H199" s="232">
        <v>0.027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268</v>
      </c>
      <c r="AT199" s="240" t="s">
        <v>161</v>
      </c>
      <c r="AU199" s="240" t="s">
        <v>87</v>
      </c>
      <c r="AY199" s="18" t="s">
        <v>159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268</v>
      </c>
      <c r="BM199" s="240" t="s">
        <v>592</v>
      </c>
    </row>
    <row r="200" s="12" customFormat="1" ht="22.8" customHeight="1">
      <c r="A200" s="12"/>
      <c r="B200" s="212"/>
      <c r="C200" s="213"/>
      <c r="D200" s="214" t="s">
        <v>77</v>
      </c>
      <c r="E200" s="226" t="s">
        <v>593</v>
      </c>
      <c r="F200" s="226" t="s">
        <v>594</v>
      </c>
      <c r="G200" s="213"/>
      <c r="H200" s="213"/>
      <c r="I200" s="216"/>
      <c r="J200" s="227">
        <f>BK200</f>
        <v>0</v>
      </c>
      <c r="K200" s="213"/>
      <c r="L200" s="218"/>
      <c r="M200" s="219"/>
      <c r="N200" s="220"/>
      <c r="O200" s="220"/>
      <c r="P200" s="221">
        <f>SUM(P201:P203)</f>
        <v>0</v>
      </c>
      <c r="Q200" s="220"/>
      <c r="R200" s="221">
        <f>SUM(R201:R203)</f>
        <v>0.019769999999999999</v>
      </c>
      <c r="S200" s="220"/>
      <c r="T200" s="222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3" t="s">
        <v>87</v>
      </c>
      <c r="AT200" s="224" t="s">
        <v>77</v>
      </c>
      <c r="AU200" s="224" t="s">
        <v>85</v>
      </c>
      <c r="AY200" s="223" t="s">
        <v>159</v>
      </c>
      <c r="BK200" s="225">
        <f>SUM(BK201:BK203)</f>
        <v>0</v>
      </c>
    </row>
    <row r="201" s="2" customFormat="1" ht="24.15" customHeight="1">
      <c r="A201" s="39"/>
      <c r="B201" s="40"/>
      <c r="C201" s="228" t="s">
        <v>430</v>
      </c>
      <c r="D201" s="228" t="s">
        <v>161</v>
      </c>
      <c r="E201" s="229" t="s">
        <v>595</v>
      </c>
      <c r="F201" s="230" t="s">
        <v>596</v>
      </c>
      <c r="G201" s="231" t="s">
        <v>597</v>
      </c>
      <c r="H201" s="232">
        <v>1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0.01797</v>
      </c>
      <c r="R201" s="238">
        <f>Q201*H201</f>
        <v>0.01797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268</v>
      </c>
      <c r="AT201" s="240" t="s">
        <v>161</v>
      </c>
      <c r="AU201" s="240" t="s">
        <v>87</v>
      </c>
      <c r="AY201" s="18" t="s">
        <v>159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85</v>
      </c>
      <c r="BK201" s="241">
        <f>ROUND(I201*H201,2)</f>
        <v>0</v>
      </c>
      <c r="BL201" s="18" t="s">
        <v>268</v>
      </c>
      <c r="BM201" s="240" t="s">
        <v>598</v>
      </c>
    </row>
    <row r="202" s="2" customFormat="1" ht="21.75" customHeight="1">
      <c r="A202" s="39"/>
      <c r="B202" s="40"/>
      <c r="C202" s="228" t="s">
        <v>435</v>
      </c>
      <c r="D202" s="228" t="s">
        <v>161</v>
      </c>
      <c r="E202" s="229" t="s">
        <v>599</v>
      </c>
      <c r="F202" s="230" t="s">
        <v>600</v>
      </c>
      <c r="G202" s="231" t="s">
        <v>597</v>
      </c>
      <c r="H202" s="232">
        <v>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0.0018</v>
      </c>
      <c r="R202" s="238">
        <f>Q202*H202</f>
        <v>0.0018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268</v>
      </c>
      <c r="AT202" s="240" t="s">
        <v>161</v>
      </c>
      <c r="AU202" s="240" t="s">
        <v>87</v>
      </c>
      <c r="AY202" s="18" t="s">
        <v>159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268</v>
      </c>
      <c r="BM202" s="240" t="s">
        <v>601</v>
      </c>
    </row>
    <row r="203" s="2" customFormat="1" ht="24.15" customHeight="1">
      <c r="A203" s="39"/>
      <c r="B203" s="40"/>
      <c r="C203" s="228" t="s">
        <v>439</v>
      </c>
      <c r="D203" s="228" t="s">
        <v>161</v>
      </c>
      <c r="E203" s="229" t="s">
        <v>602</v>
      </c>
      <c r="F203" s="230" t="s">
        <v>603</v>
      </c>
      <c r="G203" s="231" t="s">
        <v>271</v>
      </c>
      <c r="H203" s="232">
        <v>0.02</v>
      </c>
      <c r="I203" s="233"/>
      <c r="J203" s="234">
        <f>ROUND(I203*H203,2)</f>
        <v>0</v>
      </c>
      <c r="K203" s="235"/>
      <c r="L203" s="45"/>
      <c r="M203" s="297" t="s">
        <v>1</v>
      </c>
      <c r="N203" s="298" t="s">
        <v>43</v>
      </c>
      <c r="O203" s="299"/>
      <c r="P203" s="300">
        <f>O203*H203</f>
        <v>0</v>
      </c>
      <c r="Q203" s="300">
        <v>0</v>
      </c>
      <c r="R203" s="300">
        <f>Q203*H203</f>
        <v>0</v>
      </c>
      <c r="S203" s="300">
        <v>0</v>
      </c>
      <c r="T203" s="30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268</v>
      </c>
      <c r="AT203" s="240" t="s">
        <v>161</v>
      </c>
      <c r="AU203" s="240" t="s">
        <v>87</v>
      </c>
      <c r="AY203" s="18" t="s">
        <v>159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85</v>
      </c>
      <c r="BK203" s="241">
        <f>ROUND(I203*H203,2)</f>
        <v>0</v>
      </c>
      <c r="BL203" s="18" t="s">
        <v>268</v>
      </c>
      <c r="BM203" s="240" t="s">
        <v>604</v>
      </c>
    </row>
    <row r="204" s="2" customFormat="1" ht="6.96" customHeight="1">
      <c r="A204" s="39"/>
      <c r="B204" s="67"/>
      <c r="C204" s="68"/>
      <c r="D204" s="68"/>
      <c r="E204" s="68"/>
      <c r="F204" s="68"/>
      <c r="G204" s="68"/>
      <c r="H204" s="68"/>
      <c r="I204" s="68"/>
      <c r="J204" s="68"/>
      <c r="K204" s="68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F+9w3x13NSDT3MTAbm/YFIUcGFc9LLnID1CYdZa05Ip09apxedDPK0DeIV0PvBzjQAm+rC5jVM03nEnLU43rkw==" hashValue="alwgdiLqef+6NwbCw4ObPCLJg2NG/Q/apSdi8sueP1Ol1Va9x2GN4nwq6FWTDCkdQv2ucq43uCu/eMejplehcQ==" algorithmName="SHA-512" password="CC35"/>
  <autoFilter ref="C128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605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ROUND((SUM(BE123:BE155)),  2)</f>
        <v>0</v>
      </c>
      <c r="G35" s="39"/>
      <c r="H35" s="39"/>
      <c r="I35" s="165">
        <v>0.20999999999999999</v>
      </c>
      <c r="J35" s="164">
        <f>ROUND(((SUM(BE123:BE155))*I35),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ROUND((SUM(BF123:BF155)),  2)</f>
        <v>0</v>
      </c>
      <c r="G36" s="39"/>
      <c r="H36" s="39"/>
      <c r="I36" s="165">
        <v>0.12</v>
      </c>
      <c r="J36" s="164">
        <f>ROUND(((SUM(BF123:BF155))*I36),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ROUND((SUM(BG123:BG155)),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ROUND((SUM(BH123:BH155)),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ROUND((SUM(BI123:BI155)),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01-04 - Technologie provětrávání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460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140</v>
      </c>
      <c r="E101" s="197"/>
      <c r="F101" s="197"/>
      <c r="G101" s="197"/>
      <c r="H101" s="197"/>
      <c r="I101" s="197"/>
      <c r="J101" s="198">
        <f>J154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Kompostovací hala Eš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125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126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01-04 - Technologie provětrávání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Eš</v>
      </c>
      <c r="G117" s="41"/>
      <c r="H117" s="41"/>
      <c r="I117" s="33" t="s">
        <v>22</v>
      </c>
      <c r="J117" s="80" t="str">
        <f>IF(J14="","",J14)</f>
        <v>30. 5. 2024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Tomáš Salač</v>
      </c>
      <c r="G119" s="41"/>
      <c r="H119" s="41"/>
      <c r="I119" s="33" t="s">
        <v>31</v>
      </c>
      <c r="J119" s="37" t="str">
        <f>E23</f>
        <v>Ing. Pavel Strnad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IF(E20="","",E20)</f>
        <v>Vyplň údaj</v>
      </c>
      <c r="G120" s="41"/>
      <c r="H120" s="41"/>
      <c r="I120" s="33" t="s">
        <v>35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145</v>
      </c>
      <c r="D122" s="203" t="s">
        <v>63</v>
      </c>
      <c r="E122" s="203" t="s">
        <v>59</v>
      </c>
      <c r="F122" s="203" t="s">
        <v>60</v>
      </c>
      <c r="G122" s="203" t="s">
        <v>146</v>
      </c>
      <c r="H122" s="203" t="s">
        <v>147</v>
      </c>
      <c r="I122" s="203" t="s">
        <v>148</v>
      </c>
      <c r="J122" s="204" t="s">
        <v>131</v>
      </c>
      <c r="K122" s="205" t="s">
        <v>149</v>
      </c>
      <c r="L122" s="206"/>
      <c r="M122" s="101" t="s">
        <v>1</v>
      </c>
      <c r="N122" s="102" t="s">
        <v>42</v>
      </c>
      <c r="O122" s="102" t="s">
        <v>150</v>
      </c>
      <c r="P122" s="102" t="s">
        <v>151</v>
      </c>
      <c r="Q122" s="102" t="s">
        <v>152</v>
      </c>
      <c r="R122" s="102" t="s">
        <v>153</v>
      </c>
      <c r="S122" s="102" t="s">
        <v>154</v>
      </c>
      <c r="T122" s="103" t="s">
        <v>155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156</v>
      </c>
      <c r="D123" s="41"/>
      <c r="E123" s="41"/>
      <c r="F123" s="41"/>
      <c r="G123" s="41"/>
      <c r="H123" s="41"/>
      <c r="I123" s="41"/>
      <c r="J123" s="207">
        <f>BK123</f>
        <v>0</v>
      </c>
      <c r="K123" s="41"/>
      <c r="L123" s="45"/>
      <c r="M123" s="104"/>
      <c r="N123" s="208"/>
      <c r="O123" s="105"/>
      <c r="P123" s="209">
        <f>P124</f>
        <v>0</v>
      </c>
      <c r="Q123" s="105"/>
      <c r="R123" s="209">
        <f>R124</f>
        <v>1.1541814000000001</v>
      </c>
      <c r="S123" s="105"/>
      <c r="T123" s="210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133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77</v>
      </c>
      <c r="E124" s="215" t="s">
        <v>157</v>
      </c>
      <c r="F124" s="215" t="s">
        <v>158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P125+P154</f>
        <v>0</v>
      </c>
      <c r="Q124" s="220"/>
      <c r="R124" s="221">
        <f>R125+R154</f>
        <v>1.1541814000000001</v>
      </c>
      <c r="S124" s="220"/>
      <c r="T124" s="222">
        <f>T125+T154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85</v>
      </c>
      <c r="AT124" s="224" t="s">
        <v>77</v>
      </c>
      <c r="AU124" s="224" t="s">
        <v>78</v>
      </c>
      <c r="AY124" s="223" t="s">
        <v>159</v>
      </c>
      <c r="BK124" s="225">
        <f>BK125+BK154</f>
        <v>0</v>
      </c>
    </row>
    <row r="125" s="12" customFormat="1" ht="22.8" customHeight="1">
      <c r="A125" s="12"/>
      <c r="B125" s="212"/>
      <c r="C125" s="213"/>
      <c r="D125" s="214" t="s">
        <v>77</v>
      </c>
      <c r="E125" s="226" t="s">
        <v>208</v>
      </c>
      <c r="F125" s="226" t="s">
        <v>509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SUM(P126:P153)</f>
        <v>0</v>
      </c>
      <c r="Q125" s="220"/>
      <c r="R125" s="221">
        <f>SUM(R126:R153)</f>
        <v>1.1541814000000001</v>
      </c>
      <c r="S125" s="220"/>
      <c r="T125" s="222">
        <f>SUM(T126:T153)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85</v>
      </c>
      <c r="AT125" s="224" t="s">
        <v>77</v>
      </c>
      <c r="AU125" s="224" t="s">
        <v>85</v>
      </c>
      <c r="AY125" s="223" t="s">
        <v>159</v>
      </c>
      <c r="BK125" s="225">
        <f>SUM(BK126:BK153)</f>
        <v>0</v>
      </c>
    </row>
    <row r="126" s="2" customFormat="1" ht="24.15" customHeight="1">
      <c r="A126" s="39"/>
      <c r="B126" s="40"/>
      <c r="C126" s="228" t="s">
        <v>85</v>
      </c>
      <c r="D126" s="228" t="s">
        <v>161</v>
      </c>
      <c r="E126" s="229" t="s">
        <v>606</v>
      </c>
      <c r="F126" s="230" t="s">
        <v>607</v>
      </c>
      <c r="G126" s="231" t="s">
        <v>544</v>
      </c>
      <c r="H126" s="232">
        <v>8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43</v>
      </c>
      <c r="O126" s="92"/>
      <c r="P126" s="238">
        <f>O126*H126</f>
        <v>0</v>
      </c>
      <c r="Q126" s="238">
        <v>1.0000000000000001E-05</v>
      </c>
      <c r="R126" s="238">
        <f>Q126*H126</f>
        <v>8.0000000000000007E-05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165</v>
      </c>
      <c r="AT126" s="240" t="s">
        <v>161</v>
      </c>
      <c r="AU126" s="240" t="s">
        <v>87</v>
      </c>
      <c r="AY126" s="18" t="s">
        <v>159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85</v>
      </c>
      <c r="BK126" s="241">
        <f>ROUND(I126*H126,2)</f>
        <v>0</v>
      </c>
      <c r="BL126" s="18" t="s">
        <v>165</v>
      </c>
      <c r="BM126" s="240" t="s">
        <v>608</v>
      </c>
    </row>
    <row r="127" s="13" customFormat="1">
      <c r="A127" s="13"/>
      <c r="B127" s="242"/>
      <c r="C127" s="243"/>
      <c r="D127" s="244" t="s">
        <v>167</v>
      </c>
      <c r="E127" s="245" t="s">
        <v>1</v>
      </c>
      <c r="F127" s="246" t="s">
        <v>609</v>
      </c>
      <c r="G127" s="243"/>
      <c r="H127" s="247">
        <v>8</v>
      </c>
      <c r="I127" s="248"/>
      <c r="J127" s="243"/>
      <c r="K127" s="243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167</v>
      </c>
      <c r="AU127" s="253" t="s">
        <v>87</v>
      </c>
      <c r="AV127" s="13" t="s">
        <v>87</v>
      </c>
      <c r="AW127" s="13" t="s">
        <v>34</v>
      </c>
      <c r="AX127" s="13" t="s">
        <v>78</v>
      </c>
      <c r="AY127" s="253" t="s">
        <v>159</v>
      </c>
    </row>
    <row r="128" s="15" customFormat="1">
      <c r="A128" s="15"/>
      <c r="B128" s="264"/>
      <c r="C128" s="265"/>
      <c r="D128" s="244" t="s">
        <v>167</v>
      </c>
      <c r="E128" s="266" t="s">
        <v>1</v>
      </c>
      <c r="F128" s="267" t="s">
        <v>171</v>
      </c>
      <c r="G128" s="265"/>
      <c r="H128" s="268">
        <v>8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4" t="s">
        <v>167</v>
      </c>
      <c r="AU128" s="274" t="s">
        <v>87</v>
      </c>
      <c r="AV128" s="15" t="s">
        <v>165</v>
      </c>
      <c r="AW128" s="15" t="s">
        <v>34</v>
      </c>
      <c r="AX128" s="15" t="s">
        <v>85</v>
      </c>
      <c r="AY128" s="274" t="s">
        <v>159</v>
      </c>
    </row>
    <row r="129" s="2" customFormat="1" ht="16.5" customHeight="1">
      <c r="A129" s="39"/>
      <c r="B129" s="40"/>
      <c r="C129" s="286" t="s">
        <v>87</v>
      </c>
      <c r="D129" s="286" t="s">
        <v>341</v>
      </c>
      <c r="E129" s="287" t="s">
        <v>610</v>
      </c>
      <c r="F129" s="288" t="s">
        <v>611</v>
      </c>
      <c r="G129" s="289" t="s">
        <v>544</v>
      </c>
      <c r="H129" s="290">
        <v>8.2400000000000002</v>
      </c>
      <c r="I129" s="291"/>
      <c r="J129" s="292">
        <f>ROUND(I129*H129,2)</f>
        <v>0</v>
      </c>
      <c r="K129" s="293"/>
      <c r="L129" s="294"/>
      <c r="M129" s="295" t="s">
        <v>1</v>
      </c>
      <c r="N129" s="296" t="s">
        <v>43</v>
      </c>
      <c r="O129" s="92"/>
      <c r="P129" s="238">
        <f>O129*H129</f>
        <v>0</v>
      </c>
      <c r="Q129" s="238">
        <v>0.0014</v>
      </c>
      <c r="R129" s="238">
        <f>Q129*H129</f>
        <v>0.011535999999999999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208</v>
      </c>
      <c r="AT129" s="240" t="s">
        <v>341</v>
      </c>
      <c r="AU129" s="240" t="s">
        <v>87</v>
      </c>
      <c r="AY129" s="18" t="s">
        <v>159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165</v>
      </c>
      <c r="BM129" s="240" t="s">
        <v>612</v>
      </c>
    </row>
    <row r="130" s="13" customFormat="1">
      <c r="A130" s="13"/>
      <c r="B130" s="242"/>
      <c r="C130" s="243"/>
      <c r="D130" s="244" t="s">
        <v>167</v>
      </c>
      <c r="E130" s="245" t="s">
        <v>1</v>
      </c>
      <c r="F130" s="246" t="s">
        <v>613</v>
      </c>
      <c r="G130" s="243"/>
      <c r="H130" s="247">
        <v>8.2400000000000002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167</v>
      </c>
      <c r="AU130" s="253" t="s">
        <v>87</v>
      </c>
      <c r="AV130" s="13" t="s">
        <v>87</v>
      </c>
      <c r="AW130" s="13" t="s">
        <v>34</v>
      </c>
      <c r="AX130" s="13" t="s">
        <v>78</v>
      </c>
      <c r="AY130" s="253" t="s">
        <v>159</v>
      </c>
    </row>
    <row r="131" s="15" customFormat="1">
      <c r="A131" s="15"/>
      <c r="B131" s="264"/>
      <c r="C131" s="265"/>
      <c r="D131" s="244" t="s">
        <v>167</v>
      </c>
      <c r="E131" s="266" t="s">
        <v>1</v>
      </c>
      <c r="F131" s="267" t="s">
        <v>171</v>
      </c>
      <c r="G131" s="265"/>
      <c r="H131" s="268">
        <v>8.2400000000000002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167</v>
      </c>
      <c r="AU131" s="274" t="s">
        <v>87</v>
      </c>
      <c r="AV131" s="15" t="s">
        <v>165</v>
      </c>
      <c r="AW131" s="15" t="s">
        <v>34</v>
      </c>
      <c r="AX131" s="15" t="s">
        <v>85</v>
      </c>
      <c r="AY131" s="274" t="s">
        <v>159</v>
      </c>
    </row>
    <row r="132" s="2" customFormat="1" ht="24.15" customHeight="1">
      <c r="A132" s="39"/>
      <c r="B132" s="40"/>
      <c r="C132" s="228" t="s">
        <v>177</v>
      </c>
      <c r="D132" s="228" t="s">
        <v>161</v>
      </c>
      <c r="E132" s="229" t="s">
        <v>614</v>
      </c>
      <c r="F132" s="230" t="s">
        <v>615</v>
      </c>
      <c r="G132" s="231" t="s">
        <v>544</v>
      </c>
      <c r="H132" s="232">
        <v>122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1.0000000000000001E-05</v>
      </c>
      <c r="R132" s="238">
        <f>Q132*H132</f>
        <v>0.0012200000000000002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616</v>
      </c>
    </row>
    <row r="133" s="13" customFormat="1">
      <c r="A133" s="13"/>
      <c r="B133" s="242"/>
      <c r="C133" s="243"/>
      <c r="D133" s="244" t="s">
        <v>167</v>
      </c>
      <c r="E133" s="245" t="s">
        <v>1</v>
      </c>
      <c r="F133" s="246" t="s">
        <v>617</v>
      </c>
      <c r="G133" s="243"/>
      <c r="H133" s="247">
        <v>18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167</v>
      </c>
      <c r="AU133" s="253" t="s">
        <v>87</v>
      </c>
      <c r="AV133" s="13" t="s">
        <v>87</v>
      </c>
      <c r="AW133" s="13" t="s">
        <v>34</v>
      </c>
      <c r="AX133" s="13" t="s">
        <v>78</v>
      </c>
      <c r="AY133" s="253" t="s">
        <v>159</v>
      </c>
    </row>
    <row r="134" s="13" customFormat="1">
      <c r="A134" s="13"/>
      <c r="B134" s="242"/>
      <c r="C134" s="243"/>
      <c r="D134" s="244" t="s">
        <v>167</v>
      </c>
      <c r="E134" s="245" t="s">
        <v>1</v>
      </c>
      <c r="F134" s="246" t="s">
        <v>618</v>
      </c>
      <c r="G134" s="243"/>
      <c r="H134" s="247">
        <v>40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167</v>
      </c>
      <c r="AU134" s="253" t="s">
        <v>87</v>
      </c>
      <c r="AV134" s="13" t="s">
        <v>87</v>
      </c>
      <c r="AW134" s="13" t="s">
        <v>34</v>
      </c>
      <c r="AX134" s="13" t="s">
        <v>78</v>
      </c>
      <c r="AY134" s="253" t="s">
        <v>159</v>
      </c>
    </row>
    <row r="135" s="13" customFormat="1">
      <c r="A135" s="13"/>
      <c r="B135" s="242"/>
      <c r="C135" s="243"/>
      <c r="D135" s="244" t="s">
        <v>167</v>
      </c>
      <c r="E135" s="245" t="s">
        <v>1</v>
      </c>
      <c r="F135" s="246" t="s">
        <v>619</v>
      </c>
      <c r="G135" s="243"/>
      <c r="H135" s="247">
        <v>24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167</v>
      </c>
      <c r="AU135" s="253" t="s">
        <v>87</v>
      </c>
      <c r="AV135" s="13" t="s">
        <v>87</v>
      </c>
      <c r="AW135" s="13" t="s">
        <v>34</v>
      </c>
      <c r="AX135" s="13" t="s">
        <v>78</v>
      </c>
      <c r="AY135" s="253" t="s">
        <v>159</v>
      </c>
    </row>
    <row r="136" s="13" customFormat="1">
      <c r="A136" s="13"/>
      <c r="B136" s="242"/>
      <c r="C136" s="243"/>
      <c r="D136" s="244" t="s">
        <v>167</v>
      </c>
      <c r="E136" s="245" t="s">
        <v>1</v>
      </c>
      <c r="F136" s="246" t="s">
        <v>620</v>
      </c>
      <c r="G136" s="243"/>
      <c r="H136" s="247">
        <v>40</v>
      </c>
      <c r="I136" s="248"/>
      <c r="J136" s="243"/>
      <c r="K136" s="243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167</v>
      </c>
      <c r="AU136" s="253" t="s">
        <v>87</v>
      </c>
      <c r="AV136" s="13" t="s">
        <v>87</v>
      </c>
      <c r="AW136" s="13" t="s">
        <v>34</v>
      </c>
      <c r="AX136" s="13" t="s">
        <v>78</v>
      </c>
      <c r="AY136" s="253" t="s">
        <v>159</v>
      </c>
    </row>
    <row r="137" s="15" customFormat="1">
      <c r="A137" s="15"/>
      <c r="B137" s="264"/>
      <c r="C137" s="265"/>
      <c r="D137" s="244" t="s">
        <v>167</v>
      </c>
      <c r="E137" s="266" t="s">
        <v>1</v>
      </c>
      <c r="F137" s="267" t="s">
        <v>171</v>
      </c>
      <c r="G137" s="265"/>
      <c r="H137" s="268">
        <v>122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167</v>
      </c>
      <c r="AU137" s="274" t="s">
        <v>87</v>
      </c>
      <c r="AV137" s="15" t="s">
        <v>165</v>
      </c>
      <c r="AW137" s="15" t="s">
        <v>34</v>
      </c>
      <c r="AX137" s="15" t="s">
        <v>85</v>
      </c>
      <c r="AY137" s="274" t="s">
        <v>159</v>
      </c>
    </row>
    <row r="138" s="2" customFormat="1" ht="16.5" customHeight="1">
      <c r="A138" s="39"/>
      <c r="B138" s="40"/>
      <c r="C138" s="286" t="s">
        <v>165</v>
      </c>
      <c r="D138" s="286" t="s">
        <v>341</v>
      </c>
      <c r="E138" s="287" t="s">
        <v>621</v>
      </c>
      <c r="F138" s="288" t="s">
        <v>622</v>
      </c>
      <c r="G138" s="289" t="s">
        <v>544</v>
      </c>
      <c r="H138" s="290">
        <v>125.66</v>
      </c>
      <c r="I138" s="291"/>
      <c r="J138" s="292">
        <f>ROUND(I138*H138,2)</f>
        <v>0</v>
      </c>
      <c r="K138" s="293"/>
      <c r="L138" s="294"/>
      <c r="M138" s="295" t="s">
        <v>1</v>
      </c>
      <c r="N138" s="296" t="s">
        <v>43</v>
      </c>
      <c r="O138" s="92"/>
      <c r="P138" s="238">
        <f>O138*H138</f>
        <v>0</v>
      </c>
      <c r="Q138" s="238">
        <v>0.0046899999999999997</v>
      </c>
      <c r="R138" s="238">
        <f>Q138*H138</f>
        <v>0.58934539999999991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208</v>
      </c>
      <c r="AT138" s="240" t="s">
        <v>341</v>
      </c>
      <c r="AU138" s="240" t="s">
        <v>87</v>
      </c>
      <c r="AY138" s="18" t="s">
        <v>159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165</v>
      </c>
      <c r="BM138" s="240" t="s">
        <v>623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624</v>
      </c>
      <c r="G139" s="243"/>
      <c r="H139" s="247">
        <v>125.66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34</v>
      </c>
      <c r="AX139" s="13" t="s">
        <v>78</v>
      </c>
      <c r="AY139" s="253" t="s">
        <v>159</v>
      </c>
    </row>
    <row r="140" s="15" customFormat="1">
      <c r="A140" s="15"/>
      <c r="B140" s="264"/>
      <c r="C140" s="265"/>
      <c r="D140" s="244" t="s">
        <v>167</v>
      </c>
      <c r="E140" s="266" t="s">
        <v>1</v>
      </c>
      <c r="F140" s="267" t="s">
        <v>171</v>
      </c>
      <c r="G140" s="265"/>
      <c r="H140" s="268">
        <v>125.66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167</v>
      </c>
      <c r="AU140" s="274" t="s">
        <v>87</v>
      </c>
      <c r="AV140" s="15" t="s">
        <v>165</v>
      </c>
      <c r="AW140" s="15" t="s">
        <v>34</v>
      </c>
      <c r="AX140" s="15" t="s">
        <v>85</v>
      </c>
      <c r="AY140" s="274" t="s">
        <v>159</v>
      </c>
    </row>
    <row r="141" s="2" customFormat="1" ht="33" customHeight="1">
      <c r="A141" s="39"/>
      <c r="B141" s="40"/>
      <c r="C141" s="228" t="s">
        <v>193</v>
      </c>
      <c r="D141" s="228" t="s">
        <v>161</v>
      </c>
      <c r="E141" s="229" t="s">
        <v>625</v>
      </c>
      <c r="F141" s="230" t="s">
        <v>626</v>
      </c>
      <c r="G141" s="231" t="s">
        <v>266</v>
      </c>
      <c r="H141" s="232">
        <v>4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165</v>
      </c>
      <c r="AT141" s="240" t="s">
        <v>161</v>
      </c>
      <c r="AU141" s="240" t="s">
        <v>87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165</v>
      </c>
      <c r="BM141" s="240" t="s">
        <v>627</v>
      </c>
    </row>
    <row r="142" s="2" customFormat="1" ht="16.5" customHeight="1">
      <c r="A142" s="39"/>
      <c r="B142" s="40"/>
      <c r="C142" s="286" t="s">
        <v>197</v>
      </c>
      <c r="D142" s="286" t="s">
        <v>341</v>
      </c>
      <c r="E142" s="287" t="s">
        <v>628</v>
      </c>
      <c r="F142" s="288" t="s">
        <v>629</v>
      </c>
      <c r="G142" s="289" t="s">
        <v>266</v>
      </c>
      <c r="H142" s="290">
        <v>4</v>
      </c>
      <c r="I142" s="291"/>
      <c r="J142" s="292">
        <f>ROUND(I142*H142,2)</f>
        <v>0</v>
      </c>
      <c r="K142" s="293"/>
      <c r="L142" s="294"/>
      <c r="M142" s="295" t="s">
        <v>1</v>
      </c>
      <c r="N142" s="296" t="s">
        <v>43</v>
      </c>
      <c r="O142" s="92"/>
      <c r="P142" s="238">
        <f>O142*H142</f>
        <v>0</v>
      </c>
      <c r="Q142" s="238">
        <v>0.00034000000000000002</v>
      </c>
      <c r="R142" s="238">
        <f>Q142*H142</f>
        <v>0.0013600000000000001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208</v>
      </c>
      <c r="AT142" s="240" t="s">
        <v>341</v>
      </c>
      <c r="AU142" s="240" t="s">
        <v>87</v>
      </c>
      <c r="AY142" s="18" t="s">
        <v>159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630</v>
      </c>
    </row>
    <row r="143" s="2" customFormat="1" ht="33" customHeight="1">
      <c r="A143" s="39"/>
      <c r="B143" s="40"/>
      <c r="C143" s="228" t="s">
        <v>204</v>
      </c>
      <c r="D143" s="228" t="s">
        <v>161</v>
      </c>
      <c r="E143" s="229" t="s">
        <v>631</v>
      </c>
      <c r="F143" s="230" t="s">
        <v>632</v>
      </c>
      <c r="G143" s="231" t="s">
        <v>266</v>
      </c>
      <c r="H143" s="232">
        <v>48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165</v>
      </c>
      <c r="AT143" s="240" t="s">
        <v>161</v>
      </c>
      <c r="AU143" s="240" t="s">
        <v>87</v>
      </c>
      <c r="AY143" s="18" t="s">
        <v>159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165</v>
      </c>
      <c r="BM143" s="240" t="s">
        <v>633</v>
      </c>
    </row>
    <row r="144" s="2" customFormat="1" ht="16.5" customHeight="1">
      <c r="A144" s="39"/>
      <c r="B144" s="40"/>
      <c r="C144" s="286" t="s">
        <v>208</v>
      </c>
      <c r="D144" s="286" t="s">
        <v>341</v>
      </c>
      <c r="E144" s="287" t="s">
        <v>634</v>
      </c>
      <c r="F144" s="288" t="s">
        <v>635</v>
      </c>
      <c r="G144" s="289" t="s">
        <v>266</v>
      </c>
      <c r="H144" s="290">
        <v>48</v>
      </c>
      <c r="I144" s="291"/>
      <c r="J144" s="292">
        <f>ROUND(I144*H144,2)</f>
        <v>0</v>
      </c>
      <c r="K144" s="293"/>
      <c r="L144" s="294"/>
      <c r="M144" s="295" t="s">
        <v>1</v>
      </c>
      <c r="N144" s="296" t="s">
        <v>43</v>
      </c>
      <c r="O144" s="92"/>
      <c r="P144" s="238">
        <f>O144*H144</f>
        <v>0</v>
      </c>
      <c r="Q144" s="238">
        <v>0.0012099999999999999</v>
      </c>
      <c r="R144" s="238">
        <f>Q144*H144</f>
        <v>0.058079999999999993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208</v>
      </c>
      <c r="AT144" s="240" t="s">
        <v>341</v>
      </c>
      <c r="AU144" s="240" t="s">
        <v>87</v>
      </c>
      <c r="AY144" s="18" t="s">
        <v>159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165</v>
      </c>
      <c r="BM144" s="240" t="s">
        <v>636</v>
      </c>
    </row>
    <row r="145" s="2" customFormat="1" ht="33" customHeight="1">
      <c r="A145" s="39"/>
      <c r="B145" s="40"/>
      <c r="C145" s="228" t="s">
        <v>215</v>
      </c>
      <c r="D145" s="228" t="s">
        <v>161</v>
      </c>
      <c r="E145" s="229" t="s">
        <v>637</v>
      </c>
      <c r="F145" s="230" t="s">
        <v>638</v>
      </c>
      <c r="G145" s="231" t="s">
        <v>266</v>
      </c>
      <c r="H145" s="232">
        <v>16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159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639</v>
      </c>
    </row>
    <row r="146" s="2" customFormat="1" ht="24.15" customHeight="1">
      <c r="A146" s="39"/>
      <c r="B146" s="40"/>
      <c r="C146" s="286" t="s">
        <v>219</v>
      </c>
      <c r="D146" s="286" t="s">
        <v>341</v>
      </c>
      <c r="E146" s="287" t="s">
        <v>640</v>
      </c>
      <c r="F146" s="288" t="s">
        <v>641</v>
      </c>
      <c r="G146" s="289" t="s">
        <v>266</v>
      </c>
      <c r="H146" s="290">
        <v>16</v>
      </c>
      <c r="I146" s="291"/>
      <c r="J146" s="292">
        <f>ROUND(I146*H146,2)</f>
        <v>0</v>
      </c>
      <c r="K146" s="293"/>
      <c r="L146" s="294"/>
      <c r="M146" s="295" t="s">
        <v>1</v>
      </c>
      <c r="N146" s="296" t="s">
        <v>43</v>
      </c>
      <c r="O146" s="92"/>
      <c r="P146" s="238">
        <f>O146*H146</f>
        <v>0</v>
      </c>
      <c r="Q146" s="238">
        <v>0.002</v>
      </c>
      <c r="R146" s="238">
        <f>Q146*H146</f>
        <v>0.032000000000000001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208</v>
      </c>
      <c r="AT146" s="240" t="s">
        <v>341</v>
      </c>
      <c r="AU146" s="240" t="s">
        <v>87</v>
      </c>
      <c r="AY146" s="18" t="s">
        <v>159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165</v>
      </c>
      <c r="BM146" s="240" t="s">
        <v>642</v>
      </c>
    </row>
    <row r="147" s="2" customFormat="1" ht="33" customHeight="1">
      <c r="A147" s="39"/>
      <c r="B147" s="40"/>
      <c r="C147" s="228" t="s">
        <v>226</v>
      </c>
      <c r="D147" s="228" t="s">
        <v>161</v>
      </c>
      <c r="E147" s="229" t="s">
        <v>643</v>
      </c>
      <c r="F147" s="230" t="s">
        <v>644</v>
      </c>
      <c r="G147" s="231" t="s">
        <v>266</v>
      </c>
      <c r="H147" s="232">
        <v>12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165</v>
      </c>
      <c r="AT147" s="240" t="s">
        <v>161</v>
      </c>
      <c r="AU147" s="240" t="s">
        <v>87</v>
      </c>
      <c r="AY147" s="18" t="s">
        <v>159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165</v>
      </c>
      <c r="BM147" s="240" t="s">
        <v>645</v>
      </c>
    </row>
    <row r="148" s="2" customFormat="1" ht="16.5" customHeight="1">
      <c r="A148" s="39"/>
      <c r="B148" s="40"/>
      <c r="C148" s="286" t="s">
        <v>8</v>
      </c>
      <c r="D148" s="286" t="s">
        <v>341</v>
      </c>
      <c r="E148" s="287" t="s">
        <v>646</v>
      </c>
      <c r="F148" s="288" t="s">
        <v>647</v>
      </c>
      <c r="G148" s="289" t="s">
        <v>266</v>
      </c>
      <c r="H148" s="290">
        <v>12</v>
      </c>
      <c r="I148" s="291"/>
      <c r="J148" s="292">
        <f>ROUND(I148*H148,2)</f>
        <v>0</v>
      </c>
      <c r="K148" s="293"/>
      <c r="L148" s="294"/>
      <c r="M148" s="295" t="s">
        <v>1</v>
      </c>
      <c r="N148" s="296" t="s">
        <v>43</v>
      </c>
      <c r="O148" s="92"/>
      <c r="P148" s="238">
        <f>O148*H148</f>
        <v>0</v>
      </c>
      <c r="Q148" s="238">
        <v>0.0016999999999999999</v>
      </c>
      <c r="R148" s="238">
        <f>Q148*H148</f>
        <v>0.020399999999999998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208</v>
      </c>
      <c r="AT148" s="240" t="s">
        <v>341</v>
      </c>
      <c r="AU148" s="240" t="s">
        <v>87</v>
      </c>
      <c r="AY148" s="18" t="s">
        <v>159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165</v>
      </c>
      <c r="BM148" s="240" t="s">
        <v>648</v>
      </c>
    </row>
    <row r="149" s="2" customFormat="1" ht="21.75" customHeight="1">
      <c r="A149" s="39"/>
      <c r="B149" s="40"/>
      <c r="C149" s="286" t="s">
        <v>251</v>
      </c>
      <c r="D149" s="286" t="s">
        <v>341</v>
      </c>
      <c r="E149" s="287" t="s">
        <v>649</v>
      </c>
      <c r="F149" s="288" t="s">
        <v>650</v>
      </c>
      <c r="G149" s="289" t="s">
        <v>266</v>
      </c>
      <c r="H149" s="290">
        <v>8</v>
      </c>
      <c r="I149" s="291"/>
      <c r="J149" s="292">
        <f>ROUND(I149*H149,2)</f>
        <v>0</v>
      </c>
      <c r="K149" s="293"/>
      <c r="L149" s="294"/>
      <c r="M149" s="295" t="s">
        <v>1</v>
      </c>
      <c r="N149" s="296" t="s">
        <v>43</v>
      </c>
      <c r="O149" s="92"/>
      <c r="P149" s="238">
        <f>O149*H149</f>
        <v>0</v>
      </c>
      <c r="Q149" s="238">
        <v>0.0010200000000000001</v>
      </c>
      <c r="R149" s="238">
        <f>Q149*H149</f>
        <v>0.0081600000000000006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208</v>
      </c>
      <c r="AT149" s="240" t="s">
        <v>341</v>
      </c>
      <c r="AU149" s="240" t="s">
        <v>87</v>
      </c>
      <c r="AY149" s="18" t="s">
        <v>159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165</v>
      </c>
      <c r="BM149" s="240" t="s">
        <v>651</v>
      </c>
    </row>
    <row r="150" s="2" customFormat="1" ht="24.15" customHeight="1">
      <c r="A150" s="39"/>
      <c r="B150" s="40"/>
      <c r="C150" s="228" t="s">
        <v>259</v>
      </c>
      <c r="D150" s="228" t="s">
        <v>161</v>
      </c>
      <c r="E150" s="229" t="s">
        <v>569</v>
      </c>
      <c r="F150" s="230" t="s">
        <v>652</v>
      </c>
      <c r="G150" s="231" t="s">
        <v>266</v>
      </c>
      <c r="H150" s="232">
        <v>300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0.0014400000000000001</v>
      </c>
      <c r="R150" s="238">
        <f>Q150*H150</f>
        <v>0.43200000000000005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165</v>
      </c>
      <c r="AT150" s="240" t="s">
        <v>161</v>
      </c>
      <c r="AU150" s="240" t="s">
        <v>87</v>
      </c>
      <c r="AY150" s="18" t="s">
        <v>159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85</v>
      </c>
      <c r="BK150" s="241">
        <f>ROUND(I150*H150,2)</f>
        <v>0</v>
      </c>
      <c r="BL150" s="18" t="s">
        <v>165</v>
      </c>
      <c r="BM150" s="240" t="s">
        <v>653</v>
      </c>
    </row>
    <row r="151" s="2" customFormat="1" ht="21.75" customHeight="1">
      <c r="A151" s="39"/>
      <c r="B151" s="40"/>
      <c r="C151" s="228" t="s">
        <v>263</v>
      </c>
      <c r="D151" s="228" t="s">
        <v>161</v>
      </c>
      <c r="E151" s="229" t="s">
        <v>654</v>
      </c>
      <c r="F151" s="230" t="s">
        <v>655</v>
      </c>
      <c r="G151" s="231" t="s">
        <v>544</v>
      </c>
      <c r="H151" s="232">
        <v>194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165</v>
      </c>
      <c r="AT151" s="240" t="s">
        <v>161</v>
      </c>
      <c r="AU151" s="240" t="s">
        <v>87</v>
      </c>
      <c r="AY151" s="18" t="s">
        <v>159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85</v>
      </c>
      <c r="BK151" s="241">
        <f>ROUND(I151*H151,2)</f>
        <v>0</v>
      </c>
      <c r="BL151" s="18" t="s">
        <v>165</v>
      </c>
      <c r="BM151" s="240" t="s">
        <v>656</v>
      </c>
    </row>
    <row r="152" s="13" customFormat="1">
      <c r="A152" s="13"/>
      <c r="B152" s="242"/>
      <c r="C152" s="243"/>
      <c r="D152" s="244" t="s">
        <v>167</v>
      </c>
      <c r="E152" s="245" t="s">
        <v>1</v>
      </c>
      <c r="F152" s="246" t="s">
        <v>657</v>
      </c>
      <c r="G152" s="243"/>
      <c r="H152" s="247">
        <v>194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167</v>
      </c>
      <c r="AU152" s="253" t="s">
        <v>87</v>
      </c>
      <c r="AV152" s="13" t="s">
        <v>87</v>
      </c>
      <c r="AW152" s="13" t="s">
        <v>34</v>
      </c>
      <c r="AX152" s="13" t="s">
        <v>78</v>
      </c>
      <c r="AY152" s="253" t="s">
        <v>159</v>
      </c>
    </row>
    <row r="153" s="15" customFormat="1">
      <c r="A153" s="15"/>
      <c r="B153" s="264"/>
      <c r="C153" s="265"/>
      <c r="D153" s="244" t="s">
        <v>167</v>
      </c>
      <c r="E153" s="266" t="s">
        <v>1</v>
      </c>
      <c r="F153" s="267" t="s">
        <v>171</v>
      </c>
      <c r="G153" s="265"/>
      <c r="H153" s="268">
        <v>194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167</v>
      </c>
      <c r="AU153" s="274" t="s">
        <v>87</v>
      </c>
      <c r="AV153" s="15" t="s">
        <v>165</v>
      </c>
      <c r="AW153" s="15" t="s">
        <v>34</v>
      </c>
      <c r="AX153" s="15" t="s">
        <v>85</v>
      </c>
      <c r="AY153" s="274" t="s">
        <v>159</v>
      </c>
    </row>
    <row r="154" s="12" customFormat="1" ht="22.8" customHeight="1">
      <c r="A154" s="12"/>
      <c r="B154" s="212"/>
      <c r="C154" s="213"/>
      <c r="D154" s="214" t="s">
        <v>77</v>
      </c>
      <c r="E154" s="226" t="s">
        <v>415</v>
      </c>
      <c r="F154" s="226" t="s">
        <v>416</v>
      </c>
      <c r="G154" s="213"/>
      <c r="H154" s="213"/>
      <c r="I154" s="216"/>
      <c r="J154" s="227">
        <f>BK154</f>
        <v>0</v>
      </c>
      <c r="K154" s="213"/>
      <c r="L154" s="218"/>
      <c r="M154" s="219"/>
      <c r="N154" s="220"/>
      <c r="O154" s="220"/>
      <c r="P154" s="221">
        <f>P155</f>
        <v>0</v>
      </c>
      <c r="Q154" s="220"/>
      <c r="R154" s="221">
        <f>R155</f>
        <v>0</v>
      </c>
      <c r="S154" s="220"/>
      <c r="T154" s="222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3" t="s">
        <v>85</v>
      </c>
      <c r="AT154" s="224" t="s">
        <v>77</v>
      </c>
      <c r="AU154" s="224" t="s">
        <v>85</v>
      </c>
      <c r="AY154" s="223" t="s">
        <v>159</v>
      </c>
      <c r="BK154" s="225">
        <f>BK155</f>
        <v>0</v>
      </c>
    </row>
    <row r="155" s="2" customFormat="1" ht="24.15" customHeight="1">
      <c r="A155" s="39"/>
      <c r="B155" s="40"/>
      <c r="C155" s="228" t="s">
        <v>268</v>
      </c>
      <c r="D155" s="228" t="s">
        <v>161</v>
      </c>
      <c r="E155" s="229" t="s">
        <v>418</v>
      </c>
      <c r="F155" s="230" t="s">
        <v>419</v>
      </c>
      <c r="G155" s="231" t="s">
        <v>271</v>
      </c>
      <c r="H155" s="232">
        <v>1.1539999999999999</v>
      </c>
      <c r="I155" s="233"/>
      <c r="J155" s="234">
        <f>ROUND(I155*H155,2)</f>
        <v>0</v>
      </c>
      <c r="K155" s="235"/>
      <c r="L155" s="45"/>
      <c r="M155" s="297" t="s">
        <v>1</v>
      </c>
      <c r="N155" s="298" t="s">
        <v>43</v>
      </c>
      <c r="O155" s="299"/>
      <c r="P155" s="300">
        <f>O155*H155</f>
        <v>0</v>
      </c>
      <c r="Q155" s="300">
        <v>0</v>
      </c>
      <c r="R155" s="300">
        <f>Q155*H155</f>
        <v>0</v>
      </c>
      <c r="S155" s="300">
        <v>0</v>
      </c>
      <c r="T155" s="30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165</v>
      </c>
      <c r="AT155" s="240" t="s">
        <v>161</v>
      </c>
      <c r="AU155" s="240" t="s">
        <v>87</v>
      </c>
      <c r="AY155" s="18" t="s">
        <v>159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165</v>
      </c>
      <c r="BM155" s="240" t="s">
        <v>420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fy8XSde2HL0tvCWEFiqSMNKxRtht9EyThHX4ARSD5On3B33vuvXfR7m8nPatIFSK8ZpLcSETioE1GkuCT+A/Dg==" hashValue="Jx+sRGpYLooBgazWNhW2wb2cXDqVMUsJW1QlH0Oh8mj7Gmlqb2nPh8XM9gaVS78l5QC9cVjoFE24wvSQ4k4yvg==" algorithmName="SHA-512" password="CC35"/>
  <autoFilter ref="C122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658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ROUND((SUM(BE123:BE255)),  2)</f>
        <v>0</v>
      </c>
      <c r="G35" s="39"/>
      <c r="H35" s="39"/>
      <c r="I35" s="165">
        <v>0.20999999999999999</v>
      </c>
      <c r="J35" s="164">
        <f>ROUND(((SUM(BE123:BE255))*I35),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ROUND((SUM(BF123:BF255)),  2)</f>
        <v>0</v>
      </c>
      <c r="G36" s="39"/>
      <c r="H36" s="39"/>
      <c r="I36" s="165">
        <v>0.12</v>
      </c>
      <c r="J36" s="164">
        <f>ROUND(((SUM(BF123:BF255))*I36),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ROUND((SUM(BG123:BG255)),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ROUND((SUM(BH123:BH255)),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ROUND((SUM(BI123:BI255)),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01-05 -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659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660</v>
      </c>
      <c r="E100" s="192"/>
      <c r="F100" s="192"/>
      <c r="G100" s="192"/>
      <c r="H100" s="192"/>
      <c r="I100" s="192"/>
      <c r="J100" s="193">
        <f>J133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661</v>
      </c>
      <c r="E101" s="192"/>
      <c r="F101" s="192"/>
      <c r="G101" s="192"/>
      <c r="H101" s="192"/>
      <c r="I101" s="192"/>
      <c r="J101" s="193">
        <f>J252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Kompostovací hala Eš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125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126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01-05 - Elektroinstalace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Eš</v>
      </c>
      <c r="G117" s="41"/>
      <c r="H117" s="41"/>
      <c r="I117" s="33" t="s">
        <v>22</v>
      </c>
      <c r="J117" s="80" t="str">
        <f>IF(J14="","",J14)</f>
        <v>30. 5. 2024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Tomáš Salač</v>
      </c>
      <c r="G119" s="41"/>
      <c r="H119" s="41"/>
      <c r="I119" s="33" t="s">
        <v>31</v>
      </c>
      <c r="J119" s="37" t="str">
        <f>E23</f>
        <v>Ing. Pavel Strnad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IF(E20="","",E20)</f>
        <v>Vyplň údaj</v>
      </c>
      <c r="G120" s="41"/>
      <c r="H120" s="41"/>
      <c r="I120" s="33" t="s">
        <v>35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145</v>
      </c>
      <c r="D122" s="203" t="s">
        <v>63</v>
      </c>
      <c r="E122" s="203" t="s">
        <v>59</v>
      </c>
      <c r="F122" s="203" t="s">
        <v>60</v>
      </c>
      <c r="G122" s="203" t="s">
        <v>146</v>
      </c>
      <c r="H122" s="203" t="s">
        <v>147</v>
      </c>
      <c r="I122" s="203" t="s">
        <v>148</v>
      </c>
      <c r="J122" s="204" t="s">
        <v>131</v>
      </c>
      <c r="K122" s="205" t="s">
        <v>149</v>
      </c>
      <c r="L122" s="206"/>
      <c r="M122" s="101" t="s">
        <v>1</v>
      </c>
      <c r="N122" s="102" t="s">
        <v>42</v>
      </c>
      <c r="O122" s="102" t="s">
        <v>150</v>
      </c>
      <c r="P122" s="102" t="s">
        <v>151</v>
      </c>
      <c r="Q122" s="102" t="s">
        <v>152</v>
      </c>
      <c r="R122" s="102" t="s">
        <v>153</v>
      </c>
      <c r="S122" s="102" t="s">
        <v>154</v>
      </c>
      <c r="T122" s="103" t="s">
        <v>155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156</v>
      </c>
      <c r="D123" s="41"/>
      <c r="E123" s="41"/>
      <c r="F123" s="41"/>
      <c r="G123" s="41"/>
      <c r="H123" s="41"/>
      <c r="I123" s="41"/>
      <c r="J123" s="207">
        <f>BK123</f>
        <v>0</v>
      </c>
      <c r="K123" s="41"/>
      <c r="L123" s="45"/>
      <c r="M123" s="104"/>
      <c r="N123" s="208"/>
      <c r="O123" s="105"/>
      <c r="P123" s="209">
        <f>P124+P133+P252</f>
        <v>0</v>
      </c>
      <c r="Q123" s="105"/>
      <c r="R123" s="209">
        <f>R124+R133+R252</f>
        <v>0</v>
      </c>
      <c r="S123" s="105"/>
      <c r="T123" s="210">
        <f>T124+T133+T252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133</v>
      </c>
      <c r="BK123" s="211">
        <f>BK124+BK133+BK252</f>
        <v>0</v>
      </c>
    </row>
    <row r="124" s="12" customFormat="1" ht="25.92" customHeight="1">
      <c r="A124" s="12"/>
      <c r="B124" s="212"/>
      <c r="C124" s="213"/>
      <c r="D124" s="214" t="s">
        <v>77</v>
      </c>
      <c r="E124" s="215" t="s">
        <v>662</v>
      </c>
      <c r="F124" s="215" t="s">
        <v>663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SUM(P125:P132)</f>
        <v>0</v>
      </c>
      <c r="Q124" s="220"/>
      <c r="R124" s="221">
        <f>SUM(R125:R132)</f>
        <v>0</v>
      </c>
      <c r="S124" s="220"/>
      <c r="T124" s="222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85</v>
      </c>
      <c r="AT124" s="224" t="s">
        <v>77</v>
      </c>
      <c r="AU124" s="224" t="s">
        <v>78</v>
      </c>
      <c r="AY124" s="223" t="s">
        <v>159</v>
      </c>
      <c r="BK124" s="225">
        <f>SUM(BK125:BK132)</f>
        <v>0</v>
      </c>
    </row>
    <row r="125" s="2" customFormat="1" ht="33" customHeight="1">
      <c r="A125" s="39"/>
      <c r="B125" s="40"/>
      <c r="C125" s="228" t="s">
        <v>85</v>
      </c>
      <c r="D125" s="228" t="s">
        <v>161</v>
      </c>
      <c r="E125" s="229" t="s">
        <v>664</v>
      </c>
      <c r="F125" s="230" t="s">
        <v>665</v>
      </c>
      <c r="G125" s="231" t="s">
        <v>174</v>
      </c>
      <c r="H125" s="232">
        <v>36.5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43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165</v>
      </c>
      <c r="AT125" s="240" t="s">
        <v>161</v>
      </c>
      <c r="AU125" s="240" t="s">
        <v>85</v>
      </c>
      <c r="AY125" s="18" t="s">
        <v>159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85</v>
      </c>
      <c r="BK125" s="241">
        <f>ROUND(I125*H125,2)</f>
        <v>0</v>
      </c>
      <c r="BL125" s="18" t="s">
        <v>165</v>
      </c>
      <c r="BM125" s="240" t="s">
        <v>87</v>
      </c>
    </row>
    <row r="126" s="2" customFormat="1" ht="37.8" customHeight="1">
      <c r="A126" s="39"/>
      <c r="B126" s="40"/>
      <c r="C126" s="228" t="s">
        <v>87</v>
      </c>
      <c r="D126" s="228" t="s">
        <v>161</v>
      </c>
      <c r="E126" s="229" t="s">
        <v>666</v>
      </c>
      <c r="F126" s="230" t="s">
        <v>667</v>
      </c>
      <c r="G126" s="231" t="s">
        <v>174</v>
      </c>
      <c r="H126" s="232">
        <v>36.5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43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165</v>
      </c>
      <c r="AT126" s="240" t="s">
        <v>161</v>
      </c>
      <c r="AU126" s="240" t="s">
        <v>85</v>
      </c>
      <c r="AY126" s="18" t="s">
        <v>159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85</v>
      </c>
      <c r="BK126" s="241">
        <f>ROUND(I126*H126,2)</f>
        <v>0</v>
      </c>
      <c r="BL126" s="18" t="s">
        <v>165</v>
      </c>
      <c r="BM126" s="240" t="s">
        <v>165</v>
      </c>
    </row>
    <row r="127" s="2" customFormat="1" ht="16.5" customHeight="1">
      <c r="A127" s="39"/>
      <c r="B127" s="40"/>
      <c r="C127" s="228" t="s">
        <v>177</v>
      </c>
      <c r="D127" s="228" t="s">
        <v>161</v>
      </c>
      <c r="E127" s="229" t="s">
        <v>178</v>
      </c>
      <c r="F127" s="230" t="s">
        <v>179</v>
      </c>
      <c r="G127" s="231" t="s">
        <v>174</v>
      </c>
      <c r="H127" s="232">
        <v>9.0999999999999996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43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165</v>
      </c>
      <c r="AT127" s="240" t="s">
        <v>161</v>
      </c>
      <c r="AU127" s="240" t="s">
        <v>85</v>
      </c>
      <c r="AY127" s="18" t="s">
        <v>159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85</v>
      </c>
      <c r="BK127" s="241">
        <f>ROUND(I127*H127,2)</f>
        <v>0</v>
      </c>
      <c r="BL127" s="18" t="s">
        <v>165</v>
      </c>
      <c r="BM127" s="240" t="s">
        <v>197</v>
      </c>
    </row>
    <row r="128" s="2" customFormat="1" ht="24.15" customHeight="1">
      <c r="A128" s="39"/>
      <c r="B128" s="40"/>
      <c r="C128" s="228" t="s">
        <v>165</v>
      </c>
      <c r="D128" s="228" t="s">
        <v>161</v>
      </c>
      <c r="E128" s="229" t="s">
        <v>668</v>
      </c>
      <c r="F128" s="230" t="s">
        <v>669</v>
      </c>
      <c r="G128" s="231" t="s">
        <v>271</v>
      </c>
      <c r="H128" s="232">
        <v>11.800000000000001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43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165</v>
      </c>
      <c r="AT128" s="240" t="s">
        <v>161</v>
      </c>
      <c r="AU128" s="240" t="s">
        <v>85</v>
      </c>
      <c r="AY128" s="18" t="s">
        <v>159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85</v>
      </c>
      <c r="BK128" s="241">
        <f>ROUND(I128*H128,2)</f>
        <v>0</v>
      </c>
      <c r="BL128" s="18" t="s">
        <v>165</v>
      </c>
      <c r="BM128" s="240" t="s">
        <v>208</v>
      </c>
    </row>
    <row r="129" s="2" customFormat="1" ht="24.15" customHeight="1">
      <c r="A129" s="39"/>
      <c r="B129" s="40"/>
      <c r="C129" s="228" t="s">
        <v>193</v>
      </c>
      <c r="D129" s="228" t="s">
        <v>161</v>
      </c>
      <c r="E129" s="229" t="s">
        <v>670</v>
      </c>
      <c r="F129" s="230" t="s">
        <v>671</v>
      </c>
      <c r="G129" s="231" t="s">
        <v>174</v>
      </c>
      <c r="H129" s="232">
        <v>27.300000000000001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43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165</v>
      </c>
      <c r="AT129" s="240" t="s">
        <v>161</v>
      </c>
      <c r="AU129" s="240" t="s">
        <v>85</v>
      </c>
      <c r="AY129" s="18" t="s">
        <v>159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165</v>
      </c>
      <c r="BM129" s="240" t="s">
        <v>219</v>
      </c>
    </row>
    <row r="130" s="2" customFormat="1" ht="21.75" customHeight="1">
      <c r="A130" s="39"/>
      <c r="B130" s="40"/>
      <c r="C130" s="228" t="s">
        <v>197</v>
      </c>
      <c r="D130" s="228" t="s">
        <v>161</v>
      </c>
      <c r="E130" s="229" t="s">
        <v>672</v>
      </c>
      <c r="F130" s="230" t="s">
        <v>673</v>
      </c>
      <c r="G130" s="231" t="s">
        <v>174</v>
      </c>
      <c r="H130" s="232">
        <v>9.0999999999999996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165</v>
      </c>
      <c r="AT130" s="240" t="s">
        <v>161</v>
      </c>
      <c r="AU130" s="240" t="s">
        <v>85</v>
      </c>
      <c r="AY130" s="18" t="s">
        <v>159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165</v>
      </c>
      <c r="BM130" s="240" t="s">
        <v>8</v>
      </c>
    </row>
    <row r="131" s="2" customFormat="1" ht="24.15" customHeight="1">
      <c r="A131" s="39"/>
      <c r="B131" s="40"/>
      <c r="C131" s="228" t="s">
        <v>204</v>
      </c>
      <c r="D131" s="228" t="s">
        <v>161</v>
      </c>
      <c r="E131" s="229" t="s">
        <v>674</v>
      </c>
      <c r="F131" s="230" t="s">
        <v>675</v>
      </c>
      <c r="G131" s="231" t="s">
        <v>164</v>
      </c>
      <c r="H131" s="232">
        <v>45.5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43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165</v>
      </c>
      <c r="AT131" s="240" t="s">
        <v>161</v>
      </c>
      <c r="AU131" s="240" t="s">
        <v>85</v>
      </c>
      <c r="AY131" s="18" t="s">
        <v>159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85</v>
      </c>
      <c r="BK131" s="241">
        <f>ROUND(I131*H131,2)</f>
        <v>0</v>
      </c>
      <c r="BL131" s="18" t="s">
        <v>165</v>
      </c>
      <c r="BM131" s="240" t="s">
        <v>259</v>
      </c>
    </row>
    <row r="132" s="2" customFormat="1" ht="24.15" customHeight="1">
      <c r="A132" s="39"/>
      <c r="B132" s="40"/>
      <c r="C132" s="286" t="s">
        <v>208</v>
      </c>
      <c r="D132" s="286" t="s">
        <v>341</v>
      </c>
      <c r="E132" s="287" t="s">
        <v>676</v>
      </c>
      <c r="F132" s="288" t="s">
        <v>677</v>
      </c>
      <c r="G132" s="289" t="s">
        <v>544</v>
      </c>
      <c r="H132" s="290">
        <v>130</v>
      </c>
      <c r="I132" s="291"/>
      <c r="J132" s="292">
        <f>ROUND(I132*H132,2)</f>
        <v>0</v>
      </c>
      <c r="K132" s="293"/>
      <c r="L132" s="294"/>
      <c r="M132" s="295" t="s">
        <v>1</v>
      </c>
      <c r="N132" s="296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208</v>
      </c>
      <c r="AT132" s="240" t="s">
        <v>341</v>
      </c>
      <c r="AU132" s="240" t="s">
        <v>85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268</v>
      </c>
    </row>
    <row r="133" s="12" customFormat="1" ht="25.92" customHeight="1">
      <c r="A133" s="12"/>
      <c r="B133" s="212"/>
      <c r="C133" s="213"/>
      <c r="D133" s="214" t="s">
        <v>77</v>
      </c>
      <c r="E133" s="215" t="s">
        <v>678</v>
      </c>
      <c r="F133" s="215" t="s">
        <v>679</v>
      </c>
      <c r="G133" s="213"/>
      <c r="H133" s="213"/>
      <c r="I133" s="216"/>
      <c r="J133" s="217">
        <f>BK133</f>
        <v>0</v>
      </c>
      <c r="K133" s="213"/>
      <c r="L133" s="218"/>
      <c r="M133" s="219"/>
      <c r="N133" s="220"/>
      <c r="O133" s="220"/>
      <c r="P133" s="221">
        <f>SUM(P134:P251)</f>
        <v>0</v>
      </c>
      <c r="Q133" s="220"/>
      <c r="R133" s="221">
        <f>SUM(R134:R251)</f>
        <v>0</v>
      </c>
      <c r="S133" s="220"/>
      <c r="T133" s="222">
        <f>SUM(T134:T251)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87</v>
      </c>
      <c r="AT133" s="224" t="s">
        <v>77</v>
      </c>
      <c r="AU133" s="224" t="s">
        <v>78</v>
      </c>
      <c r="AY133" s="223" t="s">
        <v>159</v>
      </c>
      <c r="BK133" s="225">
        <f>SUM(BK134:BK251)</f>
        <v>0</v>
      </c>
    </row>
    <row r="134" s="2" customFormat="1" ht="24.15" customHeight="1">
      <c r="A134" s="39"/>
      <c r="B134" s="40"/>
      <c r="C134" s="228" t="s">
        <v>219</v>
      </c>
      <c r="D134" s="228" t="s">
        <v>161</v>
      </c>
      <c r="E134" s="229" t="s">
        <v>680</v>
      </c>
      <c r="F134" s="230" t="s">
        <v>681</v>
      </c>
      <c r="G134" s="231" t="s">
        <v>266</v>
      </c>
      <c r="H134" s="232">
        <v>8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268</v>
      </c>
      <c r="AT134" s="240" t="s">
        <v>161</v>
      </c>
      <c r="AU134" s="240" t="s">
        <v>85</v>
      </c>
      <c r="AY134" s="18" t="s">
        <v>159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268</v>
      </c>
      <c r="BM134" s="240" t="s">
        <v>303</v>
      </c>
    </row>
    <row r="135" s="2" customFormat="1" ht="24.15" customHeight="1">
      <c r="A135" s="39"/>
      <c r="B135" s="40"/>
      <c r="C135" s="286" t="s">
        <v>226</v>
      </c>
      <c r="D135" s="286" t="s">
        <v>341</v>
      </c>
      <c r="E135" s="287" t="s">
        <v>682</v>
      </c>
      <c r="F135" s="288" t="s">
        <v>683</v>
      </c>
      <c r="G135" s="289" t="s">
        <v>266</v>
      </c>
      <c r="H135" s="290">
        <v>8</v>
      </c>
      <c r="I135" s="291"/>
      <c r="J135" s="292">
        <f>ROUND(I135*H135,2)</f>
        <v>0</v>
      </c>
      <c r="K135" s="293"/>
      <c r="L135" s="294"/>
      <c r="M135" s="295" t="s">
        <v>1</v>
      </c>
      <c r="N135" s="296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377</v>
      </c>
      <c r="AT135" s="240" t="s">
        <v>341</v>
      </c>
      <c r="AU135" s="240" t="s">
        <v>85</v>
      </c>
      <c r="AY135" s="18" t="s">
        <v>159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268</v>
      </c>
      <c r="BM135" s="240" t="s">
        <v>315</v>
      </c>
    </row>
    <row r="136" s="2" customFormat="1" ht="24.15" customHeight="1">
      <c r="A136" s="39"/>
      <c r="B136" s="40"/>
      <c r="C136" s="228" t="s">
        <v>8</v>
      </c>
      <c r="D136" s="228" t="s">
        <v>161</v>
      </c>
      <c r="E136" s="229" t="s">
        <v>684</v>
      </c>
      <c r="F136" s="230" t="s">
        <v>685</v>
      </c>
      <c r="G136" s="231" t="s">
        <v>544</v>
      </c>
      <c r="H136" s="232">
        <v>100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268</v>
      </c>
      <c r="AT136" s="240" t="s">
        <v>161</v>
      </c>
      <c r="AU136" s="240" t="s">
        <v>85</v>
      </c>
      <c r="AY136" s="18" t="s">
        <v>159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268</v>
      </c>
      <c r="BM136" s="240" t="s">
        <v>326</v>
      </c>
    </row>
    <row r="137" s="2" customFormat="1" ht="24.15" customHeight="1">
      <c r="A137" s="39"/>
      <c r="B137" s="40"/>
      <c r="C137" s="286" t="s">
        <v>251</v>
      </c>
      <c r="D137" s="286" t="s">
        <v>341</v>
      </c>
      <c r="E137" s="287" t="s">
        <v>686</v>
      </c>
      <c r="F137" s="288" t="s">
        <v>687</v>
      </c>
      <c r="G137" s="289" t="s">
        <v>544</v>
      </c>
      <c r="H137" s="290">
        <v>100</v>
      </c>
      <c r="I137" s="291"/>
      <c r="J137" s="292">
        <f>ROUND(I137*H137,2)</f>
        <v>0</v>
      </c>
      <c r="K137" s="293"/>
      <c r="L137" s="294"/>
      <c r="M137" s="295" t="s">
        <v>1</v>
      </c>
      <c r="N137" s="296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377</v>
      </c>
      <c r="AT137" s="240" t="s">
        <v>341</v>
      </c>
      <c r="AU137" s="240" t="s">
        <v>85</v>
      </c>
      <c r="AY137" s="18" t="s">
        <v>159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268</v>
      </c>
      <c r="BM137" s="240" t="s">
        <v>335</v>
      </c>
    </row>
    <row r="138" s="2" customFormat="1" ht="24.15" customHeight="1">
      <c r="A138" s="39"/>
      <c r="B138" s="40"/>
      <c r="C138" s="228" t="s">
        <v>259</v>
      </c>
      <c r="D138" s="228" t="s">
        <v>161</v>
      </c>
      <c r="E138" s="229" t="s">
        <v>688</v>
      </c>
      <c r="F138" s="230" t="s">
        <v>689</v>
      </c>
      <c r="G138" s="231" t="s">
        <v>544</v>
      </c>
      <c r="H138" s="232">
        <v>78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268</v>
      </c>
      <c r="AT138" s="240" t="s">
        <v>161</v>
      </c>
      <c r="AU138" s="240" t="s">
        <v>85</v>
      </c>
      <c r="AY138" s="18" t="s">
        <v>159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268</v>
      </c>
      <c r="BM138" s="240" t="s">
        <v>346</v>
      </c>
    </row>
    <row r="139" s="2" customFormat="1" ht="21.75" customHeight="1">
      <c r="A139" s="39"/>
      <c r="B139" s="40"/>
      <c r="C139" s="286" t="s">
        <v>263</v>
      </c>
      <c r="D139" s="286" t="s">
        <v>341</v>
      </c>
      <c r="E139" s="287" t="s">
        <v>690</v>
      </c>
      <c r="F139" s="288" t="s">
        <v>691</v>
      </c>
      <c r="G139" s="289" t="s">
        <v>544</v>
      </c>
      <c r="H139" s="290">
        <v>78</v>
      </c>
      <c r="I139" s="291"/>
      <c r="J139" s="292">
        <f>ROUND(I139*H139,2)</f>
        <v>0</v>
      </c>
      <c r="K139" s="293"/>
      <c r="L139" s="294"/>
      <c r="M139" s="295" t="s">
        <v>1</v>
      </c>
      <c r="N139" s="296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377</v>
      </c>
      <c r="AT139" s="240" t="s">
        <v>341</v>
      </c>
      <c r="AU139" s="240" t="s">
        <v>85</v>
      </c>
      <c r="AY139" s="18" t="s">
        <v>159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268</v>
      </c>
      <c r="BM139" s="240" t="s">
        <v>355</v>
      </c>
    </row>
    <row r="140" s="2" customFormat="1" ht="16.5" customHeight="1">
      <c r="A140" s="39"/>
      <c r="B140" s="40"/>
      <c r="C140" s="286" t="s">
        <v>268</v>
      </c>
      <c r="D140" s="286" t="s">
        <v>341</v>
      </c>
      <c r="E140" s="287" t="s">
        <v>692</v>
      </c>
      <c r="F140" s="288" t="s">
        <v>693</v>
      </c>
      <c r="G140" s="289" t="s">
        <v>266</v>
      </c>
      <c r="H140" s="290">
        <v>80</v>
      </c>
      <c r="I140" s="291"/>
      <c r="J140" s="292">
        <f>ROUND(I140*H140,2)</f>
        <v>0</v>
      </c>
      <c r="K140" s="293"/>
      <c r="L140" s="294"/>
      <c r="M140" s="295" t="s">
        <v>1</v>
      </c>
      <c r="N140" s="296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377</v>
      </c>
      <c r="AT140" s="240" t="s">
        <v>341</v>
      </c>
      <c r="AU140" s="240" t="s">
        <v>85</v>
      </c>
      <c r="AY140" s="18" t="s">
        <v>159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268</v>
      </c>
      <c r="BM140" s="240" t="s">
        <v>365</v>
      </c>
    </row>
    <row r="141" s="2" customFormat="1" ht="24.15" customHeight="1">
      <c r="A141" s="39"/>
      <c r="B141" s="40"/>
      <c r="C141" s="228" t="s">
        <v>288</v>
      </c>
      <c r="D141" s="228" t="s">
        <v>161</v>
      </c>
      <c r="E141" s="229" t="s">
        <v>694</v>
      </c>
      <c r="F141" s="230" t="s">
        <v>695</v>
      </c>
      <c r="G141" s="231" t="s">
        <v>544</v>
      </c>
      <c r="H141" s="232">
        <v>7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268</v>
      </c>
      <c r="AT141" s="240" t="s">
        <v>161</v>
      </c>
      <c r="AU141" s="240" t="s">
        <v>85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268</v>
      </c>
      <c r="BM141" s="240" t="s">
        <v>377</v>
      </c>
    </row>
    <row r="142" s="2" customFormat="1" ht="16.5" customHeight="1">
      <c r="A142" s="39"/>
      <c r="B142" s="40"/>
      <c r="C142" s="286" t="s">
        <v>303</v>
      </c>
      <c r="D142" s="286" t="s">
        <v>341</v>
      </c>
      <c r="E142" s="287" t="s">
        <v>696</v>
      </c>
      <c r="F142" s="288" t="s">
        <v>697</v>
      </c>
      <c r="G142" s="289" t="s">
        <v>544</v>
      </c>
      <c r="H142" s="290">
        <v>7</v>
      </c>
      <c r="I142" s="291"/>
      <c r="J142" s="292">
        <f>ROUND(I142*H142,2)</f>
        <v>0</v>
      </c>
      <c r="K142" s="293"/>
      <c r="L142" s="294"/>
      <c r="M142" s="295" t="s">
        <v>1</v>
      </c>
      <c r="N142" s="296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377</v>
      </c>
      <c r="AT142" s="240" t="s">
        <v>341</v>
      </c>
      <c r="AU142" s="240" t="s">
        <v>85</v>
      </c>
      <c r="AY142" s="18" t="s">
        <v>159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268</v>
      </c>
      <c r="BM142" s="240" t="s">
        <v>385</v>
      </c>
    </row>
    <row r="143" s="2" customFormat="1" ht="24.15" customHeight="1">
      <c r="A143" s="39"/>
      <c r="B143" s="40"/>
      <c r="C143" s="228" t="s">
        <v>311</v>
      </c>
      <c r="D143" s="228" t="s">
        <v>161</v>
      </c>
      <c r="E143" s="229" t="s">
        <v>698</v>
      </c>
      <c r="F143" s="230" t="s">
        <v>699</v>
      </c>
      <c r="G143" s="231" t="s">
        <v>544</v>
      </c>
      <c r="H143" s="232">
        <v>80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268</v>
      </c>
      <c r="AT143" s="240" t="s">
        <v>161</v>
      </c>
      <c r="AU143" s="240" t="s">
        <v>85</v>
      </c>
      <c r="AY143" s="18" t="s">
        <v>159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268</v>
      </c>
      <c r="BM143" s="240" t="s">
        <v>398</v>
      </c>
    </row>
    <row r="144" s="2" customFormat="1" ht="24.15" customHeight="1">
      <c r="A144" s="39"/>
      <c r="B144" s="40"/>
      <c r="C144" s="286" t="s">
        <v>315</v>
      </c>
      <c r="D144" s="286" t="s">
        <v>341</v>
      </c>
      <c r="E144" s="287" t="s">
        <v>700</v>
      </c>
      <c r="F144" s="288" t="s">
        <v>701</v>
      </c>
      <c r="G144" s="289" t="s">
        <v>544</v>
      </c>
      <c r="H144" s="290">
        <v>80</v>
      </c>
      <c r="I144" s="291"/>
      <c r="J144" s="292">
        <f>ROUND(I144*H144,2)</f>
        <v>0</v>
      </c>
      <c r="K144" s="293"/>
      <c r="L144" s="294"/>
      <c r="M144" s="295" t="s">
        <v>1</v>
      </c>
      <c r="N144" s="296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377</v>
      </c>
      <c r="AT144" s="240" t="s">
        <v>341</v>
      </c>
      <c r="AU144" s="240" t="s">
        <v>85</v>
      </c>
      <c r="AY144" s="18" t="s">
        <v>159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268</v>
      </c>
      <c r="BM144" s="240" t="s">
        <v>407</v>
      </c>
    </row>
    <row r="145" s="2" customFormat="1" ht="24.15" customHeight="1">
      <c r="A145" s="39"/>
      <c r="B145" s="40"/>
      <c r="C145" s="228" t="s">
        <v>7</v>
      </c>
      <c r="D145" s="228" t="s">
        <v>161</v>
      </c>
      <c r="E145" s="229" t="s">
        <v>702</v>
      </c>
      <c r="F145" s="230" t="s">
        <v>703</v>
      </c>
      <c r="G145" s="231" t="s">
        <v>544</v>
      </c>
      <c r="H145" s="232">
        <v>1050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268</v>
      </c>
      <c r="AT145" s="240" t="s">
        <v>161</v>
      </c>
      <c r="AU145" s="240" t="s">
        <v>85</v>
      </c>
      <c r="AY145" s="18" t="s">
        <v>159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268</v>
      </c>
      <c r="BM145" s="240" t="s">
        <v>417</v>
      </c>
    </row>
    <row r="146" s="2" customFormat="1" ht="24.15" customHeight="1">
      <c r="A146" s="39"/>
      <c r="B146" s="40"/>
      <c r="C146" s="286" t="s">
        <v>326</v>
      </c>
      <c r="D146" s="286" t="s">
        <v>341</v>
      </c>
      <c r="E146" s="287" t="s">
        <v>704</v>
      </c>
      <c r="F146" s="288" t="s">
        <v>705</v>
      </c>
      <c r="G146" s="289" t="s">
        <v>544</v>
      </c>
      <c r="H146" s="290">
        <v>320</v>
      </c>
      <c r="I146" s="291"/>
      <c r="J146" s="292">
        <f>ROUND(I146*H146,2)</f>
        <v>0</v>
      </c>
      <c r="K146" s="293"/>
      <c r="L146" s="294"/>
      <c r="M146" s="295" t="s">
        <v>1</v>
      </c>
      <c r="N146" s="296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377</v>
      </c>
      <c r="AT146" s="240" t="s">
        <v>341</v>
      </c>
      <c r="AU146" s="240" t="s">
        <v>85</v>
      </c>
      <c r="AY146" s="18" t="s">
        <v>159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268</v>
      </c>
      <c r="BM146" s="240" t="s">
        <v>430</v>
      </c>
    </row>
    <row r="147" s="2" customFormat="1" ht="24.15" customHeight="1">
      <c r="A147" s="39"/>
      <c r="B147" s="40"/>
      <c r="C147" s="286" t="s">
        <v>331</v>
      </c>
      <c r="D147" s="286" t="s">
        <v>341</v>
      </c>
      <c r="E147" s="287" t="s">
        <v>706</v>
      </c>
      <c r="F147" s="288" t="s">
        <v>707</v>
      </c>
      <c r="G147" s="289" t="s">
        <v>544</v>
      </c>
      <c r="H147" s="290">
        <v>730</v>
      </c>
      <c r="I147" s="291"/>
      <c r="J147" s="292">
        <f>ROUND(I147*H147,2)</f>
        <v>0</v>
      </c>
      <c r="K147" s="293"/>
      <c r="L147" s="294"/>
      <c r="M147" s="295" t="s">
        <v>1</v>
      </c>
      <c r="N147" s="296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377</v>
      </c>
      <c r="AT147" s="240" t="s">
        <v>341</v>
      </c>
      <c r="AU147" s="240" t="s">
        <v>85</v>
      </c>
      <c r="AY147" s="18" t="s">
        <v>159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268</v>
      </c>
      <c r="BM147" s="240" t="s">
        <v>439</v>
      </c>
    </row>
    <row r="148" s="2" customFormat="1" ht="24.15" customHeight="1">
      <c r="A148" s="39"/>
      <c r="B148" s="40"/>
      <c r="C148" s="228" t="s">
        <v>335</v>
      </c>
      <c r="D148" s="228" t="s">
        <v>161</v>
      </c>
      <c r="E148" s="229" t="s">
        <v>708</v>
      </c>
      <c r="F148" s="230" t="s">
        <v>709</v>
      </c>
      <c r="G148" s="231" t="s">
        <v>544</v>
      </c>
      <c r="H148" s="232">
        <v>300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268</v>
      </c>
      <c r="AT148" s="240" t="s">
        <v>161</v>
      </c>
      <c r="AU148" s="240" t="s">
        <v>85</v>
      </c>
      <c r="AY148" s="18" t="s">
        <v>159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268</v>
      </c>
      <c r="BM148" s="240" t="s">
        <v>448</v>
      </c>
    </row>
    <row r="149" s="2" customFormat="1" ht="24.15" customHeight="1">
      <c r="A149" s="39"/>
      <c r="B149" s="40"/>
      <c r="C149" s="286" t="s">
        <v>340</v>
      </c>
      <c r="D149" s="286" t="s">
        <v>341</v>
      </c>
      <c r="E149" s="287" t="s">
        <v>710</v>
      </c>
      <c r="F149" s="288" t="s">
        <v>711</v>
      </c>
      <c r="G149" s="289" t="s">
        <v>544</v>
      </c>
      <c r="H149" s="290">
        <v>300</v>
      </c>
      <c r="I149" s="291"/>
      <c r="J149" s="292">
        <f>ROUND(I149*H149,2)</f>
        <v>0</v>
      </c>
      <c r="K149" s="293"/>
      <c r="L149" s="294"/>
      <c r="M149" s="295" t="s">
        <v>1</v>
      </c>
      <c r="N149" s="296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377</v>
      </c>
      <c r="AT149" s="240" t="s">
        <v>341</v>
      </c>
      <c r="AU149" s="240" t="s">
        <v>85</v>
      </c>
      <c r="AY149" s="18" t="s">
        <v>159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268</v>
      </c>
      <c r="BM149" s="240" t="s">
        <v>712</v>
      </c>
    </row>
    <row r="150" s="2" customFormat="1" ht="24.15" customHeight="1">
      <c r="A150" s="39"/>
      <c r="B150" s="40"/>
      <c r="C150" s="228" t="s">
        <v>346</v>
      </c>
      <c r="D150" s="228" t="s">
        <v>161</v>
      </c>
      <c r="E150" s="229" t="s">
        <v>713</v>
      </c>
      <c r="F150" s="230" t="s">
        <v>714</v>
      </c>
      <c r="G150" s="231" t="s">
        <v>544</v>
      </c>
      <c r="H150" s="232">
        <v>160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268</v>
      </c>
      <c r="AT150" s="240" t="s">
        <v>161</v>
      </c>
      <c r="AU150" s="240" t="s">
        <v>85</v>
      </c>
      <c r="AY150" s="18" t="s">
        <v>159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85</v>
      </c>
      <c r="BK150" s="241">
        <f>ROUND(I150*H150,2)</f>
        <v>0</v>
      </c>
      <c r="BL150" s="18" t="s">
        <v>268</v>
      </c>
      <c r="BM150" s="240" t="s">
        <v>715</v>
      </c>
    </row>
    <row r="151" s="2" customFormat="1" ht="24.15" customHeight="1">
      <c r="A151" s="39"/>
      <c r="B151" s="40"/>
      <c r="C151" s="286" t="s">
        <v>351</v>
      </c>
      <c r="D151" s="286" t="s">
        <v>341</v>
      </c>
      <c r="E151" s="287" t="s">
        <v>716</v>
      </c>
      <c r="F151" s="288" t="s">
        <v>717</v>
      </c>
      <c r="G151" s="289" t="s">
        <v>544</v>
      </c>
      <c r="H151" s="290">
        <v>160</v>
      </c>
      <c r="I151" s="291"/>
      <c r="J151" s="292">
        <f>ROUND(I151*H151,2)</f>
        <v>0</v>
      </c>
      <c r="K151" s="293"/>
      <c r="L151" s="294"/>
      <c r="M151" s="295" t="s">
        <v>1</v>
      </c>
      <c r="N151" s="296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377</v>
      </c>
      <c r="AT151" s="240" t="s">
        <v>341</v>
      </c>
      <c r="AU151" s="240" t="s">
        <v>85</v>
      </c>
      <c r="AY151" s="18" t="s">
        <v>159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85</v>
      </c>
      <c r="BK151" s="241">
        <f>ROUND(I151*H151,2)</f>
        <v>0</v>
      </c>
      <c r="BL151" s="18" t="s">
        <v>268</v>
      </c>
      <c r="BM151" s="240" t="s">
        <v>718</v>
      </c>
    </row>
    <row r="152" s="2" customFormat="1" ht="24.15" customHeight="1">
      <c r="A152" s="39"/>
      <c r="B152" s="40"/>
      <c r="C152" s="228" t="s">
        <v>355</v>
      </c>
      <c r="D152" s="228" t="s">
        <v>161</v>
      </c>
      <c r="E152" s="229" t="s">
        <v>719</v>
      </c>
      <c r="F152" s="230" t="s">
        <v>720</v>
      </c>
      <c r="G152" s="231" t="s">
        <v>544</v>
      </c>
      <c r="H152" s="232">
        <v>180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268</v>
      </c>
      <c r="AT152" s="240" t="s">
        <v>161</v>
      </c>
      <c r="AU152" s="240" t="s">
        <v>85</v>
      </c>
      <c r="AY152" s="18" t="s">
        <v>159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268</v>
      </c>
      <c r="BM152" s="240" t="s">
        <v>721</v>
      </c>
    </row>
    <row r="153" s="2" customFormat="1" ht="24.15" customHeight="1">
      <c r="A153" s="39"/>
      <c r="B153" s="40"/>
      <c r="C153" s="286" t="s">
        <v>360</v>
      </c>
      <c r="D153" s="286" t="s">
        <v>341</v>
      </c>
      <c r="E153" s="287" t="s">
        <v>722</v>
      </c>
      <c r="F153" s="288" t="s">
        <v>723</v>
      </c>
      <c r="G153" s="289" t="s">
        <v>544</v>
      </c>
      <c r="H153" s="290">
        <v>180</v>
      </c>
      <c r="I153" s="291"/>
      <c r="J153" s="292">
        <f>ROUND(I153*H153,2)</f>
        <v>0</v>
      </c>
      <c r="K153" s="293"/>
      <c r="L153" s="294"/>
      <c r="M153" s="295" t="s">
        <v>1</v>
      </c>
      <c r="N153" s="296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377</v>
      </c>
      <c r="AT153" s="240" t="s">
        <v>341</v>
      </c>
      <c r="AU153" s="240" t="s">
        <v>85</v>
      </c>
      <c r="AY153" s="18" t="s">
        <v>159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85</v>
      </c>
      <c r="BK153" s="241">
        <f>ROUND(I153*H153,2)</f>
        <v>0</v>
      </c>
      <c r="BL153" s="18" t="s">
        <v>268</v>
      </c>
      <c r="BM153" s="240" t="s">
        <v>724</v>
      </c>
    </row>
    <row r="154" s="2" customFormat="1" ht="24.15" customHeight="1">
      <c r="A154" s="39"/>
      <c r="B154" s="40"/>
      <c r="C154" s="228" t="s">
        <v>365</v>
      </c>
      <c r="D154" s="228" t="s">
        <v>161</v>
      </c>
      <c r="E154" s="229" t="s">
        <v>725</v>
      </c>
      <c r="F154" s="230" t="s">
        <v>726</v>
      </c>
      <c r="G154" s="231" t="s">
        <v>544</v>
      </c>
      <c r="H154" s="232">
        <v>100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268</v>
      </c>
      <c r="AT154" s="240" t="s">
        <v>161</v>
      </c>
      <c r="AU154" s="240" t="s">
        <v>85</v>
      </c>
      <c r="AY154" s="18" t="s">
        <v>159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268</v>
      </c>
      <c r="BM154" s="240" t="s">
        <v>727</v>
      </c>
    </row>
    <row r="155" s="2" customFormat="1" ht="24.15" customHeight="1">
      <c r="A155" s="39"/>
      <c r="B155" s="40"/>
      <c r="C155" s="286" t="s">
        <v>371</v>
      </c>
      <c r="D155" s="286" t="s">
        <v>341</v>
      </c>
      <c r="E155" s="287" t="s">
        <v>728</v>
      </c>
      <c r="F155" s="288" t="s">
        <v>729</v>
      </c>
      <c r="G155" s="289" t="s">
        <v>544</v>
      </c>
      <c r="H155" s="290">
        <v>100</v>
      </c>
      <c r="I155" s="291"/>
      <c r="J155" s="292">
        <f>ROUND(I155*H155,2)</f>
        <v>0</v>
      </c>
      <c r="K155" s="293"/>
      <c r="L155" s="294"/>
      <c r="M155" s="295" t="s">
        <v>1</v>
      </c>
      <c r="N155" s="296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377</v>
      </c>
      <c r="AT155" s="240" t="s">
        <v>341</v>
      </c>
      <c r="AU155" s="240" t="s">
        <v>85</v>
      </c>
      <c r="AY155" s="18" t="s">
        <v>159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268</v>
      </c>
      <c r="BM155" s="240" t="s">
        <v>730</v>
      </c>
    </row>
    <row r="156" s="2" customFormat="1" ht="24.15" customHeight="1">
      <c r="A156" s="39"/>
      <c r="B156" s="40"/>
      <c r="C156" s="228" t="s">
        <v>377</v>
      </c>
      <c r="D156" s="228" t="s">
        <v>161</v>
      </c>
      <c r="E156" s="229" t="s">
        <v>731</v>
      </c>
      <c r="F156" s="230" t="s">
        <v>732</v>
      </c>
      <c r="G156" s="231" t="s">
        <v>266</v>
      </c>
      <c r="H156" s="232">
        <v>36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268</v>
      </c>
      <c r="AT156" s="240" t="s">
        <v>161</v>
      </c>
      <c r="AU156" s="240" t="s">
        <v>85</v>
      </c>
      <c r="AY156" s="18" t="s">
        <v>159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85</v>
      </c>
      <c r="BK156" s="241">
        <f>ROUND(I156*H156,2)</f>
        <v>0</v>
      </c>
      <c r="BL156" s="18" t="s">
        <v>268</v>
      </c>
      <c r="BM156" s="240" t="s">
        <v>733</v>
      </c>
    </row>
    <row r="157" s="2" customFormat="1" ht="24.15" customHeight="1">
      <c r="A157" s="39"/>
      <c r="B157" s="40"/>
      <c r="C157" s="228" t="s">
        <v>381</v>
      </c>
      <c r="D157" s="228" t="s">
        <v>161</v>
      </c>
      <c r="E157" s="229" t="s">
        <v>734</v>
      </c>
      <c r="F157" s="230" t="s">
        <v>735</v>
      </c>
      <c r="G157" s="231" t="s">
        <v>266</v>
      </c>
      <c r="H157" s="232">
        <v>14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268</v>
      </c>
      <c r="AT157" s="240" t="s">
        <v>161</v>
      </c>
      <c r="AU157" s="240" t="s">
        <v>85</v>
      </c>
      <c r="AY157" s="18" t="s">
        <v>159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268</v>
      </c>
      <c r="BM157" s="240" t="s">
        <v>736</v>
      </c>
    </row>
    <row r="158" s="2" customFormat="1" ht="24.15" customHeight="1">
      <c r="A158" s="39"/>
      <c r="B158" s="40"/>
      <c r="C158" s="228" t="s">
        <v>385</v>
      </c>
      <c r="D158" s="228" t="s">
        <v>161</v>
      </c>
      <c r="E158" s="229" t="s">
        <v>737</v>
      </c>
      <c r="F158" s="230" t="s">
        <v>738</v>
      </c>
      <c r="G158" s="231" t="s">
        <v>266</v>
      </c>
      <c r="H158" s="232">
        <v>8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268</v>
      </c>
      <c r="AT158" s="240" t="s">
        <v>161</v>
      </c>
      <c r="AU158" s="240" t="s">
        <v>85</v>
      </c>
      <c r="AY158" s="18" t="s">
        <v>159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268</v>
      </c>
      <c r="BM158" s="240" t="s">
        <v>739</v>
      </c>
    </row>
    <row r="159" s="2" customFormat="1" ht="24.15" customHeight="1">
      <c r="A159" s="39"/>
      <c r="B159" s="40"/>
      <c r="C159" s="228" t="s">
        <v>390</v>
      </c>
      <c r="D159" s="228" t="s">
        <v>161</v>
      </c>
      <c r="E159" s="229" t="s">
        <v>740</v>
      </c>
      <c r="F159" s="230" t="s">
        <v>741</v>
      </c>
      <c r="G159" s="231" t="s">
        <v>266</v>
      </c>
      <c r="H159" s="232">
        <v>6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268</v>
      </c>
      <c r="AT159" s="240" t="s">
        <v>161</v>
      </c>
      <c r="AU159" s="240" t="s">
        <v>85</v>
      </c>
      <c r="AY159" s="18" t="s">
        <v>159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268</v>
      </c>
      <c r="BM159" s="240" t="s">
        <v>742</v>
      </c>
    </row>
    <row r="160" s="2" customFormat="1" ht="24.15" customHeight="1">
      <c r="A160" s="39"/>
      <c r="B160" s="40"/>
      <c r="C160" s="228" t="s">
        <v>398</v>
      </c>
      <c r="D160" s="228" t="s">
        <v>161</v>
      </c>
      <c r="E160" s="229" t="s">
        <v>743</v>
      </c>
      <c r="F160" s="230" t="s">
        <v>744</v>
      </c>
      <c r="G160" s="231" t="s">
        <v>266</v>
      </c>
      <c r="H160" s="232">
        <v>4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268</v>
      </c>
      <c r="AT160" s="240" t="s">
        <v>161</v>
      </c>
      <c r="AU160" s="240" t="s">
        <v>85</v>
      </c>
      <c r="AY160" s="18" t="s">
        <v>159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268</v>
      </c>
      <c r="BM160" s="240" t="s">
        <v>745</v>
      </c>
    </row>
    <row r="161" s="2" customFormat="1" ht="33" customHeight="1">
      <c r="A161" s="39"/>
      <c r="B161" s="40"/>
      <c r="C161" s="228" t="s">
        <v>403</v>
      </c>
      <c r="D161" s="228" t="s">
        <v>161</v>
      </c>
      <c r="E161" s="229" t="s">
        <v>746</v>
      </c>
      <c r="F161" s="230" t="s">
        <v>747</v>
      </c>
      <c r="G161" s="231" t="s">
        <v>266</v>
      </c>
      <c r="H161" s="232">
        <v>48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268</v>
      </c>
      <c r="AT161" s="240" t="s">
        <v>161</v>
      </c>
      <c r="AU161" s="240" t="s">
        <v>85</v>
      </c>
      <c r="AY161" s="18" t="s">
        <v>159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268</v>
      </c>
      <c r="BM161" s="240" t="s">
        <v>748</v>
      </c>
    </row>
    <row r="162" s="2" customFormat="1" ht="33" customHeight="1">
      <c r="A162" s="39"/>
      <c r="B162" s="40"/>
      <c r="C162" s="286" t="s">
        <v>407</v>
      </c>
      <c r="D162" s="286" t="s">
        <v>341</v>
      </c>
      <c r="E162" s="287" t="s">
        <v>749</v>
      </c>
      <c r="F162" s="288" t="s">
        <v>750</v>
      </c>
      <c r="G162" s="289" t="s">
        <v>266</v>
      </c>
      <c r="H162" s="290">
        <v>48</v>
      </c>
      <c r="I162" s="291"/>
      <c r="J162" s="292">
        <f>ROUND(I162*H162,2)</f>
        <v>0</v>
      </c>
      <c r="K162" s="293"/>
      <c r="L162" s="294"/>
      <c r="M162" s="295" t="s">
        <v>1</v>
      </c>
      <c r="N162" s="296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377</v>
      </c>
      <c r="AT162" s="240" t="s">
        <v>341</v>
      </c>
      <c r="AU162" s="240" t="s">
        <v>85</v>
      </c>
      <c r="AY162" s="18" t="s">
        <v>159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85</v>
      </c>
      <c r="BK162" s="241">
        <f>ROUND(I162*H162,2)</f>
        <v>0</v>
      </c>
      <c r="BL162" s="18" t="s">
        <v>268</v>
      </c>
      <c r="BM162" s="240" t="s">
        <v>751</v>
      </c>
    </row>
    <row r="163" s="2" customFormat="1" ht="33" customHeight="1">
      <c r="A163" s="39"/>
      <c r="B163" s="40"/>
      <c r="C163" s="228" t="s">
        <v>411</v>
      </c>
      <c r="D163" s="228" t="s">
        <v>161</v>
      </c>
      <c r="E163" s="229" t="s">
        <v>752</v>
      </c>
      <c r="F163" s="230" t="s">
        <v>753</v>
      </c>
      <c r="G163" s="231" t="s">
        <v>266</v>
      </c>
      <c r="H163" s="232">
        <v>4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268</v>
      </c>
      <c r="AT163" s="240" t="s">
        <v>161</v>
      </c>
      <c r="AU163" s="240" t="s">
        <v>85</v>
      </c>
      <c r="AY163" s="18" t="s">
        <v>159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268</v>
      </c>
      <c r="BM163" s="240" t="s">
        <v>754</v>
      </c>
    </row>
    <row r="164" s="2" customFormat="1" ht="21.75" customHeight="1">
      <c r="A164" s="39"/>
      <c r="B164" s="40"/>
      <c r="C164" s="286" t="s">
        <v>417</v>
      </c>
      <c r="D164" s="286" t="s">
        <v>341</v>
      </c>
      <c r="E164" s="287" t="s">
        <v>755</v>
      </c>
      <c r="F164" s="288" t="s">
        <v>756</v>
      </c>
      <c r="G164" s="289" t="s">
        <v>266</v>
      </c>
      <c r="H164" s="290">
        <v>1</v>
      </c>
      <c r="I164" s="291"/>
      <c r="J164" s="292">
        <f>ROUND(I164*H164,2)</f>
        <v>0</v>
      </c>
      <c r="K164" s="293"/>
      <c r="L164" s="294"/>
      <c r="M164" s="295" t="s">
        <v>1</v>
      </c>
      <c r="N164" s="296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377</v>
      </c>
      <c r="AT164" s="240" t="s">
        <v>341</v>
      </c>
      <c r="AU164" s="240" t="s">
        <v>85</v>
      </c>
      <c r="AY164" s="18" t="s">
        <v>159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85</v>
      </c>
      <c r="BK164" s="241">
        <f>ROUND(I164*H164,2)</f>
        <v>0</v>
      </c>
      <c r="BL164" s="18" t="s">
        <v>268</v>
      </c>
      <c r="BM164" s="240" t="s">
        <v>757</v>
      </c>
    </row>
    <row r="165" s="2" customFormat="1" ht="21.75" customHeight="1">
      <c r="A165" s="39"/>
      <c r="B165" s="40"/>
      <c r="C165" s="286" t="s">
        <v>425</v>
      </c>
      <c r="D165" s="286" t="s">
        <v>341</v>
      </c>
      <c r="E165" s="287" t="s">
        <v>758</v>
      </c>
      <c r="F165" s="288" t="s">
        <v>759</v>
      </c>
      <c r="G165" s="289" t="s">
        <v>266</v>
      </c>
      <c r="H165" s="290">
        <v>3</v>
      </c>
      <c r="I165" s="291"/>
      <c r="J165" s="292">
        <f>ROUND(I165*H165,2)</f>
        <v>0</v>
      </c>
      <c r="K165" s="293"/>
      <c r="L165" s="294"/>
      <c r="M165" s="295" t="s">
        <v>1</v>
      </c>
      <c r="N165" s="296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377</v>
      </c>
      <c r="AT165" s="240" t="s">
        <v>341</v>
      </c>
      <c r="AU165" s="240" t="s">
        <v>85</v>
      </c>
      <c r="AY165" s="18" t="s">
        <v>159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268</v>
      </c>
      <c r="BM165" s="240" t="s">
        <v>760</v>
      </c>
    </row>
    <row r="166" s="2" customFormat="1" ht="24.15" customHeight="1">
      <c r="A166" s="39"/>
      <c r="B166" s="40"/>
      <c r="C166" s="228" t="s">
        <v>430</v>
      </c>
      <c r="D166" s="228" t="s">
        <v>161</v>
      </c>
      <c r="E166" s="229" t="s">
        <v>761</v>
      </c>
      <c r="F166" s="230" t="s">
        <v>762</v>
      </c>
      <c r="G166" s="231" t="s">
        <v>544</v>
      </c>
      <c r="H166" s="232">
        <v>200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268</v>
      </c>
      <c r="AT166" s="240" t="s">
        <v>161</v>
      </c>
      <c r="AU166" s="240" t="s">
        <v>85</v>
      </c>
      <c r="AY166" s="18" t="s">
        <v>159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268</v>
      </c>
      <c r="BM166" s="240" t="s">
        <v>763</v>
      </c>
    </row>
    <row r="167" s="2" customFormat="1" ht="24.15" customHeight="1">
      <c r="A167" s="39"/>
      <c r="B167" s="40"/>
      <c r="C167" s="286" t="s">
        <v>435</v>
      </c>
      <c r="D167" s="286" t="s">
        <v>341</v>
      </c>
      <c r="E167" s="287" t="s">
        <v>764</v>
      </c>
      <c r="F167" s="288" t="s">
        <v>765</v>
      </c>
      <c r="G167" s="289" t="s">
        <v>544</v>
      </c>
      <c r="H167" s="290">
        <v>200</v>
      </c>
      <c r="I167" s="291"/>
      <c r="J167" s="292">
        <f>ROUND(I167*H167,2)</f>
        <v>0</v>
      </c>
      <c r="K167" s="293"/>
      <c r="L167" s="294"/>
      <c r="M167" s="295" t="s">
        <v>1</v>
      </c>
      <c r="N167" s="296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377</v>
      </c>
      <c r="AT167" s="240" t="s">
        <v>341</v>
      </c>
      <c r="AU167" s="240" t="s">
        <v>85</v>
      </c>
      <c r="AY167" s="18" t="s">
        <v>159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85</v>
      </c>
      <c r="BK167" s="241">
        <f>ROUND(I167*H167,2)</f>
        <v>0</v>
      </c>
      <c r="BL167" s="18" t="s">
        <v>268</v>
      </c>
      <c r="BM167" s="240" t="s">
        <v>766</v>
      </c>
    </row>
    <row r="168" s="2" customFormat="1" ht="24.15" customHeight="1">
      <c r="A168" s="39"/>
      <c r="B168" s="40"/>
      <c r="C168" s="228" t="s">
        <v>439</v>
      </c>
      <c r="D168" s="228" t="s">
        <v>161</v>
      </c>
      <c r="E168" s="229" t="s">
        <v>767</v>
      </c>
      <c r="F168" s="230" t="s">
        <v>768</v>
      </c>
      <c r="G168" s="231" t="s">
        <v>266</v>
      </c>
      <c r="H168" s="232">
        <v>16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268</v>
      </c>
      <c r="AT168" s="240" t="s">
        <v>161</v>
      </c>
      <c r="AU168" s="240" t="s">
        <v>85</v>
      </c>
      <c r="AY168" s="18" t="s">
        <v>159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268</v>
      </c>
      <c r="BM168" s="240" t="s">
        <v>769</v>
      </c>
    </row>
    <row r="169" s="2" customFormat="1" ht="24.15" customHeight="1">
      <c r="A169" s="39"/>
      <c r="B169" s="40"/>
      <c r="C169" s="286" t="s">
        <v>443</v>
      </c>
      <c r="D169" s="286" t="s">
        <v>341</v>
      </c>
      <c r="E169" s="287" t="s">
        <v>770</v>
      </c>
      <c r="F169" s="288" t="s">
        <v>771</v>
      </c>
      <c r="G169" s="289" t="s">
        <v>266</v>
      </c>
      <c r="H169" s="290">
        <v>16</v>
      </c>
      <c r="I169" s="291"/>
      <c r="J169" s="292">
        <f>ROUND(I169*H169,2)</f>
        <v>0</v>
      </c>
      <c r="K169" s="293"/>
      <c r="L169" s="294"/>
      <c r="M169" s="295" t="s">
        <v>1</v>
      </c>
      <c r="N169" s="296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377</v>
      </c>
      <c r="AT169" s="240" t="s">
        <v>341</v>
      </c>
      <c r="AU169" s="240" t="s">
        <v>85</v>
      </c>
      <c r="AY169" s="18" t="s">
        <v>159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85</v>
      </c>
      <c r="BK169" s="241">
        <f>ROUND(I169*H169,2)</f>
        <v>0</v>
      </c>
      <c r="BL169" s="18" t="s">
        <v>268</v>
      </c>
      <c r="BM169" s="240" t="s">
        <v>772</v>
      </c>
    </row>
    <row r="170" s="2" customFormat="1" ht="24.15" customHeight="1">
      <c r="A170" s="39"/>
      <c r="B170" s="40"/>
      <c r="C170" s="228" t="s">
        <v>448</v>
      </c>
      <c r="D170" s="228" t="s">
        <v>161</v>
      </c>
      <c r="E170" s="229" t="s">
        <v>773</v>
      </c>
      <c r="F170" s="230" t="s">
        <v>774</v>
      </c>
      <c r="G170" s="231" t="s">
        <v>266</v>
      </c>
      <c r="H170" s="232">
        <v>2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268</v>
      </c>
      <c r="AT170" s="240" t="s">
        <v>161</v>
      </c>
      <c r="AU170" s="240" t="s">
        <v>85</v>
      </c>
      <c r="AY170" s="18" t="s">
        <v>159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85</v>
      </c>
      <c r="BK170" s="241">
        <f>ROUND(I170*H170,2)</f>
        <v>0</v>
      </c>
      <c r="BL170" s="18" t="s">
        <v>268</v>
      </c>
      <c r="BM170" s="240" t="s">
        <v>775</v>
      </c>
    </row>
    <row r="171" s="2" customFormat="1" ht="24.15" customHeight="1">
      <c r="A171" s="39"/>
      <c r="B171" s="40"/>
      <c r="C171" s="286" t="s">
        <v>454</v>
      </c>
      <c r="D171" s="286" t="s">
        <v>341</v>
      </c>
      <c r="E171" s="287" t="s">
        <v>776</v>
      </c>
      <c r="F171" s="288" t="s">
        <v>777</v>
      </c>
      <c r="G171" s="289" t="s">
        <v>266</v>
      </c>
      <c r="H171" s="290">
        <v>2</v>
      </c>
      <c r="I171" s="291"/>
      <c r="J171" s="292">
        <f>ROUND(I171*H171,2)</f>
        <v>0</v>
      </c>
      <c r="K171" s="293"/>
      <c r="L171" s="294"/>
      <c r="M171" s="295" t="s">
        <v>1</v>
      </c>
      <c r="N171" s="296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377</v>
      </c>
      <c r="AT171" s="240" t="s">
        <v>341</v>
      </c>
      <c r="AU171" s="240" t="s">
        <v>85</v>
      </c>
      <c r="AY171" s="18" t="s">
        <v>159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85</v>
      </c>
      <c r="BK171" s="241">
        <f>ROUND(I171*H171,2)</f>
        <v>0</v>
      </c>
      <c r="BL171" s="18" t="s">
        <v>268</v>
      </c>
      <c r="BM171" s="240" t="s">
        <v>778</v>
      </c>
    </row>
    <row r="172" s="2" customFormat="1" ht="24.15" customHeight="1">
      <c r="A172" s="39"/>
      <c r="B172" s="40"/>
      <c r="C172" s="228" t="s">
        <v>712</v>
      </c>
      <c r="D172" s="228" t="s">
        <v>161</v>
      </c>
      <c r="E172" s="229" t="s">
        <v>779</v>
      </c>
      <c r="F172" s="230" t="s">
        <v>780</v>
      </c>
      <c r="G172" s="231" t="s">
        <v>266</v>
      </c>
      <c r="H172" s="232">
        <v>5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268</v>
      </c>
      <c r="AT172" s="240" t="s">
        <v>161</v>
      </c>
      <c r="AU172" s="240" t="s">
        <v>85</v>
      </c>
      <c r="AY172" s="18" t="s">
        <v>159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268</v>
      </c>
      <c r="BM172" s="240" t="s">
        <v>781</v>
      </c>
    </row>
    <row r="173" s="2" customFormat="1" ht="16.5" customHeight="1">
      <c r="A173" s="39"/>
      <c r="B173" s="40"/>
      <c r="C173" s="286" t="s">
        <v>782</v>
      </c>
      <c r="D173" s="286" t="s">
        <v>341</v>
      </c>
      <c r="E173" s="287" t="s">
        <v>783</v>
      </c>
      <c r="F173" s="288" t="s">
        <v>784</v>
      </c>
      <c r="G173" s="289" t="s">
        <v>266</v>
      </c>
      <c r="H173" s="290">
        <v>1</v>
      </c>
      <c r="I173" s="291"/>
      <c r="J173" s="292">
        <f>ROUND(I173*H173,2)</f>
        <v>0</v>
      </c>
      <c r="K173" s="293"/>
      <c r="L173" s="294"/>
      <c r="M173" s="295" t="s">
        <v>1</v>
      </c>
      <c r="N173" s="296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377</v>
      </c>
      <c r="AT173" s="240" t="s">
        <v>341</v>
      </c>
      <c r="AU173" s="240" t="s">
        <v>85</v>
      </c>
      <c r="AY173" s="18" t="s">
        <v>159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268</v>
      </c>
      <c r="BM173" s="240" t="s">
        <v>785</v>
      </c>
    </row>
    <row r="174" s="2" customFormat="1" ht="16.5" customHeight="1">
      <c r="A174" s="39"/>
      <c r="B174" s="40"/>
      <c r="C174" s="286" t="s">
        <v>715</v>
      </c>
      <c r="D174" s="286" t="s">
        <v>341</v>
      </c>
      <c r="E174" s="287" t="s">
        <v>786</v>
      </c>
      <c r="F174" s="288" t="s">
        <v>787</v>
      </c>
      <c r="G174" s="289" t="s">
        <v>266</v>
      </c>
      <c r="H174" s="290">
        <v>2</v>
      </c>
      <c r="I174" s="291"/>
      <c r="J174" s="292">
        <f>ROUND(I174*H174,2)</f>
        <v>0</v>
      </c>
      <c r="K174" s="293"/>
      <c r="L174" s="294"/>
      <c r="M174" s="295" t="s">
        <v>1</v>
      </c>
      <c r="N174" s="296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377</v>
      </c>
      <c r="AT174" s="240" t="s">
        <v>341</v>
      </c>
      <c r="AU174" s="240" t="s">
        <v>85</v>
      </c>
      <c r="AY174" s="18" t="s">
        <v>159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85</v>
      </c>
      <c r="BK174" s="241">
        <f>ROUND(I174*H174,2)</f>
        <v>0</v>
      </c>
      <c r="BL174" s="18" t="s">
        <v>268</v>
      </c>
      <c r="BM174" s="240" t="s">
        <v>788</v>
      </c>
    </row>
    <row r="175" s="2" customFormat="1" ht="24.15" customHeight="1">
      <c r="A175" s="39"/>
      <c r="B175" s="40"/>
      <c r="C175" s="286" t="s">
        <v>789</v>
      </c>
      <c r="D175" s="286" t="s">
        <v>341</v>
      </c>
      <c r="E175" s="287" t="s">
        <v>790</v>
      </c>
      <c r="F175" s="288" t="s">
        <v>791</v>
      </c>
      <c r="G175" s="289" t="s">
        <v>266</v>
      </c>
      <c r="H175" s="290">
        <v>2</v>
      </c>
      <c r="I175" s="291"/>
      <c r="J175" s="292">
        <f>ROUND(I175*H175,2)</f>
        <v>0</v>
      </c>
      <c r="K175" s="293"/>
      <c r="L175" s="294"/>
      <c r="M175" s="295" t="s">
        <v>1</v>
      </c>
      <c r="N175" s="296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377</v>
      </c>
      <c r="AT175" s="240" t="s">
        <v>341</v>
      </c>
      <c r="AU175" s="240" t="s">
        <v>85</v>
      </c>
      <c r="AY175" s="18" t="s">
        <v>159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85</v>
      </c>
      <c r="BK175" s="241">
        <f>ROUND(I175*H175,2)</f>
        <v>0</v>
      </c>
      <c r="BL175" s="18" t="s">
        <v>268</v>
      </c>
      <c r="BM175" s="240" t="s">
        <v>792</v>
      </c>
    </row>
    <row r="176" s="2" customFormat="1" ht="33" customHeight="1">
      <c r="A176" s="39"/>
      <c r="B176" s="40"/>
      <c r="C176" s="228" t="s">
        <v>718</v>
      </c>
      <c r="D176" s="228" t="s">
        <v>161</v>
      </c>
      <c r="E176" s="229" t="s">
        <v>793</v>
      </c>
      <c r="F176" s="230" t="s">
        <v>794</v>
      </c>
      <c r="G176" s="231" t="s">
        <v>266</v>
      </c>
      <c r="H176" s="232">
        <v>24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268</v>
      </c>
      <c r="AT176" s="240" t="s">
        <v>161</v>
      </c>
      <c r="AU176" s="240" t="s">
        <v>85</v>
      </c>
      <c r="AY176" s="18" t="s">
        <v>159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85</v>
      </c>
      <c r="BK176" s="241">
        <f>ROUND(I176*H176,2)</f>
        <v>0</v>
      </c>
      <c r="BL176" s="18" t="s">
        <v>268</v>
      </c>
      <c r="BM176" s="240" t="s">
        <v>795</v>
      </c>
    </row>
    <row r="177" s="2" customFormat="1" ht="24.15" customHeight="1">
      <c r="A177" s="39"/>
      <c r="B177" s="40"/>
      <c r="C177" s="286" t="s">
        <v>796</v>
      </c>
      <c r="D177" s="286" t="s">
        <v>341</v>
      </c>
      <c r="E177" s="287" t="s">
        <v>797</v>
      </c>
      <c r="F177" s="288" t="s">
        <v>798</v>
      </c>
      <c r="G177" s="289" t="s">
        <v>266</v>
      </c>
      <c r="H177" s="290">
        <v>1</v>
      </c>
      <c r="I177" s="291"/>
      <c r="J177" s="292">
        <f>ROUND(I177*H177,2)</f>
        <v>0</v>
      </c>
      <c r="K177" s="293"/>
      <c r="L177" s="294"/>
      <c r="M177" s="295" t="s">
        <v>1</v>
      </c>
      <c r="N177" s="296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377</v>
      </c>
      <c r="AT177" s="240" t="s">
        <v>341</v>
      </c>
      <c r="AU177" s="240" t="s">
        <v>85</v>
      </c>
      <c r="AY177" s="18" t="s">
        <v>159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268</v>
      </c>
      <c r="BM177" s="240" t="s">
        <v>799</v>
      </c>
    </row>
    <row r="178" s="2" customFormat="1" ht="24.15" customHeight="1">
      <c r="A178" s="39"/>
      <c r="B178" s="40"/>
      <c r="C178" s="286" t="s">
        <v>721</v>
      </c>
      <c r="D178" s="286" t="s">
        <v>341</v>
      </c>
      <c r="E178" s="287" t="s">
        <v>800</v>
      </c>
      <c r="F178" s="288" t="s">
        <v>801</v>
      </c>
      <c r="G178" s="289" t="s">
        <v>266</v>
      </c>
      <c r="H178" s="290">
        <v>1</v>
      </c>
      <c r="I178" s="291"/>
      <c r="J178" s="292">
        <f>ROUND(I178*H178,2)</f>
        <v>0</v>
      </c>
      <c r="K178" s="293"/>
      <c r="L178" s="294"/>
      <c r="M178" s="295" t="s">
        <v>1</v>
      </c>
      <c r="N178" s="296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377</v>
      </c>
      <c r="AT178" s="240" t="s">
        <v>341</v>
      </c>
      <c r="AU178" s="240" t="s">
        <v>85</v>
      </c>
      <c r="AY178" s="18" t="s">
        <v>159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85</v>
      </c>
      <c r="BK178" s="241">
        <f>ROUND(I178*H178,2)</f>
        <v>0</v>
      </c>
      <c r="BL178" s="18" t="s">
        <v>268</v>
      </c>
      <c r="BM178" s="240" t="s">
        <v>802</v>
      </c>
    </row>
    <row r="179" s="2" customFormat="1" ht="16.5" customHeight="1">
      <c r="A179" s="39"/>
      <c r="B179" s="40"/>
      <c r="C179" s="286" t="s">
        <v>803</v>
      </c>
      <c r="D179" s="286" t="s">
        <v>341</v>
      </c>
      <c r="E179" s="287" t="s">
        <v>804</v>
      </c>
      <c r="F179" s="288" t="s">
        <v>805</v>
      </c>
      <c r="G179" s="289" t="s">
        <v>266</v>
      </c>
      <c r="H179" s="290">
        <v>2</v>
      </c>
      <c r="I179" s="291"/>
      <c r="J179" s="292">
        <f>ROUND(I179*H179,2)</f>
        <v>0</v>
      </c>
      <c r="K179" s="293"/>
      <c r="L179" s="294"/>
      <c r="M179" s="295" t="s">
        <v>1</v>
      </c>
      <c r="N179" s="296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377</v>
      </c>
      <c r="AT179" s="240" t="s">
        <v>341</v>
      </c>
      <c r="AU179" s="240" t="s">
        <v>85</v>
      </c>
      <c r="AY179" s="18" t="s">
        <v>159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85</v>
      </c>
      <c r="BK179" s="241">
        <f>ROUND(I179*H179,2)</f>
        <v>0</v>
      </c>
      <c r="BL179" s="18" t="s">
        <v>268</v>
      </c>
      <c r="BM179" s="240" t="s">
        <v>806</v>
      </c>
    </row>
    <row r="180" s="2" customFormat="1" ht="16.5" customHeight="1">
      <c r="A180" s="39"/>
      <c r="B180" s="40"/>
      <c r="C180" s="286" t="s">
        <v>724</v>
      </c>
      <c r="D180" s="286" t="s">
        <v>341</v>
      </c>
      <c r="E180" s="287" t="s">
        <v>807</v>
      </c>
      <c r="F180" s="288" t="s">
        <v>808</v>
      </c>
      <c r="G180" s="289" t="s">
        <v>266</v>
      </c>
      <c r="H180" s="290">
        <v>4</v>
      </c>
      <c r="I180" s="291"/>
      <c r="J180" s="292">
        <f>ROUND(I180*H180,2)</f>
        <v>0</v>
      </c>
      <c r="K180" s="293"/>
      <c r="L180" s="294"/>
      <c r="M180" s="295" t="s">
        <v>1</v>
      </c>
      <c r="N180" s="296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377</v>
      </c>
      <c r="AT180" s="240" t="s">
        <v>341</v>
      </c>
      <c r="AU180" s="240" t="s">
        <v>85</v>
      </c>
      <c r="AY180" s="18" t="s">
        <v>159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268</v>
      </c>
      <c r="BM180" s="240" t="s">
        <v>809</v>
      </c>
    </row>
    <row r="181" s="2" customFormat="1" ht="16.5" customHeight="1">
      <c r="A181" s="39"/>
      <c r="B181" s="40"/>
      <c r="C181" s="286" t="s">
        <v>810</v>
      </c>
      <c r="D181" s="286" t="s">
        <v>341</v>
      </c>
      <c r="E181" s="287" t="s">
        <v>811</v>
      </c>
      <c r="F181" s="288" t="s">
        <v>812</v>
      </c>
      <c r="G181" s="289" t="s">
        <v>266</v>
      </c>
      <c r="H181" s="290">
        <v>4</v>
      </c>
      <c r="I181" s="291"/>
      <c r="J181" s="292">
        <f>ROUND(I181*H181,2)</f>
        <v>0</v>
      </c>
      <c r="K181" s="293"/>
      <c r="L181" s="294"/>
      <c r="M181" s="295" t="s">
        <v>1</v>
      </c>
      <c r="N181" s="296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377</v>
      </c>
      <c r="AT181" s="240" t="s">
        <v>341</v>
      </c>
      <c r="AU181" s="240" t="s">
        <v>85</v>
      </c>
      <c r="AY181" s="18" t="s">
        <v>159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268</v>
      </c>
      <c r="BM181" s="240" t="s">
        <v>813</v>
      </c>
    </row>
    <row r="182" s="2" customFormat="1" ht="16.5" customHeight="1">
      <c r="A182" s="39"/>
      <c r="B182" s="40"/>
      <c r="C182" s="286" t="s">
        <v>727</v>
      </c>
      <c r="D182" s="286" t="s">
        <v>341</v>
      </c>
      <c r="E182" s="287" t="s">
        <v>814</v>
      </c>
      <c r="F182" s="288" t="s">
        <v>815</v>
      </c>
      <c r="G182" s="289" t="s">
        <v>266</v>
      </c>
      <c r="H182" s="290">
        <v>4</v>
      </c>
      <c r="I182" s="291"/>
      <c r="J182" s="292">
        <f>ROUND(I182*H182,2)</f>
        <v>0</v>
      </c>
      <c r="K182" s="293"/>
      <c r="L182" s="294"/>
      <c r="M182" s="295" t="s">
        <v>1</v>
      </c>
      <c r="N182" s="296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377</v>
      </c>
      <c r="AT182" s="240" t="s">
        <v>341</v>
      </c>
      <c r="AU182" s="240" t="s">
        <v>85</v>
      </c>
      <c r="AY182" s="18" t="s">
        <v>159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85</v>
      </c>
      <c r="BK182" s="241">
        <f>ROUND(I182*H182,2)</f>
        <v>0</v>
      </c>
      <c r="BL182" s="18" t="s">
        <v>268</v>
      </c>
      <c r="BM182" s="240" t="s">
        <v>816</v>
      </c>
    </row>
    <row r="183" s="2" customFormat="1" ht="16.5" customHeight="1">
      <c r="A183" s="39"/>
      <c r="B183" s="40"/>
      <c r="C183" s="286" t="s">
        <v>817</v>
      </c>
      <c r="D183" s="286" t="s">
        <v>341</v>
      </c>
      <c r="E183" s="287" t="s">
        <v>818</v>
      </c>
      <c r="F183" s="288" t="s">
        <v>819</v>
      </c>
      <c r="G183" s="289" t="s">
        <v>266</v>
      </c>
      <c r="H183" s="290">
        <v>8</v>
      </c>
      <c r="I183" s="291"/>
      <c r="J183" s="292">
        <f>ROUND(I183*H183,2)</f>
        <v>0</v>
      </c>
      <c r="K183" s="293"/>
      <c r="L183" s="294"/>
      <c r="M183" s="295" t="s">
        <v>1</v>
      </c>
      <c r="N183" s="296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377</v>
      </c>
      <c r="AT183" s="240" t="s">
        <v>341</v>
      </c>
      <c r="AU183" s="240" t="s">
        <v>85</v>
      </c>
      <c r="AY183" s="18" t="s">
        <v>159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268</v>
      </c>
      <c r="BM183" s="240" t="s">
        <v>820</v>
      </c>
    </row>
    <row r="184" s="2" customFormat="1" ht="16.5" customHeight="1">
      <c r="A184" s="39"/>
      <c r="B184" s="40"/>
      <c r="C184" s="228" t="s">
        <v>730</v>
      </c>
      <c r="D184" s="228" t="s">
        <v>161</v>
      </c>
      <c r="E184" s="229" t="s">
        <v>821</v>
      </c>
      <c r="F184" s="230" t="s">
        <v>822</v>
      </c>
      <c r="G184" s="231" t="s">
        <v>266</v>
      </c>
      <c r="H184" s="232">
        <v>2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268</v>
      </c>
      <c r="AT184" s="240" t="s">
        <v>161</v>
      </c>
      <c r="AU184" s="240" t="s">
        <v>85</v>
      </c>
      <c r="AY184" s="18" t="s">
        <v>159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268</v>
      </c>
      <c r="BM184" s="240" t="s">
        <v>823</v>
      </c>
    </row>
    <row r="185" s="2" customFormat="1" ht="16.5" customHeight="1">
      <c r="A185" s="39"/>
      <c r="B185" s="40"/>
      <c r="C185" s="286" t="s">
        <v>824</v>
      </c>
      <c r="D185" s="286" t="s">
        <v>341</v>
      </c>
      <c r="E185" s="287" t="s">
        <v>825</v>
      </c>
      <c r="F185" s="288" t="s">
        <v>826</v>
      </c>
      <c r="G185" s="289" t="s">
        <v>266</v>
      </c>
      <c r="H185" s="290">
        <v>2</v>
      </c>
      <c r="I185" s="291"/>
      <c r="J185" s="292">
        <f>ROUND(I185*H185,2)</f>
        <v>0</v>
      </c>
      <c r="K185" s="293"/>
      <c r="L185" s="294"/>
      <c r="M185" s="295" t="s">
        <v>1</v>
      </c>
      <c r="N185" s="296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377</v>
      </c>
      <c r="AT185" s="240" t="s">
        <v>341</v>
      </c>
      <c r="AU185" s="240" t="s">
        <v>85</v>
      </c>
      <c r="AY185" s="18" t="s">
        <v>159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268</v>
      </c>
      <c r="BM185" s="240" t="s">
        <v>827</v>
      </c>
    </row>
    <row r="186" s="2" customFormat="1" ht="24.15" customHeight="1">
      <c r="A186" s="39"/>
      <c r="B186" s="40"/>
      <c r="C186" s="228" t="s">
        <v>733</v>
      </c>
      <c r="D186" s="228" t="s">
        <v>161</v>
      </c>
      <c r="E186" s="229" t="s">
        <v>828</v>
      </c>
      <c r="F186" s="230" t="s">
        <v>829</v>
      </c>
      <c r="G186" s="231" t="s">
        <v>266</v>
      </c>
      <c r="H186" s="232">
        <v>2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268</v>
      </c>
      <c r="AT186" s="240" t="s">
        <v>161</v>
      </c>
      <c r="AU186" s="240" t="s">
        <v>85</v>
      </c>
      <c r="AY186" s="18" t="s">
        <v>159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85</v>
      </c>
      <c r="BK186" s="241">
        <f>ROUND(I186*H186,2)</f>
        <v>0</v>
      </c>
      <c r="BL186" s="18" t="s">
        <v>268</v>
      </c>
      <c r="BM186" s="240" t="s">
        <v>830</v>
      </c>
    </row>
    <row r="187" s="2" customFormat="1" ht="16.5" customHeight="1">
      <c r="A187" s="39"/>
      <c r="B187" s="40"/>
      <c r="C187" s="286" t="s">
        <v>831</v>
      </c>
      <c r="D187" s="286" t="s">
        <v>341</v>
      </c>
      <c r="E187" s="287" t="s">
        <v>832</v>
      </c>
      <c r="F187" s="288" t="s">
        <v>833</v>
      </c>
      <c r="G187" s="289" t="s">
        <v>266</v>
      </c>
      <c r="H187" s="290">
        <v>2</v>
      </c>
      <c r="I187" s="291"/>
      <c r="J187" s="292">
        <f>ROUND(I187*H187,2)</f>
        <v>0</v>
      </c>
      <c r="K187" s="293"/>
      <c r="L187" s="294"/>
      <c r="M187" s="295" t="s">
        <v>1</v>
      </c>
      <c r="N187" s="296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377</v>
      </c>
      <c r="AT187" s="240" t="s">
        <v>341</v>
      </c>
      <c r="AU187" s="240" t="s">
        <v>85</v>
      </c>
      <c r="AY187" s="18" t="s">
        <v>159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85</v>
      </c>
      <c r="BK187" s="241">
        <f>ROUND(I187*H187,2)</f>
        <v>0</v>
      </c>
      <c r="BL187" s="18" t="s">
        <v>268</v>
      </c>
      <c r="BM187" s="240" t="s">
        <v>834</v>
      </c>
    </row>
    <row r="188" s="2" customFormat="1" ht="24.15" customHeight="1">
      <c r="A188" s="39"/>
      <c r="B188" s="40"/>
      <c r="C188" s="228" t="s">
        <v>736</v>
      </c>
      <c r="D188" s="228" t="s">
        <v>161</v>
      </c>
      <c r="E188" s="229" t="s">
        <v>835</v>
      </c>
      <c r="F188" s="230" t="s">
        <v>836</v>
      </c>
      <c r="G188" s="231" t="s">
        <v>266</v>
      </c>
      <c r="H188" s="232">
        <v>2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268</v>
      </c>
      <c r="AT188" s="240" t="s">
        <v>161</v>
      </c>
      <c r="AU188" s="240" t="s">
        <v>85</v>
      </c>
      <c r="AY188" s="18" t="s">
        <v>159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268</v>
      </c>
      <c r="BM188" s="240" t="s">
        <v>837</v>
      </c>
    </row>
    <row r="189" s="2" customFormat="1" ht="62.7" customHeight="1">
      <c r="A189" s="39"/>
      <c r="B189" s="40"/>
      <c r="C189" s="286" t="s">
        <v>838</v>
      </c>
      <c r="D189" s="286" t="s">
        <v>341</v>
      </c>
      <c r="E189" s="287" t="s">
        <v>839</v>
      </c>
      <c r="F189" s="288" t="s">
        <v>840</v>
      </c>
      <c r="G189" s="289" t="s">
        <v>266</v>
      </c>
      <c r="H189" s="290">
        <v>1</v>
      </c>
      <c r="I189" s="291"/>
      <c r="J189" s="292">
        <f>ROUND(I189*H189,2)</f>
        <v>0</v>
      </c>
      <c r="K189" s="293"/>
      <c r="L189" s="294"/>
      <c r="M189" s="295" t="s">
        <v>1</v>
      </c>
      <c r="N189" s="296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377</v>
      </c>
      <c r="AT189" s="240" t="s">
        <v>341</v>
      </c>
      <c r="AU189" s="240" t="s">
        <v>85</v>
      </c>
      <c r="AY189" s="18" t="s">
        <v>159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85</v>
      </c>
      <c r="BK189" s="241">
        <f>ROUND(I189*H189,2)</f>
        <v>0</v>
      </c>
      <c r="BL189" s="18" t="s">
        <v>268</v>
      </c>
      <c r="BM189" s="240" t="s">
        <v>841</v>
      </c>
    </row>
    <row r="190" s="2" customFormat="1" ht="37.8" customHeight="1">
      <c r="A190" s="39"/>
      <c r="B190" s="40"/>
      <c r="C190" s="286" t="s">
        <v>739</v>
      </c>
      <c r="D190" s="286" t="s">
        <v>341</v>
      </c>
      <c r="E190" s="287" t="s">
        <v>842</v>
      </c>
      <c r="F190" s="288" t="s">
        <v>843</v>
      </c>
      <c r="G190" s="289" t="s">
        <v>266</v>
      </c>
      <c r="H190" s="290">
        <v>1</v>
      </c>
      <c r="I190" s="291"/>
      <c r="J190" s="292">
        <f>ROUND(I190*H190,2)</f>
        <v>0</v>
      </c>
      <c r="K190" s="293"/>
      <c r="L190" s="294"/>
      <c r="M190" s="295" t="s">
        <v>1</v>
      </c>
      <c r="N190" s="296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377</v>
      </c>
      <c r="AT190" s="240" t="s">
        <v>341</v>
      </c>
      <c r="AU190" s="240" t="s">
        <v>85</v>
      </c>
      <c r="AY190" s="18" t="s">
        <v>159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268</v>
      </c>
      <c r="BM190" s="240" t="s">
        <v>844</v>
      </c>
    </row>
    <row r="191" s="2" customFormat="1" ht="24.15" customHeight="1">
      <c r="A191" s="39"/>
      <c r="B191" s="40"/>
      <c r="C191" s="228" t="s">
        <v>845</v>
      </c>
      <c r="D191" s="228" t="s">
        <v>161</v>
      </c>
      <c r="E191" s="229" t="s">
        <v>846</v>
      </c>
      <c r="F191" s="230" t="s">
        <v>847</v>
      </c>
      <c r="G191" s="231" t="s">
        <v>266</v>
      </c>
      <c r="H191" s="232">
        <v>1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268</v>
      </c>
      <c r="AT191" s="240" t="s">
        <v>161</v>
      </c>
      <c r="AU191" s="240" t="s">
        <v>85</v>
      </c>
      <c r="AY191" s="18" t="s">
        <v>159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85</v>
      </c>
      <c r="BK191" s="241">
        <f>ROUND(I191*H191,2)</f>
        <v>0</v>
      </c>
      <c r="BL191" s="18" t="s">
        <v>268</v>
      </c>
      <c r="BM191" s="240" t="s">
        <v>848</v>
      </c>
    </row>
    <row r="192" s="2" customFormat="1" ht="49.05" customHeight="1">
      <c r="A192" s="39"/>
      <c r="B192" s="40"/>
      <c r="C192" s="286" t="s">
        <v>742</v>
      </c>
      <c r="D192" s="286" t="s">
        <v>341</v>
      </c>
      <c r="E192" s="287" t="s">
        <v>849</v>
      </c>
      <c r="F192" s="288" t="s">
        <v>850</v>
      </c>
      <c r="G192" s="289" t="s">
        <v>1</v>
      </c>
      <c r="H192" s="290">
        <v>1</v>
      </c>
      <c r="I192" s="291"/>
      <c r="J192" s="292">
        <f>ROUND(I192*H192,2)</f>
        <v>0</v>
      </c>
      <c r="K192" s="293"/>
      <c r="L192" s="294"/>
      <c r="M192" s="295" t="s">
        <v>1</v>
      </c>
      <c r="N192" s="296" t="s">
        <v>43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377</v>
      </c>
      <c r="AT192" s="240" t="s">
        <v>341</v>
      </c>
      <c r="AU192" s="240" t="s">
        <v>85</v>
      </c>
      <c r="AY192" s="18" t="s">
        <v>159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85</v>
      </c>
      <c r="BK192" s="241">
        <f>ROUND(I192*H192,2)</f>
        <v>0</v>
      </c>
      <c r="BL192" s="18" t="s">
        <v>268</v>
      </c>
      <c r="BM192" s="240" t="s">
        <v>851</v>
      </c>
    </row>
    <row r="193" s="2" customFormat="1" ht="24.15" customHeight="1">
      <c r="A193" s="39"/>
      <c r="B193" s="40"/>
      <c r="C193" s="228" t="s">
        <v>852</v>
      </c>
      <c r="D193" s="228" t="s">
        <v>161</v>
      </c>
      <c r="E193" s="229" t="s">
        <v>853</v>
      </c>
      <c r="F193" s="230" t="s">
        <v>854</v>
      </c>
      <c r="G193" s="231" t="s">
        <v>266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268</v>
      </c>
      <c r="AT193" s="240" t="s">
        <v>161</v>
      </c>
      <c r="AU193" s="240" t="s">
        <v>85</v>
      </c>
      <c r="AY193" s="18" t="s">
        <v>159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268</v>
      </c>
      <c r="BM193" s="240" t="s">
        <v>855</v>
      </c>
    </row>
    <row r="194" s="2" customFormat="1" ht="24.15" customHeight="1">
      <c r="A194" s="39"/>
      <c r="B194" s="40"/>
      <c r="C194" s="286" t="s">
        <v>745</v>
      </c>
      <c r="D194" s="286" t="s">
        <v>341</v>
      </c>
      <c r="E194" s="287" t="s">
        <v>856</v>
      </c>
      <c r="F194" s="288" t="s">
        <v>857</v>
      </c>
      <c r="G194" s="289" t="s">
        <v>266</v>
      </c>
      <c r="H194" s="290">
        <v>1</v>
      </c>
      <c r="I194" s="291"/>
      <c r="J194" s="292">
        <f>ROUND(I194*H194,2)</f>
        <v>0</v>
      </c>
      <c r="K194" s="293"/>
      <c r="L194" s="294"/>
      <c r="M194" s="295" t="s">
        <v>1</v>
      </c>
      <c r="N194" s="296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377</v>
      </c>
      <c r="AT194" s="240" t="s">
        <v>341</v>
      </c>
      <c r="AU194" s="240" t="s">
        <v>85</v>
      </c>
      <c r="AY194" s="18" t="s">
        <v>159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85</v>
      </c>
      <c r="BK194" s="241">
        <f>ROUND(I194*H194,2)</f>
        <v>0</v>
      </c>
      <c r="BL194" s="18" t="s">
        <v>268</v>
      </c>
      <c r="BM194" s="240" t="s">
        <v>858</v>
      </c>
    </row>
    <row r="195" s="2" customFormat="1" ht="24.15" customHeight="1">
      <c r="A195" s="39"/>
      <c r="B195" s="40"/>
      <c r="C195" s="228" t="s">
        <v>859</v>
      </c>
      <c r="D195" s="228" t="s">
        <v>161</v>
      </c>
      <c r="E195" s="229" t="s">
        <v>860</v>
      </c>
      <c r="F195" s="230" t="s">
        <v>861</v>
      </c>
      <c r="G195" s="231" t="s">
        <v>266</v>
      </c>
      <c r="H195" s="232">
        <v>18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268</v>
      </c>
      <c r="AT195" s="240" t="s">
        <v>161</v>
      </c>
      <c r="AU195" s="240" t="s">
        <v>85</v>
      </c>
      <c r="AY195" s="18" t="s">
        <v>159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85</v>
      </c>
      <c r="BK195" s="241">
        <f>ROUND(I195*H195,2)</f>
        <v>0</v>
      </c>
      <c r="BL195" s="18" t="s">
        <v>268</v>
      </c>
      <c r="BM195" s="240" t="s">
        <v>862</v>
      </c>
    </row>
    <row r="196" s="2" customFormat="1" ht="24.15" customHeight="1">
      <c r="A196" s="39"/>
      <c r="B196" s="40"/>
      <c r="C196" s="286" t="s">
        <v>748</v>
      </c>
      <c r="D196" s="286" t="s">
        <v>341</v>
      </c>
      <c r="E196" s="287" t="s">
        <v>863</v>
      </c>
      <c r="F196" s="288" t="s">
        <v>864</v>
      </c>
      <c r="G196" s="289" t="s">
        <v>266</v>
      </c>
      <c r="H196" s="290">
        <v>2</v>
      </c>
      <c r="I196" s="291"/>
      <c r="J196" s="292">
        <f>ROUND(I196*H196,2)</f>
        <v>0</v>
      </c>
      <c r="K196" s="293"/>
      <c r="L196" s="294"/>
      <c r="M196" s="295" t="s">
        <v>1</v>
      </c>
      <c r="N196" s="296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377</v>
      </c>
      <c r="AT196" s="240" t="s">
        <v>341</v>
      </c>
      <c r="AU196" s="240" t="s">
        <v>85</v>
      </c>
      <c r="AY196" s="18" t="s">
        <v>159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85</v>
      </c>
      <c r="BK196" s="241">
        <f>ROUND(I196*H196,2)</f>
        <v>0</v>
      </c>
      <c r="BL196" s="18" t="s">
        <v>268</v>
      </c>
      <c r="BM196" s="240" t="s">
        <v>865</v>
      </c>
    </row>
    <row r="197" s="2" customFormat="1" ht="24.15" customHeight="1">
      <c r="A197" s="39"/>
      <c r="B197" s="40"/>
      <c r="C197" s="286" t="s">
        <v>866</v>
      </c>
      <c r="D197" s="286" t="s">
        <v>341</v>
      </c>
      <c r="E197" s="287" t="s">
        <v>867</v>
      </c>
      <c r="F197" s="288" t="s">
        <v>868</v>
      </c>
      <c r="G197" s="289" t="s">
        <v>266</v>
      </c>
      <c r="H197" s="290">
        <v>8</v>
      </c>
      <c r="I197" s="291"/>
      <c r="J197" s="292">
        <f>ROUND(I197*H197,2)</f>
        <v>0</v>
      </c>
      <c r="K197" s="293"/>
      <c r="L197" s="294"/>
      <c r="M197" s="295" t="s">
        <v>1</v>
      </c>
      <c r="N197" s="296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377</v>
      </c>
      <c r="AT197" s="240" t="s">
        <v>341</v>
      </c>
      <c r="AU197" s="240" t="s">
        <v>85</v>
      </c>
      <c r="AY197" s="18" t="s">
        <v>159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268</v>
      </c>
      <c r="BM197" s="240" t="s">
        <v>869</v>
      </c>
    </row>
    <row r="198" s="2" customFormat="1" ht="24.15" customHeight="1">
      <c r="A198" s="39"/>
      <c r="B198" s="40"/>
      <c r="C198" s="286" t="s">
        <v>751</v>
      </c>
      <c r="D198" s="286" t="s">
        <v>341</v>
      </c>
      <c r="E198" s="287" t="s">
        <v>870</v>
      </c>
      <c r="F198" s="288" t="s">
        <v>871</v>
      </c>
      <c r="G198" s="289" t="s">
        <v>266</v>
      </c>
      <c r="H198" s="290">
        <v>5</v>
      </c>
      <c r="I198" s="291"/>
      <c r="J198" s="292">
        <f>ROUND(I198*H198,2)</f>
        <v>0</v>
      </c>
      <c r="K198" s="293"/>
      <c r="L198" s="294"/>
      <c r="M198" s="295" t="s">
        <v>1</v>
      </c>
      <c r="N198" s="296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377</v>
      </c>
      <c r="AT198" s="240" t="s">
        <v>341</v>
      </c>
      <c r="AU198" s="240" t="s">
        <v>85</v>
      </c>
      <c r="AY198" s="18" t="s">
        <v>159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85</v>
      </c>
      <c r="BK198" s="241">
        <f>ROUND(I198*H198,2)</f>
        <v>0</v>
      </c>
      <c r="BL198" s="18" t="s">
        <v>268</v>
      </c>
      <c r="BM198" s="240" t="s">
        <v>872</v>
      </c>
    </row>
    <row r="199" s="2" customFormat="1" ht="16.5" customHeight="1">
      <c r="A199" s="39"/>
      <c r="B199" s="40"/>
      <c r="C199" s="286" t="s">
        <v>873</v>
      </c>
      <c r="D199" s="286" t="s">
        <v>341</v>
      </c>
      <c r="E199" s="287" t="s">
        <v>874</v>
      </c>
      <c r="F199" s="288" t="s">
        <v>875</v>
      </c>
      <c r="G199" s="289" t="s">
        <v>266</v>
      </c>
      <c r="H199" s="290">
        <v>3</v>
      </c>
      <c r="I199" s="291"/>
      <c r="J199" s="292">
        <f>ROUND(I199*H199,2)</f>
        <v>0</v>
      </c>
      <c r="K199" s="293"/>
      <c r="L199" s="294"/>
      <c r="M199" s="295" t="s">
        <v>1</v>
      </c>
      <c r="N199" s="296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377</v>
      </c>
      <c r="AT199" s="240" t="s">
        <v>341</v>
      </c>
      <c r="AU199" s="240" t="s">
        <v>85</v>
      </c>
      <c r="AY199" s="18" t="s">
        <v>159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268</v>
      </c>
      <c r="BM199" s="240" t="s">
        <v>876</v>
      </c>
    </row>
    <row r="200" s="2" customFormat="1" ht="24.15" customHeight="1">
      <c r="A200" s="39"/>
      <c r="B200" s="40"/>
      <c r="C200" s="228" t="s">
        <v>754</v>
      </c>
      <c r="D200" s="228" t="s">
        <v>161</v>
      </c>
      <c r="E200" s="229" t="s">
        <v>877</v>
      </c>
      <c r="F200" s="230" t="s">
        <v>878</v>
      </c>
      <c r="G200" s="231" t="s">
        <v>266</v>
      </c>
      <c r="H200" s="232">
        <v>10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268</v>
      </c>
      <c r="AT200" s="240" t="s">
        <v>161</v>
      </c>
      <c r="AU200" s="240" t="s">
        <v>85</v>
      </c>
      <c r="AY200" s="18" t="s">
        <v>159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85</v>
      </c>
      <c r="BK200" s="241">
        <f>ROUND(I200*H200,2)</f>
        <v>0</v>
      </c>
      <c r="BL200" s="18" t="s">
        <v>268</v>
      </c>
      <c r="BM200" s="240" t="s">
        <v>879</v>
      </c>
    </row>
    <row r="201" s="2" customFormat="1" ht="24.15" customHeight="1">
      <c r="A201" s="39"/>
      <c r="B201" s="40"/>
      <c r="C201" s="286" t="s">
        <v>880</v>
      </c>
      <c r="D201" s="286" t="s">
        <v>341</v>
      </c>
      <c r="E201" s="287" t="s">
        <v>881</v>
      </c>
      <c r="F201" s="288" t="s">
        <v>882</v>
      </c>
      <c r="G201" s="289" t="s">
        <v>266</v>
      </c>
      <c r="H201" s="290">
        <v>2</v>
      </c>
      <c r="I201" s="291"/>
      <c r="J201" s="292">
        <f>ROUND(I201*H201,2)</f>
        <v>0</v>
      </c>
      <c r="K201" s="293"/>
      <c r="L201" s="294"/>
      <c r="M201" s="295" t="s">
        <v>1</v>
      </c>
      <c r="N201" s="296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377</v>
      </c>
      <c r="AT201" s="240" t="s">
        <v>341</v>
      </c>
      <c r="AU201" s="240" t="s">
        <v>85</v>
      </c>
      <c r="AY201" s="18" t="s">
        <v>159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85</v>
      </c>
      <c r="BK201" s="241">
        <f>ROUND(I201*H201,2)</f>
        <v>0</v>
      </c>
      <c r="BL201" s="18" t="s">
        <v>268</v>
      </c>
      <c r="BM201" s="240" t="s">
        <v>883</v>
      </c>
    </row>
    <row r="202" s="2" customFormat="1" ht="24.15" customHeight="1">
      <c r="A202" s="39"/>
      <c r="B202" s="40"/>
      <c r="C202" s="286" t="s">
        <v>757</v>
      </c>
      <c r="D202" s="286" t="s">
        <v>341</v>
      </c>
      <c r="E202" s="287" t="s">
        <v>884</v>
      </c>
      <c r="F202" s="288" t="s">
        <v>885</v>
      </c>
      <c r="G202" s="289" t="s">
        <v>266</v>
      </c>
      <c r="H202" s="290">
        <v>3</v>
      </c>
      <c r="I202" s="291"/>
      <c r="J202" s="292">
        <f>ROUND(I202*H202,2)</f>
        <v>0</v>
      </c>
      <c r="K202" s="293"/>
      <c r="L202" s="294"/>
      <c r="M202" s="295" t="s">
        <v>1</v>
      </c>
      <c r="N202" s="296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377</v>
      </c>
      <c r="AT202" s="240" t="s">
        <v>341</v>
      </c>
      <c r="AU202" s="240" t="s">
        <v>85</v>
      </c>
      <c r="AY202" s="18" t="s">
        <v>159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268</v>
      </c>
      <c r="BM202" s="240" t="s">
        <v>886</v>
      </c>
    </row>
    <row r="203" s="2" customFormat="1" ht="16.5" customHeight="1">
      <c r="A203" s="39"/>
      <c r="B203" s="40"/>
      <c r="C203" s="286" t="s">
        <v>887</v>
      </c>
      <c r="D203" s="286" t="s">
        <v>341</v>
      </c>
      <c r="E203" s="287" t="s">
        <v>888</v>
      </c>
      <c r="F203" s="288" t="s">
        <v>889</v>
      </c>
      <c r="G203" s="289" t="s">
        <v>266</v>
      </c>
      <c r="H203" s="290">
        <v>5</v>
      </c>
      <c r="I203" s="291"/>
      <c r="J203" s="292">
        <f>ROUND(I203*H203,2)</f>
        <v>0</v>
      </c>
      <c r="K203" s="293"/>
      <c r="L203" s="294"/>
      <c r="M203" s="295" t="s">
        <v>1</v>
      </c>
      <c r="N203" s="296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377</v>
      </c>
      <c r="AT203" s="240" t="s">
        <v>341</v>
      </c>
      <c r="AU203" s="240" t="s">
        <v>85</v>
      </c>
      <c r="AY203" s="18" t="s">
        <v>159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85</v>
      </c>
      <c r="BK203" s="241">
        <f>ROUND(I203*H203,2)</f>
        <v>0</v>
      </c>
      <c r="BL203" s="18" t="s">
        <v>268</v>
      </c>
      <c r="BM203" s="240" t="s">
        <v>890</v>
      </c>
    </row>
    <row r="204" s="2" customFormat="1" ht="33" customHeight="1">
      <c r="A204" s="39"/>
      <c r="B204" s="40"/>
      <c r="C204" s="228" t="s">
        <v>760</v>
      </c>
      <c r="D204" s="228" t="s">
        <v>161</v>
      </c>
      <c r="E204" s="229" t="s">
        <v>891</v>
      </c>
      <c r="F204" s="230" t="s">
        <v>892</v>
      </c>
      <c r="G204" s="231" t="s">
        <v>266</v>
      </c>
      <c r="H204" s="232">
        <v>1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268</v>
      </c>
      <c r="AT204" s="240" t="s">
        <v>161</v>
      </c>
      <c r="AU204" s="240" t="s">
        <v>85</v>
      </c>
      <c r="AY204" s="18" t="s">
        <v>159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85</v>
      </c>
      <c r="BK204" s="241">
        <f>ROUND(I204*H204,2)</f>
        <v>0</v>
      </c>
      <c r="BL204" s="18" t="s">
        <v>268</v>
      </c>
      <c r="BM204" s="240" t="s">
        <v>893</v>
      </c>
    </row>
    <row r="205" s="2" customFormat="1" ht="24.15" customHeight="1">
      <c r="A205" s="39"/>
      <c r="B205" s="40"/>
      <c r="C205" s="286" t="s">
        <v>894</v>
      </c>
      <c r="D205" s="286" t="s">
        <v>341</v>
      </c>
      <c r="E205" s="287" t="s">
        <v>895</v>
      </c>
      <c r="F205" s="288" t="s">
        <v>896</v>
      </c>
      <c r="G205" s="289" t="s">
        <v>266</v>
      </c>
      <c r="H205" s="290">
        <v>1</v>
      </c>
      <c r="I205" s="291"/>
      <c r="J205" s="292">
        <f>ROUND(I205*H205,2)</f>
        <v>0</v>
      </c>
      <c r="K205" s="293"/>
      <c r="L205" s="294"/>
      <c r="M205" s="295" t="s">
        <v>1</v>
      </c>
      <c r="N205" s="296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377</v>
      </c>
      <c r="AT205" s="240" t="s">
        <v>341</v>
      </c>
      <c r="AU205" s="240" t="s">
        <v>85</v>
      </c>
      <c r="AY205" s="18" t="s">
        <v>159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85</v>
      </c>
      <c r="BK205" s="241">
        <f>ROUND(I205*H205,2)</f>
        <v>0</v>
      </c>
      <c r="BL205" s="18" t="s">
        <v>268</v>
      </c>
      <c r="BM205" s="240" t="s">
        <v>897</v>
      </c>
    </row>
    <row r="206" s="2" customFormat="1" ht="24.15" customHeight="1">
      <c r="A206" s="39"/>
      <c r="B206" s="40"/>
      <c r="C206" s="228" t="s">
        <v>763</v>
      </c>
      <c r="D206" s="228" t="s">
        <v>161</v>
      </c>
      <c r="E206" s="229" t="s">
        <v>898</v>
      </c>
      <c r="F206" s="230" t="s">
        <v>899</v>
      </c>
      <c r="G206" s="231" t="s">
        <v>266</v>
      </c>
      <c r="H206" s="232">
        <v>5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268</v>
      </c>
      <c r="AT206" s="240" t="s">
        <v>161</v>
      </c>
      <c r="AU206" s="240" t="s">
        <v>85</v>
      </c>
      <c r="AY206" s="18" t="s">
        <v>159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85</v>
      </c>
      <c r="BK206" s="241">
        <f>ROUND(I206*H206,2)</f>
        <v>0</v>
      </c>
      <c r="BL206" s="18" t="s">
        <v>268</v>
      </c>
      <c r="BM206" s="240" t="s">
        <v>900</v>
      </c>
    </row>
    <row r="207" s="2" customFormat="1" ht="16.5" customHeight="1">
      <c r="A207" s="39"/>
      <c r="B207" s="40"/>
      <c r="C207" s="286" t="s">
        <v>901</v>
      </c>
      <c r="D207" s="286" t="s">
        <v>341</v>
      </c>
      <c r="E207" s="287" t="s">
        <v>902</v>
      </c>
      <c r="F207" s="288" t="s">
        <v>903</v>
      </c>
      <c r="G207" s="289" t="s">
        <v>266</v>
      </c>
      <c r="H207" s="290">
        <v>5</v>
      </c>
      <c r="I207" s="291"/>
      <c r="J207" s="292">
        <f>ROUND(I207*H207,2)</f>
        <v>0</v>
      </c>
      <c r="K207" s="293"/>
      <c r="L207" s="294"/>
      <c r="M207" s="295" t="s">
        <v>1</v>
      </c>
      <c r="N207" s="296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377</v>
      </c>
      <c r="AT207" s="240" t="s">
        <v>341</v>
      </c>
      <c r="AU207" s="240" t="s">
        <v>85</v>
      </c>
      <c r="AY207" s="18" t="s">
        <v>159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85</v>
      </c>
      <c r="BK207" s="241">
        <f>ROUND(I207*H207,2)</f>
        <v>0</v>
      </c>
      <c r="BL207" s="18" t="s">
        <v>268</v>
      </c>
      <c r="BM207" s="240" t="s">
        <v>904</v>
      </c>
    </row>
    <row r="208" s="2" customFormat="1" ht="24.15" customHeight="1">
      <c r="A208" s="39"/>
      <c r="B208" s="40"/>
      <c r="C208" s="228" t="s">
        <v>766</v>
      </c>
      <c r="D208" s="228" t="s">
        <v>161</v>
      </c>
      <c r="E208" s="229" t="s">
        <v>905</v>
      </c>
      <c r="F208" s="230" t="s">
        <v>906</v>
      </c>
      <c r="G208" s="231" t="s">
        <v>266</v>
      </c>
      <c r="H208" s="232">
        <v>8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268</v>
      </c>
      <c r="AT208" s="240" t="s">
        <v>161</v>
      </c>
      <c r="AU208" s="240" t="s">
        <v>85</v>
      </c>
      <c r="AY208" s="18" t="s">
        <v>159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85</v>
      </c>
      <c r="BK208" s="241">
        <f>ROUND(I208*H208,2)</f>
        <v>0</v>
      </c>
      <c r="BL208" s="18" t="s">
        <v>268</v>
      </c>
      <c r="BM208" s="240" t="s">
        <v>907</v>
      </c>
    </row>
    <row r="209" s="2" customFormat="1" ht="16.5" customHeight="1">
      <c r="A209" s="39"/>
      <c r="B209" s="40"/>
      <c r="C209" s="286" t="s">
        <v>908</v>
      </c>
      <c r="D209" s="286" t="s">
        <v>341</v>
      </c>
      <c r="E209" s="287" t="s">
        <v>909</v>
      </c>
      <c r="F209" s="288" t="s">
        <v>910</v>
      </c>
      <c r="G209" s="289" t="s">
        <v>266</v>
      </c>
      <c r="H209" s="290">
        <v>3</v>
      </c>
      <c r="I209" s="291"/>
      <c r="J209" s="292">
        <f>ROUND(I209*H209,2)</f>
        <v>0</v>
      </c>
      <c r="K209" s="293"/>
      <c r="L209" s="294"/>
      <c r="M209" s="295" t="s">
        <v>1</v>
      </c>
      <c r="N209" s="296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377</v>
      </c>
      <c r="AT209" s="240" t="s">
        <v>341</v>
      </c>
      <c r="AU209" s="240" t="s">
        <v>85</v>
      </c>
      <c r="AY209" s="18" t="s">
        <v>159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85</v>
      </c>
      <c r="BK209" s="241">
        <f>ROUND(I209*H209,2)</f>
        <v>0</v>
      </c>
      <c r="BL209" s="18" t="s">
        <v>268</v>
      </c>
      <c r="BM209" s="240" t="s">
        <v>911</v>
      </c>
    </row>
    <row r="210" s="2" customFormat="1" ht="16.5" customHeight="1">
      <c r="A210" s="39"/>
      <c r="B210" s="40"/>
      <c r="C210" s="286" t="s">
        <v>769</v>
      </c>
      <c r="D210" s="286" t="s">
        <v>341</v>
      </c>
      <c r="E210" s="287" t="s">
        <v>912</v>
      </c>
      <c r="F210" s="288" t="s">
        <v>913</v>
      </c>
      <c r="G210" s="289" t="s">
        <v>266</v>
      </c>
      <c r="H210" s="290">
        <v>4</v>
      </c>
      <c r="I210" s="291"/>
      <c r="J210" s="292">
        <f>ROUND(I210*H210,2)</f>
        <v>0</v>
      </c>
      <c r="K210" s="293"/>
      <c r="L210" s="294"/>
      <c r="M210" s="295" t="s">
        <v>1</v>
      </c>
      <c r="N210" s="296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377</v>
      </c>
      <c r="AT210" s="240" t="s">
        <v>341</v>
      </c>
      <c r="AU210" s="240" t="s">
        <v>85</v>
      </c>
      <c r="AY210" s="18" t="s">
        <v>159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85</v>
      </c>
      <c r="BK210" s="241">
        <f>ROUND(I210*H210,2)</f>
        <v>0</v>
      </c>
      <c r="BL210" s="18" t="s">
        <v>268</v>
      </c>
      <c r="BM210" s="240" t="s">
        <v>914</v>
      </c>
    </row>
    <row r="211" s="2" customFormat="1" ht="16.5" customHeight="1">
      <c r="A211" s="39"/>
      <c r="B211" s="40"/>
      <c r="C211" s="286" t="s">
        <v>915</v>
      </c>
      <c r="D211" s="286" t="s">
        <v>341</v>
      </c>
      <c r="E211" s="287" t="s">
        <v>916</v>
      </c>
      <c r="F211" s="288" t="s">
        <v>917</v>
      </c>
      <c r="G211" s="289" t="s">
        <v>266</v>
      </c>
      <c r="H211" s="290">
        <v>1</v>
      </c>
      <c r="I211" s="291"/>
      <c r="J211" s="292">
        <f>ROUND(I211*H211,2)</f>
        <v>0</v>
      </c>
      <c r="K211" s="293"/>
      <c r="L211" s="294"/>
      <c r="M211" s="295" t="s">
        <v>1</v>
      </c>
      <c r="N211" s="296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377</v>
      </c>
      <c r="AT211" s="240" t="s">
        <v>341</v>
      </c>
      <c r="AU211" s="240" t="s">
        <v>85</v>
      </c>
      <c r="AY211" s="18" t="s">
        <v>159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85</v>
      </c>
      <c r="BK211" s="241">
        <f>ROUND(I211*H211,2)</f>
        <v>0</v>
      </c>
      <c r="BL211" s="18" t="s">
        <v>268</v>
      </c>
      <c r="BM211" s="240" t="s">
        <v>918</v>
      </c>
    </row>
    <row r="212" s="2" customFormat="1" ht="16.5" customHeight="1">
      <c r="A212" s="39"/>
      <c r="B212" s="40"/>
      <c r="C212" s="228" t="s">
        <v>772</v>
      </c>
      <c r="D212" s="228" t="s">
        <v>161</v>
      </c>
      <c r="E212" s="229" t="s">
        <v>919</v>
      </c>
      <c r="F212" s="230" t="s">
        <v>920</v>
      </c>
      <c r="G212" s="231" t="s">
        <v>266</v>
      </c>
      <c r="H212" s="232">
        <v>5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268</v>
      </c>
      <c r="AT212" s="240" t="s">
        <v>161</v>
      </c>
      <c r="AU212" s="240" t="s">
        <v>85</v>
      </c>
      <c r="AY212" s="18" t="s">
        <v>159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85</v>
      </c>
      <c r="BK212" s="241">
        <f>ROUND(I212*H212,2)</f>
        <v>0</v>
      </c>
      <c r="BL212" s="18" t="s">
        <v>268</v>
      </c>
      <c r="BM212" s="240" t="s">
        <v>921</v>
      </c>
    </row>
    <row r="213" s="2" customFormat="1" ht="21.75" customHeight="1">
      <c r="A213" s="39"/>
      <c r="B213" s="40"/>
      <c r="C213" s="286" t="s">
        <v>922</v>
      </c>
      <c r="D213" s="286" t="s">
        <v>341</v>
      </c>
      <c r="E213" s="287" t="s">
        <v>923</v>
      </c>
      <c r="F213" s="288" t="s">
        <v>924</v>
      </c>
      <c r="G213" s="289" t="s">
        <v>266</v>
      </c>
      <c r="H213" s="290">
        <v>5</v>
      </c>
      <c r="I213" s="291"/>
      <c r="J213" s="292">
        <f>ROUND(I213*H213,2)</f>
        <v>0</v>
      </c>
      <c r="K213" s="293"/>
      <c r="L213" s="294"/>
      <c r="M213" s="295" t="s">
        <v>1</v>
      </c>
      <c r="N213" s="296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377</v>
      </c>
      <c r="AT213" s="240" t="s">
        <v>341</v>
      </c>
      <c r="AU213" s="240" t="s">
        <v>85</v>
      </c>
      <c r="AY213" s="18" t="s">
        <v>159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85</v>
      </c>
      <c r="BK213" s="241">
        <f>ROUND(I213*H213,2)</f>
        <v>0</v>
      </c>
      <c r="BL213" s="18" t="s">
        <v>268</v>
      </c>
      <c r="BM213" s="240" t="s">
        <v>925</v>
      </c>
    </row>
    <row r="214" s="2" customFormat="1" ht="16.5" customHeight="1">
      <c r="A214" s="39"/>
      <c r="B214" s="40"/>
      <c r="C214" s="228" t="s">
        <v>775</v>
      </c>
      <c r="D214" s="228" t="s">
        <v>161</v>
      </c>
      <c r="E214" s="229" t="s">
        <v>926</v>
      </c>
      <c r="F214" s="230" t="s">
        <v>927</v>
      </c>
      <c r="G214" s="231" t="s">
        <v>266</v>
      </c>
      <c r="H214" s="232">
        <v>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268</v>
      </c>
      <c r="AT214" s="240" t="s">
        <v>161</v>
      </c>
      <c r="AU214" s="240" t="s">
        <v>85</v>
      </c>
      <c r="AY214" s="18" t="s">
        <v>159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85</v>
      </c>
      <c r="BK214" s="241">
        <f>ROUND(I214*H214,2)</f>
        <v>0</v>
      </c>
      <c r="BL214" s="18" t="s">
        <v>268</v>
      </c>
      <c r="BM214" s="240" t="s">
        <v>928</v>
      </c>
    </row>
    <row r="215" s="2" customFormat="1" ht="16.5" customHeight="1">
      <c r="A215" s="39"/>
      <c r="B215" s="40"/>
      <c r="C215" s="286" t="s">
        <v>929</v>
      </c>
      <c r="D215" s="286" t="s">
        <v>341</v>
      </c>
      <c r="E215" s="287" t="s">
        <v>930</v>
      </c>
      <c r="F215" s="288" t="s">
        <v>931</v>
      </c>
      <c r="G215" s="289" t="s">
        <v>266</v>
      </c>
      <c r="H215" s="290">
        <v>1</v>
      </c>
      <c r="I215" s="291"/>
      <c r="J215" s="292">
        <f>ROUND(I215*H215,2)</f>
        <v>0</v>
      </c>
      <c r="K215" s="293"/>
      <c r="L215" s="294"/>
      <c r="M215" s="295" t="s">
        <v>1</v>
      </c>
      <c r="N215" s="296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377</v>
      </c>
      <c r="AT215" s="240" t="s">
        <v>341</v>
      </c>
      <c r="AU215" s="240" t="s">
        <v>85</v>
      </c>
      <c r="AY215" s="18" t="s">
        <v>159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85</v>
      </c>
      <c r="BK215" s="241">
        <f>ROUND(I215*H215,2)</f>
        <v>0</v>
      </c>
      <c r="BL215" s="18" t="s">
        <v>268</v>
      </c>
      <c r="BM215" s="240" t="s">
        <v>932</v>
      </c>
    </row>
    <row r="216" s="2" customFormat="1" ht="24.15" customHeight="1">
      <c r="A216" s="39"/>
      <c r="B216" s="40"/>
      <c r="C216" s="228" t="s">
        <v>778</v>
      </c>
      <c r="D216" s="228" t="s">
        <v>161</v>
      </c>
      <c r="E216" s="229" t="s">
        <v>933</v>
      </c>
      <c r="F216" s="230" t="s">
        <v>934</v>
      </c>
      <c r="G216" s="231" t="s">
        <v>266</v>
      </c>
      <c r="H216" s="232">
        <v>8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268</v>
      </c>
      <c r="AT216" s="240" t="s">
        <v>161</v>
      </c>
      <c r="AU216" s="240" t="s">
        <v>85</v>
      </c>
      <c r="AY216" s="18" t="s">
        <v>159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85</v>
      </c>
      <c r="BK216" s="241">
        <f>ROUND(I216*H216,2)</f>
        <v>0</v>
      </c>
      <c r="BL216" s="18" t="s">
        <v>268</v>
      </c>
      <c r="BM216" s="240" t="s">
        <v>935</v>
      </c>
    </row>
    <row r="217" s="2" customFormat="1" ht="24.15" customHeight="1">
      <c r="A217" s="39"/>
      <c r="B217" s="40"/>
      <c r="C217" s="286" t="s">
        <v>936</v>
      </c>
      <c r="D217" s="286" t="s">
        <v>341</v>
      </c>
      <c r="E217" s="287" t="s">
        <v>937</v>
      </c>
      <c r="F217" s="288" t="s">
        <v>938</v>
      </c>
      <c r="G217" s="289" t="s">
        <v>266</v>
      </c>
      <c r="H217" s="290">
        <v>8</v>
      </c>
      <c r="I217" s="291"/>
      <c r="J217" s="292">
        <f>ROUND(I217*H217,2)</f>
        <v>0</v>
      </c>
      <c r="K217" s="293"/>
      <c r="L217" s="294"/>
      <c r="M217" s="295" t="s">
        <v>1</v>
      </c>
      <c r="N217" s="296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377</v>
      </c>
      <c r="AT217" s="240" t="s">
        <v>341</v>
      </c>
      <c r="AU217" s="240" t="s">
        <v>85</v>
      </c>
      <c r="AY217" s="18" t="s">
        <v>159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85</v>
      </c>
      <c r="BK217" s="241">
        <f>ROUND(I217*H217,2)</f>
        <v>0</v>
      </c>
      <c r="BL217" s="18" t="s">
        <v>268</v>
      </c>
      <c r="BM217" s="240" t="s">
        <v>939</v>
      </c>
    </row>
    <row r="218" s="2" customFormat="1" ht="24.15" customHeight="1">
      <c r="A218" s="39"/>
      <c r="B218" s="40"/>
      <c r="C218" s="228" t="s">
        <v>781</v>
      </c>
      <c r="D218" s="228" t="s">
        <v>161</v>
      </c>
      <c r="E218" s="229" t="s">
        <v>779</v>
      </c>
      <c r="F218" s="230" t="s">
        <v>780</v>
      </c>
      <c r="G218" s="231" t="s">
        <v>266</v>
      </c>
      <c r="H218" s="232">
        <v>7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268</v>
      </c>
      <c r="AT218" s="240" t="s">
        <v>161</v>
      </c>
      <c r="AU218" s="240" t="s">
        <v>85</v>
      </c>
      <c r="AY218" s="18" t="s">
        <v>159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85</v>
      </c>
      <c r="BK218" s="241">
        <f>ROUND(I218*H218,2)</f>
        <v>0</v>
      </c>
      <c r="BL218" s="18" t="s">
        <v>268</v>
      </c>
      <c r="BM218" s="240" t="s">
        <v>940</v>
      </c>
    </row>
    <row r="219" s="2" customFormat="1" ht="16.5" customHeight="1">
      <c r="A219" s="39"/>
      <c r="B219" s="40"/>
      <c r="C219" s="286" t="s">
        <v>941</v>
      </c>
      <c r="D219" s="286" t="s">
        <v>341</v>
      </c>
      <c r="E219" s="287" t="s">
        <v>942</v>
      </c>
      <c r="F219" s="288" t="s">
        <v>943</v>
      </c>
      <c r="G219" s="289" t="s">
        <v>266</v>
      </c>
      <c r="H219" s="290">
        <v>7</v>
      </c>
      <c r="I219" s="291"/>
      <c r="J219" s="292">
        <f>ROUND(I219*H219,2)</f>
        <v>0</v>
      </c>
      <c r="K219" s="293"/>
      <c r="L219" s="294"/>
      <c r="M219" s="295" t="s">
        <v>1</v>
      </c>
      <c r="N219" s="296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377</v>
      </c>
      <c r="AT219" s="240" t="s">
        <v>341</v>
      </c>
      <c r="AU219" s="240" t="s">
        <v>85</v>
      </c>
      <c r="AY219" s="18" t="s">
        <v>159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85</v>
      </c>
      <c r="BK219" s="241">
        <f>ROUND(I219*H219,2)</f>
        <v>0</v>
      </c>
      <c r="BL219" s="18" t="s">
        <v>268</v>
      </c>
      <c r="BM219" s="240" t="s">
        <v>944</v>
      </c>
    </row>
    <row r="220" s="2" customFormat="1" ht="24.15" customHeight="1">
      <c r="A220" s="39"/>
      <c r="B220" s="40"/>
      <c r="C220" s="228" t="s">
        <v>785</v>
      </c>
      <c r="D220" s="228" t="s">
        <v>161</v>
      </c>
      <c r="E220" s="229" t="s">
        <v>945</v>
      </c>
      <c r="F220" s="230" t="s">
        <v>946</v>
      </c>
      <c r="G220" s="231" t="s">
        <v>544</v>
      </c>
      <c r="H220" s="232">
        <v>135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268</v>
      </c>
      <c r="AT220" s="240" t="s">
        <v>161</v>
      </c>
      <c r="AU220" s="240" t="s">
        <v>85</v>
      </c>
      <c r="AY220" s="18" t="s">
        <v>159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85</v>
      </c>
      <c r="BK220" s="241">
        <f>ROUND(I220*H220,2)</f>
        <v>0</v>
      </c>
      <c r="BL220" s="18" t="s">
        <v>268</v>
      </c>
      <c r="BM220" s="240" t="s">
        <v>947</v>
      </c>
    </row>
    <row r="221" s="2" customFormat="1" ht="16.5" customHeight="1">
      <c r="A221" s="39"/>
      <c r="B221" s="40"/>
      <c r="C221" s="286" t="s">
        <v>948</v>
      </c>
      <c r="D221" s="286" t="s">
        <v>341</v>
      </c>
      <c r="E221" s="287" t="s">
        <v>949</v>
      </c>
      <c r="F221" s="288" t="s">
        <v>950</v>
      </c>
      <c r="G221" s="289" t="s">
        <v>951</v>
      </c>
      <c r="H221" s="290">
        <v>128</v>
      </c>
      <c r="I221" s="291"/>
      <c r="J221" s="292">
        <f>ROUND(I221*H221,2)</f>
        <v>0</v>
      </c>
      <c r="K221" s="293"/>
      <c r="L221" s="294"/>
      <c r="M221" s="295" t="s">
        <v>1</v>
      </c>
      <c r="N221" s="296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377</v>
      </c>
      <c r="AT221" s="240" t="s">
        <v>341</v>
      </c>
      <c r="AU221" s="240" t="s">
        <v>85</v>
      </c>
      <c r="AY221" s="18" t="s">
        <v>159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85</v>
      </c>
      <c r="BK221" s="241">
        <f>ROUND(I221*H221,2)</f>
        <v>0</v>
      </c>
      <c r="BL221" s="18" t="s">
        <v>268</v>
      </c>
      <c r="BM221" s="240" t="s">
        <v>952</v>
      </c>
    </row>
    <row r="222" s="2" customFormat="1" ht="24.15" customHeight="1">
      <c r="A222" s="39"/>
      <c r="B222" s="40"/>
      <c r="C222" s="228" t="s">
        <v>788</v>
      </c>
      <c r="D222" s="228" t="s">
        <v>161</v>
      </c>
      <c r="E222" s="229" t="s">
        <v>953</v>
      </c>
      <c r="F222" s="230" t="s">
        <v>954</v>
      </c>
      <c r="G222" s="231" t="s">
        <v>544</v>
      </c>
      <c r="H222" s="232">
        <v>30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268</v>
      </c>
      <c r="AT222" s="240" t="s">
        <v>161</v>
      </c>
      <c r="AU222" s="240" t="s">
        <v>85</v>
      </c>
      <c r="AY222" s="18" t="s">
        <v>159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85</v>
      </c>
      <c r="BK222" s="241">
        <f>ROUND(I222*H222,2)</f>
        <v>0</v>
      </c>
      <c r="BL222" s="18" t="s">
        <v>268</v>
      </c>
      <c r="BM222" s="240" t="s">
        <v>955</v>
      </c>
    </row>
    <row r="223" s="2" customFormat="1" ht="16.5" customHeight="1">
      <c r="A223" s="39"/>
      <c r="B223" s="40"/>
      <c r="C223" s="286" t="s">
        <v>956</v>
      </c>
      <c r="D223" s="286" t="s">
        <v>341</v>
      </c>
      <c r="E223" s="287" t="s">
        <v>957</v>
      </c>
      <c r="F223" s="288" t="s">
        <v>958</v>
      </c>
      <c r="G223" s="289" t="s">
        <v>951</v>
      </c>
      <c r="H223" s="290">
        <v>18.600000000000001</v>
      </c>
      <c r="I223" s="291"/>
      <c r="J223" s="292">
        <f>ROUND(I223*H223,2)</f>
        <v>0</v>
      </c>
      <c r="K223" s="293"/>
      <c r="L223" s="294"/>
      <c r="M223" s="295" t="s">
        <v>1</v>
      </c>
      <c r="N223" s="296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377</v>
      </c>
      <c r="AT223" s="240" t="s">
        <v>341</v>
      </c>
      <c r="AU223" s="240" t="s">
        <v>85</v>
      </c>
      <c r="AY223" s="18" t="s">
        <v>159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85</v>
      </c>
      <c r="BK223" s="241">
        <f>ROUND(I223*H223,2)</f>
        <v>0</v>
      </c>
      <c r="BL223" s="18" t="s">
        <v>268</v>
      </c>
      <c r="BM223" s="240" t="s">
        <v>959</v>
      </c>
    </row>
    <row r="224" s="2" customFormat="1" ht="24.15" customHeight="1">
      <c r="A224" s="39"/>
      <c r="B224" s="40"/>
      <c r="C224" s="228" t="s">
        <v>792</v>
      </c>
      <c r="D224" s="228" t="s">
        <v>161</v>
      </c>
      <c r="E224" s="229" t="s">
        <v>960</v>
      </c>
      <c r="F224" s="230" t="s">
        <v>961</v>
      </c>
      <c r="G224" s="231" t="s">
        <v>544</v>
      </c>
      <c r="H224" s="232">
        <v>210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268</v>
      </c>
      <c r="AT224" s="240" t="s">
        <v>161</v>
      </c>
      <c r="AU224" s="240" t="s">
        <v>85</v>
      </c>
      <c r="AY224" s="18" t="s">
        <v>159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85</v>
      </c>
      <c r="BK224" s="241">
        <f>ROUND(I224*H224,2)</f>
        <v>0</v>
      </c>
      <c r="BL224" s="18" t="s">
        <v>268</v>
      </c>
      <c r="BM224" s="240" t="s">
        <v>962</v>
      </c>
    </row>
    <row r="225" s="2" customFormat="1" ht="16.5" customHeight="1">
      <c r="A225" s="39"/>
      <c r="B225" s="40"/>
      <c r="C225" s="286" t="s">
        <v>963</v>
      </c>
      <c r="D225" s="286" t="s">
        <v>341</v>
      </c>
      <c r="E225" s="287" t="s">
        <v>964</v>
      </c>
      <c r="F225" s="288" t="s">
        <v>965</v>
      </c>
      <c r="G225" s="289" t="s">
        <v>266</v>
      </c>
      <c r="H225" s="290">
        <v>70</v>
      </c>
      <c r="I225" s="291"/>
      <c r="J225" s="292">
        <f>ROUND(I225*H225,2)</f>
        <v>0</v>
      </c>
      <c r="K225" s="293"/>
      <c r="L225" s="294"/>
      <c r="M225" s="295" t="s">
        <v>1</v>
      </c>
      <c r="N225" s="296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377</v>
      </c>
      <c r="AT225" s="240" t="s">
        <v>341</v>
      </c>
      <c r="AU225" s="240" t="s">
        <v>85</v>
      </c>
      <c r="AY225" s="18" t="s">
        <v>159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85</v>
      </c>
      <c r="BK225" s="241">
        <f>ROUND(I225*H225,2)</f>
        <v>0</v>
      </c>
      <c r="BL225" s="18" t="s">
        <v>268</v>
      </c>
      <c r="BM225" s="240" t="s">
        <v>966</v>
      </c>
    </row>
    <row r="226" s="2" customFormat="1" ht="16.5" customHeight="1">
      <c r="A226" s="39"/>
      <c r="B226" s="40"/>
      <c r="C226" s="286" t="s">
        <v>795</v>
      </c>
      <c r="D226" s="286" t="s">
        <v>341</v>
      </c>
      <c r="E226" s="287" t="s">
        <v>967</v>
      </c>
      <c r="F226" s="288" t="s">
        <v>968</v>
      </c>
      <c r="G226" s="289" t="s">
        <v>951</v>
      </c>
      <c r="H226" s="290">
        <v>28.300000000000001</v>
      </c>
      <c r="I226" s="291"/>
      <c r="J226" s="292">
        <f>ROUND(I226*H226,2)</f>
        <v>0</v>
      </c>
      <c r="K226" s="293"/>
      <c r="L226" s="294"/>
      <c r="M226" s="295" t="s">
        <v>1</v>
      </c>
      <c r="N226" s="296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377</v>
      </c>
      <c r="AT226" s="240" t="s">
        <v>341</v>
      </c>
      <c r="AU226" s="240" t="s">
        <v>85</v>
      </c>
      <c r="AY226" s="18" t="s">
        <v>159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85</v>
      </c>
      <c r="BK226" s="241">
        <f>ROUND(I226*H226,2)</f>
        <v>0</v>
      </c>
      <c r="BL226" s="18" t="s">
        <v>268</v>
      </c>
      <c r="BM226" s="240" t="s">
        <v>969</v>
      </c>
    </row>
    <row r="227" s="2" customFormat="1" ht="24.15" customHeight="1">
      <c r="A227" s="39"/>
      <c r="B227" s="40"/>
      <c r="C227" s="286" t="s">
        <v>970</v>
      </c>
      <c r="D227" s="286" t="s">
        <v>341</v>
      </c>
      <c r="E227" s="287" t="s">
        <v>971</v>
      </c>
      <c r="F227" s="288" t="s">
        <v>972</v>
      </c>
      <c r="G227" s="289" t="s">
        <v>266</v>
      </c>
      <c r="H227" s="290">
        <v>230</v>
      </c>
      <c r="I227" s="291"/>
      <c r="J227" s="292">
        <f>ROUND(I227*H227,2)</f>
        <v>0</v>
      </c>
      <c r="K227" s="293"/>
      <c r="L227" s="294"/>
      <c r="M227" s="295" t="s">
        <v>1</v>
      </c>
      <c r="N227" s="296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377</v>
      </c>
      <c r="AT227" s="240" t="s">
        <v>341</v>
      </c>
      <c r="AU227" s="240" t="s">
        <v>85</v>
      </c>
      <c r="AY227" s="18" t="s">
        <v>159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268</v>
      </c>
      <c r="BM227" s="240" t="s">
        <v>973</v>
      </c>
    </row>
    <row r="228" s="2" customFormat="1" ht="16.5" customHeight="1">
      <c r="A228" s="39"/>
      <c r="B228" s="40"/>
      <c r="C228" s="228" t="s">
        <v>799</v>
      </c>
      <c r="D228" s="228" t="s">
        <v>161</v>
      </c>
      <c r="E228" s="229" t="s">
        <v>974</v>
      </c>
      <c r="F228" s="230" t="s">
        <v>975</v>
      </c>
      <c r="G228" s="231" t="s">
        <v>266</v>
      </c>
      <c r="H228" s="232">
        <v>40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268</v>
      </c>
      <c r="AT228" s="240" t="s">
        <v>161</v>
      </c>
      <c r="AU228" s="240" t="s">
        <v>85</v>
      </c>
      <c r="AY228" s="18" t="s">
        <v>159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85</v>
      </c>
      <c r="BK228" s="241">
        <f>ROUND(I228*H228,2)</f>
        <v>0</v>
      </c>
      <c r="BL228" s="18" t="s">
        <v>268</v>
      </c>
      <c r="BM228" s="240" t="s">
        <v>976</v>
      </c>
    </row>
    <row r="229" s="2" customFormat="1" ht="16.5" customHeight="1">
      <c r="A229" s="39"/>
      <c r="B229" s="40"/>
      <c r="C229" s="286" t="s">
        <v>977</v>
      </c>
      <c r="D229" s="286" t="s">
        <v>341</v>
      </c>
      <c r="E229" s="287" t="s">
        <v>978</v>
      </c>
      <c r="F229" s="288" t="s">
        <v>979</v>
      </c>
      <c r="G229" s="289" t="s">
        <v>266</v>
      </c>
      <c r="H229" s="290">
        <v>24</v>
      </c>
      <c r="I229" s="291"/>
      <c r="J229" s="292">
        <f>ROUND(I229*H229,2)</f>
        <v>0</v>
      </c>
      <c r="K229" s="293"/>
      <c r="L229" s="294"/>
      <c r="M229" s="295" t="s">
        <v>1</v>
      </c>
      <c r="N229" s="296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377</v>
      </c>
      <c r="AT229" s="240" t="s">
        <v>341</v>
      </c>
      <c r="AU229" s="240" t="s">
        <v>85</v>
      </c>
      <c r="AY229" s="18" t="s">
        <v>159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85</v>
      </c>
      <c r="BK229" s="241">
        <f>ROUND(I229*H229,2)</f>
        <v>0</v>
      </c>
      <c r="BL229" s="18" t="s">
        <v>268</v>
      </c>
      <c r="BM229" s="240" t="s">
        <v>980</v>
      </c>
    </row>
    <row r="230" s="2" customFormat="1" ht="24.15" customHeight="1">
      <c r="A230" s="39"/>
      <c r="B230" s="40"/>
      <c r="C230" s="286" t="s">
        <v>802</v>
      </c>
      <c r="D230" s="286" t="s">
        <v>341</v>
      </c>
      <c r="E230" s="287" t="s">
        <v>981</v>
      </c>
      <c r="F230" s="288" t="s">
        <v>982</v>
      </c>
      <c r="G230" s="289" t="s">
        <v>266</v>
      </c>
      <c r="H230" s="290">
        <v>16</v>
      </c>
      <c r="I230" s="291"/>
      <c r="J230" s="292">
        <f>ROUND(I230*H230,2)</f>
        <v>0</v>
      </c>
      <c r="K230" s="293"/>
      <c r="L230" s="294"/>
      <c r="M230" s="295" t="s">
        <v>1</v>
      </c>
      <c r="N230" s="296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377</v>
      </c>
      <c r="AT230" s="240" t="s">
        <v>341</v>
      </c>
      <c r="AU230" s="240" t="s">
        <v>85</v>
      </c>
      <c r="AY230" s="18" t="s">
        <v>159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85</v>
      </c>
      <c r="BK230" s="241">
        <f>ROUND(I230*H230,2)</f>
        <v>0</v>
      </c>
      <c r="BL230" s="18" t="s">
        <v>268</v>
      </c>
      <c r="BM230" s="240" t="s">
        <v>983</v>
      </c>
    </row>
    <row r="231" s="2" customFormat="1" ht="16.5" customHeight="1">
      <c r="A231" s="39"/>
      <c r="B231" s="40"/>
      <c r="C231" s="228" t="s">
        <v>984</v>
      </c>
      <c r="D231" s="228" t="s">
        <v>161</v>
      </c>
      <c r="E231" s="229" t="s">
        <v>985</v>
      </c>
      <c r="F231" s="230" t="s">
        <v>986</v>
      </c>
      <c r="G231" s="231" t="s">
        <v>266</v>
      </c>
      <c r="H231" s="232">
        <v>108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268</v>
      </c>
      <c r="AT231" s="240" t="s">
        <v>161</v>
      </c>
      <c r="AU231" s="240" t="s">
        <v>85</v>
      </c>
      <c r="AY231" s="18" t="s">
        <v>159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85</v>
      </c>
      <c r="BK231" s="241">
        <f>ROUND(I231*H231,2)</f>
        <v>0</v>
      </c>
      <c r="BL231" s="18" t="s">
        <v>268</v>
      </c>
      <c r="BM231" s="240" t="s">
        <v>987</v>
      </c>
    </row>
    <row r="232" s="2" customFormat="1" ht="16.5" customHeight="1">
      <c r="A232" s="39"/>
      <c r="B232" s="40"/>
      <c r="C232" s="286" t="s">
        <v>806</v>
      </c>
      <c r="D232" s="286" t="s">
        <v>341</v>
      </c>
      <c r="E232" s="287" t="s">
        <v>988</v>
      </c>
      <c r="F232" s="288" t="s">
        <v>989</v>
      </c>
      <c r="G232" s="289" t="s">
        <v>266</v>
      </c>
      <c r="H232" s="290">
        <v>24</v>
      </c>
      <c r="I232" s="291"/>
      <c r="J232" s="292">
        <f>ROUND(I232*H232,2)</f>
        <v>0</v>
      </c>
      <c r="K232" s="293"/>
      <c r="L232" s="294"/>
      <c r="M232" s="295" t="s">
        <v>1</v>
      </c>
      <c r="N232" s="296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377</v>
      </c>
      <c r="AT232" s="240" t="s">
        <v>341</v>
      </c>
      <c r="AU232" s="240" t="s">
        <v>85</v>
      </c>
      <c r="AY232" s="18" t="s">
        <v>159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268</v>
      </c>
      <c r="BM232" s="240" t="s">
        <v>990</v>
      </c>
    </row>
    <row r="233" s="2" customFormat="1" ht="16.5" customHeight="1">
      <c r="A233" s="39"/>
      <c r="B233" s="40"/>
      <c r="C233" s="286" t="s">
        <v>991</v>
      </c>
      <c r="D233" s="286" t="s">
        <v>341</v>
      </c>
      <c r="E233" s="287" t="s">
        <v>992</v>
      </c>
      <c r="F233" s="288" t="s">
        <v>993</v>
      </c>
      <c r="G233" s="289" t="s">
        <v>266</v>
      </c>
      <c r="H233" s="290">
        <v>24</v>
      </c>
      <c r="I233" s="291"/>
      <c r="J233" s="292">
        <f>ROUND(I233*H233,2)</f>
        <v>0</v>
      </c>
      <c r="K233" s="293"/>
      <c r="L233" s="294"/>
      <c r="M233" s="295" t="s">
        <v>1</v>
      </c>
      <c r="N233" s="296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377</v>
      </c>
      <c r="AT233" s="240" t="s">
        <v>341</v>
      </c>
      <c r="AU233" s="240" t="s">
        <v>85</v>
      </c>
      <c r="AY233" s="18" t="s">
        <v>159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85</v>
      </c>
      <c r="BK233" s="241">
        <f>ROUND(I233*H233,2)</f>
        <v>0</v>
      </c>
      <c r="BL233" s="18" t="s">
        <v>268</v>
      </c>
      <c r="BM233" s="240" t="s">
        <v>994</v>
      </c>
    </row>
    <row r="234" s="2" customFormat="1" ht="16.5" customHeight="1">
      <c r="A234" s="39"/>
      <c r="B234" s="40"/>
      <c r="C234" s="286" t="s">
        <v>809</v>
      </c>
      <c r="D234" s="286" t="s">
        <v>341</v>
      </c>
      <c r="E234" s="287" t="s">
        <v>995</v>
      </c>
      <c r="F234" s="288" t="s">
        <v>996</v>
      </c>
      <c r="G234" s="289" t="s">
        <v>266</v>
      </c>
      <c r="H234" s="290">
        <v>30</v>
      </c>
      <c r="I234" s="291"/>
      <c r="J234" s="292">
        <f>ROUND(I234*H234,2)</f>
        <v>0</v>
      </c>
      <c r="K234" s="293"/>
      <c r="L234" s="294"/>
      <c r="M234" s="295" t="s">
        <v>1</v>
      </c>
      <c r="N234" s="296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377</v>
      </c>
      <c r="AT234" s="240" t="s">
        <v>341</v>
      </c>
      <c r="AU234" s="240" t="s">
        <v>85</v>
      </c>
      <c r="AY234" s="18" t="s">
        <v>159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268</v>
      </c>
      <c r="BM234" s="240" t="s">
        <v>997</v>
      </c>
    </row>
    <row r="235" s="2" customFormat="1" ht="16.5" customHeight="1">
      <c r="A235" s="39"/>
      <c r="B235" s="40"/>
      <c r="C235" s="286" t="s">
        <v>998</v>
      </c>
      <c r="D235" s="286" t="s">
        <v>341</v>
      </c>
      <c r="E235" s="287" t="s">
        <v>999</v>
      </c>
      <c r="F235" s="288" t="s">
        <v>1000</v>
      </c>
      <c r="G235" s="289" t="s">
        <v>266</v>
      </c>
      <c r="H235" s="290">
        <v>10</v>
      </c>
      <c r="I235" s="291"/>
      <c r="J235" s="292">
        <f>ROUND(I235*H235,2)</f>
        <v>0</v>
      </c>
      <c r="K235" s="293"/>
      <c r="L235" s="294"/>
      <c r="M235" s="295" t="s">
        <v>1</v>
      </c>
      <c r="N235" s="296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377</v>
      </c>
      <c r="AT235" s="240" t="s">
        <v>341</v>
      </c>
      <c r="AU235" s="240" t="s">
        <v>85</v>
      </c>
      <c r="AY235" s="18" t="s">
        <v>159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85</v>
      </c>
      <c r="BK235" s="241">
        <f>ROUND(I235*H235,2)</f>
        <v>0</v>
      </c>
      <c r="BL235" s="18" t="s">
        <v>268</v>
      </c>
      <c r="BM235" s="240" t="s">
        <v>1001</v>
      </c>
    </row>
    <row r="236" s="2" customFormat="1" ht="24.15" customHeight="1">
      <c r="A236" s="39"/>
      <c r="B236" s="40"/>
      <c r="C236" s="286" t="s">
        <v>813</v>
      </c>
      <c r="D236" s="286" t="s">
        <v>341</v>
      </c>
      <c r="E236" s="287" t="s">
        <v>1002</v>
      </c>
      <c r="F236" s="288" t="s">
        <v>1003</v>
      </c>
      <c r="G236" s="289" t="s">
        <v>266</v>
      </c>
      <c r="H236" s="290">
        <v>20</v>
      </c>
      <c r="I236" s="291"/>
      <c r="J236" s="292">
        <f>ROUND(I236*H236,2)</f>
        <v>0</v>
      </c>
      <c r="K236" s="293"/>
      <c r="L236" s="294"/>
      <c r="M236" s="295" t="s">
        <v>1</v>
      </c>
      <c r="N236" s="296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377</v>
      </c>
      <c r="AT236" s="240" t="s">
        <v>341</v>
      </c>
      <c r="AU236" s="240" t="s">
        <v>85</v>
      </c>
      <c r="AY236" s="18" t="s">
        <v>159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85</v>
      </c>
      <c r="BK236" s="241">
        <f>ROUND(I236*H236,2)</f>
        <v>0</v>
      </c>
      <c r="BL236" s="18" t="s">
        <v>268</v>
      </c>
      <c r="BM236" s="240" t="s">
        <v>1004</v>
      </c>
    </row>
    <row r="237" s="2" customFormat="1" ht="16.5" customHeight="1">
      <c r="A237" s="39"/>
      <c r="B237" s="40"/>
      <c r="C237" s="228" t="s">
        <v>1005</v>
      </c>
      <c r="D237" s="228" t="s">
        <v>161</v>
      </c>
      <c r="E237" s="229" t="s">
        <v>1006</v>
      </c>
      <c r="F237" s="230" t="s">
        <v>1007</v>
      </c>
      <c r="G237" s="231" t="s">
        <v>266</v>
      </c>
      <c r="H237" s="232">
        <v>8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268</v>
      </c>
      <c r="AT237" s="240" t="s">
        <v>161</v>
      </c>
      <c r="AU237" s="240" t="s">
        <v>85</v>
      </c>
      <c r="AY237" s="18" t="s">
        <v>159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85</v>
      </c>
      <c r="BK237" s="241">
        <f>ROUND(I237*H237,2)</f>
        <v>0</v>
      </c>
      <c r="BL237" s="18" t="s">
        <v>268</v>
      </c>
      <c r="BM237" s="240" t="s">
        <v>1008</v>
      </c>
    </row>
    <row r="238" s="2" customFormat="1" ht="16.5" customHeight="1">
      <c r="A238" s="39"/>
      <c r="B238" s="40"/>
      <c r="C238" s="286" t="s">
        <v>816</v>
      </c>
      <c r="D238" s="286" t="s">
        <v>341</v>
      </c>
      <c r="E238" s="287" t="s">
        <v>1009</v>
      </c>
      <c r="F238" s="288" t="s">
        <v>1010</v>
      </c>
      <c r="G238" s="289" t="s">
        <v>266</v>
      </c>
      <c r="H238" s="290">
        <v>8</v>
      </c>
      <c r="I238" s="291"/>
      <c r="J238" s="292">
        <f>ROUND(I238*H238,2)</f>
        <v>0</v>
      </c>
      <c r="K238" s="293"/>
      <c r="L238" s="294"/>
      <c r="M238" s="295" t="s">
        <v>1</v>
      </c>
      <c r="N238" s="296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377</v>
      </c>
      <c r="AT238" s="240" t="s">
        <v>341</v>
      </c>
      <c r="AU238" s="240" t="s">
        <v>85</v>
      </c>
      <c r="AY238" s="18" t="s">
        <v>159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85</v>
      </c>
      <c r="BK238" s="241">
        <f>ROUND(I238*H238,2)</f>
        <v>0</v>
      </c>
      <c r="BL238" s="18" t="s">
        <v>268</v>
      </c>
      <c r="BM238" s="240" t="s">
        <v>1011</v>
      </c>
    </row>
    <row r="239" s="2" customFormat="1" ht="24.15" customHeight="1">
      <c r="A239" s="39"/>
      <c r="B239" s="40"/>
      <c r="C239" s="228" t="s">
        <v>1012</v>
      </c>
      <c r="D239" s="228" t="s">
        <v>161</v>
      </c>
      <c r="E239" s="229" t="s">
        <v>1013</v>
      </c>
      <c r="F239" s="230" t="s">
        <v>1014</v>
      </c>
      <c r="G239" s="231" t="s">
        <v>266</v>
      </c>
      <c r="H239" s="232">
        <v>10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268</v>
      </c>
      <c r="AT239" s="240" t="s">
        <v>161</v>
      </c>
      <c r="AU239" s="240" t="s">
        <v>85</v>
      </c>
      <c r="AY239" s="18" t="s">
        <v>159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85</v>
      </c>
      <c r="BK239" s="241">
        <f>ROUND(I239*H239,2)</f>
        <v>0</v>
      </c>
      <c r="BL239" s="18" t="s">
        <v>268</v>
      </c>
      <c r="BM239" s="240" t="s">
        <v>1015</v>
      </c>
    </row>
    <row r="240" s="2" customFormat="1" ht="21.75" customHeight="1">
      <c r="A240" s="39"/>
      <c r="B240" s="40"/>
      <c r="C240" s="286" t="s">
        <v>820</v>
      </c>
      <c r="D240" s="286" t="s">
        <v>341</v>
      </c>
      <c r="E240" s="287" t="s">
        <v>1016</v>
      </c>
      <c r="F240" s="288" t="s">
        <v>1017</v>
      </c>
      <c r="G240" s="289" t="s">
        <v>266</v>
      </c>
      <c r="H240" s="290">
        <v>10</v>
      </c>
      <c r="I240" s="291"/>
      <c r="J240" s="292">
        <f>ROUND(I240*H240,2)</f>
        <v>0</v>
      </c>
      <c r="K240" s="293"/>
      <c r="L240" s="294"/>
      <c r="M240" s="295" t="s">
        <v>1</v>
      </c>
      <c r="N240" s="296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377</v>
      </c>
      <c r="AT240" s="240" t="s">
        <v>341</v>
      </c>
      <c r="AU240" s="240" t="s">
        <v>85</v>
      </c>
      <c r="AY240" s="18" t="s">
        <v>159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85</v>
      </c>
      <c r="BK240" s="241">
        <f>ROUND(I240*H240,2)</f>
        <v>0</v>
      </c>
      <c r="BL240" s="18" t="s">
        <v>268</v>
      </c>
      <c r="BM240" s="240" t="s">
        <v>1018</v>
      </c>
    </row>
    <row r="241" s="2" customFormat="1" ht="16.5" customHeight="1">
      <c r="A241" s="39"/>
      <c r="B241" s="40"/>
      <c r="C241" s="286" t="s">
        <v>1019</v>
      </c>
      <c r="D241" s="286" t="s">
        <v>341</v>
      </c>
      <c r="E241" s="287" t="s">
        <v>1020</v>
      </c>
      <c r="F241" s="288" t="s">
        <v>1021</v>
      </c>
      <c r="G241" s="289" t="s">
        <v>266</v>
      </c>
      <c r="H241" s="290">
        <v>20</v>
      </c>
      <c r="I241" s="291"/>
      <c r="J241" s="292">
        <f>ROUND(I241*H241,2)</f>
        <v>0</v>
      </c>
      <c r="K241" s="293"/>
      <c r="L241" s="294"/>
      <c r="M241" s="295" t="s">
        <v>1</v>
      </c>
      <c r="N241" s="296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377</v>
      </c>
      <c r="AT241" s="240" t="s">
        <v>341</v>
      </c>
      <c r="AU241" s="240" t="s">
        <v>85</v>
      </c>
      <c r="AY241" s="18" t="s">
        <v>159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85</v>
      </c>
      <c r="BK241" s="241">
        <f>ROUND(I241*H241,2)</f>
        <v>0</v>
      </c>
      <c r="BL241" s="18" t="s">
        <v>268</v>
      </c>
      <c r="BM241" s="240" t="s">
        <v>1022</v>
      </c>
    </row>
    <row r="242" s="2" customFormat="1" ht="16.5" customHeight="1">
      <c r="A242" s="39"/>
      <c r="B242" s="40"/>
      <c r="C242" s="228" t="s">
        <v>823</v>
      </c>
      <c r="D242" s="228" t="s">
        <v>161</v>
      </c>
      <c r="E242" s="229" t="s">
        <v>1023</v>
      </c>
      <c r="F242" s="230" t="s">
        <v>1024</v>
      </c>
      <c r="G242" s="231" t="s">
        <v>266</v>
      </c>
      <c r="H242" s="232">
        <v>11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268</v>
      </c>
      <c r="AT242" s="240" t="s">
        <v>161</v>
      </c>
      <c r="AU242" s="240" t="s">
        <v>85</v>
      </c>
      <c r="AY242" s="18" t="s">
        <v>159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85</v>
      </c>
      <c r="BK242" s="241">
        <f>ROUND(I242*H242,2)</f>
        <v>0</v>
      </c>
      <c r="BL242" s="18" t="s">
        <v>268</v>
      </c>
      <c r="BM242" s="240" t="s">
        <v>1025</v>
      </c>
    </row>
    <row r="243" s="2" customFormat="1" ht="21.75" customHeight="1">
      <c r="A243" s="39"/>
      <c r="B243" s="40"/>
      <c r="C243" s="228" t="s">
        <v>1026</v>
      </c>
      <c r="D243" s="228" t="s">
        <v>161</v>
      </c>
      <c r="E243" s="229" t="s">
        <v>1027</v>
      </c>
      <c r="F243" s="230" t="s">
        <v>1028</v>
      </c>
      <c r="G243" s="231" t="s">
        <v>266</v>
      </c>
      <c r="H243" s="232">
        <v>10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268</v>
      </c>
      <c r="AT243" s="240" t="s">
        <v>161</v>
      </c>
      <c r="AU243" s="240" t="s">
        <v>85</v>
      </c>
      <c r="AY243" s="18" t="s">
        <v>159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85</v>
      </c>
      <c r="BK243" s="241">
        <f>ROUND(I243*H243,2)</f>
        <v>0</v>
      </c>
      <c r="BL243" s="18" t="s">
        <v>268</v>
      </c>
      <c r="BM243" s="240" t="s">
        <v>1029</v>
      </c>
    </row>
    <row r="244" s="2" customFormat="1" ht="16.5" customHeight="1">
      <c r="A244" s="39"/>
      <c r="B244" s="40"/>
      <c r="C244" s="286" t="s">
        <v>827</v>
      </c>
      <c r="D244" s="286" t="s">
        <v>341</v>
      </c>
      <c r="E244" s="287" t="s">
        <v>1030</v>
      </c>
      <c r="F244" s="288" t="s">
        <v>1031</v>
      </c>
      <c r="G244" s="289" t="s">
        <v>266</v>
      </c>
      <c r="H244" s="290">
        <v>10</v>
      </c>
      <c r="I244" s="291"/>
      <c r="J244" s="292">
        <f>ROUND(I244*H244,2)</f>
        <v>0</v>
      </c>
      <c r="K244" s="293"/>
      <c r="L244" s="294"/>
      <c r="M244" s="295" t="s">
        <v>1</v>
      </c>
      <c r="N244" s="296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377</v>
      </c>
      <c r="AT244" s="240" t="s">
        <v>341</v>
      </c>
      <c r="AU244" s="240" t="s">
        <v>85</v>
      </c>
      <c r="AY244" s="18" t="s">
        <v>159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85</v>
      </c>
      <c r="BK244" s="241">
        <f>ROUND(I244*H244,2)</f>
        <v>0</v>
      </c>
      <c r="BL244" s="18" t="s">
        <v>268</v>
      </c>
      <c r="BM244" s="240" t="s">
        <v>1032</v>
      </c>
    </row>
    <row r="245" s="2" customFormat="1" ht="21.75" customHeight="1">
      <c r="A245" s="39"/>
      <c r="B245" s="40"/>
      <c r="C245" s="228" t="s">
        <v>1033</v>
      </c>
      <c r="D245" s="228" t="s">
        <v>161</v>
      </c>
      <c r="E245" s="229" t="s">
        <v>1034</v>
      </c>
      <c r="F245" s="230" t="s">
        <v>1035</v>
      </c>
      <c r="G245" s="231" t="s">
        <v>266</v>
      </c>
      <c r="H245" s="232">
        <v>12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268</v>
      </c>
      <c r="AT245" s="240" t="s">
        <v>161</v>
      </c>
      <c r="AU245" s="240" t="s">
        <v>85</v>
      </c>
      <c r="AY245" s="18" t="s">
        <v>159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85</v>
      </c>
      <c r="BK245" s="241">
        <f>ROUND(I245*H245,2)</f>
        <v>0</v>
      </c>
      <c r="BL245" s="18" t="s">
        <v>268</v>
      </c>
      <c r="BM245" s="240" t="s">
        <v>1036</v>
      </c>
    </row>
    <row r="246" s="2" customFormat="1" ht="16.5" customHeight="1">
      <c r="A246" s="39"/>
      <c r="B246" s="40"/>
      <c r="C246" s="286" t="s">
        <v>830</v>
      </c>
      <c r="D246" s="286" t="s">
        <v>341</v>
      </c>
      <c r="E246" s="287" t="s">
        <v>1037</v>
      </c>
      <c r="F246" s="288" t="s">
        <v>1038</v>
      </c>
      <c r="G246" s="289" t="s">
        <v>266</v>
      </c>
      <c r="H246" s="290">
        <v>4</v>
      </c>
      <c r="I246" s="291"/>
      <c r="J246" s="292">
        <f>ROUND(I246*H246,2)</f>
        <v>0</v>
      </c>
      <c r="K246" s="293"/>
      <c r="L246" s="294"/>
      <c r="M246" s="295" t="s">
        <v>1</v>
      </c>
      <c r="N246" s="296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377</v>
      </c>
      <c r="AT246" s="240" t="s">
        <v>341</v>
      </c>
      <c r="AU246" s="240" t="s">
        <v>85</v>
      </c>
      <c r="AY246" s="18" t="s">
        <v>159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85</v>
      </c>
      <c r="BK246" s="241">
        <f>ROUND(I246*H246,2)</f>
        <v>0</v>
      </c>
      <c r="BL246" s="18" t="s">
        <v>268</v>
      </c>
      <c r="BM246" s="240" t="s">
        <v>1039</v>
      </c>
    </row>
    <row r="247" s="2" customFormat="1" ht="16.5" customHeight="1">
      <c r="A247" s="39"/>
      <c r="B247" s="40"/>
      <c r="C247" s="286" t="s">
        <v>1040</v>
      </c>
      <c r="D247" s="286" t="s">
        <v>341</v>
      </c>
      <c r="E247" s="287" t="s">
        <v>1041</v>
      </c>
      <c r="F247" s="288" t="s">
        <v>1042</v>
      </c>
      <c r="G247" s="289" t="s">
        <v>266</v>
      </c>
      <c r="H247" s="290">
        <v>8</v>
      </c>
      <c r="I247" s="291"/>
      <c r="J247" s="292">
        <f>ROUND(I247*H247,2)</f>
        <v>0</v>
      </c>
      <c r="K247" s="293"/>
      <c r="L247" s="294"/>
      <c r="M247" s="295" t="s">
        <v>1</v>
      </c>
      <c r="N247" s="296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377</v>
      </c>
      <c r="AT247" s="240" t="s">
        <v>341</v>
      </c>
      <c r="AU247" s="240" t="s">
        <v>85</v>
      </c>
      <c r="AY247" s="18" t="s">
        <v>159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85</v>
      </c>
      <c r="BK247" s="241">
        <f>ROUND(I247*H247,2)</f>
        <v>0</v>
      </c>
      <c r="BL247" s="18" t="s">
        <v>268</v>
      </c>
      <c r="BM247" s="240" t="s">
        <v>1043</v>
      </c>
    </row>
    <row r="248" s="2" customFormat="1" ht="16.5" customHeight="1">
      <c r="A248" s="39"/>
      <c r="B248" s="40"/>
      <c r="C248" s="286" t="s">
        <v>834</v>
      </c>
      <c r="D248" s="286" t="s">
        <v>341</v>
      </c>
      <c r="E248" s="287" t="s">
        <v>1044</v>
      </c>
      <c r="F248" s="288" t="s">
        <v>1045</v>
      </c>
      <c r="G248" s="289" t="s">
        <v>266</v>
      </c>
      <c r="H248" s="290">
        <v>12</v>
      </c>
      <c r="I248" s="291"/>
      <c r="J248" s="292">
        <f>ROUND(I248*H248,2)</f>
        <v>0</v>
      </c>
      <c r="K248" s="293"/>
      <c r="L248" s="294"/>
      <c r="M248" s="295" t="s">
        <v>1</v>
      </c>
      <c r="N248" s="296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377</v>
      </c>
      <c r="AT248" s="240" t="s">
        <v>341</v>
      </c>
      <c r="AU248" s="240" t="s">
        <v>85</v>
      </c>
      <c r="AY248" s="18" t="s">
        <v>159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268</v>
      </c>
      <c r="BM248" s="240" t="s">
        <v>1046</v>
      </c>
    </row>
    <row r="249" s="2" customFormat="1" ht="16.5" customHeight="1">
      <c r="A249" s="39"/>
      <c r="B249" s="40"/>
      <c r="C249" s="286" t="s">
        <v>1047</v>
      </c>
      <c r="D249" s="286" t="s">
        <v>341</v>
      </c>
      <c r="E249" s="287" t="s">
        <v>1048</v>
      </c>
      <c r="F249" s="288" t="s">
        <v>1049</v>
      </c>
      <c r="G249" s="289" t="s">
        <v>266</v>
      </c>
      <c r="H249" s="290">
        <v>12</v>
      </c>
      <c r="I249" s="291"/>
      <c r="J249" s="292">
        <f>ROUND(I249*H249,2)</f>
        <v>0</v>
      </c>
      <c r="K249" s="293"/>
      <c r="L249" s="294"/>
      <c r="M249" s="295" t="s">
        <v>1</v>
      </c>
      <c r="N249" s="296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377</v>
      </c>
      <c r="AT249" s="240" t="s">
        <v>341</v>
      </c>
      <c r="AU249" s="240" t="s">
        <v>85</v>
      </c>
      <c r="AY249" s="18" t="s">
        <v>159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85</v>
      </c>
      <c r="BK249" s="241">
        <f>ROUND(I249*H249,2)</f>
        <v>0</v>
      </c>
      <c r="BL249" s="18" t="s">
        <v>268</v>
      </c>
      <c r="BM249" s="240" t="s">
        <v>1050</v>
      </c>
    </row>
    <row r="250" s="2" customFormat="1" ht="24.15" customHeight="1">
      <c r="A250" s="39"/>
      <c r="B250" s="40"/>
      <c r="C250" s="228" t="s">
        <v>837</v>
      </c>
      <c r="D250" s="228" t="s">
        <v>161</v>
      </c>
      <c r="E250" s="229" t="s">
        <v>1051</v>
      </c>
      <c r="F250" s="230" t="s">
        <v>1052</v>
      </c>
      <c r="G250" s="231" t="s">
        <v>266</v>
      </c>
      <c r="H250" s="232">
        <v>1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268</v>
      </c>
      <c r="AT250" s="240" t="s">
        <v>161</v>
      </c>
      <c r="AU250" s="240" t="s">
        <v>85</v>
      </c>
      <c r="AY250" s="18" t="s">
        <v>159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85</v>
      </c>
      <c r="BK250" s="241">
        <f>ROUND(I250*H250,2)</f>
        <v>0</v>
      </c>
      <c r="BL250" s="18" t="s">
        <v>268</v>
      </c>
      <c r="BM250" s="240" t="s">
        <v>1053</v>
      </c>
    </row>
    <row r="251" s="2" customFormat="1" ht="24.15" customHeight="1">
      <c r="A251" s="39"/>
      <c r="B251" s="40"/>
      <c r="C251" s="228" t="s">
        <v>1054</v>
      </c>
      <c r="D251" s="228" t="s">
        <v>161</v>
      </c>
      <c r="E251" s="229" t="s">
        <v>1055</v>
      </c>
      <c r="F251" s="230" t="s">
        <v>1056</v>
      </c>
      <c r="G251" s="231" t="s">
        <v>266</v>
      </c>
      <c r="H251" s="232">
        <v>1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268</v>
      </c>
      <c r="AT251" s="240" t="s">
        <v>161</v>
      </c>
      <c r="AU251" s="240" t="s">
        <v>85</v>
      </c>
      <c r="AY251" s="18" t="s">
        <v>159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85</v>
      </c>
      <c r="BK251" s="241">
        <f>ROUND(I251*H251,2)</f>
        <v>0</v>
      </c>
      <c r="BL251" s="18" t="s">
        <v>268</v>
      </c>
      <c r="BM251" s="240" t="s">
        <v>1057</v>
      </c>
    </row>
    <row r="252" s="12" customFormat="1" ht="25.92" customHeight="1">
      <c r="A252" s="12"/>
      <c r="B252" s="212"/>
      <c r="C252" s="213"/>
      <c r="D252" s="214" t="s">
        <v>77</v>
      </c>
      <c r="E252" s="215" t="s">
        <v>1058</v>
      </c>
      <c r="F252" s="215" t="s">
        <v>1059</v>
      </c>
      <c r="G252" s="213"/>
      <c r="H252" s="213"/>
      <c r="I252" s="216"/>
      <c r="J252" s="217">
        <f>BK252</f>
        <v>0</v>
      </c>
      <c r="K252" s="213"/>
      <c r="L252" s="218"/>
      <c r="M252" s="219"/>
      <c r="N252" s="220"/>
      <c r="O252" s="220"/>
      <c r="P252" s="221">
        <f>SUM(P253:P255)</f>
        <v>0</v>
      </c>
      <c r="Q252" s="220"/>
      <c r="R252" s="221">
        <f>SUM(R253:R255)</f>
        <v>0</v>
      </c>
      <c r="S252" s="220"/>
      <c r="T252" s="222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3" t="s">
        <v>165</v>
      </c>
      <c r="AT252" s="224" t="s">
        <v>77</v>
      </c>
      <c r="AU252" s="224" t="s">
        <v>78</v>
      </c>
      <c r="AY252" s="223" t="s">
        <v>159</v>
      </c>
      <c r="BK252" s="225">
        <f>SUM(BK253:BK255)</f>
        <v>0</v>
      </c>
    </row>
    <row r="253" s="2" customFormat="1" ht="16.5" customHeight="1">
      <c r="A253" s="39"/>
      <c r="B253" s="40"/>
      <c r="C253" s="228" t="s">
        <v>841</v>
      </c>
      <c r="D253" s="228" t="s">
        <v>161</v>
      </c>
      <c r="E253" s="229" t="s">
        <v>662</v>
      </c>
      <c r="F253" s="230" t="s">
        <v>1060</v>
      </c>
      <c r="G253" s="231" t="s">
        <v>1061</v>
      </c>
      <c r="H253" s="302"/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1062</v>
      </c>
      <c r="AT253" s="240" t="s">
        <v>161</v>
      </c>
      <c r="AU253" s="240" t="s">
        <v>85</v>
      </c>
      <c r="AY253" s="18" t="s">
        <v>159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85</v>
      </c>
      <c r="BK253" s="241">
        <f>ROUND(I253*H253,2)</f>
        <v>0</v>
      </c>
      <c r="BL253" s="18" t="s">
        <v>1062</v>
      </c>
      <c r="BM253" s="240" t="s">
        <v>1063</v>
      </c>
    </row>
    <row r="254" s="2" customFormat="1" ht="16.5" customHeight="1">
      <c r="A254" s="39"/>
      <c r="B254" s="40"/>
      <c r="C254" s="228" t="s">
        <v>1064</v>
      </c>
      <c r="D254" s="228" t="s">
        <v>161</v>
      </c>
      <c r="E254" s="229" t="s">
        <v>1065</v>
      </c>
      <c r="F254" s="230" t="s">
        <v>1066</v>
      </c>
      <c r="G254" s="231" t="s">
        <v>1061</v>
      </c>
      <c r="H254" s="302"/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1062</v>
      </c>
      <c r="AT254" s="240" t="s">
        <v>161</v>
      </c>
      <c r="AU254" s="240" t="s">
        <v>85</v>
      </c>
      <c r="AY254" s="18" t="s">
        <v>159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1062</v>
      </c>
      <c r="BM254" s="240" t="s">
        <v>1067</v>
      </c>
    </row>
    <row r="255" s="2" customFormat="1" ht="16.5" customHeight="1">
      <c r="A255" s="39"/>
      <c r="B255" s="40"/>
      <c r="C255" s="228" t="s">
        <v>844</v>
      </c>
      <c r="D255" s="228" t="s">
        <v>161</v>
      </c>
      <c r="E255" s="229" t="s">
        <v>1068</v>
      </c>
      <c r="F255" s="230" t="s">
        <v>1069</v>
      </c>
      <c r="G255" s="231" t="s">
        <v>1061</v>
      </c>
      <c r="H255" s="302"/>
      <c r="I255" s="233"/>
      <c r="J255" s="234">
        <f>ROUND(I255*H255,2)</f>
        <v>0</v>
      </c>
      <c r="K255" s="235"/>
      <c r="L255" s="45"/>
      <c r="M255" s="297" t="s">
        <v>1</v>
      </c>
      <c r="N255" s="298" t="s">
        <v>43</v>
      </c>
      <c r="O255" s="299"/>
      <c r="P255" s="300">
        <f>O255*H255</f>
        <v>0</v>
      </c>
      <c r="Q255" s="300">
        <v>0</v>
      </c>
      <c r="R255" s="300">
        <f>Q255*H255</f>
        <v>0</v>
      </c>
      <c r="S255" s="300">
        <v>0</v>
      </c>
      <c r="T255" s="30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1062</v>
      </c>
      <c r="AT255" s="240" t="s">
        <v>161</v>
      </c>
      <c r="AU255" s="240" t="s">
        <v>85</v>
      </c>
      <c r="AY255" s="18" t="s">
        <v>159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85</v>
      </c>
      <c r="BK255" s="241">
        <f>ROUND(I255*H255,2)</f>
        <v>0</v>
      </c>
      <c r="BL255" s="18" t="s">
        <v>1062</v>
      </c>
      <c r="BM255" s="240" t="s">
        <v>1070</v>
      </c>
    </row>
    <row r="256" s="2" customFormat="1" ht="6.96" customHeight="1">
      <c r="A256" s="39"/>
      <c r="B256" s="67"/>
      <c r="C256" s="68"/>
      <c r="D256" s="68"/>
      <c r="E256" s="68"/>
      <c r="F256" s="68"/>
      <c r="G256" s="68"/>
      <c r="H256" s="68"/>
      <c r="I256" s="68"/>
      <c r="J256" s="68"/>
      <c r="K256" s="68"/>
      <c r="L256" s="45"/>
      <c r="M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</sheetData>
  <sheetProtection sheet="1" autoFilter="0" formatColumns="0" formatRows="0" objects="1" scenarios="1" spinCount="100000" saltValue="aBdQJnVUrNXAPAhtiXc9ZsDwu7HZVL624w35OQvzZUN58UcdpGf5JRYqJH3d+1wobjM/vqvgLNR7FDJvkfPcVg==" hashValue="iS8kTzTTIX7Bj/MZfFZzkT3Oe6AG+hrUrQnt+0kZWks+WD3efs7HkRcf0Nzfr4oy7mbMBPztK2+PgM+oWxUAsg==" algorithmName="SHA-512" password="CC35"/>
  <autoFilter ref="C122:K2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1071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1072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ROUND((SUM(BE126:BE161)),  2)</f>
        <v>0</v>
      </c>
      <c r="G35" s="39"/>
      <c r="H35" s="39"/>
      <c r="I35" s="165">
        <v>0.20999999999999999</v>
      </c>
      <c r="J35" s="164">
        <f>ROUND(((SUM(BE126:BE161))*I35),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ROUND((SUM(BF126:BF161)),  2)</f>
        <v>0</v>
      </c>
      <c r="G36" s="39"/>
      <c r="H36" s="39"/>
      <c r="I36" s="165">
        <v>0.12</v>
      </c>
      <c r="J36" s="164">
        <f>ROUND(((SUM(BF126:BF161))*I36),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ROUND((SUM(BG126:BG161)),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ROUND((SUM(BH126:BH161)),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ROUND((SUM(BI126:BI161)),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1071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02-01 - Silniční váha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135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136</v>
      </c>
      <c r="E101" s="197"/>
      <c r="F101" s="197"/>
      <c r="G101" s="197"/>
      <c r="H101" s="197"/>
      <c r="I101" s="197"/>
      <c r="J101" s="198">
        <f>J152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140</v>
      </c>
      <c r="E102" s="197"/>
      <c r="F102" s="197"/>
      <c r="G102" s="197"/>
      <c r="H102" s="197"/>
      <c r="I102" s="197"/>
      <c r="J102" s="198">
        <f>J156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1073</v>
      </c>
      <c r="E103" s="192"/>
      <c r="F103" s="192"/>
      <c r="G103" s="192"/>
      <c r="H103" s="192"/>
      <c r="I103" s="192"/>
      <c r="J103" s="193">
        <f>J158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1074</v>
      </c>
      <c r="E104" s="197"/>
      <c r="F104" s="197"/>
      <c r="G104" s="197"/>
      <c r="H104" s="197"/>
      <c r="I104" s="197"/>
      <c r="J104" s="198">
        <f>J159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Kompostovací hala Eš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1071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02-01 - Silniční váha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Eš</v>
      </c>
      <c r="G120" s="41"/>
      <c r="H120" s="41"/>
      <c r="I120" s="33" t="s">
        <v>22</v>
      </c>
      <c r="J120" s="80" t="str">
        <f>IF(J14="","",J14)</f>
        <v>30. 5. 2024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Tomáš Salač</v>
      </c>
      <c r="G122" s="41"/>
      <c r="H122" s="41"/>
      <c r="I122" s="33" t="s">
        <v>31</v>
      </c>
      <c r="J122" s="37" t="str">
        <f>E23</f>
        <v>Ing. Pavel Strnad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29</v>
      </c>
      <c r="D123" s="41"/>
      <c r="E123" s="41"/>
      <c r="F123" s="28" t="str">
        <f>IF(E20="","",E20)</f>
        <v>Vyplň údaj</v>
      </c>
      <c r="G123" s="41"/>
      <c r="H123" s="41"/>
      <c r="I123" s="33" t="s">
        <v>35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145</v>
      </c>
      <c r="D125" s="203" t="s">
        <v>63</v>
      </c>
      <c r="E125" s="203" t="s">
        <v>59</v>
      </c>
      <c r="F125" s="203" t="s">
        <v>60</v>
      </c>
      <c r="G125" s="203" t="s">
        <v>146</v>
      </c>
      <c r="H125" s="203" t="s">
        <v>147</v>
      </c>
      <c r="I125" s="203" t="s">
        <v>148</v>
      </c>
      <c r="J125" s="204" t="s">
        <v>131</v>
      </c>
      <c r="K125" s="205" t="s">
        <v>149</v>
      </c>
      <c r="L125" s="206"/>
      <c r="M125" s="101" t="s">
        <v>1</v>
      </c>
      <c r="N125" s="102" t="s">
        <v>42</v>
      </c>
      <c r="O125" s="102" t="s">
        <v>150</v>
      </c>
      <c r="P125" s="102" t="s">
        <v>151</v>
      </c>
      <c r="Q125" s="102" t="s">
        <v>152</v>
      </c>
      <c r="R125" s="102" t="s">
        <v>153</v>
      </c>
      <c r="S125" s="102" t="s">
        <v>154</v>
      </c>
      <c r="T125" s="103" t="s">
        <v>155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156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P127+P158</f>
        <v>0</v>
      </c>
      <c r="Q126" s="105"/>
      <c r="R126" s="209">
        <f>R127+R158</f>
        <v>61.722000000000001</v>
      </c>
      <c r="S126" s="105"/>
      <c r="T126" s="210">
        <f>T127+T158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133</v>
      </c>
      <c r="BK126" s="211">
        <f>BK127+BK158</f>
        <v>0</v>
      </c>
    </row>
    <row r="127" s="12" customFormat="1" ht="25.92" customHeight="1">
      <c r="A127" s="12"/>
      <c r="B127" s="212"/>
      <c r="C127" s="213"/>
      <c r="D127" s="214" t="s">
        <v>77</v>
      </c>
      <c r="E127" s="215" t="s">
        <v>157</v>
      </c>
      <c r="F127" s="215" t="s">
        <v>158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P128+P152+P156</f>
        <v>0</v>
      </c>
      <c r="Q127" s="220"/>
      <c r="R127" s="221">
        <f>R128+R152+R156</f>
        <v>61.722000000000001</v>
      </c>
      <c r="S127" s="220"/>
      <c r="T127" s="222">
        <f>T128+T152+T156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85</v>
      </c>
      <c r="AT127" s="224" t="s">
        <v>77</v>
      </c>
      <c r="AU127" s="224" t="s">
        <v>78</v>
      </c>
      <c r="AY127" s="223" t="s">
        <v>159</v>
      </c>
      <c r="BK127" s="225">
        <f>BK128+BK152+BK156</f>
        <v>0</v>
      </c>
    </row>
    <row r="128" s="12" customFormat="1" ht="22.8" customHeight="1">
      <c r="A128" s="12"/>
      <c r="B128" s="212"/>
      <c r="C128" s="213"/>
      <c r="D128" s="214" t="s">
        <v>77</v>
      </c>
      <c r="E128" s="226" t="s">
        <v>85</v>
      </c>
      <c r="F128" s="226" t="s">
        <v>160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SUM(P129:P151)</f>
        <v>0</v>
      </c>
      <c r="Q128" s="220"/>
      <c r="R128" s="221">
        <f>SUM(R129:R151)</f>
        <v>0</v>
      </c>
      <c r="S128" s="220"/>
      <c r="T128" s="222">
        <f>SUM(T129:T151)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85</v>
      </c>
      <c r="AT128" s="224" t="s">
        <v>77</v>
      </c>
      <c r="AU128" s="224" t="s">
        <v>85</v>
      </c>
      <c r="AY128" s="223" t="s">
        <v>159</v>
      </c>
      <c r="BK128" s="225">
        <f>SUM(BK129:BK151)</f>
        <v>0</v>
      </c>
    </row>
    <row r="129" s="2" customFormat="1" ht="24.15" customHeight="1">
      <c r="A129" s="39"/>
      <c r="B129" s="40"/>
      <c r="C129" s="228" t="s">
        <v>165</v>
      </c>
      <c r="D129" s="228" t="s">
        <v>161</v>
      </c>
      <c r="E129" s="229" t="s">
        <v>1075</v>
      </c>
      <c r="F129" s="230" t="s">
        <v>1076</v>
      </c>
      <c r="G129" s="231" t="s">
        <v>164</v>
      </c>
      <c r="H129" s="232">
        <v>95.251000000000005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43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165</v>
      </c>
      <c r="AT129" s="240" t="s">
        <v>161</v>
      </c>
      <c r="AU129" s="240" t="s">
        <v>87</v>
      </c>
      <c r="AY129" s="18" t="s">
        <v>159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165</v>
      </c>
      <c r="BM129" s="240" t="s">
        <v>1077</v>
      </c>
    </row>
    <row r="130" s="13" customFormat="1">
      <c r="A130" s="13"/>
      <c r="B130" s="242"/>
      <c r="C130" s="243"/>
      <c r="D130" s="244" t="s">
        <v>167</v>
      </c>
      <c r="E130" s="245" t="s">
        <v>1</v>
      </c>
      <c r="F130" s="246" t="s">
        <v>1078</v>
      </c>
      <c r="G130" s="243"/>
      <c r="H130" s="247">
        <v>95.251000000000005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167</v>
      </c>
      <c r="AU130" s="253" t="s">
        <v>87</v>
      </c>
      <c r="AV130" s="13" t="s">
        <v>87</v>
      </c>
      <c r="AW130" s="13" t="s">
        <v>34</v>
      </c>
      <c r="AX130" s="13" t="s">
        <v>78</v>
      </c>
      <c r="AY130" s="253" t="s">
        <v>159</v>
      </c>
    </row>
    <row r="131" s="15" customFormat="1">
      <c r="A131" s="15"/>
      <c r="B131" s="264"/>
      <c r="C131" s="265"/>
      <c r="D131" s="244" t="s">
        <v>167</v>
      </c>
      <c r="E131" s="266" t="s">
        <v>1</v>
      </c>
      <c r="F131" s="267" t="s">
        <v>171</v>
      </c>
      <c r="G131" s="265"/>
      <c r="H131" s="268">
        <v>95.251000000000005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167</v>
      </c>
      <c r="AU131" s="274" t="s">
        <v>87</v>
      </c>
      <c r="AV131" s="15" t="s">
        <v>165</v>
      </c>
      <c r="AW131" s="15" t="s">
        <v>34</v>
      </c>
      <c r="AX131" s="15" t="s">
        <v>85</v>
      </c>
      <c r="AY131" s="274" t="s">
        <v>159</v>
      </c>
    </row>
    <row r="132" s="2" customFormat="1" ht="37.8" customHeight="1">
      <c r="A132" s="39"/>
      <c r="B132" s="40"/>
      <c r="C132" s="228" t="s">
        <v>268</v>
      </c>
      <c r="D132" s="228" t="s">
        <v>161</v>
      </c>
      <c r="E132" s="229" t="s">
        <v>172</v>
      </c>
      <c r="F132" s="230" t="s">
        <v>173</v>
      </c>
      <c r="G132" s="231" t="s">
        <v>174</v>
      </c>
      <c r="H132" s="232">
        <v>19.050000000000001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1079</v>
      </c>
    </row>
    <row r="133" s="13" customFormat="1">
      <c r="A133" s="13"/>
      <c r="B133" s="242"/>
      <c r="C133" s="243"/>
      <c r="D133" s="244" t="s">
        <v>167</v>
      </c>
      <c r="E133" s="245" t="s">
        <v>1</v>
      </c>
      <c r="F133" s="246" t="s">
        <v>1080</v>
      </c>
      <c r="G133" s="243"/>
      <c r="H133" s="247">
        <v>19.050000000000001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167</v>
      </c>
      <c r="AU133" s="253" t="s">
        <v>87</v>
      </c>
      <c r="AV133" s="13" t="s">
        <v>87</v>
      </c>
      <c r="AW133" s="13" t="s">
        <v>34</v>
      </c>
      <c r="AX133" s="13" t="s">
        <v>78</v>
      </c>
      <c r="AY133" s="253" t="s">
        <v>159</v>
      </c>
    </row>
    <row r="134" s="15" customFormat="1">
      <c r="A134" s="15"/>
      <c r="B134" s="264"/>
      <c r="C134" s="265"/>
      <c r="D134" s="244" t="s">
        <v>167</v>
      </c>
      <c r="E134" s="266" t="s">
        <v>1</v>
      </c>
      <c r="F134" s="267" t="s">
        <v>171</v>
      </c>
      <c r="G134" s="265"/>
      <c r="H134" s="268">
        <v>19.050000000000001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4" t="s">
        <v>167</v>
      </c>
      <c r="AU134" s="274" t="s">
        <v>87</v>
      </c>
      <c r="AV134" s="15" t="s">
        <v>165</v>
      </c>
      <c r="AW134" s="15" t="s">
        <v>34</v>
      </c>
      <c r="AX134" s="15" t="s">
        <v>85</v>
      </c>
      <c r="AY134" s="274" t="s">
        <v>159</v>
      </c>
    </row>
    <row r="135" s="2" customFormat="1" ht="16.5" customHeight="1">
      <c r="A135" s="39"/>
      <c r="B135" s="40"/>
      <c r="C135" s="228" t="s">
        <v>197</v>
      </c>
      <c r="D135" s="228" t="s">
        <v>161</v>
      </c>
      <c r="E135" s="229" t="s">
        <v>178</v>
      </c>
      <c r="F135" s="230" t="s">
        <v>179</v>
      </c>
      <c r="G135" s="231" t="s">
        <v>174</v>
      </c>
      <c r="H135" s="232">
        <v>19.050000000000001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165</v>
      </c>
      <c r="AT135" s="240" t="s">
        <v>161</v>
      </c>
      <c r="AU135" s="240" t="s">
        <v>87</v>
      </c>
      <c r="AY135" s="18" t="s">
        <v>159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165</v>
      </c>
      <c r="BM135" s="240" t="s">
        <v>1081</v>
      </c>
    </row>
    <row r="136" s="2" customFormat="1" ht="33" customHeight="1">
      <c r="A136" s="39"/>
      <c r="B136" s="40"/>
      <c r="C136" s="228" t="s">
        <v>85</v>
      </c>
      <c r="D136" s="228" t="s">
        <v>161</v>
      </c>
      <c r="E136" s="229" t="s">
        <v>1082</v>
      </c>
      <c r="F136" s="230" t="s">
        <v>1083</v>
      </c>
      <c r="G136" s="231" t="s">
        <v>174</v>
      </c>
      <c r="H136" s="232">
        <v>102.871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165</v>
      </c>
      <c r="AT136" s="240" t="s">
        <v>161</v>
      </c>
      <c r="AU136" s="240" t="s">
        <v>87</v>
      </c>
      <c r="AY136" s="18" t="s">
        <v>159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165</v>
      </c>
      <c r="BM136" s="240" t="s">
        <v>1084</v>
      </c>
    </row>
    <row r="137" s="13" customFormat="1">
      <c r="A137" s="13"/>
      <c r="B137" s="242"/>
      <c r="C137" s="243"/>
      <c r="D137" s="244" t="s">
        <v>167</v>
      </c>
      <c r="E137" s="245" t="s">
        <v>1</v>
      </c>
      <c r="F137" s="246" t="s">
        <v>1085</v>
      </c>
      <c r="G137" s="243"/>
      <c r="H137" s="247">
        <v>102.871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167</v>
      </c>
      <c r="AU137" s="253" t="s">
        <v>87</v>
      </c>
      <c r="AV137" s="13" t="s">
        <v>87</v>
      </c>
      <c r="AW137" s="13" t="s">
        <v>34</v>
      </c>
      <c r="AX137" s="13" t="s">
        <v>78</v>
      </c>
      <c r="AY137" s="253" t="s">
        <v>159</v>
      </c>
    </row>
    <row r="138" s="15" customFormat="1">
      <c r="A138" s="15"/>
      <c r="B138" s="264"/>
      <c r="C138" s="265"/>
      <c r="D138" s="244" t="s">
        <v>167</v>
      </c>
      <c r="E138" s="266" t="s">
        <v>1</v>
      </c>
      <c r="F138" s="267" t="s">
        <v>171</v>
      </c>
      <c r="G138" s="265"/>
      <c r="H138" s="268">
        <v>102.871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4" t="s">
        <v>167</v>
      </c>
      <c r="AU138" s="274" t="s">
        <v>87</v>
      </c>
      <c r="AV138" s="15" t="s">
        <v>165</v>
      </c>
      <c r="AW138" s="15" t="s">
        <v>34</v>
      </c>
      <c r="AX138" s="15" t="s">
        <v>85</v>
      </c>
      <c r="AY138" s="274" t="s">
        <v>159</v>
      </c>
    </row>
    <row r="139" s="2" customFormat="1" ht="37.8" customHeight="1">
      <c r="A139" s="39"/>
      <c r="B139" s="40"/>
      <c r="C139" s="228" t="s">
        <v>204</v>
      </c>
      <c r="D139" s="228" t="s">
        <v>161</v>
      </c>
      <c r="E139" s="229" t="s">
        <v>172</v>
      </c>
      <c r="F139" s="230" t="s">
        <v>173</v>
      </c>
      <c r="G139" s="231" t="s">
        <v>174</v>
      </c>
      <c r="H139" s="232">
        <v>74.787999999999997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165</v>
      </c>
      <c r="AT139" s="240" t="s">
        <v>161</v>
      </c>
      <c r="AU139" s="240" t="s">
        <v>87</v>
      </c>
      <c r="AY139" s="18" t="s">
        <v>159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165</v>
      </c>
      <c r="BM139" s="240" t="s">
        <v>1086</v>
      </c>
    </row>
    <row r="140" s="13" customFormat="1">
      <c r="A140" s="13"/>
      <c r="B140" s="242"/>
      <c r="C140" s="243"/>
      <c r="D140" s="244" t="s">
        <v>167</v>
      </c>
      <c r="E140" s="245" t="s">
        <v>1</v>
      </c>
      <c r="F140" s="246" t="s">
        <v>1087</v>
      </c>
      <c r="G140" s="243"/>
      <c r="H140" s="247">
        <v>102.871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167</v>
      </c>
      <c r="AU140" s="253" t="s">
        <v>87</v>
      </c>
      <c r="AV140" s="13" t="s">
        <v>87</v>
      </c>
      <c r="AW140" s="13" t="s">
        <v>34</v>
      </c>
      <c r="AX140" s="13" t="s">
        <v>78</v>
      </c>
      <c r="AY140" s="253" t="s">
        <v>159</v>
      </c>
    </row>
    <row r="141" s="13" customFormat="1">
      <c r="A141" s="13"/>
      <c r="B141" s="242"/>
      <c r="C141" s="243"/>
      <c r="D141" s="244" t="s">
        <v>167</v>
      </c>
      <c r="E141" s="245" t="s">
        <v>1</v>
      </c>
      <c r="F141" s="246" t="s">
        <v>1088</v>
      </c>
      <c r="G141" s="243"/>
      <c r="H141" s="247">
        <v>-28.082999999999998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167</v>
      </c>
      <c r="AU141" s="253" t="s">
        <v>87</v>
      </c>
      <c r="AV141" s="13" t="s">
        <v>87</v>
      </c>
      <c r="AW141" s="13" t="s">
        <v>34</v>
      </c>
      <c r="AX141" s="13" t="s">
        <v>78</v>
      </c>
      <c r="AY141" s="253" t="s">
        <v>159</v>
      </c>
    </row>
    <row r="142" s="15" customFormat="1">
      <c r="A142" s="15"/>
      <c r="B142" s="264"/>
      <c r="C142" s="265"/>
      <c r="D142" s="244" t="s">
        <v>167</v>
      </c>
      <c r="E142" s="266" t="s">
        <v>1</v>
      </c>
      <c r="F142" s="267" t="s">
        <v>171</v>
      </c>
      <c r="G142" s="265"/>
      <c r="H142" s="268">
        <v>74.787999999999997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167</v>
      </c>
      <c r="AU142" s="274" t="s">
        <v>87</v>
      </c>
      <c r="AV142" s="15" t="s">
        <v>165</v>
      </c>
      <c r="AW142" s="15" t="s">
        <v>34</v>
      </c>
      <c r="AX142" s="15" t="s">
        <v>85</v>
      </c>
      <c r="AY142" s="274" t="s">
        <v>159</v>
      </c>
    </row>
    <row r="143" s="2" customFormat="1" ht="24.15" customHeight="1">
      <c r="A143" s="39"/>
      <c r="B143" s="40"/>
      <c r="C143" s="228" t="s">
        <v>208</v>
      </c>
      <c r="D143" s="228" t="s">
        <v>161</v>
      </c>
      <c r="E143" s="229" t="s">
        <v>1089</v>
      </c>
      <c r="F143" s="230" t="s">
        <v>1090</v>
      </c>
      <c r="G143" s="231" t="s">
        <v>174</v>
      </c>
      <c r="H143" s="232">
        <v>74.787999999999997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165</v>
      </c>
      <c r="AT143" s="240" t="s">
        <v>161</v>
      </c>
      <c r="AU143" s="240" t="s">
        <v>87</v>
      </c>
      <c r="AY143" s="18" t="s">
        <v>159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165</v>
      </c>
      <c r="BM143" s="240" t="s">
        <v>1091</v>
      </c>
    </row>
    <row r="144" s="2" customFormat="1" ht="24.15" customHeight="1">
      <c r="A144" s="39"/>
      <c r="B144" s="40"/>
      <c r="C144" s="228" t="s">
        <v>177</v>
      </c>
      <c r="D144" s="228" t="s">
        <v>161</v>
      </c>
      <c r="E144" s="229" t="s">
        <v>1092</v>
      </c>
      <c r="F144" s="230" t="s">
        <v>1093</v>
      </c>
      <c r="G144" s="231" t="s">
        <v>174</v>
      </c>
      <c r="H144" s="232">
        <v>28.082999999999998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165</v>
      </c>
      <c r="AT144" s="240" t="s">
        <v>161</v>
      </c>
      <c r="AU144" s="240" t="s">
        <v>87</v>
      </c>
      <c r="AY144" s="18" t="s">
        <v>159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165</v>
      </c>
      <c r="BM144" s="240" t="s">
        <v>1094</v>
      </c>
    </row>
    <row r="145" s="13" customFormat="1">
      <c r="A145" s="13"/>
      <c r="B145" s="242"/>
      <c r="C145" s="243"/>
      <c r="D145" s="244" t="s">
        <v>167</v>
      </c>
      <c r="E145" s="245" t="s">
        <v>1</v>
      </c>
      <c r="F145" s="246" t="s">
        <v>1095</v>
      </c>
      <c r="G145" s="243"/>
      <c r="H145" s="247">
        <v>108.211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167</v>
      </c>
      <c r="AU145" s="253" t="s">
        <v>87</v>
      </c>
      <c r="AV145" s="13" t="s">
        <v>87</v>
      </c>
      <c r="AW145" s="13" t="s">
        <v>34</v>
      </c>
      <c r="AX145" s="13" t="s">
        <v>78</v>
      </c>
      <c r="AY145" s="253" t="s">
        <v>159</v>
      </c>
    </row>
    <row r="146" s="13" customFormat="1">
      <c r="A146" s="13"/>
      <c r="B146" s="242"/>
      <c r="C146" s="243"/>
      <c r="D146" s="244" t="s">
        <v>167</v>
      </c>
      <c r="E146" s="245" t="s">
        <v>1</v>
      </c>
      <c r="F146" s="246" t="s">
        <v>1096</v>
      </c>
      <c r="G146" s="243"/>
      <c r="H146" s="247">
        <v>-30.059000000000001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167</v>
      </c>
      <c r="AU146" s="253" t="s">
        <v>87</v>
      </c>
      <c r="AV146" s="13" t="s">
        <v>87</v>
      </c>
      <c r="AW146" s="13" t="s">
        <v>34</v>
      </c>
      <c r="AX146" s="13" t="s">
        <v>78</v>
      </c>
      <c r="AY146" s="253" t="s">
        <v>159</v>
      </c>
    </row>
    <row r="147" s="13" customFormat="1">
      <c r="A147" s="13"/>
      <c r="B147" s="242"/>
      <c r="C147" s="243"/>
      <c r="D147" s="244" t="s">
        <v>167</v>
      </c>
      <c r="E147" s="245" t="s">
        <v>1</v>
      </c>
      <c r="F147" s="246" t="s">
        <v>1097</v>
      </c>
      <c r="G147" s="243"/>
      <c r="H147" s="247">
        <v>-50.069000000000003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167</v>
      </c>
      <c r="AU147" s="253" t="s">
        <v>87</v>
      </c>
      <c r="AV147" s="13" t="s">
        <v>87</v>
      </c>
      <c r="AW147" s="13" t="s">
        <v>34</v>
      </c>
      <c r="AX147" s="13" t="s">
        <v>78</v>
      </c>
      <c r="AY147" s="253" t="s">
        <v>159</v>
      </c>
    </row>
    <row r="148" s="15" customFormat="1">
      <c r="A148" s="15"/>
      <c r="B148" s="264"/>
      <c r="C148" s="265"/>
      <c r="D148" s="244" t="s">
        <v>167</v>
      </c>
      <c r="E148" s="266" t="s">
        <v>1</v>
      </c>
      <c r="F148" s="267" t="s">
        <v>171</v>
      </c>
      <c r="G148" s="265"/>
      <c r="H148" s="268">
        <v>28.082999999999998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167</v>
      </c>
      <c r="AU148" s="274" t="s">
        <v>87</v>
      </c>
      <c r="AV148" s="15" t="s">
        <v>165</v>
      </c>
      <c r="AW148" s="15" t="s">
        <v>34</v>
      </c>
      <c r="AX148" s="15" t="s">
        <v>85</v>
      </c>
      <c r="AY148" s="274" t="s">
        <v>159</v>
      </c>
    </row>
    <row r="149" s="2" customFormat="1" ht="24.15" customHeight="1">
      <c r="A149" s="39"/>
      <c r="B149" s="40"/>
      <c r="C149" s="228" t="s">
        <v>87</v>
      </c>
      <c r="D149" s="228" t="s">
        <v>161</v>
      </c>
      <c r="E149" s="229" t="s">
        <v>1098</v>
      </c>
      <c r="F149" s="230" t="s">
        <v>1099</v>
      </c>
      <c r="G149" s="231" t="s">
        <v>164</v>
      </c>
      <c r="H149" s="232">
        <v>100.19499999999999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165</v>
      </c>
      <c r="AT149" s="240" t="s">
        <v>161</v>
      </c>
      <c r="AU149" s="240" t="s">
        <v>87</v>
      </c>
      <c r="AY149" s="18" t="s">
        <v>159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165</v>
      </c>
      <c r="BM149" s="240" t="s">
        <v>1100</v>
      </c>
    </row>
    <row r="150" s="13" customFormat="1">
      <c r="A150" s="13"/>
      <c r="B150" s="242"/>
      <c r="C150" s="243"/>
      <c r="D150" s="244" t="s">
        <v>167</v>
      </c>
      <c r="E150" s="245" t="s">
        <v>1</v>
      </c>
      <c r="F150" s="246" t="s">
        <v>1101</v>
      </c>
      <c r="G150" s="243"/>
      <c r="H150" s="247">
        <v>100.19499999999999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167</v>
      </c>
      <c r="AU150" s="253" t="s">
        <v>87</v>
      </c>
      <c r="AV150" s="13" t="s">
        <v>87</v>
      </c>
      <c r="AW150" s="13" t="s">
        <v>34</v>
      </c>
      <c r="AX150" s="13" t="s">
        <v>78</v>
      </c>
      <c r="AY150" s="253" t="s">
        <v>159</v>
      </c>
    </row>
    <row r="151" s="15" customFormat="1">
      <c r="A151" s="15"/>
      <c r="B151" s="264"/>
      <c r="C151" s="265"/>
      <c r="D151" s="244" t="s">
        <v>167</v>
      </c>
      <c r="E151" s="266" t="s">
        <v>1</v>
      </c>
      <c r="F151" s="267" t="s">
        <v>171</v>
      </c>
      <c r="G151" s="265"/>
      <c r="H151" s="268">
        <v>100.19499999999999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167</v>
      </c>
      <c r="AU151" s="274" t="s">
        <v>87</v>
      </c>
      <c r="AV151" s="15" t="s">
        <v>165</v>
      </c>
      <c r="AW151" s="15" t="s">
        <v>34</v>
      </c>
      <c r="AX151" s="15" t="s">
        <v>85</v>
      </c>
      <c r="AY151" s="274" t="s">
        <v>159</v>
      </c>
    </row>
    <row r="152" s="12" customFormat="1" ht="22.8" customHeight="1">
      <c r="A152" s="12"/>
      <c r="B152" s="212"/>
      <c r="C152" s="213"/>
      <c r="D152" s="214" t="s">
        <v>77</v>
      </c>
      <c r="E152" s="226" t="s">
        <v>87</v>
      </c>
      <c r="F152" s="226" t="s">
        <v>230</v>
      </c>
      <c r="G152" s="213"/>
      <c r="H152" s="213"/>
      <c r="I152" s="216"/>
      <c r="J152" s="227">
        <f>BK152</f>
        <v>0</v>
      </c>
      <c r="K152" s="213"/>
      <c r="L152" s="218"/>
      <c r="M152" s="219"/>
      <c r="N152" s="220"/>
      <c r="O152" s="220"/>
      <c r="P152" s="221">
        <f>SUM(P153:P155)</f>
        <v>0</v>
      </c>
      <c r="Q152" s="220"/>
      <c r="R152" s="221">
        <f>SUM(R153:R155)</f>
        <v>61.722000000000001</v>
      </c>
      <c r="S152" s="220"/>
      <c r="T152" s="22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85</v>
      </c>
      <c r="AT152" s="224" t="s">
        <v>77</v>
      </c>
      <c r="AU152" s="224" t="s">
        <v>85</v>
      </c>
      <c r="AY152" s="223" t="s">
        <v>159</v>
      </c>
      <c r="BK152" s="225">
        <f>SUM(BK153:BK155)</f>
        <v>0</v>
      </c>
    </row>
    <row r="153" s="2" customFormat="1" ht="24.15" customHeight="1">
      <c r="A153" s="39"/>
      <c r="B153" s="40"/>
      <c r="C153" s="228" t="s">
        <v>8</v>
      </c>
      <c r="D153" s="228" t="s">
        <v>161</v>
      </c>
      <c r="E153" s="229" t="s">
        <v>1102</v>
      </c>
      <c r="F153" s="230" t="s">
        <v>1103</v>
      </c>
      <c r="G153" s="231" t="s">
        <v>174</v>
      </c>
      <c r="H153" s="232">
        <v>28.574999999999999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2.1600000000000001</v>
      </c>
      <c r="R153" s="238">
        <f>Q153*H153</f>
        <v>61.722000000000001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165</v>
      </c>
      <c r="AT153" s="240" t="s">
        <v>161</v>
      </c>
      <c r="AU153" s="240" t="s">
        <v>87</v>
      </c>
      <c r="AY153" s="18" t="s">
        <v>159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85</v>
      </c>
      <c r="BK153" s="241">
        <f>ROUND(I153*H153,2)</f>
        <v>0</v>
      </c>
      <c r="BL153" s="18" t="s">
        <v>165</v>
      </c>
      <c r="BM153" s="240" t="s">
        <v>1104</v>
      </c>
    </row>
    <row r="154" s="13" customFormat="1">
      <c r="A154" s="13"/>
      <c r="B154" s="242"/>
      <c r="C154" s="243"/>
      <c r="D154" s="244" t="s">
        <v>167</v>
      </c>
      <c r="E154" s="245" t="s">
        <v>1</v>
      </c>
      <c r="F154" s="246" t="s">
        <v>1105</v>
      </c>
      <c r="G154" s="243"/>
      <c r="H154" s="247">
        <v>28.574999999999999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167</v>
      </c>
      <c r="AU154" s="253" t="s">
        <v>87</v>
      </c>
      <c r="AV154" s="13" t="s">
        <v>87</v>
      </c>
      <c r="AW154" s="13" t="s">
        <v>34</v>
      </c>
      <c r="AX154" s="13" t="s">
        <v>78</v>
      </c>
      <c r="AY154" s="253" t="s">
        <v>159</v>
      </c>
    </row>
    <row r="155" s="15" customFormat="1">
      <c r="A155" s="15"/>
      <c r="B155" s="264"/>
      <c r="C155" s="265"/>
      <c r="D155" s="244" t="s">
        <v>167</v>
      </c>
      <c r="E155" s="266" t="s">
        <v>1</v>
      </c>
      <c r="F155" s="267" t="s">
        <v>171</v>
      </c>
      <c r="G155" s="265"/>
      <c r="H155" s="268">
        <v>28.574999999999999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167</v>
      </c>
      <c r="AU155" s="274" t="s">
        <v>87</v>
      </c>
      <c r="AV155" s="15" t="s">
        <v>165</v>
      </c>
      <c r="AW155" s="15" t="s">
        <v>34</v>
      </c>
      <c r="AX155" s="15" t="s">
        <v>85</v>
      </c>
      <c r="AY155" s="274" t="s">
        <v>159</v>
      </c>
    </row>
    <row r="156" s="12" customFormat="1" ht="22.8" customHeight="1">
      <c r="A156" s="12"/>
      <c r="B156" s="212"/>
      <c r="C156" s="213"/>
      <c r="D156" s="214" t="s">
        <v>77</v>
      </c>
      <c r="E156" s="226" t="s">
        <v>415</v>
      </c>
      <c r="F156" s="226" t="s">
        <v>416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P157</f>
        <v>0</v>
      </c>
      <c r="Q156" s="220"/>
      <c r="R156" s="221">
        <f>R157</f>
        <v>0</v>
      </c>
      <c r="S156" s="220"/>
      <c r="T156" s="222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85</v>
      </c>
      <c r="AT156" s="224" t="s">
        <v>77</v>
      </c>
      <c r="AU156" s="224" t="s">
        <v>85</v>
      </c>
      <c r="AY156" s="223" t="s">
        <v>159</v>
      </c>
      <c r="BK156" s="225">
        <f>BK157</f>
        <v>0</v>
      </c>
    </row>
    <row r="157" s="2" customFormat="1" ht="21.75" customHeight="1">
      <c r="A157" s="39"/>
      <c r="B157" s="40"/>
      <c r="C157" s="228" t="s">
        <v>251</v>
      </c>
      <c r="D157" s="228" t="s">
        <v>161</v>
      </c>
      <c r="E157" s="229" t="s">
        <v>1106</v>
      </c>
      <c r="F157" s="230" t="s">
        <v>1107</v>
      </c>
      <c r="G157" s="231" t="s">
        <v>271</v>
      </c>
      <c r="H157" s="232">
        <v>61.722000000000001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165</v>
      </c>
      <c r="AT157" s="240" t="s">
        <v>161</v>
      </c>
      <c r="AU157" s="240" t="s">
        <v>87</v>
      </c>
      <c r="AY157" s="18" t="s">
        <v>159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165</v>
      </c>
      <c r="BM157" s="240" t="s">
        <v>1108</v>
      </c>
    </row>
    <row r="158" s="12" customFormat="1" ht="25.92" customHeight="1">
      <c r="A158" s="12"/>
      <c r="B158" s="212"/>
      <c r="C158" s="213"/>
      <c r="D158" s="214" t="s">
        <v>77</v>
      </c>
      <c r="E158" s="215" t="s">
        <v>341</v>
      </c>
      <c r="F158" s="215" t="s">
        <v>1109</v>
      </c>
      <c r="G158" s="213"/>
      <c r="H158" s="213"/>
      <c r="I158" s="216"/>
      <c r="J158" s="217">
        <f>BK158</f>
        <v>0</v>
      </c>
      <c r="K158" s="213"/>
      <c r="L158" s="218"/>
      <c r="M158" s="219"/>
      <c r="N158" s="220"/>
      <c r="O158" s="220"/>
      <c r="P158" s="221">
        <f>P159</f>
        <v>0</v>
      </c>
      <c r="Q158" s="220"/>
      <c r="R158" s="221">
        <f>R159</f>
        <v>0</v>
      </c>
      <c r="S158" s="220"/>
      <c r="T158" s="22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177</v>
      </c>
      <c r="AT158" s="224" t="s">
        <v>77</v>
      </c>
      <c r="AU158" s="224" t="s">
        <v>78</v>
      </c>
      <c r="AY158" s="223" t="s">
        <v>159</v>
      </c>
      <c r="BK158" s="225">
        <f>BK159</f>
        <v>0</v>
      </c>
    </row>
    <row r="159" s="12" customFormat="1" ht="22.8" customHeight="1">
      <c r="A159" s="12"/>
      <c r="B159" s="212"/>
      <c r="C159" s="213"/>
      <c r="D159" s="214" t="s">
        <v>77</v>
      </c>
      <c r="E159" s="226" t="s">
        <v>1110</v>
      </c>
      <c r="F159" s="226" t="s">
        <v>1111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SUM(P160:P161)</f>
        <v>0</v>
      </c>
      <c r="Q159" s="220"/>
      <c r="R159" s="221">
        <f>SUM(R160:R161)</f>
        <v>0</v>
      </c>
      <c r="S159" s="220"/>
      <c r="T159" s="222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177</v>
      </c>
      <c r="AT159" s="224" t="s">
        <v>77</v>
      </c>
      <c r="AU159" s="224" t="s">
        <v>85</v>
      </c>
      <c r="AY159" s="223" t="s">
        <v>159</v>
      </c>
      <c r="BK159" s="225">
        <f>SUM(BK160:BK161)</f>
        <v>0</v>
      </c>
    </row>
    <row r="160" s="2" customFormat="1" ht="24.15" customHeight="1">
      <c r="A160" s="39"/>
      <c r="B160" s="40"/>
      <c r="C160" s="228" t="s">
        <v>259</v>
      </c>
      <c r="D160" s="228" t="s">
        <v>161</v>
      </c>
      <c r="E160" s="229" t="s">
        <v>1112</v>
      </c>
      <c r="F160" s="230" t="s">
        <v>1113</v>
      </c>
      <c r="G160" s="231" t="s">
        <v>266</v>
      </c>
      <c r="H160" s="232">
        <v>1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736</v>
      </c>
      <c r="AT160" s="240" t="s">
        <v>161</v>
      </c>
      <c r="AU160" s="240" t="s">
        <v>87</v>
      </c>
      <c r="AY160" s="18" t="s">
        <v>159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736</v>
      </c>
      <c r="BM160" s="240" t="s">
        <v>1114</v>
      </c>
    </row>
    <row r="161" s="2" customFormat="1" ht="16.5" customHeight="1">
      <c r="A161" s="39"/>
      <c r="B161" s="40"/>
      <c r="C161" s="228" t="s">
        <v>263</v>
      </c>
      <c r="D161" s="228" t="s">
        <v>161</v>
      </c>
      <c r="E161" s="229" t="s">
        <v>1115</v>
      </c>
      <c r="F161" s="230" t="s">
        <v>1116</v>
      </c>
      <c r="G161" s="231" t="s">
        <v>358</v>
      </c>
      <c r="H161" s="232">
        <v>1</v>
      </c>
      <c r="I161" s="233"/>
      <c r="J161" s="234">
        <f>ROUND(I161*H161,2)</f>
        <v>0</v>
      </c>
      <c r="K161" s="235"/>
      <c r="L161" s="45"/>
      <c r="M161" s="297" t="s">
        <v>1</v>
      </c>
      <c r="N161" s="298" t="s">
        <v>43</v>
      </c>
      <c r="O161" s="299"/>
      <c r="P161" s="300">
        <f>O161*H161</f>
        <v>0</v>
      </c>
      <c r="Q161" s="300">
        <v>0</v>
      </c>
      <c r="R161" s="300">
        <f>Q161*H161</f>
        <v>0</v>
      </c>
      <c r="S161" s="300">
        <v>0</v>
      </c>
      <c r="T161" s="30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736</v>
      </c>
      <c r="AT161" s="240" t="s">
        <v>161</v>
      </c>
      <c r="AU161" s="240" t="s">
        <v>87</v>
      </c>
      <c r="AY161" s="18" t="s">
        <v>159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85</v>
      </c>
      <c r="BK161" s="241">
        <f>ROUND(I161*H161,2)</f>
        <v>0</v>
      </c>
      <c r="BL161" s="18" t="s">
        <v>736</v>
      </c>
      <c r="BM161" s="240" t="s">
        <v>1117</v>
      </c>
    </row>
    <row r="162" s="2" customFormat="1" ht="6.96" customHeight="1">
      <c r="A162" s="39"/>
      <c r="B162" s="67"/>
      <c r="C162" s="68"/>
      <c r="D162" s="68"/>
      <c r="E162" s="68"/>
      <c r="F162" s="68"/>
      <c r="G162" s="68"/>
      <c r="H162" s="68"/>
      <c r="I162" s="68"/>
      <c r="J162" s="68"/>
      <c r="K162" s="68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hvSTcYs51MNtg3ALUNHjRKUFwXnKpoO3AYhGSIWXqfuoRmKLhx+5arxXjyJmQV6YnWjLkByqn7Up4Cd01wlI2w==" hashValue="e37B5m0FBt1cDVu/n6t+2pFKmBJzKQ9mOpVQiz4Pm/1vq3fXnSRFy2xeKpC5T6RsVekF929IwShbB1UDv7h6lQ==" algorithmName="SHA-512" password="CC35"/>
  <autoFilter ref="C125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1119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ROUND((SUM(BE129:BE315)),  2)</f>
        <v>0</v>
      </c>
      <c r="G35" s="39"/>
      <c r="H35" s="39"/>
      <c r="I35" s="165">
        <v>0.20999999999999999</v>
      </c>
      <c r="J35" s="164">
        <f>ROUND(((SUM(BE129:BE315))*I35),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ROUND((SUM(BF129:BF315)),  2)</f>
        <v>0</v>
      </c>
      <c r="G36" s="39"/>
      <c r="H36" s="39"/>
      <c r="I36" s="165">
        <v>0.12</v>
      </c>
      <c r="J36" s="164">
        <f>ROUND(((SUM(BF129:BF315))*I36),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ROUND((SUM(BG129:BG315)),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ROUND((SUM(BH129:BH315)),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ROUND((SUM(BI129:BI315)),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03-01 - Kanalizace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135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136</v>
      </c>
      <c r="E101" s="197"/>
      <c r="F101" s="197"/>
      <c r="G101" s="197"/>
      <c r="H101" s="197"/>
      <c r="I101" s="197"/>
      <c r="J101" s="198">
        <f>J212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459</v>
      </c>
      <c r="E102" s="197"/>
      <c r="F102" s="197"/>
      <c r="G102" s="197"/>
      <c r="H102" s="197"/>
      <c r="I102" s="197"/>
      <c r="J102" s="198">
        <f>J225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460</v>
      </c>
      <c r="E103" s="197"/>
      <c r="F103" s="197"/>
      <c r="G103" s="197"/>
      <c r="H103" s="197"/>
      <c r="I103" s="197"/>
      <c r="J103" s="198">
        <f>J257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139</v>
      </c>
      <c r="E104" s="197"/>
      <c r="F104" s="197"/>
      <c r="G104" s="197"/>
      <c r="H104" s="197"/>
      <c r="I104" s="197"/>
      <c r="J104" s="198">
        <f>J305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140</v>
      </c>
      <c r="E105" s="197"/>
      <c r="F105" s="197"/>
      <c r="G105" s="197"/>
      <c r="H105" s="197"/>
      <c r="I105" s="197"/>
      <c r="J105" s="198">
        <f>J310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141</v>
      </c>
      <c r="E106" s="192"/>
      <c r="F106" s="192"/>
      <c r="G106" s="192"/>
      <c r="H106" s="192"/>
      <c r="I106" s="192"/>
      <c r="J106" s="193">
        <f>J312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461</v>
      </c>
      <c r="E107" s="197"/>
      <c r="F107" s="197"/>
      <c r="G107" s="197"/>
      <c r="H107" s="197"/>
      <c r="I107" s="197"/>
      <c r="J107" s="198">
        <f>J313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Kompostovací hala Eš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125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84" t="s">
        <v>1118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03-01 - Kanalizace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Eš</v>
      </c>
      <c r="G123" s="41"/>
      <c r="H123" s="41"/>
      <c r="I123" s="33" t="s">
        <v>22</v>
      </c>
      <c r="J123" s="80" t="str">
        <f>IF(J14="","",J14)</f>
        <v>30. 5. 2024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E17</f>
        <v>Tomáš Salač</v>
      </c>
      <c r="G125" s="41"/>
      <c r="H125" s="41"/>
      <c r="I125" s="33" t="s">
        <v>31</v>
      </c>
      <c r="J125" s="37" t="str">
        <f>E23</f>
        <v>Ing. Pavel Strnad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29</v>
      </c>
      <c r="D126" s="41"/>
      <c r="E126" s="41"/>
      <c r="F126" s="28" t="str">
        <f>IF(E20="","",E20)</f>
        <v>Vyplň údaj</v>
      </c>
      <c r="G126" s="41"/>
      <c r="H126" s="41"/>
      <c r="I126" s="33" t="s">
        <v>35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145</v>
      </c>
      <c r="D128" s="203" t="s">
        <v>63</v>
      </c>
      <c r="E128" s="203" t="s">
        <v>59</v>
      </c>
      <c r="F128" s="203" t="s">
        <v>60</v>
      </c>
      <c r="G128" s="203" t="s">
        <v>146</v>
      </c>
      <c r="H128" s="203" t="s">
        <v>147</v>
      </c>
      <c r="I128" s="203" t="s">
        <v>148</v>
      </c>
      <c r="J128" s="204" t="s">
        <v>131</v>
      </c>
      <c r="K128" s="205" t="s">
        <v>149</v>
      </c>
      <c r="L128" s="206"/>
      <c r="M128" s="101" t="s">
        <v>1</v>
      </c>
      <c r="N128" s="102" t="s">
        <v>42</v>
      </c>
      <c r="O128" s="102" t="s">
        <v>150</v>
      </c>
      <c r="P128" s="102" t="s">
        <v>151</v>
      </c>
      <c r="Q128" s="102" t="s">
        <v>152</v>
      </c>
      <c r="R128" s="102" t="s">
        <v>153</v>
      </c>
      <c r="S128" s="102" t="s">
        <v>154</v>
      </c>
      <c r="T128" s="103" t="s">
        <v>155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156</v>
      </c>
      <c r="D129" s="41"/>
      <c r="E129" s="41"/>
      <c r="F129" s="41"/>
      <c r="G129" s="41"/>
      <c r="H129" s="41"/>
      <c r="I129" s="41"/>
      <c r="J129" s="207">
        <f>BK129</f>
        <v>0</v>
      </c>
      <c r="K129" s="41"/>
      <c r="L129" s="45"/>
      <c r="M129" s="104"/>
      <c r="N129" s="208"/>
      <c r="O129" s="105"/>
      <c r="P129" s="209">
        <f>P130+P312</f>
        <v>0</v>
      </c>
      <c r="Q129" s="105"/>
      <c r="R129" s="209">
        <f>R130+R312</f>
        <v>213.28880912999998</v>
      </c>
      <c r="S129" s="105"/>
      <c r="T129" s="210">
        <f>T130+T312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133</v>
      </c>
      <c r="BK129" s="211">
        <f>BK130+BK312</f>
        <v>0</v>
      </c>
    </row>
    <row r="130" s="12" customFormat="1" ht="25.92" customHeight="1">
      <c r="A130" s="12"/>
      <c r="B130" s="212"/>
      <c r="C130" s="213"/>
      <c r="D130" s="214" t="s">
        <v>77</v>
      </c>
      <c r="E130" s="215" t="s">
        <v>157</v>
      </c>
      <c r="F130" s="215" t="s">
        <v>158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P131+P212+P225+P257+P305+P310</f>
        <v>0</v>
      </c>
      <c r="Q130" s="220"/>
      <c r="R130" s="221">
        <f>R131+R212+R225+R257+R305+R310</f>
        <v>213.28280912999998</v>
      </c>
      <c r="S130" s="220"/>
      <c r="T130" s="222">
        <f>T131+T212+T225+T257+T305+T310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85</v>
      </c>
      <c r="AT130" s="224" t="s">
        <v>77</v>
      </c>
      <c r="AU130" s="224" t="s">
        <v>78</v>
      </c>
      <c r="AY130" s="223" t="s">
        <v>159</v>
      </c>
      <c r="BK130" s="225">
        <f>BK131+BK212+BK225+BK257+BK305+BK310</f>
        <v>0</v>
      </c>
    </row>
    <row r="131" s="12" customFormat="1" ht="22.8" customHeight="1">
      <c r="A131" s="12"/>
      <c r="B131" s="212"/>
      <c r="C131" s="213"/>
      <c r="D131" s="214" t="s">
        <v>77</v>
      </c>
      <c r="E131" s="226" t="s">
        <v>85</v>
      </c>
      <c r="F131" s="226" t="s">
        <v>160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SUM(P132:P211)</f>
        <v>0</v>
      </c>
      <c r="Q131" s="220"/>
      <c r="R131" s="221">
        <f>SUM(R132:R211)</f>
        <v>146.16363999999999</v>
      </c>
      <c r="S131" s="220"/>
      <c r="T131" s="222">
        <f>SUM(T132:T211)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85</v>
      </c>
      <c r="AT131" s="224" t="s">
        <v>77</v>
      </c>
      <c r="AU131" s="224" t="s">
        <v>85</v>
      </c>
      <c r="AY131" s="223" t="s">
        <v>159</v>
      </c>
      <c r="BK131" s="225">
        <f>SUM(BK132:BK211)</f>
        <v>0</v>
      </c>
    </row>
    <row r="132" s="2" customFormat="1" ht="24.15" customHeight="1">
      <c r="A132" s="39"/>
      <c r="B132" s="40"/>
      <c r="C132" s="228" t="s">
        <v>85</v>
      </c>
      <c r="D132" s="228" t="s">
        <v>161</v>
      </c>
      <c r="E132" s="229" t="s">
        <v>1120</v>
      </c>
      <c r="F132" s="230" t="s">
        <v>1121</v>
      </c>
      <c r="G132" s="231" t="s">
        <v>174</v>
      </c>
      <c r="H132" s="232">
        <v>25.146999999999998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1122</v>
      </c>
    </row>
    <row r="133" s="14" customFormat="1">
      <c r="A133" s="14"/>
      <c r="B133" s="254"/>
      <c r="C133" s="255"/>
      <c r="D133" s="244" t="s">
        <v>167</v>
      </c>
      <c r="E133" s="256" t="s">
        <v>1</v>
      </c>
      <c r="F133" s="257" t="s">
        <v>1123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167</v>
      </c>
      <c r="AU133" s="263" t="s">
        <v>87</v>
      </c>
      <c r="AV133" s="14" t="s">
        <v>85</v>
      </c>
      <c r="AW133" s="14" t="s">
        <v>34</v>
      </c>
      <c r="AX133" s="14" t="s">
        <v>78</v>
      </c>
      <c r="AY133" s="263" t="s">
        <v>159</v>
      </c>
    </row>
    <row r="134" s="14" customFormat="1">
      <c r="A134" s="14"/>
      <c r="B134" s="254"/>
      <c r="C134" s="255"/>
      <c r="D134" s="244" t="s">
        <v>167</v>
      </c>
      <c r="E134" s="256" t="s">
        <v>1</v>
      </c>
      <c r="F134" s="257" t="s">
        <v>1124</v>
      </c>
      <c r="G134" s="255"/>
      <c r="H134" s="256" t="s">
        <v>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167</v>
      </c>
      <c r="AU134" s="263" t="s">
        <v>87</v>
      </c>
      <c r="AV134" s="14" t="s">
        <v>85</v>
      </c>
      <c r="AW134" s="14" t="s">
        <v>34</v>
      </c>
      <c r="AX134" s="14" t="s">
        <v>78</v>
      </c>
      <c r="AY134" s="263" t="s">
        <v>159</v>
      </c>
    </row>
    <row r="135" s="13" customFormat="1">
      <c r="A135" s="13"/>
      <c r="B135" s="242"/>
      <c r="C135" s="243"/>
      <c r="D135" s="244" t="s">
        <v>167</v>
      </c>
      <c r="E135" s="245" t="s">
        <v>1</v>
      </c>
      <c r="F135" s="246" t="s">
        <v>1125</v>
      </c>
      <c r="G135" s="243"/>
      <c r="H135" s="247">
        <v>15.842000000000001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167</v>
      </c>
      <c r="AU135" s="253" t="s">
        <v>87</v>
      </c>
      <c r="AV135" s="13" t="s">
        <v>87</v>
      </c>
      <c r="AW135" s="13" t="s">
        <v>34</v>
      </c>
      <c r="AX135" s="13" t="s">
        <v>78</v>
      </c>
      <c r="AY135" s="253" t="s">
        <v>159</v>
      </c>
    </row>
    <row r="136" s="14" customFormat="1">
      <c r="A136" s="14"/>
      <c r="B136" s="254"/>
      <c r="C136" s="255"/>
      <c r="D136" s="244" t="s">
        <v>167</v>
      </c>
      <c r="E136" s="256" t="s">
        <v>1</v>
      </c>
      <c r="F136" s="257" t="s">
        <v>1126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167</v>
      </c>
      <c r="AU136" s="263" t="s">
        <v>87</v>
      </c>
      <c r="AV136" s="14" t="s">
        <v>85</v>
      </c>
      <c r="AW136" s="14" t="s">
        <v>34</v>
      </c>
      <c r="AX136" s="14" t="s">
        <v>78</v>
      </c>
      <c r="AY136" s="263" t="s">
        <v>159</v>
      </c>
    </row>
    <row r="137" s="13" customFormat="1">
      <c r="A137" s="13"/>
      <c r="B137" s="242"/>
      <c r="C137" s="243"/>
      <c r="D137" s="244" t="s">
        <v>167</v>
      </c>
      <c r="E137" s="245" t="s">
        <v>1</v>
      </c>
      <c r="F137" s="246" t="s">
        <v>1127</v>
      </c>
      <c r="G137" s="243"/>
      <c r="H137" s="247">
        <v>47.024999999999999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167</v>
      </c>
      <c r="AU137" s="253" t="s">
        <v>87</v>
      </c>
      <c r="AV137" s="13" t="s">
        <v>87</v>
      </c>
      <c r="AW137" s="13" t="s">
        <v>34</v>
      </c>
      <c r="AX137" s="13" t="s">
        <v>78</v>
      </c>
      <c r="AY137" s="253" t="s">
        <v>159</v>
      </c>
    </row>
    <row r="138" s="16" customFormat="1">
      <c r="A138" s="16"/>
      <c r="B138" s="275"/>
      <c r="C138" s="276"/>
      <c r="D138" s="244" t="s">
        <v>167</v>
      </c>
      <c r="E138" s="277" t="s">
        <v>1</v>
      </c>
      <c r="F138" s="278" t="s">
        <v>191</v>
      </c>
      <c r="G138" s="276"/>
      <c r="H138" s="279">
        <v>62.866999999999997</v>
      </c>
      <c r="I138" s="280"/>
      <c r="J138" s="276"/>
      <c r="K138" s="276"/>
      <c r="L138" s="281"/>
      <c r="M138" s="282"/>
      <c r="N138" s="283"/>
      <c r="O138" s="283"/>
      <c r="P138" s="283"/>
      <c r="Q138" s="283"/>
      <c r="R138" s="283"/>
      <c r="S138" s="283"/>
      <c r="T138" s="284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85" t="s">
        <v>167</v>
      </c>
      <c r="AU138" s="285" t="s">
        <v>87</v>
      </c>
      <c r="AV138" s="16" t="s">
        <v>177</v>
      </c>
      <c r="AW138" s="16" t="s">
        <v>34</v>
      </c>
      <c r="AX138" s="16" t="s">
        <v>78</v>
      </c>
      <c r="AY138" s="285" t="s">
        <v>159</v>
      </c>
    </row>
    <row r="139" s="13" customFormat="1">
      <c r="A139" s="13"/>
      <c r="B139" s="242"/>
      <c r="C139" s="243"/>
      <c r="D139" s="244" t="s">
        <v>167</v>
      </c>
      <c r="E139" s="245" t="s">
        <v>1</v>
      </c>
      <c r="F139" s="246" t="s">
        <v>1128</v>
      </c>
      <c r="G139" s="243"/>
      <c r="H139" s="247">
        <v>-37.719999999999999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167</v>
      </c>
      <c r="AU139" s="253" t="s">
        <v>87</v>
      </c>
      <c r="AV139" s="13" t="s">
        <v>87</v>
      </c>
      <c r="AW139" s="13" t="s">
        <v>34</v>
      </c>
      <c r="AX139" s="13" t="s">
        <v>78</v>
      </c>
      <c r="AY139" s="253" t="s">
        <v>159</v>
      </c>
    </row>
    <row r="140" s="15" customFormat="1">
      <c r="A140" s="15"/>
      <c r="B140" s="264"/>
      <c r="C140" s="265"/>
      <c r="D140" s="244" t="s">
        <v>167</v>
      </c>
      <c r="E140" s="266" t="s">
        <v>1</v>
      </c>
      <c r="F140" s="267" t="s">
        <v>171</v>
      </c>
      <c r="G140" s="265"/>
      <c r="H140" s="268">
        <v>25.146999999999998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167</v>
      </c>
      <c r="AU140" s="274" t="s">
        <v>87</v>
      </c>
      <c r="AV140" s="15" t="s">
        <v>165</v>
      </c>
      <c r="AW140" s="15" t="s">
        <v>34</v>
      </c>
      <c r="AX140" s="15" t="s">
        <v>85</v>
      </c>
      <c r="AY140" s="274" t="s">
        <v>159</v>
      </c>
    </row>
    <row r="141" s="2" customFormat="1" ht="33" customHeight="1">
      <c r="A141" s="39"/>
      <c r="B141" s="40"/>
      <c r="C141" s="228" t="s">
        <v>87</v>
      </c>
      <c r="D141" s="228" t="s">
        <v>161</v>
      </c>
      <c r="E141" s="229" t="s">
        <v>1129</v>
      </c>
      <c r="F141" s="230" t="s">
        <v>1130</v>
      </c>
      <c r="G141" s="231" t="s">
        <v>174</v>
      </c>
      <c r="H141" s="232">
        <v>25.146999999999998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165</v>
      </c>
      <c r="AT141" s="240" t="s">
        <v>161</v>
      </c>
      <c r="AU141" s="240" t="s">
        <v>87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165</v>
      </c>
      <c r="BM141" s="240" t="s">
        <v>1131</v>
      </c>
    </row>
    <row r="142" s="2" customFormat="1" ht="33" customHeight="1">
      <c r="A142" s="39"/>
      <c r="B142" s="40"/>
      <c r="C142" s="228" t="s">
        <v>177</v>
      </c>
      <c r="D142" s="228" t="s">
        <v>161</v>
      </c>
      <c r="E142" s="229" t="s">
        <v>1132</v>
      </c>
      <c r="F142" s="230" t="s">
        <v>1133</v>
      </c>
      <c r="G142" s="231" t="s">
        <v>174</v>
      </c>
      <c r="H142" s="232">
        <v>12.573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165</v>
      </c>
      <c r="AT142" s="240" t="s">
        <v>161</v>
      </c>
      <c r="AU142" s="240" t="s">
        <v>87</v>
      </c>
      <c r="AY142" s="18" t="s">
        <v>159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85</v>
      </c>
      <c r="BK142" s="241">
        <f>ROUND(I142*H142,2)</f>
        <v>0</v>
      </c>
      <c r="BL142" s="18" t="s">
        <v>165</v>
      </c>
      <c r="BM142" s="240" t="s">
        <v>1134</v>
      </c>
    </row>
    <row r="143" s="13" customFormat="1">
      <c r="A143" s="13"/>
      <c r="B143" s="242"/>
      <c r="C143" s="243"/>
      <c r="D143" s="244" t="s">
        <v>167</v>
      </c>
      <c r="E143" s="245" t="s">
        <v>1</v>
      </c>
      <c r="F143" s="246" t="s">
        <v>1135</v>
      </c>
      <c r="G143" s="243"/>
      <c r="H143" s="247">
        <v>12.573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167</v>
      </c>
      <c r="AU143" s="253" t="s">
        <v>87</v>
      </c>
      <c r="AV143" s="13" t="s">
        <v>87</v>
      </c>
      <c r="AW143" s="13" t="s">
        <v>34</v>
      </c>
      <c r="AX143" s="13" t="s">
        <v>78</v>
      </c>
      <c r="AY143" s="253" t="s">
        <v>159</v>
      </c>
    </row>
    <row r="144" s="15" customFormat="1">
      <c r="A144" s="15"/>
      <c r="B144" s="264"/>
      <c r="C144" s="265"/>
      <c r="D144" s="244" t="s">
        <v>167</v>
      </c>
      <c r="E144" s="266" t="s">
        <v>1</v>
      </c>
      <c r="F144" s="267" t="s">
        <v>171</v>
      </c>
      <c r="G144" s="265"/>
      <c r="H144" s="268">
        <v>12.573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167</v>
      </c>
      <c r="AU144" s="274" t="s">
        <v>87</v>
      </c>
      <c r="AV144" s="15" t="s">
        <v>165</v>
      </c>
      <c r="AW144" s="15" t="s">
        <v>34</v>
      </c>
      <c r="AX144" s="15" t="s">
        <v>85</v>
      </c>
      <c r="AY144" s="274" t="s">
        <v>159</v>
      </c>
    </row>
    <row r="145" s="2" customFormat="1" ht="33" customHeight="1">
      <c r="A145" s="39"/>
      <c r="B145" s="40"/>
      <c r="C145" s="228" t="s">
        <v>165</v>
      </c>
      <c r="D145" s="303" t="s">
        <v>161</v>
      </c>
      <c r="E145" s="229" t="s">
        <v>1136</v>
      </c>
      <c r="F145" s="230" t="s">
        <v>1137</v>
      </c>
      <c r="G145" s="231" t="s">
        <v>174</v>
      </c>
      <c r="H145" s="232">
        <v>87.359999999999999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165</v>
      </c>
      <c r="AT145" s="240" t="s">
        <v>161</v>
      </c>
      <c r="AU145" s="240" t="s">
        <v>87</v>
      </c>
      <c r="AY145" s="18" t="s">
        <v>159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165</v>
      </c>
      <c r="BM145" s="240" t="s">
        <v>1138</v>
      </c>
    </row>
    <row r="146" s="14" customFormat="1">
      <c r="A146" s="14"/>
      <c r="B146" s="254"/>
      <c r="C146" s="255"/>
      <c r="D146" s="244" t="s">
        <v>167</v>
      </c>
      <c r="E146" s="256" t="s">
        <v>1</v>
      </c>
      <c r="F146" s="257" t="s">
        <v>1123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167</v>
      </c>
      <c r="AU146" s="263" t="s">
        <v>87</v>
      </c>
      <c r="AV146" s="14" t="s">
        <v>85</v>
      </c>
      <c r="AW146" s="14" t="s">
        <v>34</v>
      </c>
      <c r="AX146" s="14" t="s">
        <v>78</v>
      </c>
      <c r="AY146" s="263" t="s">
        <v>159</v>
      </c>
    </row>
    <row r="147" s="14" customFormat="1">
      <c r="A147" s="14"/>
      <c r="B147" s="254"/>
      <c r="C147" s="255"/>
      <c r="D147" s="244" t="s">
        <v>167</v>
      </c>
      <c r="E147" s="256" t="s">
        <v>1</v>
      </c>
      <c r="F147" s="257" t="s">
        <v>1139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167</v>
      </c>
      <c r="AU147" s="263" t="s">
        <v>87</v>
      </c>
      <c r="AV147" s="14" t="s">
        <v>85</v>
      </c>
      <c r="AW147" s="14" t="s">
        <v>34</v>
      </c>
      <c r="AX147" s="14" t="s">
        <v>78</v>
      </c>
      <c r="AY147" s="263" t="s">
        <v>159</v>
      </c>
    </row>
    <row r="148" s="13" customFormat="1">
      <c r="A148" s="13"/>
      <c r="B148" s="242"/>
      <c r="C148" s="243"/>
      <c r="D148" s="244" t="s">
        <v>167</v>
      </c>
      <c r="E148" s="245" t="s">
        <v>1</v>
      </c>
      <c r="F148" s="246" t="s">
        <v>1140</v>
      </c>
      <c r="G148" s="243"/>
      <c r="H148" s="247">
        <v>168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167</v>
      </c>
      <c r="AU148" s="253" t="s">
        <v>87</v>
      </c>
      <c r="AV148" s="13" t="s">
        <v>87</v>
      </c>
      <c r="AW148" s="13" t="s">
        <v>34</v>
      </c>
      <c r="AX148" s="13" t="s">
        <v>78</v>
      </c>
      <c r="AY148" s="253" t="s">
        <v>159</v>
      </c>
    </row>
    <row r="149" s="14" customFormat="1">
      <c r="A149" s="14"/>
      <c r="B149" s="254"/>
      <c r="C149" s="255"/>
      <c r="D149" s="244" t="s">
        <v>167</v>
      </c>
      <c r="E149" s="256" t="s">
        <v>1</v>
      </c>
      <c r="F149" s="257" t="s">
        <v>1141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167</v>
      </c>
      <c r="AU149" s="263" t="s">
        <v>87</v>
      </c>
      <c r="AV149" s="14" t="s">
        <v>85</v>
      </c>
      <c r="AW149" s="14" t="s">
        <v>34</v>
      </c>
      <c r="AX149" s="14" t="s">
        <v>78</v>
      </c>
      <c r="AY149" s="263" t="s">
        <v>159</v>
      </c>
    </row>
    <row r="150" s="13" customFormat="1">
      <c r="A150" s="13"/>
      <c r="B150" s="242"/>
      <c r="C150" s="243"/>
      <c r="D150" s="244" t="s">
        <v>167</v>
      </c>
      <c r="E150" s="245" t="s">
        <v>1</v>
      </c>
      <c r="F150" s="246" t="s">
        <v>1142</v>
      </c>
      <c r="G150" s="243"/>
      <c r="H150" s="247">
        <v>50.399999999999999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167</v>
      </c>
      <c r="AU150" s="253" t="s">
        <v>87</v>
      </c>
      <c r="AV150" s="13" t="s">
        <v>87</v>
      </c>
      <c r="AW150" s="13" t="s">
        <v>34</v>
      </c>
      <c r="AX150" s="13" t="s">
        <v>78</v>
      </c>
      <c r="AY150" s="253" t="s">
        <v>159</v>
      </c>
    </row>
    <row r="151" s="16" customFormat="1">
      <c r="A151" s="16"/>
      <c r="B151" s="275"/>
      <c r="C151" s="276"/>
      <c r="D151" s="244" t="s">
        <v>167</v>
      </c>
      <c r="E151" s="277" t="s">
        <v>1</v>
      </c>
      <c r="F151" s="278" t="s">
        <v>191</v>
      </c>
      <c r="G151" s="276"/>
      <c r="H151" s="279">
        <v>218.40000000000001</v>
      </c>
      <c r="I151" s="280"/>
      <c r="J151" s="276"/>
      <c r="K151" s="276"/>
      <c r="L151" s="281"/>
      <c r="M151" s="282"/>
      <c r="N151" s="283"/>
      <c r="O151" s="283"/>
      <c r="P151" s="283"/>
      <c r="Q151" s="283"/>
      <c r="R151" s="283"/>
      <c r="S151" s="283"/>
      <c r="T151" s="28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5" t="s">
        <v>167</v>
      </c>
      <c r="AU151" s="285" t="s">
        <v>87</v>
      </c>
      <c r="AV151" s="16" t="s">
        <v>177</v>
      </c>
      <c r="AW151" s="16" t="s">
        <v>34</v>
      </c>
      <c r="AX151" s="16" t="s">
        <v>78</v>
      </c>
      <c r="AY151" s="285" t="s">
        <v>159</v>
      </c>
    </row>
    <row r="152" s="13" customFormat="1">
      <c r="A152" s="13"/>
      <c r="B152" s="242"/>
      <c r="C152" s="243"/>
      <c r="D152" s="244" t="s">
        <v>167</v>
      </c>
      <c r="E152" s="245" t="s">
        <v>1</v>
      </c>
      <c r="F152" s="246" t="s">
        <v>1143</v>
      </c>
      <c r="G152" s="243"/>
      <c r="H152" s="247">
        <v>-131.03999999999999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167</v>
      </c>
      <c r="AU152" s="253" t="s">
        <v>87</v>
      </c>
      <c r="AV152" s="13" t="s">
        <v>87</v>
      </c>
      <c r="AW152" s="13" t="s">
        <v>34</v>
      </c>
      <c r="AX152" s="13" t="s">
        <v>78</v>
      </c>
      <c r="AY152" s="253" t="s">
        <v>159</v>
      </c>
    </row>
    <row r="153" s="15" customFormat="1">
      <c r="A153" s="15"/>
      <c r="B153" s="264"/>
      <c r="C153" s="265"/>
      <c r="D153" s="244" t="s">
        <v>167</v>
      </c>
      <c r="E153" s="266" t="s">
        <v>1</v>
      </c>
      <c r="F153" s="267" t="s">
        <v>171</v>
      </c>
      <c r="G153" s="265"/>
      <c r="H153" s="268">
        <v>87.360000000000014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167</v>
      </c>
      <c r="AU153" s="274" t="s">
        <v>87</v>
      </c>
      <c r="AV153" s="15" t="s">
        <v>165</v>
      </c>
      <c r="AW153" s="15" t="s">
        <v>34</v>
      </c>
      <c r="AX153" s="15" t="s">
        <v>85</v>
      </c>
      <c r="AY153" s="274" t="s">
        <v>159</v>
      </c>
    </row>
    <row r="154" s="2" customFormat="1" ht="33" customHeight="1">
      <c r="A154" s="39"/>
      <c r="B154" s="40"/>
      <c r="C154" s="228" t="s">
        <v>193</v>
      </c>
      <c r="D154" s="303" t="s">
        <v>161</v>
      </c>
      <c r="E154" s="229" t="s">
        <v>1144</v>
      </c>
      <c r="F154" s="230" t="s">
        <v>1145</v>
      </c>
      <c r="G154" s="231" t="s">
        <v>174</v>
      </c>
      <c r="H154" s="232">
        <v>87.359999999999999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165</v>
      </c>
      <c r="AT154" s="240" t="s">
        <v>161</v>
      </c>
      <c r="AU154" s="240" t="s">
        <v>87</v>
      </c>
      <c r="AY154" s="18" t="s">
        <v>159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165</v>
      </c>
      <c r="BM154" s="240" t="s">
        <v>1146</v>
      </c>
    </row>
    <row r="155" s="2" customFormat="1" ht="33" customHeight="1">
      <c r="A155" s="39"/>
      <c r="B155" s="40"/>
      <c r="C155" s="228" t="s">
        <v>197</v>
      </c>
      <c r="D155" s="303" t="s">
        <v>161</v>
      </c>
      <c r="E155" s="229" t="s">
        <v>1147</v>
      </c>
      <c r="F155" s="230" t="s">
        <v>1148</v>
      </c>
      <c r="G155" s="231" t="s">
        <v>174</v>
      </c>
      <c r="H155" s="232">
        <v>43.68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165</v>
      </c>
      <c r="AT155" s="240" t="s">
        <v>161</v>
      </c>
      <c r="AU155" s="240" t="s">
        <v>87</v>
      </c>
      <c r="AY155" s="18" t="s">
        <v>159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165</v>
      </c>
      <c r="BM155" s="240" t="s">
        <v>1149</v>
      </c>
    </row>
    <row r="156" s="13" customFormat="1">
      <c r="A156" s="13"/>
      <c r="B156" s="242"/>
      <c r="C156" s="243"/>
      <c r="D156" s="244" t="s">
        <v>167</v>
      </c>
      <c r="E156" s="245" t="s">
        <v>1</v>
      </c>
      <c r="F156" s="246" t="s">
        <v>1150</v>
      </c>
      <c r="G156" s="243"/>
      <c r="H156" s="247">
        <v>43.68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167</v>
      </c>
      <c r="AU156" s="253" t="s">
        <v>87</v>
      </c>
      <c r="AV156" s="13" t="s">
        <v>87</v>
      </c>
      <c r="AW156" s="13" t="s">
        <v>34</v>
      </c>
      <c r="AX156" s="13" t="s">
        <v>78</v>
      </c>
      <c r="AY156" s="253" t="s">
        <v>159</v>
      </c>
    </row>
    <row r="157" s="15" customFormat="1">
      <c r="A157" s="15"/>
      <c r="B157" s="264"/>
      <c r="C157" s="265"/>
      <c r="D157" s="244" t="s">
        <v>167</v>
      </c>
      <c r="E157" s="266" t="s">
        <v>1</v>
      </c>
      <c r="F157" s="267" t="s">
        <v>171</v>
      </c>
      <c r="G157" s="265"/>
      <c r="H157" s="268">
        <v>43.68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167</v>
      </c>
      <c r="AU157" s="274" t="s">
        <v>87</v>
      </c>
      <c r="AV157" s="15" t="s">
        <v>165</v>
      </c>
      <c r="AW157" s="15" t="s">
        <v>34</v>
      </c>
      <c r="AX157" s="15" t="s">
        <v>85</v>
      </c>
      <c r="AY157" s="274" t="s">
        <v>159</v>
      </c>
    </row>
    <row r="158" s="2" customFormat="1" ht="21.75" customHeight="1">
      <c r="A158" s="39"/>
      <c r="B158" s="40"/>
      <c r="C158" s="228" t="s">
        <v>204</v>
      </c>
      <c r="D158" s="303" t="s">
        <v>161</v>
      </c>
      <c r="E158" s="229" t="s">
        <v>1151</v>
      </c>
      <c r="F158" s="230" t="s">
        <v>1152</v>
      </c>
      <c r="G158" s="231" t="s">
        <v>164</v>
      </c>
      <c r="H158" s="232">
        <v>671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0.00084000000000000003</v>
      </c>
      <c r="R158" s="238">
        <f>Q158*H158</f>
        <v>0.56364000000000003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165</v>
      </c>
      <c r="AT158" s="240" t="s">
        <v>161</v>
      </c>
      <c r="AU158" s="240" t="s">
        <v>87</v>
      </c>
      <c r="AY158" s="18" t="s">
        <v>159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165</v>
      </c>
      <c r="BM158" s="240" t="s">
        <v>1153</v>
      </c>
    </row>
    <row r="159" s="14" customFormat="1">
      <c r="A159" s="14"/>
      <c r="B159" s="254"/>
      <c r="C159" s="255"/>
      <c r="D159" s="244" t="s">
        <v>167</v>
      </c>
      <c r="E159" s="256" t="s">
        <v>1</v>
      </c>
      <c r="F159" s="257" t="s">
        <v>1139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167</v>
      </c>
      <c r="AU159" s="263" t="s">
        <v>87</v>
      </c>
      <c r="AV159" s="14" t="s">
        <v>85</v>
      </c>
      <c r="AW159" s="14" t="s">
        <v>34</v>
      </c>
      <c r="AX159" s="14" t="s">
        <v>78</v>
      </c>
      <c r="AY159" s="263" t="s">
        <v>159</v>
      </c>
    </row>
    <row r="160" s="13" customFormat="1">
      <c r="A160" s="13"/>
      <c r="B160" s="242"/>
      <c r="C160" s="243"/>
      <c r="D160" s="244" t="s">
        <v>167</v>
      </c>
      <c r="E160" s="245" t="s">
        <v>1</v>
      </c>
      <c r="F160" s="246" t="s">
        <v>1154</v>
      </c>
      <c r="G160" s="243"/>
      <c r="H160" s="247">
        <v>420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167</v>
      </c>
      <c r="AU160" s="253" t="s">
        <v>87</v>
      </c>
      <c r="AV160" s="13" t="s">
        <v>87</v>
      </c>
      <c r="AW160" s="13" t="s">
        <v>34</v>
      </c>
      <c r="AX160" s="13" t="s">
        <v>78</v>
      </c>
      <c r="AY160" s="253" t="s">
        <v>159</v>
      </c>
    </row>
    <row r="161" s="14" customFormat="1">
      <c r="A161" s="14"/>
      <c r="B161" s="254"/>
      <c r="C161" s="255"/>
      <c r="D161" s="244" t="s">
        <v>167</v>
      </c>
      <c r="E161" s="256" t="s">
        <v>1</v>
      </c>
      <c r="F161" s="257" t="s">
        <v>1141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167</v>
      </c>
      <c r="AU161" s="263" t="s">
        <v>87</v>
      </c>
      <c r="AV161" s="14" t="s">
        <v>85</v>
      </c>
      <c r="AW161" s="14" t="s">
        <v>34</v>
      </c>
      <c r="AX161" s="14" t="s">
        <v>78</v>
      </c>
      <c r="AY161" s="263" t="s">
        <v>159</v>
      </c>
    </row>
    <row r="162" s="13" customFormat="1">
      <c r="A162" s="13"/>
      <c r="B162" s="242"/>
      <c r="C162" s="243"/>
      <c r="D162" s="244" t="s">
        <v>167</v>
      </c>
      <c r="E162" s="245" t="s">
        <v>1</v>
      </c>
      <c r="F162" s="246" t="s">
        <v>1155</v>
      </c>
      <c r="G162" s="243"/>
      <c r="H162" s="247">
        <v>126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167</v>
      </c>
      <c r="AU162" s="253" t="s">
        <v>87</v>
      </c>
      <c r="AV162" s="13" t="s">
        <v>87</v>
      </c>
      <c r="AW162" s="13" t="s">
        <v>34</v>
      </c>
      <c r="AX162" s="13" t="s">
        <v>78</v>
      </c>
      <c r="AY162" s="253" t="s">
        <v>159</v>
      </c>
    </row>
    <row r="163" s="14" customFormat="1">
      <c r="A163" s="14"/>
      <c r="B163" s="254"/>
      <c r="C163" s="255"/>
      <c r="D163" s="244" t="s">
        <v>167</v>
      </c>
      <c r="E163" s="256" t="s">
        <v>1</v>
      </c>
      <c r="F163" s="257" t="s">
        <v>1156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167</v>
      </c>
      <c r="AU163" s="263" t="s">
        <v>87</v>
      </c>
      <c r="AV163" s="14" t="s">
        <v>85</v>
      </c>
      <c r="AW163" s="14" t="s">
        <v>34</v>
      </c>
      <c r="AX163" s="14" t="s">
        <v>78</v>
      </c>
      <c r="AY163" s="263" t="s">
        <v>159</v>
      </c>
    </row>
    <row r="164" s="13" customFormat="1">
      <c r="A164" s="13"/>
      <c r="B164" s="242"/>
      <c r="C164" s="243"/>
      <c r="D164" s="244" t="s">
        <v>167</v>
      </c>
      <c r="E164" s="245" t="s">
        <v>1</v>
      </c>
      <c r="F164" s="246" t="s">
        <v>1157</v>
      </c>
      <c r="G164" s="243"/>
      <c r="H164" s="247">
        <v>105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167</v>
      </c>
      <c r="AU164" s="253" t="s">
        <v>87</v>
      </c>
      <c r="AV164" s="13" t="s">
        <v>87</v>
      </c>
      <c r="AW164" s="13" t="s">
        <v>34</v>
      </c>
      <c r="AX164" s="13" t="s">
        <v>78</v>
      </c>
      <c r="AY164" s="253" t="s">
        <v>159</v>
      </c>
    </row>
    <row r="165" s="14" customFormat="1">
      <c r="A165" s="14"/>
      <c r="B165" s="254"/>
      <c r="C165" s="255"/>
      <c r="D165" s="244" t="s">
        <v>167</v>
      </c>
      <c r="E165" s="256" t="s">
        <v>1</v>
      </c>
      <c r="F165" s="257" t="s">
        <v>1158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167</v>
      </c>
      <c r="AU165" s="263" t="s">
        <v>87</v>
      </c>
      <c r="AV165" s="14" t="s">
        <v>85</v>
      </c>
      <c r="AW165" s="14" t="s">
        <v>34</v>
      </c>
      <c r="AX165" s="14" t="s">
        <v>78</v>
      </c>
      <c r="AY165" s="263" t="s">
        <v>159</v>
      </c>
    </row>
    <row r="166" s="13" customFormat="1">
      <c r="A166" s="13"/>
      <c r="B166" s="242"/>
      <c r="C166" s="243"/>
      <c r="D166" s="244" t="s">
        <v>167</v>
      </c>
      <c r="E166" s="245" t="s">
        <v>1</v>
      </c>
      <c r="F166" s="246" t="s">
        <v>1159</v>
      </c>
      <c r="G166" s="243"/>
      <c r="H166" s="247">
        <v>20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167</v>
      </c>
      <c r="AU166" s="253" t="s">
        <v>87</v>
      </c>
      <c r="AV166" s="13" t="s">
        <v>87</v>
      </c>
      <c r="AW166" s="13" t="s">
        <v>34</v>
      </c>
      <c r="AX166" s="13" t="s">
        <v>78</v>
      </c>
      <c r="AY166" s="253" t="s">
        <v>159</v>
      </c>
    </row>
    <row r="167" s="15" customFormat="1">
      <c r="A167" s="15"/>
      <c r="B167" s="264"/>
      <c r="C167" s="265"/>
      <c r="D167" s="244" t="s">
        <v>167</v>
      </c>
      <c r="E167" s="266" t="s">
        <v>1</v>
      </c>
      <c r="F167" s="267" t="s">
        <v>171</v>
      </c>
      <c r="G167" s="265"/>
      <c r="H167" s="268">
        <v>671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167</v>
      </c>
      <c r="AU167" s="274" t="s">
        <v>87</v>
      </c>
      <c r="AV167" s="15" t="s">
        <v>165</v>
      </c>
      <c r="AW167" s="15" t="s">
        <v>34</v>
      </c>
      <c r="AX167" s="15" t="s">
        <v>85</v>
      </c>
      <c r="AY167" s="274" t="s">
        <v>159</v>
      </c>
    </row>
    <row r="168" s="2" customFormat="1" ht="24.15" customHeight="1">
      <c r="A168" s="39"/>
      <c r="B168" s="40"/>
      <c r="C168" s="228" t="s">
        <v>208</v>
      </c>
      <c r="D168" s="303" t="s">
        <v>161</v>
      </c>
      <c r="E168" s="229" t="s">
        <v>1160</v>
      </c>
      <c r="F168" s="230" t="s">
        <v>1161</v>
      </c>
      <c r="G168" s="231" t="s">
        <v>164</v>
      </c>
      <c r="H168" s="232">
        <v>671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165</v>
      </c>
      <c r="AT168" s="240" t="s">
        <v>161</v>
      </c>
      <c r="AU168" s="240" t="s">
        <v>87</v>
      </c>
      <c r="AY168" s="18" t="s">
        <v>159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165</v>
      </c>
      <c r="BM168" s="240" t="s">
        <v>1162</v>
      </c>
    </row>
    <row r="169" s="2" customFormat="1" ht="37.8" customHeight="1">
      <c r="A169" s="39"/>
      <c r="B169" s="40"/>
      <c r="C169" s="228" t="s">
        <v>215</v>
      </c>
      <c r="D169" s="228" t="s">
        <v>161</v>
      </c>
      <c r="E169" s="229" t="s">
        <v>209</v>
      </c>
      <c r="F169" s="230" t="s">
        <v>210</v>
      </c>
      <c r="G169" s="231" t="s">
        <v>174</v>
      </c>
      <c r="H169" s="232">
        <v>34.944000000000003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165</v>
      </c>
      <c r="AT169" s="240" t="s">
        <v>161</v>
      </c>
      <c r="AU169" s="240" t="s">
        <v>87</v>
      </c>
      <c r="AY169" s="18" t="s">
        <v>159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85</v>
      </c>
      <c r="BK169" s="241">
        <f>ROUND(I169*H169,2)</f>
        <v>0</v>
      </c>
      <c r="BL169" s="18" t="s">
        <v>165</v>
      </c>
      <c r="BM169" s="240" t="s">
        <v>1163</v>
      </c>
    </row>
    <row r="170" s="13" customFormat="1">
      <c r="A170" s="13"/>
      <c r="B170" s="242"/>
      <c r="C170" s="243"/>
      <c r="D170" s="244" t="s">
        <v>167</v>
      </c>
      <c r="E170" s="245" t="s">
        <v>1</v>
      </c>
      <c r="F170" s="246" t="s">
        <v>1164</v>
      </c>
      <c r="G170" s="243"/>
      <c r="H170" s="247">
        <v>29.120000000000001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167</v>
      </c>
      <c r="AU170" s="253" t="s">
        <v>87</v>
      </c>
      <c r="AV170" s="13" t="s">
        <v>87</v>
      </c>
      <c r="AW170" s="13" t="s">
        <v>34</v>
      </c>
      <c r="AX170" s="13" t="s">
        <v>78</v>
      </c>
      <c r="AY170" s="253" t="s">
        <v>159</v>
      </c>
    </row>
    <row r="171" s="13" customFormat="1">
      <c r="A171" s="13"/>
      <c r="B171" s="242"/>
      <c r="C171" s="243"/>
      <c r="D171" s="244" t="s">
        <v>167</v>
      </c>
      <c r="E171" s="245" t="s">
        <v>1</v>
      </c>
      <c r="F171" s="246" t="s">
        <v>1165</v>
      </c>
      <c r="G171" s="243"/>
      <c r="H171" s="247">
        <v>5.8239999999999998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167</v>
      </c>
      <c r="AU171" s="253" t="s">
        <v>87</v>
      </c>
      <c r="AV171" s="13" t="s">
        <v>87</v>
      </c>
      <c r="AW171" s="13" t="s">
        <v>34</v>
      </c>
      <c r="AX171" s="13" t="s">
        <v>78</v>
      </c>
      <c r="AY171" s="253" t="s">
        <v>159</v>
      </c>
    </row>
    <row r="172" s="15" customFormat="1">
      <c r="A172" s="15"/>
      <c r="B172" s="264"/>
      <c r="C172" s="265"/>
      <c r="D172" s="244" t="s">
        <v>167</v>
      </c>
      <c r="E172" s="266" t="s">
        <v>1</v>
      </c>
      <c r="F172" s="267" t="s">
        <v>171</v>
      </c>
      <c r="G172" s="265"/>
      <c r="H172" s="268">
        <v>34.944000000000003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167</v>
      </c>
      <c r="AU172" s="274" t="s">
        <v>87</v>
      </c>
      <c r="AV172" s="15" t="s">
        <v>165</v>
      </c>
      <c r="AW172" s="15" t="s">
        <v>34</v>
      </c>
      <c r="AX172" s="15" t="s">
        <v>85</v>
      </c>
      <c r="AY172" s="274" t="s">
        <v>159</v>
      </c>
    </row>
    <row r="173" s="2" customFormat="1" ht="37.8" customHeight="1">
      <c r="A173" s="39"/>
      <c r="B173" s="40"/>
      <c r="C173" s="228" t="s">
        <v>219</v>
      </c>
      <c r="D173" s="228" t="s">
        <v>161</v>
      </c>
      <c r="E173" s="229" t="s">
        <v>216</v>
      </c>
      <c r="F173" s="230" t="s">
        <v>217</v>
      </c>
      <c r="G173" s="231" t="s">
        <v>174</v>
      </c>
      <c r="H173" s="232">
        <v>52.415999999999997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165</v>
      </c>
      <c r="AT173" s="240" t="s">
        <v>161</v>
      </c>
      <c r="AU173" s="240" t="s">
        <v>87</v>
      </c>
      <c r="AY173" s="18" t="s">
        <v>159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165</v>
      </c>
      <c r="BM173" s="240" t="s">
        <v>1166</v>
      </c>
    </row>
    <row r="174" s="13" customFormat="1">
      <c r="A174" s="13"/>
      <c r="B174" s="242"/>
      <c r="C174" s="243"/>
      <c r="D174" s="244" t="s">
        <v>167</v>
      </c>
      <c r="E174" s="245" t="s">
        <v>1</v>
      </c>
      <c r="F174" s="246" t="s">
        <v>1167</v>
      </c>
      <c r="G174" s="243"/>
      <c r="H174" s="247">
        <v>43.68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167</v>
      </c>
      <c r="AU174" s="253" t="s">
        <v>87</v>
      </c>
      <c r="AV174" s="13" t="s">
        <v>87</v>
      </c>
      <c r="AW174" s="13" t="s">
        <v>34</v>
      </c>
      <c r="AX174" s="13" t="s">
        <v>78</v>
      </c>
      <c r="AY174" s="253" t="s">
        <v>159</v>
      </c>
    </row>
    <row r="175" s="13" customFormat="1">
      <c r="A175" s="13"/>
      <c r="B175" s="242"/>
      <c r="C175" s="243"/>
      <c r="D175" s="244" t="s">
        <v>167</v>
      </c>
      <c r="E175" s="245" t="s">
        <v>1</v>
      </c>
      <c r="F175" s="246" t="s">
        <v>1168</v>
      </c>
      <c r="G175" s="243"/>
      <c r="H175" s="247">
        <v>8.7360000000000007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167</v>
      </c>
      <c r="AU175" s="253" t="s">
        <v>87</v>
      </c>
      <c r="AV175" s="13" t="s">
        <v>87</v>
      </c>
      <c r="AW175" s="13" t="s">
        <v>34</v>
      </c>
      <c r="AX175" s="13" t="s">
        <v>78</v>
      </c>
      <c r="AY175" s="253" t="s">
        <v>159</v>
      </c>
    </row>
    <row r="176" s="15" customFormat="1">
      <c r="A176" s="15"/>
      <c r="B176" s="264"/>
      <c r="C176" s="265"/>
      <c r="D176" s="244" t="s">
        <v>167</v>
      </c>
      <c r="E176" s="266" t="s">
        <v>1</v>
      </c>
      <c r="F176" s="267" t="s">
        <v>171</v>
      </c>
      <c r="G176" s="265"/>
      <c r="H176" s="268">
        <v>52.415999999999997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167</v>
      </c>
      <c r="AU176" s="274" t="s">
        <v>87</v>
      </c>
      <c r="AV176" s="15" t="s">
        <v>165</v>
      </c>
      <c r="AW176" s="15" t="s">
        <v>34</v>
      </c>
      <c r="AX176" s="15" t="s">
        <v>85</v>
      </c>
      <c r="AY176" s="274" t="s">
        <v>159</v>
      </c>
    </row>
    <row r="177" s="2" customFormat="1" ht="24.15" customHeight="1">
      <c r="A177" s="39"/>
      <c r="B177" s="40"/>
      <c r="C177" s="228" t="s">
        <v>226</v>
      </c>
      <c r="D177" s="228" t="s">
        <v>161</v>
      </c>
      <c r="E177" s="229" t="s">
        <v>1089</v>
      </c>
      <c r="F177" s="230" t="s">
        <v>1090</v>
      </c>
      <c r="G177" s="231" t="s">
        <v>174</v>
      </c>
      <c r="H177" s="232">
        <v>87.359999999999999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165</v>
      </c>
      <c r="AT177" s="240" t="s">
        <v>161</v>
      </c>
      <c r="AU177" s="240" t="s">
        <v>87</v>
      </c>
      <c r="AY177" s="18" t="s">
        <v>159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165</v>
      </c>
      <c r="BM177" s="240" t="s">
        <v>1169</v>
      </c>
    </row>
    <row r="178" s="13" customFormat="1">
      <c r="A178" s="13"/>
      <c r="B178" s="242"/>
      <c r="C178" s="243"/>
      <c r="D178" s="244" t="s">
        <v>167</v>
      </c>
      <c r="E178" s="245" t="s">
        <v>1</v>
      </c>
      <c r="F178" s="246" t="s">
        <v>1170</v>
      </c>
      <c r="G178" s="243"/>
      <c r="H178" s="247">
        <v>34.944000000000003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167</v>
      </c>
      <c r="AU178" s="253" t="s">
        <v>87</v>
      </c>
      <c r="AV178" s="13" t="s">
        <v>87</v>
      </c>
      <c r="AW178" s="13" t="s">
        <v>34</v>
      </c>
      <c r="AX178" s="13" t="s">
        <v>78</v>
      </c>
      <c r="AY178" s="253" t="s">
        <v>159</v>
      </c>
    </row>
    <row r="179" s="13" customFormat="1">
      <c r="A179" s="13"/>
      <c r="B179" s="242"/>
      <c r="C179" s="243"/>
      <c r="D179" s="244" t="s">
        <v>167</v>
      </c>
      <c r="E179" s="245" t="s">
        <v>1</v>
      </c>
      <c r="F179" s="246" t="s">
        <v>1171</v>
      </c>
      <c r="G179" s="243"/>
      <c r="H179" s="247">
        <v>52.415999999999997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167</v>
      </c>
      <c r="AU179" s="253" t="s">
        <v>87</v>
      </c>
      <c r="AV179" s="13" t="s">
        <v>87</v>
      </c>
      <c r="AW179" s="13" t="s">
        <v>34</v>
      </c>
      <c r="AX179" s="13" t="s">
        <v>78</v>
      </c>
      <c r="AY179" s="253" t="s">
        <v>159</v>
      </c>
    </row>
    <row r="180" s="15" customFormat="1">
      <c r="A180" s="15"/>
      <c r="B180" s="264"/>
      <c r="C180" s="265"/>
      <c r="D180" s="244" t="s">
        <v>167</v>
      </c>
      <c r="E180" s="266" t="s">
        <v>1</v>
      </c>
      <c r="F180" s="267" t="s">
        <v>171</v>
      </c>
      <c r="G180" s="265"/>
      <c r="H180" s="268">
        <v>87.359999999999999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167</v>
      </c>
      <c r="AU180" s="274" t="s">
        <v>87</v>
      </c>
      <c r="AV180" s="15" t="s">
        <v>165</v>
      </c>
      <c r="AW180" s="15" t="s">
        <v>34</v>
      </c>
      <c r="AX180" s="15" t="s">
        <v>85</v>
      </c>
      <c r="AY180" s="274" t="s">
        <v>159</v>
      </c>
    </row>
    <row r="181" s="2" customFormat="1" ht="24.15" customHeight="1">
      <c r="A181" s="39"/>
      <c r="B181" s="40"/>
      <c r="C181" s="228" t="s">
        <v>8</v>
      </c>
      <c r="D181" s="228" t="s">
        <v>161</v>
      </c>
      <c r="E181" s="229" t="s">
        <v>220</v>
      </c>
      <c r="F181" s="230" t="s">
        <v>221</v>
      </c>
      <c r="G181" s="231" t="s">
        <v>174</v>
      </c>
      <c r="H181" s="232">
        <v>131.03999999999999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165</v>
      </c>
      <c r="AT181" s="240" t="s">
        <v>161</v>
      </c>
      <c r="AU181" s="240" t="s">
        <v>87</v>
      </c>
      <c r="AY181" s="18" t="s">
        <v>159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165</v>
      </c>
      <c r="BM181" s="240" t="s">
        <v>1172</v>
      </c>
    </row>
    <row r="182" s="13" customFormat="1">
      <c r="A182" s="13"/>
      <c r="B182" s="242"/>
      <c r="C182" s="243"/>
      <c r="D182" s="244" t="s">
        <v>167</v>
      </c>
      <c r="E182" s="245" t="s">
        <v>1</v>
      </c>
      <c r="F182" s="246" t="s">
        <v>1173</v>
      </c>
      <c r="G182" s="243"/>
      <c r="H182" s="247">
        <v>87.359999999999999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167</v>
      </c>
      <c r="AU182" s="253" t="s">
        <v>87</v>
      </c>
      <c r="AV182" s="13" t="s">
        <v>87</v>
      </c>
      <c r="AW182" s="13" t="s">
        <v>34</v>
      </c>
      <c r="AX182" s="13" t="s">
        <v>78</v>
      </c>
      <c r="AY182" s="253" t="s">
        <v>159</v>
      </c>
    </row>
    <row r="183" s="13" customFormat="1">
      <c r="A183" s="13"/>
      <c r="B183" s="242"/>
      <c r="C183" s="243"/>
      <c r="D183" s="244" t="s">
        <v>167</v>
      </c>
      <c r="E183" s="245" t="s">
        <v>1</v>
      </c>
      <c r="F183" s="246" t="s">
        <v>1173</v>
      </c>
      <c r="G183" s="243"/>
      <c r="H183" s="247">
        <v>87.359999999999999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167</v>
      </c>
      <c r="AU183" s="253" t="s">
        <v>87</v>
      </c>
      <c r="AV183" s="13" t="s">
        <v>87</v>
      </c>
      <c r="AW183" s="13" t="s">
        <v>34</v>
      </c>
      <c r="AX183" s="13" t="s">
        <v>78</v>
      </c>
      <c r="AY183" s="253" t="s">
        <v>159</v>
      </c>
    </row>
    <row r="184" s="13" customFormat="1">
      <c r="A184" s="13"/>
      <c r="B184" s="242"/>
      <c r="C184" s="243"/>
      <c r="D184" s="244" t="s">
        <v>167</v>
      </c>
      <c r="E184" s="245" t="s">
        <v>1</v>
      </c>
      <c r="F184" s="246" t="s">
        <v>1174</v>
      </c>
      <c r="G184" s="243"/>
      <c r="H184" s="247">
        <v>43.68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167</v>
      </c>
      <c r="AU184" s="253" t="s">
        <v>87</v>
      </c>
      <c r="AV184" s="13" t="s">
        <v>87</v>
      </c>
      <c r="AW184" s="13" t="s">
        <v>34</v>
      </c>
      <c r="AX184" s="13" t="s">
        <v>78</v>
      </c>
      <c r="AY184" s="253" t="s">
        <v>159</v>
      </c>
    </row>
    <row r="185" s="13" customFormat="1">
      <c r="A185" s="13"/>
      <c r="B185" s="242"/>
      <c r="C185" s="243"/>
      <c r="D185" s="244" t="s">
        <v>167</v>
      </c>
      <c r="E185" s="245" t="s">
        <v>1</v>
      </c>
      <c r="F185" s="246" t="s">
        <v>1175</v>
      </c>
      <c r="G185" s="243"/>
      <c r="H185" s="247">
        <v>-34.944000000000003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167</v>
      </c>
      <c r="AU185" s="253" t="s">
        <v>87</v>
      </c>
      <c r="AV185" s="13" t="s">
        <v>87</v>
      </c>
      <c r="AW185" s="13" t="s">
        <v>34</v>
      </c>
      <c r="AX185" s="13" t="s">
        <v>78</v>
      </c>
      <c r="AY185" s="253" t="s">
        <v>159</v>
      </c>
    </row>
    <row r="186" s="13" customFormat="1">
      <c r="A186" s="13"/>
      <c r="B186" s="242"/>
      <c r="C186" s="243"/>
      <c r="D186" s="244" t="s">
        <v>167</v>
      </c>
      <c r="E186" s="245" t="s">
        <v>1</v>
      </c>
      <c r="F186" s="246" t="s">
        <v>1176</v>
      </c>
      <c r="G186" s="243"/>
      <c r="H186" s="247">
        <v>-52.415999999999997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167</v>
      </c>
      <c r="AU186" s="253" t="s">
        <v>87</v>
      </c>
      <c r="AV186" s="13" t="s">
        <v>87</v>
      </c>
      <c r="AW186" s="13" t="s">
        <v>34</v>
      </c>
      <c r="AX186" s="13" t="s">
        <v>78</v>
      </c>
      <c r="AY186" s="253" t="s">
        <v>159</v>
      </c>
    </row>
    <row r="187" s="15" customFormat="1">
      <c r="A187" s="15"/>
      <c r="B187" s="264"/>
      <c r="C187" s="265"/>
      <c r="D187" s="244" t="s">
        <v>167</v>
      </c>
      <c r="E187" s="266" t="s">
        <v>1</v>
      </c>
      <c r="F187" s="267" t="s">
        <v>171</v>
      </c>
      <c r="G187" s="265"/>
      <c r="H187" s="268">
        <v>131.04000000000002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167</v>
      </c>
      <c r="AU187" s="274" t="s">
        <v>87</v>
      </c>
      <c r="AV187" s="15" t="s">
        <v>165</v>
      </c>
      <c r="AW187" s="15" t="s">
        <v>34</v>
      </c>
      <c r="AX187" s="15" t="s">
        <v>85</v>
      </c>
      <c r="AY187" s="274" t="s">
        <v>159</v>
      </c>
    </row>
    <row r="188" s="2" customFormat="1" ht="24.15" customHeight="1">
      <c r="A188" s="39"/>
      <c r="B188" s="40"/>
      <c r="C188" s="228" t="s">
        <v>251</v>
      </c>
      <c r="D188" s="228" t="s">
        <v>161</v>
      </c>
      <c r="E188" s="229" t="s">
        <v>1177</v>
      </c>
      <c r="F188" s="230" t="s">
        <v>1178</v>
      </c>
      <c r="G188" s="231" t="s">
        <v>174</v>
      </c>
      <c r="H188" s="232">
        <v>44.277999999999999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165</v>
      </c>
      <c r="AT188" s="240" t="s">
        <v>161</v>
      </c>
      <c r="AU188" s="240" t="s">
        <v>87</v>
      </c>
      <c r="AY188" s="18" t="s">
        <v>159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165</v>
      </c>
      <c r="BM188" s="240" t="s">
        <v>1179</v>
      </c>
    </row>
    <row r="189" s="14" customFormat="1">
      <c r="A189" s="14"/>
      <c r="B189" s="254"/>
      <c r="C189" s="255"/>
      <c r="D189" s="244" t="s">
        <v>167</v>
      </c>
      <c r="E189" s="256" t="s">
        <v>1</v>
      </c>
      <c r="F189" s="257" t="s">
        <v>1124</v>
      </c>
      <c r="G189" s="255"/>
      <c r="H189" s="256" t="s">
        <v>1</v>
      </c>
      <c r="I189" s="258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167</v>
      </c>
      <c r="AU189" s="263" t="s">
        <v>87</v>
      </c>
      <c r="AV189" s="14" t="s">
        <v>85</v>
      </c>
      <c r="AW189" s="14" t="s">
        <v>34</v>
      </c>
      <c r="AX189" s="14" t="s">
        <v>78</v>
      </c>
      <c r="AY189" s="263" t="s">
        <v>159</v>
      </c>
    </row>
    <row r="190" s="13" customFormat="1">
      <c r="A190" s="13"/>
      <c r="B190" s="242"/>
      <c r="C190" s="243"/>
      <c r="D190" s="244" t="s">
        <v>167</v>
      </c>
      <c r="E190" s="245" t="s">
        <v>1</v>
      </c>
      <c r="F190" s="246" t="s">
        <v>1125</v>
      </c>
      <c r="G190" s="243"/>
      <c r="H190" s="247">
        <v>15.842000000000001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167</v>
      </c>
      <c r="AU190" s="253" t="s">
        <v>87</v>
      </c>
      <c r="AV190" s="13" t="s">
        <v>87</v>
      </c>
      <c r="AW190" s="13" t="s">
        <v>34</v>
      </c>
      <c r="AX190" s="13" t="s">
        <v>78</v>
      </c>
      <c r="AY190" s="253" t="s">
        <v>159</v>
      </c>
    </row>
    <row r="191" s="13" customFormat="1">
      <c r="A191" s="13"/>
      <c r="B191" s="242"/>
      <c r="C191" s="243"/>
      <c r="D191" s="244" t="s">
        <v>167</v>
      </c>
      <c r="E191" s="245" t="s">
        <v>1</v>
      </c>
      <c r="F191" s="246" t="s">
        <v>1180</v>
      </c>
      <c r="G191" s="243"/>
      <c r="H191" s="247">
        <v>-3.8180000000000001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167</v>
      </c>
      <c r="AU191" s="253" t="s">
        <v>87</v>
      </c>
      <c r="AV191" s="13" t="s">
        <v>87</v>
      </c>
      <c r="AW191" s="13" t="s">
        <v>34</v>
      </c>
      <c r="AX191" s="13" t="s">
        <v>78</v>
      </c>
      <c r="AY191" s="253" t="s">
        <v>159</v>
      </c>
    </row>
    <row r="192" s="14" customFormat="1">
      <c r="A192" s="14"/>
      <c r="B192" s="254"/>
      <c r="C192" s="255"/>
      <c r="D192" s="244" t="s">
        <v>167</v>
      </c>
      <c r="E192" s="256" t="s">
        <v>1</v>
      </c>
      <c r="F192" s="257" t="s">
        <v>1126</v>
      </c>
      <c r="G192" s="255"/>
      <c r="H192" s="256" t="s">
        <v>1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167</v>
      </c>
      <c r="AU192" s="263" t="s">
        <v>87</v>
      </c>
      <c r="AV192" s="14" t="s">
        <v>85</v>
      </c>
      <c r="AW192" s="14" t="s">
        <v>34</v>
      </c>
      <c r="AX192" s="14" t="s">
        <v>78</v>
      </c>
      <c r="AY192" s="263" t="s">
        <v>159</v>
      </c>
    </row>
    <row r="193" s="13" customFormat="1">
      <c r="A193" s="13"/>
      <c r="B193" s="242"/>
      <c r="C193" s="243"/>
      <c r="D193" s="244" t="s">
        <v>167</v>
      </c>
      <c r="E193" s="245" t="s">
        <v>1</v>
      </c>
      <c r="F193" s="246" t="s">
        <v>1127</v>
      </c>
      <c r="G193" s="243"/>
      <c r="H193" s="247">
        <v>47.024999999999999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167</v>
      </c>
      <c r="AU193" s="253" t="s">
        <v>87</v>
      </c>
      <c r="AV193" s="13" t="s">
        <v>87</v>
      </c>
      <c r="AW193" s="13" t="s">
        <v>34</v>
      </c>
      <c r="AX193" s="13" t="s">
        <v>78</v>
      </c>
      <c r="AY193" s="253" t="s">
        <v>159</v>
      </c>
    </row>
    <row r="194" s="13" customFormat="1">
      <c r="A194" s="13"/>
      <c r="B194" s="242"/>
      <c r="C194" s="243"/>
      <c r="D194" s="244" t="s">
        <v>167</v>
      </c>
      <c r="E194" s="245" t="s">
        <v>1</v>
      </c>
      <c r="F194" s="246" t="s">
        <v>1181</v>
      </c>
      <c r="G194" s="243"/>
      <c r="H194" s="247">
        <v>-14.771000000000001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167</v>
      </c>
      <c r="AU194" s="253" t="s">
        <v>87</v>
      </c>
      <c r="AV194" s="13" t="s">
        <v>87</v>
      </c>
      <c r="AW194" s="13" t="s">
        <v>34</v>
      </c>
      <c r="AX194" s="13" t="s">
        <v>78</v>
      </c>
      <c r="AY194" s="253" t="s">
        <v>159</v>
      </c>
    </row>
    <row r="195" s="15" customFormat="1">
      <c r="A195" s="15"/>
      <c r="B195" s="264"/>
      <c r="C195" s="265"/>
      <c r="D195" s="244" t="s">
        <v>167</v>
      </c>
      <c r="E195" s="266" t="s">
        <v>1</v>
      </c>
      <c r="F195" s="267" t="s">
        <v>171</v>
      </c>
      <c r="G195" s="265"/>
      <c r="H195" s="268">
        <v>44.277999999999999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167</v>
      </c>
      <c r="AU195" s="274" t="s">
        <v>87</v>
      </c>
      <c r="AV195" s="15" t="s">
        <v>165</v>
      </c>
      <c r="AW195" s="15" t="s">
        <v>34</v>
      </c>
      <c r="AX195" s="15" t="s">
        <v>85</v>
      </c>
      <c r="AY195" s="274" t="s">
        <v>159</v>
      </c>
    </row>
    <row r="196" s="2" customFormat="1" ht="24.15" customHeight="1">
      <c r="A196" s="39"/>
      <c r="B196" s="40"/>
      <c r="C196" s="228" t="s">
        <v>259</v>
      </c>
      <c r="D196" s="228" t="s">
        <v>161</v>
      </c>
      <c r="E196" s="229" t="s">
        <v>1182</v>
      </c>
      <c r="F196" s="230" t="s">
        <v>1183</v>
      </c>
      <c r="G196" s="231" t="s">
        <v>174</v>
      </c>
      <c r="H196" s="232">
        <v>44.277999999999999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165</v>
      </c>
      <c r="AT196" s="240" t="s">
        <v>161</v>
      </c>
      <c r="AU196" s="240" t="s">
        <v>87</v>
      </c>
      <c r="AY196" s="18" t="s">
        <v>159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85</v>
      </c>
      <c r="BK196" s="241">
        <f>ROUND(I196*H196,2)</f>
        <v>0</v>
      </c>
      <c r="BL196" s="18" t="s">
        <v>165</v>
      </c>
      <c r="BM196" s="240" t="s">
        <v>1184</v>
      </c>
    </row>
    <row r="197" s="2" customFormat="1" ht="24.15" customHeight="1">
      <c r="A197" s="39"/>
      <c r="B197" s="40"/>
      <c r="C197" s="228" t="s">
        <v>263</v>
      </c>
      <c r="D197" s="228" t="s">
        <v>161</v>
      </c>
      <c r="E197" s="229" t="s">
        <v>471</v>
      </c>
      <c r="F197" s="230" t="s">
        <v>472</v>
      </c>
      <c r="G197" s="231" t="s">
        <v>174</v>
      </c>
      <c r="H197" s="232">
        <v>72.799999999999997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165</v>
      </c>
      <c r="AT197" s="240" t="s">
        <v>161</v>
      </c>
      <c r="AU197" s="240" t="s">
        <v>87</v>
      </c>
      <c r="AY197" s="18" t="s">
        <v>159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165</v>
      </c>
      <c r="BM197" s="240" t="s">
        <v>1185</v>
      </c>
    </row>
    <row r="198" s="14" customFormat="1">
      <c r="A198" s="14"/>
      <c r="B198" s="254"/>
      <c r="C198" s="255"/>
      <c r="D198" s="244" t="s">
        <v>167</v>
      </c>
      <c r="E198" s="256" t="s">
        <v>1</v>
      </c>
      <c r="F198" s="257" t="s">
        <v>1139</v>
      </c>
      <c r="G198" s="255"/>
      <c r="H198" s="256" t="s">
        <v>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167</v>
      </c>
      <c r="AU198" s="263" t="s">
        <v>87</v>
      </c>
      <c r="AV198" s="14" t="s">
        <v>85</v>
      </c>
      <c r="AW198" s="14" t="s">
        <v>34</v>
      </c>
      <c r="AX198" s="14" t="s">
        <v>78</v>
      </c>
      <c r="AY198" s="263" t="s">
        <v>159</v>
      </c>
    </row>
    <row r="199" s="13" customFormat="1">
      <c r="A199" s="13"/>
      <c r="B199" s="242"/>
      <c r="C199" s="243"/>
      <c r="D199" s="244" t="s">
        <v>167</v>
      </c>
      <c r="E199" s="245" t="s">
        <v>1</v>
      </c>
      <c r="F199" s="246" t="s">
        <v>1186</v>
      </c>
      <c r="G199" s="243"/>
      <c r="H199" s="247">
        <v>56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167</v>
      </c>
      <c r="AU199" s="253" t="s">
        <v>87</v>
      </c>
      <c r="AV199" s="13" t="s">
        <v>87</v>
      </c>
      <c r="AW199" s="13" t="s">
        <v>34</v>
      </c>
      <c r="AX199" s="13" t="s">
        <v>78</v>
      </c>
      <c r="AY199" s="253" t="s">
        <v>159</v>
      </c>
    </row>
    <row r="200" s="14" customFormat="1">
      <c r="A200" s="14"/>
      <c r="B200" s="254"/>
      <c r="C200" s="255"/>
      <c r="D200" s="244" t="s">
        <v>167</v>
      </c>
      <c r="E200" s="256" t="s">
        <v>1</v>
      </c>
      <c r="F200" s="257" t="s">
        <v>1141</v>
      </c>
      <c r="G200" s="255"/>
      <c r="H200" s="256" t="s">
        <v>1</v>
      </c>
      <c r="I200" s="258"/>
      <c r="J200" s="255"/>
      <c r="K200" s="255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167</v>
      </c>
      <c r="AU200" s="263" t="s">
        <v>87</v>
      </c>
      <c r="AV200" s="14" t="s">
        <v>85</v>
      </c>
      <c r="AW200" s="14" t="s">
        <v>34</v>
      </c>
      <c r="AX200" s="14" t="s">
        <v>78</v>
      </c>
      <c r="AY200" s="263" t="s">
        <v>159</v>
      </c>
    </row>
    <row r="201" s="13" customFormat="1">
      <c r="A201" s="13"/>
      <c r="B201" s="242"/>
      <c r="C201" s="243"/>
      <c r="D201" s="244" t="s">
        <v>167</v>
      </c>
      <c r="E201" s="245" t="s">
        <v>1</v>
      </c>
      <c r="F201" s="246" t="s">
        <v>1187</v>
      </c>
      <c r="G201" s="243"/>
      <c r="H201" s="247">
        <v>16.800000000000001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167</v>
      </c>
      <c r="AU201" s="253" t="s">
        <v>87</v>
      </c>
      <c r="AV201" s="13" t="s">
        <v>87</v>
      </c>
      <c r="AW201" s="13" t="s">
        <v>34</v>
      </c>
      <c r="AX201" s="13" t="s">
        <v>78</v>
      </c>
      <c r="AY201" s="253" t="s">
        <v>159</v>
      </c>
    </row>
    <row r="202" s="15" customFormat="1">
      <c r="A202" s="15"/>
      <c r="B202" s="264"/>
      <c r="C202" s="265"/>
      <c r="D202" s="244" t="s">
        <v>167</v>
      </c>
      <c r="E202" s="266" t="s">
        <v>1</v>
      </c>
      <c r="F202" s="267" t="s">
        <v>171</v>
      </c>
      <c r="G202" s="265"/>
      <c r="H202" s="268">
        <v>72.799999999999997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4" t="s">
        <v>167</v>
      </c>
      <c r="AU202" s="274" t="s">
        <v>87</v>
      </c>
      <c r="AV202" s="15" t="s">
        <v>165</v>
      </c>
      <c r="AW202" s="15" t="s">
        <v>34</v>
      </c>
      <c r="AX202" s="15" t="s">
        <v>85</v>
      </c>
      <c r="AY202" s="274" t="s">
        <v>159</v>
      </c>
    </row>
    <row r="203" s="2" customFormat="1" ht="16.5" customHeight="1">
      <c r="A203" s="39"/>
      <c r="B203" s="40"/>
      <c r="C203" s="286" t="s">
        <v>268</v>
      </c>
      <c r="D203" s="286" t="s">
        <v>341</v>
      </c>
      <c r="E203" s="287" t="s">
        <v>475</v>
      </c>
      <c r="F203" s="288" t="s">
        <v>476</v>
      </c>
      <c r="G203" s="289" t="s">
        <v>271</v>
      </c>
      <c r="H203" s="290">
        <v>145.59999999999999</v>
      </c>
      <c r="I203" s="291"/>
      <c r="J203" s="292">
        <f>ROUND(I203*H203,2)</f>
        <v>0</v>
      </c>
      <c r="K203" s="293"/>
      <c r="L203" s="294"/>
      <c r="M203" s="295" t="s">
        <v>1</v>
      </c>
      <c r="N203" s="296" t="s">
        <v>43</v>
      </c>
      <c r="O203" s="92"/>
      <c r="P203" s="238">
        <f>O203*H203</f>
        <v>0</v>
      </c>
      <c r="Q203" s="238">
        <v>1</v>
      </c>
      <c r="R203" s="238">
        <f>Q203*H203</f>
        <v>145.59999999999999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208</v>
      </c>
      <c r="AT203" s="240" t="s">
        <v>341</v>
      </c>
      <c r="AU203" s="240" t="s">
        <v>87</v>
      </c>
      <c r="AY203" s="18" t="s">
        <v>159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85</v>
      </c>
      <c r="BK203" s="241">
        <f>ROUND(I203*H203,2)</f>
        <v>0</v>
      </c>
      <c r="BL203" s="18" t="s">
        <v>165</v>
      </c>
      <c r="BM203" s="240" t="s">
        <v>1188</v>
      </c>
    </row>
    <row r="204" s="13" customFormat="1">
      <c r="A204" s="13"/>
      <c r="B204" s="242"/>
      <c r="C204" s="243"/>
      <c r="D204" s="244" t="s">
        <v>167</v>
      </c>
      <c r="E204" s="245" t="s">
        <v>1</v>
      </c>
      <c r="F204" s="246" t="s">
        <v>1189</v>
      </c>
      <c r="G204" s="243"/>
      <c r="H204" s="247">
        <v>145.59999999999999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167</v>
      </c>
      <c r="AU204" s="253" t="s">
        <v>87</v>
      </c>
      <c r="AV204" s="13" t="s">
        <v>87</v>
      </c>
      <c r="AW204" s="13" t="s">
        <v>34</v>
      </c>
      <c r="AX204" s="13" t="s">
        <v>78</v>
      </c>
      <c r="AY204" s="253" t="s">
        <v>159</v>
      </c>
    </row>
    <row r="205" s="15" customFormat="1">
      <c r="A205" s="15"/>
      <c r="B205" s="264"/>
      <c r="C205" s="265"/>
      <c r="D205" s="244" t="s">
        <v>167</v>
      </c>
      <c r="E205" s="266" t="s">
        <v>1</v>
      </c>
      <c r="F205" s="267" t="s">
        <v>171</v>
      </c>
      <c r="G205" s="265"/>
      <c r="H205" s="268">
        <v>145.59999999999999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4" t="s">
        <v>167</v>
      </c>
      <c r="AU205" s="274" t="s">
        <v>87</v>
      </c>
      <c r="AV205" s="15" t="s">
        <v>165</v>
      </c>
      <c r="AW205" s="15" t="s">
        <v>34</v>
      </c>
      <c r="AX205" s="15" t="s">
        <v>85</v>
      </c>
      <c r="AY205" s="274" t="s">
        <v>159</v>
      </c>
    </row>
    <row r="206" s="2" customFormat="1" ht="24.15" customHeight="1">
      <c r="A206" s="39"/>
      <c r="B206" s="40"/>
      <c r="C206" s="228" t="s">
        <v>288</v>
      </c>
      <c r="D206" s="228" t="s">
        <v>161</v>
      </c>
      <c r="E206" s="229" t="s">
        <v>1190</v>
      </c>
      <c r="F206" s="230" t="s">
        <v>1191</v>
      </c>
      <c r="G206" s="231" t="s">
        <v>164</v>
      </c>
      <c r="H206" s="232">
        <v>25.629999999999999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165</v>
      </c>
      <c r="AT206" s="240" t="s">
        <v>161</v>
      </c>
      <c r="AU206" s="240" t="s">
        <v>87</v>
      </c>
      <c r="AY206" s="18" t="s">
        <v>159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85</v>
      </c>
      <c r="BK206" s="241">
        <f>ROUND(I206*H206,2)</f>
        <v>0</v>
      </c>
      <c r="BL206" s="18" t="s">
        <v>165</v>
      </c>
      <c r="BM206" s="240" t="s">
        <v>1192</v>
      </c>
    </row>
    <row r="207" s="14" customFormat="1">
      <c r="A207" s="14"/>
      <c r="B207" s="254"/>
      <c r="C207" s="255"/>
      <c r="D207" s="244" t="s">
        <v>167</v>
      </c>
      <c r="E207" s="256" t="s">
        <v>1</v>
      </c>
      <c r="F207" s="257" t="s">
        <v>1124</v>
      </c>
      <c r="G207" s="255"/>
      <c r="H207" s="256" t="s">
        <v>1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167</v>
      </c>
      <c r="AU207" s="263" t="s">
        <v>87</v>
      </c>
      <c r="AV207" s="14" t="s">
        <v>85</v>
      </c>
      <c r="AW207" s="14" t="s">
        <v>34</v>
      </c>
      <c r="AX207" s="14" t="s">
        <v>78</v>
      </c>
      <c r="AY207" s="263" t="s">
        <v>159</v>
      </c>
    </row>
    <row r="208" s="13" customFormat="1">
      <c r="A208" s="13"/>
      <c r="B208" s="242"/>
      <c r="C208" s="243"/>
      <c r="D208" s="244" t="s">
        <v>167</v>
      </c>
      <c r="E208" s="245" t="s">
        <v>1</v>
      </c>
      <c r="F208" s="246" t="s">
        <v>1193</v>
      </c>
      <c r="G208" s="243"/>
      <c r="H208" s="247">
        <v>7.5439999999999996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167</v>
      </c>
      <c r="AU208" s="253" t="s">
        <v>87</v>
      </c>
      <c r="AV208" s="13" t="s">
        <v>87</v>
      </c>
      <c r="AW208" s="13" t="s">
        <v>34</v>
      </c>
      <c r="AX208" s="13" t="s">
        <v>78</v>
      </c>
      <c r="AY208" s="253" t="s">
        <v>159</v>
      </c>
    </row>
    <row r="209" s="14" customFormat="1">
      <c r="A209" s="14"/>
      <c r="B209" s="254"/>
      <c r="C209" s="255"/>
      <c r="D209" s="244" t="s">
        <v>167</v>
      </c>
      <c r="E209" s="256" t="s">
        <v>1</v>
      </c>
      <c r="F209" s="257" t="s">
        <v>1126</v>
      </c>
      <c r="G209" s="255"/>
      <c r="H209" s="256" t="s">
        <v>1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3" t="s">
        <v>167</v>
      </c>
      <c r="AU209" s="263" t="s">
        <v>87</v>
      </c>
      <c r="AV209" s="14" t="s">
        <v>85</v>
      </c>
      <c r="AW209" s="14" t="s">
        <v>34</v>
      </c>
      <c r="AX209" s="14" t="s">
        <v>78</v>
      </c>
      <c r="AY209" s="263" t="s">
        <v>159</v>
      </c>
    </row>
    <row r="210" s="13" customFormat="1">
      <c r="A210" s="13"/>
      <c r="B210" s="242"/>
      <c r="C210" s="243"/>
      <c r="D210" s="244" t="s">
        <v>167</v>
      </c>
      <c r="E210" s="245" t="s">
        <v>1</v>
      </c>
      <c r="F210" s="246" t="s">
        <v>1194</v>
      </c>
      <c r="G210" s="243"/>
      <c r="H210" s="247">
        <v>18.085999999999999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167</v>
      </c>
      <c r="AU210" s="253" t="s">
        <v>87</v>
      </c>
      <c r="AV210" s="13" t="s">
        <v>87</v>
      </c>
      <c r="AW210" s="13" t="s">
        <v>34</v>
      </c>
      <c r="AX210" s="13" t="s">
        <v>78</v>
      </c>
      <c r="AY210" s="253" t="s">
        <v>159</v>
      </c>
    </row>
    <row r="211" s="15" customFormat="1">
      <c r="A211" s="15"/>
      <c r="B211" s="264"/>
      <c r="C211" s="265"/>
      <c r="D211" s="244" t="s">
        <v>167</v>
      </c>
      <c r="E211" s="266" t="s">
        <v>1</v>
      </c>
      <c r="F211" s="267" t="s">
        <v>171</v>
      </c>
      <c r="G211" s="265"/>
      <c r="H211" s="268">
        <v>25.629999999999999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167</v>
      </c>
      <c r="AU211" s="274" t="s">
        <v>87</v>
      </c>
      <c r="AV211" s="15" t="s">
        <v>165</v>
      </c>
      <c r="AW211" s="15" t="s">
        <v>34</v>
      </c>
      <c r="AX211" s="15" t="s">
        <v>85</v>
      </c>
      <c r="AY211" s="274" t="s">
        <v>159</v>
      </c>
    </row>
    <row r="212" s="12" customFormat="1" ht="22.8" customHeight="1">
      <c r="A212" s="12"/>
      <c r="B212" s="212"/>
      <c r="C212" s="213"/>
      <c r="D212" s="214" t="s">
        <v>77</v>
      </c>
      <c r="E212" s="226" t="s">
        <v>87</v>
      </c>
      <c r="F212" s="226" t="s">
        <v>230</v>
      </c>
      <c r="G212" s="213"/>
      <c r="H212" s="213"/>
      <c r="I212" s="216"/>
      <c r="J212" s="227">
        <f>BK212</f>
        <v>0</v>
      </c>
      <c r="K212" s="213"/>
      <c r="L212" s="218"/>
      <c r="M212" s="219"/>
      <c r="N212" s="220"/>
      <c r="O212" s="220"/>
      <c r="P212" s="221">
        <f>SUM(P213:P224)</f>
        <v>0</v>
      </c>
      <c r="Q212" s="220"/>
      <c r="R212" s="221">
        <f>SUM(R213:R224)</f>
        <v>16.318019999999997</v>
      </c>
      <c r="S212" s="220"/>
      <c r="T212" s="222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3" t="s">
        <v>85</v>
      </c>
      <c r="AT212" s="224" t="s">
        <v>77</v>
      </c>
      <c r="AU212" s="224" t="s">
        <v>85</v>
      </c>
      <c r="AY212" s="223" t="s">
        <v>159</v>
      </c>
      <c r="BK212" s="225">
        <f>SUM(BK213:BK224)</f>
        <v>0</v>
      </c>
    </row>
    <row r="213" s="2" customFormat="1" ht="33" customHeight="1">
      <c r="A213" s="39"/>
      <c r="B213" s="40"/>
      <c r="C213" s="228" t="s">
        <v>303</v>
      </c>
      <c r="D213" s="228" t="s">
        <v>161</v>
      </c>
      <c r="E213" s="229" t="s">
        <v>1195</v>
      </c>
      <c r="F213" s="230" t="s">
        <v>1196</v>
      </c>
      <c r="G213" s="231" t="s">
        <v>174</v>
      </c>
      <c r="H213" s="232">
        <v>10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1.6299999999999999</v>
      </c>
      <c r="R213" s="238">
        <f>Q213*H213</f>
        <v>16.299999999999997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165</v>
      </c>
      <c r="AT213" s="240" t="s">
        <v>161</v>
      </c>
      <c r="AU213" s="240" t="s">
        <v>87</v>
      </c>
      <c r="AY213" s="18" t="s">
        <v>159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85</v>
      </c>
      <c r="BK213" s="241">
        <f>ROUND(I213*H213,2)</f>
        <v>0</v>
      </c>
      <c r="BL213" s="18" t="s">
        <v>165</v>
      </c>
      <c r="BM213" s="240" t="s">
        <v>1197</v>
      </c>
    </row>
    <row r="214" s="14" customFormat="1">
      <c r="A214" s="14"/>
      <c r="B214" s="254"/>
      <c r="C214" s="255"/>
      <c r="D214" s="244" t="s">
        <v>167</v>
      </c>
      <c r="E214" s="256" t="s">
        <v>1</v>
      </c>
      <c r="F214" s="257" t="s">
        <v>1198</v>
      </c>
      <c r="G214" s="255"/>
      <c r="H214" s="256" t="s">
        <v>1</v>
      </c>
      <c r="I214" s="258"/>
      <c r="J214" s="255"/>
      <c r="K214" s="255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167</v>
      </c>
      <c r="AU214" s="263" t="s">
        <v>87</v>
      </c>
      <c r="AV214" s="14" t="s">
        <v>85</v>
      </c>
      <c r="AW214" s="14" t="s">
        <v>34</v>
      </c>
      <c r="AX214" s="14" t="s">
        <v>78</v>
      </c>
      <c r="AY214" s="263" t="s">
        <v>159</v>
      </c>
    </row>
    <row r="215" s="13" customFormat="1">
      <c r="A215" s="13"/>
      <c r="B215" s="242"/>
      <c r="C215" s="243"/>
      <c r="D215" s="244" t="s">
        <v>167</v>
      </c>
      <c r="E215" s="245" t="s">
        <v>1</v>
      </c>
      <c r="F215" s="246" t="s">
        <v>219</v>
      </c>
      <c r="G215" s="243"/>
      <c r="H215" s="247">
        <v>10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167</v>
      </c>
      <c r="AU215" s="253" t="s">
        <v>87</v>
      </c>
      <c r="AV215" s="13" t="s">
        <v>87</v>
      </c>
      <c r="AW215" s="13" t="s">
        <v>34</v>
      </c>
      <c r="AX215" s="13" t="s">
        <v>78</v>
      </c>
      <c r="AY215" s="253" t="s">
        <v>159</v>
      </c>
    </row>
    <row r="216" s="15" customFormat="1">
      <c r="A216" s="15"/>
      <c r="B216" s="264"/>
      <c r="C216" s="265"/>
      <c r="D216" s="244" t="s">
        <v>167</v>
      </c>
      <c r="E216" s="266" t="s">
        <v>1</v>
      </c>
      <c r="F216" s="267" t="s">
        <v>171</v>
      </c>
      <c r="G216" s="265"/>
      <c r="H216" s="268">
        <v>10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167</v>
      </c>
      <c r="AU216" s="274" t="s">
        <v>87</v>
      </c>
      <c r="AV216" s="15" t="s">
        <v>165</v>
      </c>
      <c r="AW216" s="15" t="s">
        <v>34</v>
      </c>
      <c r="AX216" s="15" t="s">
        <v>85</v>
      </c>
      <c r="AY216" s="274" t="s">
        <v>159</v>
      </c>
    </row>
    <row r="217" s="2" customFormat="1" ht="24.15" customHeight="1">
      <c r="A217" s="39"/>
      <c r="B217" s="40"/>
      <c r="C217" s="228" t="s">
        <v>311</v>
      </c>
      <c r="D217" s="228" t="s">
        <v>161</v>
      </c>
      <c r="E217" s="229" t="s">
        <v>1199</v>
      </c>
      <c r="F217" s="230" t="s">
        <v>1200</v>
      </c>
      <c r="G217" s="231" t="s">
        <v>164</v>
      </c>
      <c r="H217" s="232">
        <v>34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0.00017000000000000001</v>
      </c>
      <c r="R217" s="238">
        <f>Q217*H217</f>
        <v>0.0057800000000000004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165</v>
      </c>
      <c r="AT217" s="240" t="s">
        <v>161</v>
      </c>
      <c r="AU217" s="240" t="s">
        <v>87</v>
      </c>
      <c r="AY217" s="18" t="s">
        <v>159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85</v>
      </c>
      <c r="BK217" s="241">
        <f>ROUND(I217*H217,2)</f>
        <v>0</v>
      </c>
      <c r="BL217" s="18" t="s">
        <v>165</v>
      </c>
      <c r="BM217" s="240" t="s">
        <v>1201</v>
      </c>
    </row>
    <row r="218" s="14" customFormat="1">
      <c r="A218" s="14"/>
      <c r="B218" s="254"/>
      <c r="C218" s="255"/>
      <c r="D218" s="244" t="s">
        <v>167</v>
      </c>
      <c r="E218" s="256" t="s">
        <v>1</v>
      </c>
      <c r="F218" s="257" t="s">
        <v>1158</v>
      </c>
      <c r="G218" s="255"/>
      <c r="H218" s="256" t="s">
        <v>1</v>
      </c>
      <c r="I218" s="258"/>
      <c r="J218" s="255"/>
      <c r="K218" s="255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167</v>
      </c>
      <c r="AU218" s="263" t="s">
        <v>87</v>
      </c>
      <c r="AV218" s="14" t="s">
        <v>85</v>
      </c>
      <c r="AW218" s="14" t="s">
        <v>34</v>
      </c>
      <c r="AX218" s="14" t="s">
        <v>78</v>
      </c>
      <c r="AY218" s="263" t="s">
        <v>159</v>
      </c>
    </row>
    <row r="219" s="13" customFormat="1">
      <c r="A219" s="13"/>
      <c r="B219" s="242"/>
      <c r="C219" s="243"/>
      <c r="D219" s="244" t="s">
        <v>167</v>
      </c>
      <c r="E219" s="245" t="s">
        <v>1</v>
      </c>
      <c r="F219" s="246" t="s">
        <v>1202</v>
      </c>
      <c r="G219" s="243"/>
      <c r="H219" s="247">
        <v>30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167</v>
      </c>
      <c r="AU219" s="253" t="s">
        <v>87</v>
      </c>
      <c r="AV219" s="13" t="s">
        <v>87</v>
      </c>
      <c r="AW219" s="13" t="s">
        <v>34</v>
      </c>
      <c r="AX219" s="13" t="s">
        <v>78</v>
      </c>
      <c r="AY219" s="253" t="s">
        <v>159</v>
      </c>
    </row>
    <row r="220" s="13" customFormat="1">
      <c r="A220" s="13"/>
      <c r="B220" s="242"/>
      <c r="C220" s="243"/>
      <c r="D220" s="244" t="s">
        <v>167</v>
      </c>
      <c r="E220" s="245" t="s">
        <v>1</v>
      </c>
      <c r="F220" s="246" t="s">
        <v>1203</v>
      </c>
      <c r="G220" s="243"/>
      <c r="H220" s="247">
        <v>4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167</v>
      </c>
      <c r="AU220" s="253" t="s">
        <v>87</v>
      </c>
      <c r="AV220" s="13" t="s">
        <v>87</v>
      </c>
      <c r="AW220" s="13" t="s">
        <v>34</v>
      </c>
      <c r="AX220" s="13" t="s">
        <v>78</v>
      </c>
      <c r="AY220" s="253" t="s">
        <v>159</v>
      </c>
    </row>
    <row r="221" s="15" customFormat="1">
      <c r="A221" s="15"/>
      <c r="B221" s="264"/>
      <c r="C221" s="265"/>
      <c r="D221" s="244" t="s">
        <v>167</v>
      </c>
      <c r="E221" s="266" t="s">
        <v>1</v>
      </c>
      <c r="F221" s="267" t="s">
        <v>171</v>
      </c>
      <c r="G221" s="265"/>
      <c r="H221" s="268">
        <v>34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167</v>
      </c>
      <c r="AU221" s="274" t="s">
        <v>87</v>
      </c>
      <c r="AV221" s="15" t="s">
        <v>165</v>
      </c>
      <c r="AW221" s="15" t="s">
        <v>34</v>
      </c>
      <c r="AX221" s="15" t="s">
        <v>85</v>
      </c>
      <c r="AY221" s="274" t="s">
        <v>159</v>
      </c>
    </row>
    <row r="222" s="2" customFormat="1" ht="24.15" customHeight="1">
      <c r="A222" s="39"/>
      <c r="B222" s="40"/>
      <c r="C222" s="286" t="s">
        <v>315</v>
      </c>
      <c r="D222" s="286" t="s">
        <v>341</v>
      </c>
      <c r="E222" s="287" t="s">
        <v>1204</v>
      </c>
      <c r="F222" s="288" t="s">
        <v>1205</v>
      </c>
      <c r="G222" s="289" t="s">
        <v>164</v>
      </c>
      <c r="H222" s="290">
        <v>40.799999999999997</v>
      </c>
      <c r="I222" s="291"/>
      <c r="J222" s="292">
        <f>ROUND(I222*H222,2)</f>
        <v>0</v>
      </c>
      <c r="K222" s="293"/>
      <c r="L222" s="294"/>
      <c r="M222" s="295" t="s">
        <v>1</v>
      </c>
      <c r="N222" s="296" t="s">
        <v>43</v>
      </c>
      <c r="O222" s="92"/>
      <c r="P222" s="238">
        <f>O222*H222</f>
        <v>0</v>
      </c>
      <c r="Q222" s="238">
        <v>0.00029999999999999997</v>
      </c>
      <c r="R222" s="238">
        <f>Q222*H222</f>
        <v>0.012239999999999997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208</v>
      </c>
      <c r="AT222" s="240" t="s">
        <v>341</v>
      </c>
      <c r="AU222" s="240" t="s">
        <v>87</v>
      </c>
      <c r="AY222" s="18" t="s">
        <v>159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85</v>
      </c>
      <c r="BK222" s="241">
        <f>ROUND(I222*H222,2)</f>
        <v>0</v>
      </c>
      <c r="BL222" s="18" t="s">
        <v>165</v>
      </c>
      <c r="BM222" s="240" t="s">
        <v>1206</v>
      </c>
    </row>
    <row r="223" s="13" customFormat="1">
      <c r="A223" s="13"/>
      <c r="B223" s="242"/>
      <c r="C223" s="243"/>
      <c r="D223" s="244" t="s">
        <v>167</v>
      </c>
      <c r="E223" s="245" t="s">
        <v>1</v>
      </c>
      <c r="F223" s="246" t="s">
        <v>1207</v>
      </c>
      <c r="G223" s="243"/>
      <c r="H223" s="247">
        <v>40.799999999999997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167</v>
      </c>
      <c r="AU223" s="253" t="s">
        <v>87</v>
      </c>
      <c r="AV223" s="13" t="s">
        <v>87</v>
      </c>
      <c r="AW223" s="13" t="s">
        <v>34</v>
      </c>
      <c r="AX223" s="13" t="s">
        <v>78</v>
      </c>
      <c r="AY223" s="253" t="s">
        <v>159</v>
      </c>
    </row>
    <row r="224" s="15" customFormat="1">
      <c r="A224" s="15"/>
      <c r="B224" s="264"/>
      <c r="C224" s="265"/>
      <c r="D224" s="244" t="s">
        <v>167</v>
      </c>
      <c r="E224" s="266" t="s">
        <v>1</v>
      </c>
      <c r="F224" s="267" t="s">
        <v>171</v>
      </c>
      <c r="G224" s="265"/>
      <c r="H224" s="268">
        <v>40.799999999999997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167</v>
      </c>
      <c r="AU224" s="274" t="s">
        <v>87</v>
      </c>
      <c r="AV224" s="15" t="s">
        <v>165</v>
      </c>
      <c r="AW224" s="15" t="s">
        <v>34</v>
      </c>
      <c r="AX224" s="15" t="s">
        <v>85</v>
      </c>
      <c r="AY224" s="274" t="s">
        <v>159</v>
      </c>
    </row>
    <row r="225" s="12" customFormat="1" ht="22.8" customHeight="1">
      <c r="A225" s="12"/>
      <c r="B225" s="212"/>
      <c r="C225" s="213"/>
      <c r="D225" s="214" t="s">
        <v>77</v>
      </c>
      <c r="E225" s="226" t="s">
        <v>165</v>
      </c>
      <c r="F225" s="226" t="s">
        <v>479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SUM(P226:P256)</f>
        <v>0</v>
      </c>
      <c r="Q225" s="220"/>
      <c r="R225" s="221">
        <f>SUM(R226:R256)</f>
        <v>41.310911730000001</v>
      </c>
      <c r="S225" s="220"/>
      <c r="T225" s="222">
        <f>SUM(T226:T256)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85</v>
      </c>
      <c r="AT225" s="224" t="s">
        <v>77</v>
      </c>
      <c r="AU225" s="224" t="s">
        <v>85</v>
      </c>
      <c r="AY225" s="223" t="s">
        <v>159</v>
      </c>
      <c r="BK225" s="225">
        <f>SUM(BK226:BK256)</f>
        <v>0</v>
      </c>
    </row>
    <row r="226" s="2" customFormat="1" ht="24.15" customHeight="1">
      <c r="A226" s="39"/>
      <c r="B226" s="40"/>
      <c r="C226" s="228" t="s">
        <v>7</v>
      </c>
      <c r="D226" s="228" t="s">
        <v>161</v>
      </c>
      <c r="E226" s="229" t="s">
        <v>480</v>
      </c>
      <c r="F226" s="230" t="s">
        <v>481</v>
      </c>
      <c r="G226" s="231" t="s">
        <v>174</v>
      </c>
      <c r="H226" s="232">
        <v>14.560000000000001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1.8907700000000001</v>
      </c>
      <c r="R226" s="238">
        <f>Q226*H226</f>
        <v>27.529611200000002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165</v>
      </c>
      <c r="AT226" s="240" t="s">
        <v>161</v>
      </c>
      <c r="AU226" s="240" t="s">
        <v>87</v>
      </c>
      <c r="AY226" s="18" t="s">
        <v>159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85</v>
      </c>
      <c r="BK226" s="241">
        <f>ROUND(I226*H226,2)</f>
        <v>0</v>
      </c>
      <c r="BL226" s="18" t="s">
        <v>165</v>
      </c>
      <c r="BM226" s="240" t="s">
        <v>1208</v>
      </c>
    </row>
    <row r="227" s="14" customFormat="1">
      <c r="A227" s="14"/>
      <c r="B227" s="254"/>
      <c r="C227" s="255"/>
      <c r="D227" s="244" t="s">
        <v>167</v>
      </c>
      <c r="E227" s="256" t="s">
        <v>1</v>
      </c>
      <c r="F227" s="257" t="s">
        <v>1139</v>
      </c>
      <c r="G227" s="255"/>
      <c r="H227" s="256" t="s">
        <v>1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167</v>
      </c>
      <c r="AU227" s="263" t="s">
        <v>87</v>
      </c>
      <c r="AV227" s="14" t="s">
        <v>85</v>
      </c>
      <c r="AW227" s="14" t="s">
        <v>34</v>
      </c>
      <c r="AX227" s="14" t="s">
        <v>78</v>
      </c>
      <c r="AY227" s="263" t="s">
        <v>159</v>
      </c>
    </row>
    <row r="228" s="13" customFormat="1">
      <c r="A228" s="13"/>
      <c r="B228" s="242"/>
      <c r="C228" s="243"/>
      <c r="D228" s="244" t="s">
        <v>167</v>
      </c>
      <c r="E228" s="245" t="s">
        <v>1</v>
      </c>
      <c r="F228" s="246" t="s">
        <v>1209</v>
      </c>
      <c r="G228" s="243"/>
      <c r="H228" s="247">
        <v>11.199999999999999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167</v>
      </c>
      <c r="AU228" s="253" t="s">
        <v>87</v>
      </c>
      <c r="AV228" s="13" t="s">
        <v>87</v>
      </c>
      <c r="AW228" s="13" t="s">
        <v>34</v>
      </c>
      <c r="AX228" s="13" t="s">
        <v>78</v>
      </c>
      <c r="AY228" s="253" t="s">
        <v>159</v>
      </c>
    </row>
    <row r="229" s="14" customFormat="1">
      <c r="A229" s="14"/>
      <c r="B229" s="254"/>
      <c r="C229" s="255"/>
      <c r="D229" s="244" t="s">
        <v>167</v>
      </c>
      <c r="E229" s="256" t="s">
        <v>1</v>
      </c>
      <c r="F229" s="257" t="s">
        <v>1141</v>
      </c>
      <c r="G229" s="255"/>
      <c r="H229" s="256" t="s">
        <v>1</v>
      </c>
      <c r="I229" s="258"/>
      <c r="J229" s="255"/>
      <c r="K229" s="255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167</v>
      </c>
      <c r="AU229" s="263" t="s">
        <v>87</v>
      </c>
      <c r="AV229" s="14" t="s">
        <v>85</v>
      </c>
      <c r="AW229" s="14" t="s">
        <v>34</v>
      </c>
      <c r="AX229" s="14" t="s">
        <v>78</v>
      </c>
      <c r="AY229" s="263" t="s">
        <v>159</v>
      </c>
    </row>
    <row r="230" s="13" customFormat="1">
      <c r="A230" s="13"/>
      <c r="B230" s="242"/>
      <c r="C230" s="243"/>
      <c r="D230" s="244" t="s">
        <v>167</v>
      </c>
      <c r="E230" s="245" t="s">
        <v>1</v>
      </c>
      <c r="F230" s="246" t="s">
        <v>1210</v>
      </c>
      <c r="G230" s="243"/>
      <c r="H230" s="247">
        <v>3.3599999999999999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167</v>
      </c>
      <c r="AU230" s="253" t="s">
        <v>87</v>
      </c>
      <c r="AV230" s="13" t="s">
        <v>87</v>
      </c>
      <c r="AW230" s="13" t="s">
        <v>34</v>
      </c>
      <c r="AX230" s="13" t="s">
        <v>78</v>
      </c>
      <c r="AY230" s="253" t="s">
        <v>159</v>
      </c>
    </row>
    <row r="231" s="15" customFormat="1">
      <c r="A231" s="15"/>
      <c r="B231" s="264"/>
      <c r="C231" s="265"/>
      <c r="D231" s="244" t="s">
        <v>167</v>
      </c>
      <c r="E231" s="266" t="s">
        <v>1</v>
      </c>
      <c r="F231" s="267" t="s">
        <v>171</v>
      </c>
      <c r="G231" s="265"/>
      <c r="H231" s="268">
        <v>14.559999999999999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167</v>
      </c>
      <c r="AU231" s="274" t="s">
        <v>87</v>
      </c>
      <c r="AV231" s="15" t="s">
        <v>165</v>
      </c>
      <c r="AW231" s="15" t="s">
        <v>34</v>
      </c>
      <c r="AX231" s="15" t="s">
        <v>85</v>
      </c>
      <c r="AY231" s="274" t="s">
        <v>159</v>
      </c>
    </row>
    <row r="232" s="2" customFormat="1" ht="16.5" customHeight="1">
      <c r="A232" s="39"/>
      <c r="B232" s="40"/>
      <c r="C232" s="228" t="s">
        <v>326</v>
      </c>
      <c r="D232" s="228" t="s">
        <v>161</v>
      </c>
      <c r="E232" s="229" t="s">
        <v>1211</v>
      </c>
      <c r="F232" s="230" t="s">
        <v>1212</v>
      </c>
      <c r="G232" s="231" t="s">
        <v>174</v>
      </c>
      <c r="H232" s="232">
        <v>3.1059999999999999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1.8907700000000001</v>
      </c>
      <c r="R232" s="238">
        <f>Q232*H232</f>
        <v>5.8727316199999997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165</v>
      </c>
      <c r="AT232" s="240" t="s">
        <v>161</v>
      </c>
      <c r="AU232" s="240" t="s">
        <v>87</v>
      </c>
      <c r="AY232" s="18" t="s">
        <v>159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165</v>
      </c>
      <c r="BM232" s="240" t="s">
        <v>1213</v>
      </c>
    </row>
    <row r="233" s="14" customFormat="1">
      <c r="A233" s="14"/>
      <c r="B233" s="254"/>
      <c r="C233" s="255"/>
      <c r="D233" s="244" t="s">
        <v>167</v>
      </c>
      <c r="E233" s="256" t="s">
        <v>1</v>
      </c>
      <c r="F233" s="257" t="s">
        <v>1124</v>
      </c>
      <c r="G233" s="255"/>
      <c r="H233" s="256" t="s">
        <v>1</v>
      </c>
      <c r="I233" s="258"/>
      <c r="J233" s="255"/>
      <c r="K233" s="255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167</v>
      </c>
      <c r="AU233" s="263" t="s">
        <v>87</v>
      </c>
      <c r="AV233" s="14" t="s">
        <v>85</v>
      </c>
      <c r="AW233" s="14" t="s">
        <v>34</v>
      </c>
      <c r="AX233" s="14" t="s">
        <v>78</v>
      </c>
      <c r="AY233" s="263" t="s">
        <v>159</v>
      </c>
    </row>
    <row r="234" s="13" customFormat="1">
      <c r="A234" s="13"/>
      <c r="B234" s="242"/>
      <c r="C234" s="243"/>
      <c r="D234" s="244" t="s">
        <v>167</v>
      </c>
      <c r="E234" s="245" t="s">
        <v>1</v>
      </c>
      <c r="F234" s="246" t="s">
        <v>1214</v>
      </c>
      <c r="G234" s="243"/>
      <c r="H234" s="247">
        <v>1.0580000000000001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167</v>
      </c>
      <c r="AU234" s="253" t="s">
        <v>87</v>
      </c>
      <c r="AV234" s="13" t="s">
        <v>87</v>
      </c>
      <c r="AW234" s="13" t="s">
        <v>34</v>
      </c>
      <c r="AX234" s="13" t="s">
        <v>78</v>
      </c>
      <c r="AY234" s="253" t="s">
        <v>159</v>
      </c>
    </row>
    <row r="235" s="14" customFormat="1">
      <c r="A235" s="14"/>
      <c r="B235" s="254"/>
      <c r="C235" s="255"/>
      <c r="D235" s="244" t="s">
        <v>167</v>
      </c>
      <c r="E235" s="256" t="s">
        <v>1</v>
      </c>
      <c r="F235" s="257" t="s">
        <v>1126</v>
      </c>
      <c r="G235" s="255"/>
      <c r="H235" s="256" t="s">
        <v>1</v>
      </c>
      <c r="I235" s="258"/>
      <c r="J235" s="255"/>
      <c r="K235" s="255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167</v>
      </c>
      <c r="AU235" s="263" t="s">
        <v>87</v>
      </c>
      <c r="AV235" s="14" t="s">
        <v>85</v>
      </c>
      <c r="AW235" s="14" t="s">
        <v>34</v>
      </c>
      <c r="AX235" s="14" t="s">
        <v>78</v>
      </c>
      <c r="AY235" s="263" t="s">
        <v>159</v>
      </c>
    </row>
    <row r="236" s="13" customFormat="1">
      <c r="A236" s="13"/>
      <c r="B236" s="242"/>
      <c r="C236" s="243"/>
      <c r="D236" s="244" t="s">
        <v>167</v>
      </c>
      <c r="E236" s="245" t="s">
        <v>1</v>
      </c>
      <c r="F236" s="246" t="s">
        <v>1215</v>
      </c>
      <c r="G236" s="243"/>
      <c r="H236" s="247">
        <v>2.048</v>
      </c>
      <c r="I236" s="248"/>
      <c r="J236" s="243"/>
      <c r="K236" s="243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167</v>
      </c>
      <c r="AU236" s="253" t="s">
        <v>87</v>
      </c>
      <c r="AV236" s="13" t="s">
        <v>87</v>
      </c>
      <c r="AW236" s="13" t="s">
        <v>34</v>
      </c>
      <c r="AX236" s="13" t="s">
        <v>78</v>
      </c>
      <c r="AY236" s="253" t="s">
        <v>159</v>
      </c>
    </row>
    <row r="237" s="15" customFormat="1">
      <c r="A237" s="15"/>
      <c r="B237" s="264"/>
      <c r="C237" s="265"/>
      <c r="D237" s="244" t="s">
        <v>167</v>
      </c>
      <c r="E237" s="266" t="s">
        <v>1</v>
      </c>
      <c r="F237" s="267" t="s">
        <v>171</v>
      </c>
      <c r="G237" s="265"/>
      <c r="H237" s="268">
        <v>3.1059999999999999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4" t="s">
        <v>167</v>
      </c>
      <c r="AU237" s="274" t="s">
        <v>87</v>
      </c>
      <c r="AV237" s="15" t="s">
        <v>165</v>
      </c>
      <c r="AW237" s="15" t="s">
        <v>34</v>
      </c>
      <c r="AX237" s="15" t="s">
        <v>85</v>
      </c>
      <c r="AY237" s="274" t="s">
        <v>159</v>
      </c>
    </row>
    <row r="238" s="2" customFormat="1" ht="24.15" customHeight="1">
      <c r="A238" s="39"/>
      <c r="B238" s="40"/>
      <c r="C238" s="228" t="s">
        <v>331</v>
      </c>
      <c r="D238" s="228" t="s">
        <v>161</v>
      </c>
      <c r="E238" s="229" t="s">
        <v>1216</v>
      </c>
      <c r="F238" s="230" t="s">
        <v>1217</v>
      </c>
      <c r="G238" s="231" t="s">
        <v>174</v>
      </c>
      <c r="H238" s="232">
        <v>3.1059999999999999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2.5018699999999998</v>
      </c>
      <c r="R238" s="238">
        <f>Q238*H238</f>
        <v>7.7708082199999993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165</v>
      </c>
      <c r="AT238" s="240" t="s">
        <v>161</v>
      </c>
      <c r="AU238" s="240" t="s">
        <v>87</v>
      </c>
      <c r="AY238" s="18" t="s">
        <v>159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85</v>
      </c>
      <c r="BK238" s="241">
        <f>ROUND(I238*H238,2)</f>
        <v>0</v>
      </c>
      <c r="BL238" s="18" t="s">
        <v>165</v>
      </c>
      <c r="BM238" s="240" t="s">
        <v>1218</v>
      </c>
    </row>
    <row r="239" s="14" customFormat="1">
      <c r="A239" s="14"/>
      <c r="B239" s="254"/>
      <c r="C239" s="255"/>
      <c r="D239" s="244" t="s">
        <v>167</v>
      </c>
      <c r="E239" s="256" t="s">
        <v>1</v>
      </c>
      <c r="F239" s="257" t="s">
        <v>1124</v>
      </c>
      <c r="G239" s="255"/>
      <c r="H239" s="256" t="s">
        <v>1</v>
      </c>
      <c r="I239" s="258"/>
      <c r="J239" s="255"/>
      <c r="K239" s="255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167</v>
      </c>
      <c r="AU239" s="263" t="s">
        <v>87</v>
      </c>
      <c r="AV239" s="14" t="s">
        <v>85</v>
      </c>
      <c r="AW239" s="14" t="s">
        <v>34</v>
      </c>
      <c r="AX239" s="14" t="s">
        <v>78</v>
      </c>
      <c r="AY239" s="263" t="s">
        <v>159</v>
      </c>
    </row>
    <row r="240" s="13" customFormat="1">
      <c r="A240" s="13"/>
      <c r="B240" s="242"/>
      <c r="C240" s="243"/>
      <c r="D240" s="244" t="s">
        <v>167</v>
      </c>
      <c r="E240" s="245" t="s">
        <v>1</v>
      </c>
      <c r="F240" s="246" t="s">
        <v>1214</v>
      </c>
      <c r="G240" s="243"/>
      <c r="H240" s="247">
        <v>1.0580000000000001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167</v>
      </c>
      <c r="AU240" s="253" t="s">
        <v>87</v>
      </c>
      <c r="AV240" s="13" t="s">
        <v>87</v>
      </c>
      <c r="AW240" s="13" t="s">
        <v>34</v>
      </c>
      <c r="AX240" s="13" t="s">
        <v>78</v>
      </c>
      <c r="AY240" s="253" t="s">
        <v>159</v>
      </c>
    </row>
    <row r="241" s="14" customFormat="1">
      <c r="A241" s="14"/>
      <c r="B241" s="254"/>
      <c r="C241" s="255"/>
      <c r="D241" s="244" t="s">
        <v>167</v>
      </c>
      <c r="E241" s="256" t="s">
        <v>1</v>
      </c>
      <c r="F241" s="257" t="s">
        <v>1126</v>
      </c>
      <c r="G241" s="255"/>
      <c r="H241" s="256" t="s">
        <v>1</v>
      </c>
      <c r="I241" s="258"/>
      <c r="J241" s="255"/>
      <c r="K241" s="255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167</v>
      </c>
      <c r="AU241" s="263" t="s">
        <v>87</v>
      </c>
      <c r="AV241" s="14" t="s">
        <v>85</v>
      </c>
      <c r="AW241" s="14" t="s">
        <v>34</v>
      </c>
      <c r="AX241" s="14" t="s">
        <v>78</v>
      </c>
      <c r="AY241" s="263" t="s">
        <v>159</v>
      </c>
    </row>
    <row r="242" s="13" customFormat="1">
      <c r="A242" s="13"/>
      <c r="B242" s="242"/>
      <c r="C242" s="243"/>
      <c r="D242" s="244" t="s">
        <v>167</v>
      </c>
      <c r="E242" s="245" t="s">
        <v>1</v>
      </c>
      <c r="F242" s="246" t="s">
        <v>1215</v>
      </c>
      <c r="G242" s="243"/>
      <c r="H242" s="247">
        <v>2.048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167</v>
      </c>
      <c r="AU242" s="253" t="s">
        <v>87</v>
      </c>
      <c r="AV242" s="13" t="s">
        <v>87</v>
      </c>
      <c r="AW242" s="13" t="s">
        <v>34</v>
      </c>
      <c r="AX242" s="13" t="s">
        <v>78</v>
      </c>
      <c r="AY242" s="253" t="s">
        <v>159</v>
      </c>
    </row>
    <row r="243" s="15" customFormat="1">
      <c r="A243" s="15"/>
      <c r="B243" s="264"/>
      <c r="C243" s="265"/>
      <c r="D243" s="244" t="s">
        <v>167</v>
      </c>
      <c r="E243" s="266" t="s">
        <v>1</v>
      </c>
      <c r="F243" s="267" t="s">
        <v>171</v>
      </c>
      <c r="G243" s="265"/>
      <c r="H243" s="268">
        <v>3.1059999999999999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167</v>
      </c>
      <c r="AU243" s="274" t="s">
        <v>87</v>
      </c>
      <c r="AV243" s="15" t="s">
        <v>165</v>
      </c>
      <c r="AW243" s="15" t="s">
        <v>34</v>
      </c>
      <c r="AX243" s="15" t="s">
        <v>85</v>
      </c>
      <c r="AY243" s="274" t="s">
        <v>159</v>
      </c>
    </row>
    <row r="244" s="2" customFormat="1" ht="33" customHeight="1">
      <c r="A244" s="39"/>
      <c r="B244" s="40"/>
      <c r="C244" s="228" t="s">
        <v>335</v>
      </c>
      <c r="D244" s="228" t="s">
        <v>161</v>
      </c>
      <c r="E244" s="229" t="s">
        <v>502</v>
      </c>
      <c r="F244" s="230" t="s">
        <v>503</v>
      </c>
      <c r="G244" s="231" t="s">
        <v>164</v>
      </c>
      <c r="H244" s="232">
        <v>4.4000000000000004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0.0078799999999999999</v>
      </c>
      <c r="R244" s="238">
        <f>Q244*H244</f>
        <v>0.034672000000000001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165</v>
      </c>
      <c r="AT244" s="240" t="s">
        <v>161</v>
      </c>
      <c r="AU244" s="240" t="s">
        <v>87</v>
      </c>
      <c r="AY244" s="18" t="s">
        <v>159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85</v>
      </c>
      <c r="BK244" s="241">
        <f>ROUND(I244*H244,2)</f>
        <v>0</v>
      </c>
      <c r="BL244" s="18" t="s">
        <v>165</v>
      </c>
      <c r="BM244" s="240" t="s">
        <v>1219</v>
      </c>
    </row>
    <row r="245" s="14" customFormat="1">
      <c r="A245" s="14"/>
      <c r="B245" s="254"/>
      <c r="C245" s="255"/>
      <c r="D245" s="244" t="s">
        <v>167</v>
      </c>
      <c r="E245" s="256" t="s">
        <v>1</v>
      </c>
      <c r="F245" s="257" t="s">
        <v>1124</v>
      </c>
      <c r="G245" s="255"/>
      <c r="H245" s="256" t="s">
        <v>1</v>
      </c>
      <c r="I245" s="258"/>
      <c r="J245" s="255"/>
      <c r="K245" s="255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167</v>
      </c>
      <c r="AU245" s="263" t="s">
        <v>87</v>
      </c>
      <c r="AV245" s="14" t="s">
        <v>85</v>
      </c>
      <c r="AW245" s="14" t="s">
        <v>34</v>
      </c>
      <c r="AX245" s="14" t="s">
        <v>78</v>
      </c>
      <c r="AY245" s="263" t="s">
        <v>159</v>
      </c>
    </row>
    <row r="246" s="13" customFormat="1">
      <c r="A246" s="13"/>
      <c r="B246" s="242"/>
      <c r="C246" s="243"/>
      <c r="D246" s="244" t="s">
        <v>167</v>
      </c>
      <c r="E246" s="245" t="s">
        <v>1</v>
      </c>
      <c r="F246" s="246" t="s">
        <v>1220</v>
      </c>
      <c r="G246" s="243"/>
      <c r="H246" s="247">
        <v>1.8400000000000001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167</v>
      </c>
      <c r="AU246" s="253" t="s">
        <v>87</v>
      </c>
      <c r="AV246" s="13" t="s">
        <v>87</v>
      </c>
      <c r="AW246" s="13" t="s">
        <v>34</v>
      </c>
      <c r="AX246" s="13" t="s">
        <v>78</v>
      </c>
      <c r="AY246" s="253" t="s">
        <v>159</v>
      </c>
    </row>
    <row r="247" s="14" customFormat="1">
      <c r="A247" s="14"/>
      <c r="B247" s="254"/>
      <c r="C247" s="255"/>
      <c r="D247" s="244" t="s">
        <v>167</v>
      </c>
      <c r="E247" s="256" t="s">
        <v>1</v>
      </c>
      <c r="F247" s="257" t="s">
        <v>1126</v>
      </c>
      <c r="G247" s="255"/>
      <c r="H247" s="256" t="s">
        <v>1</v>
      </c>
      <c r="I247" s="258"/>
      <c r="J247" s="255"/>
      <c r="K247" s="255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167</v>
      </c>
      <c r="AU247" s="263" t="s">
        <v>87</v>
      </c>
      <c r="AV247" s="14" t="s">
        <v>85</v>
      </c>
      <c r="AW247" s="14" t="s">
        <v>34</v>
      </c>
      <c r="AX247" s="14" t="s">
        <v>78</v>
      </c>
      <c r="AY247" s="263" t="s">
        <v>159</v>
      </c>
    </row>
    <row r="248" s="13" customFormat="1">
      <c r="A248" s="13"/>
      <c r="B248" s="242"/>
      <c r="C248" s="243"/>
      <c r="D248" s="244" t="s">
        <v>167</v>
      </c>
      <c r="E248" s="245" t="s">
        <v>1</v>
      </c>
      <c r="F248" s="246" t="s">
        <v>1221</v>
      </c>
      <c r="G248" s="243"/>
      <c r="H248" s="247">
        <v>2.5600000000000001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167</v>
      </c>
      <c r="AU248" s="253" t="s">
        <v>87</v>
      </c>
      <c r="AV248" s="13" t="s">
        <v>87</v>
      </c>
      <c r="AW248" s="13" t="s">
        <v>34</v>
      </c>
      <c r="AX248" s="13" t="s">
        <v>78</v>
      </c>
      <c r="AY248" s="253" t="s">
        <v>159</v>
      </c>
    </row>
    <row r="249" s="15" customFormat="1">
      <c r="A249" s="15"/>
      <c r="B249" s="264"/>
      <c r="C249" s="265"/>
      <c r="D249" s="244" t="s">
        <v>167</v>
      </c>
      <c r="E249" s="266" t="s">
        <v>1</v>
      </c>
      <c r="F249" s="267" t="s">
        <v>171</v>
      </c>
      <c r="G249" s="265"/>
      <c r="H249" s="268">
        <v>4.4000000000000004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4" t="s">
        <v>167</v>
      </c>
      <c r="AU249" s="274" t="s">
        <v>87</v>
      </c>
      <c r="AV249" s="15" t="s">
        <v>165</v>
      </c>
      <c r="AW249" s="15" t="s">
        <v>34</v>
      </c>
      <c r="AX249" s="15" t="s">
        <v>85</v>
      </c>
      <c r="AY249" s="274" t="s">
        <v>159</v>
      </c>
    </row>
    <row r="250" s="2" customFormat="1" ht="37.8" customHeight="1">
      <c r="A250" s="39"/>
      <c r="B250" s="40"/>
      <c r="C250" s="228" t="s">
        <v>340</v>
      </c>
      <c r="D250" s="228" t="s">
        <v>161</v>
      </c>
      <c r="E250" s="229" t="s">
        <v>506</v>
      </c>
      <c r="F250" s="230" t="s">
        <v>507</v>
      </c>
      <c r="G250" s="231" t="s">
        <v>164</v>
      </c>
      <c r="H250" s="232">
        <v>4.4000000000000004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165</v>
      </c>
      <c r="AT250" s="240" t="s">
        <v>161</v>
      </c>
      <c r="AU250" s="240" t="s">
        <v>87</v>
      </c>
      <c r="AY250" s="18" t="s">
        <v>159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85</v>
      </c>
      <c r="BK250" s="241">
        <f>ROUND(I250*H250,2)</f>
        <v>0</v>
      </c>
      <c r="BL250" s="18" t="s">
        <v>165</v>
      </c>
      <c r="BM250" s="240" t="s">
        <v>1222</v>
      </c>
    </row>
    <row r="251" s="2" customFormat="1" ht="24.15" customHeight="1">
      <c r="A251" s="39"/>
      <c r="B251" s="40"/>
      <c r="C251" s="228" t="s">
        <v>346</v>
      </c>
      <c r="D251" s="228" t="s">
        <v>161</v>
      </c>
      <c r="E251" s="229" t="s">
        <v>1223</v>
      </c>
      <c r="F251" s="230" t="s">
        <v>1224</v>
      </c>
      <c r="G251" s="231" t="s">
        <v>271</v>
      </c>
      <c r="H251" s="232">
        <v>0.097000000000000003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1.06277</v>
      </c>
      <c r="R251" s="238">
        <f>Q251*H251</f>
        <v>0.10308869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165</v>
      </c>
      <c r="AT251" s="240" t="s">
        <v>161</v>
      </c>
      <c r="AU251" s="240" t="s">
        <v>87</v>
      </c>
      <c r="AY251" s="18" t="s">
        <v>159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85</v>
      </c>
      <c r="BK251" s="241">
        <f>ROUND(I251*H251,2)</f>
        <v>0</v>
      </c>
      <c r="BL251" s="18" t="s">
        <v>165</v>
      </c>
      <c r="BM251" s="240" t="s">
        <v>1225</v>
      </c>
    </row>
    <row r="252" s="14" customFormat="1">
      <c r="A252" s="14"/>
      <c r="B252" s="254"/>
      <c r="C252" s="255"/>
      <c r="D252" s="244" t="s">
        <v>167</v>
      </c>
      <c r="E252" s="256" t="s">
        <v>1</v>
      </c>
      <c r="F252" s="257" t="s">
        <v>1124</v>
      </c>
      <c r="G252" s="255"/>
      <c r="H252" s="256" t="s">
        <v>1</v>
      </c>
      <c r="I252" s="258"/>
      <c r="J252" s="255"/>
      <c r="K252" s="255"/>
      <c r="L252" s="259"/>
      <c r="M252" s="260"/>
      <c r="N252" s="261"/>
      <c r="O252" s="261"/>
      <c r="P252" s="261"/>
      <c r="Q252" s="261"/>
      <c r="R252" s="261"/>
      <c r="S252" s="261"/>
      <c r="T252" s="26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3" t="s">
        <v>167</v>
      </c>
      <c r="AU252" s="263" t="s">
        <v>87</v>
      </c>
      <c r="AV252" s="14" t="s">
        <v>85</v>
      </c>
      <c r="AW252" s="14" t="s">
        <v>34</v>
      </c>
      <c r="AX252" s="14" t="s">
        <v>78</v>
      </c>
      <c r="AY252" s="263" t="s">
        <v>159</v>
      </c>
    </row>
    <row r="253" s="13" customFormat="1">
      <c r="A253" s="13"/>
      <c r="B253" s="242"/>
      <c r="C253" s="243"/>
      <c r="D253" s="244" t="s">
        <v>167</v>
      </c>
      <c r="E253" s="245" t="s">
        <v>1</v>
      </c>
      <c r="F253" s="246" t="s">
        <v>1226</v>
      </c>
      <c r="G253" s="243"/>
      <c r="H253" s="247">
        <v>0.033000000000000002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167</v>
      </c>
      <c r="AU253" s="253" t="s">
        <v>87</v>
      </c>
      <c r="AV253" s="13" t="s">
        <v>87</v>
      </c>
      <c r="AW253" s="13" t="s">
        <v>34</v>
      </c>
      <c r="AX253" s="13" t="s">
        <v>78</v>
      </c>
      <c r="AY253" s="253" t="s">
        <v>159</v>
      </c>
    </row>
    <row r="254" s="14" customFormat="1">
      <c r="A254" s="14"/>
      <c r="B254" s="254"/>
      <c r="C254" s="255"/>
      <c r="D254" s="244" t="s">
        <v>167</v>
      </c>
      <c r="E254" s="256" t="s">
        <v>1</v>
      </c>
      <c r="F254" s="257" t="s">
        <v>1126</v>
      </c>
      <c r="G254" s="255"/>
      <c r="H254" s="256" t="s">
        <v>1</v>
      </c>
      <c r="I254" s="258"/>
      <c r="J254" s="255"/>
      <c r="K254" s="255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167</v>
      </c>
      <c r="AU254" s="263" t="s">
        <v>87</v>
      </c>
      <c r="AV254" s="14" t="s">
        <v>85</v>
      </c>
      <c r="AW254" s="14" t="s">
        <v>34</v>
      </c>
      <c r="AX254" s="14" t="s">
        <v>78</v>
      </c>
      <c r="AY254" s="263" t="s">
        <v>159</v>
      </c>
    </row>
    <row r="255" s="13" customFormat="1">
      <c r="A255" s="13"/>
      <c r="B255" s="242"/>
      <c r="C255" s="243"/>
      <c r="D255" s="244" t="s">
        <v>167</v>
      </c>
      <c r="E255" s="245" t="s">
        <v>1</v>
      </c>
      <c r="F255" s="246" t="s">
        <v>1227</v>
      </c>
      <c r="G255" s="243"/>
      <c r="H255" s="247">
        <v>0.064000000000000001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167</v>
      </c>
      <c r="AU255" s="253" t="s">
        <v>87</v>
      </c>
      <c r="AV255" s="13" t="s">
        <v>87</v>
      </c>
      <c r="AW255" s="13" t="s">
        <v>34</v>
      </c>
      <c r="AX255" s="13" t="s">
        <v>78</v>
      </c>
      <c r="AY255" s="253" t="s">
        <v>159</v>
      </c>
    </row>
    <row r="256" s="15" customFormat="1">
      <c r="A256" s="15"/>
      <c r="B256" s="264"/>
      <c r="C256" s="265"/>
      <c r="D256" s="244" t="s">
        <v>167</v>
      </c>
      <c r="E256" s="266" t="s">
        <v>1</v>
      </c>
      <c r="F256" s="267" t="s">
        <v>171</v>
      </c>
      <c r="G256" s="265"/>
      <c r="H256" s="268">
        <v>0.097000000000000003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4" t="s">
        <v>167</v>
      </c>
      <c r="AU256" s="274" t="s">
        <v>87</v>
      </c>
      <c r="AV256" s="15" t="s">
        <v>165</v>
      </c>
      <c r="AW256" s="15" t="s">
        <v>34</v>
      </c>
      <c r="AX256" s="15" t="s">
        <v>85</v>
      </c>
      <c r="AY256" s="274" t="s">
        <v>159</v>
      </c>
    </row>
    <row r="257" s="12" customFormat="1" ht="22.8" customHeight="1">
      <c r="A257" s="12"/>
      <c r="B257" s="212"/>
      <c r="C257" s="213"/>
      <c r="D257" s="214" t="s">
        <v>77</v>
      </c>
      <c r="E257" s="226" t="s">
        <v>208</v>
      </c>
      <c r="F257" s="226" t="s">
        <v>509</v>
      </c>
      <c r="G257" s="213"/>
      <c r="H257" s="213"/>
      <c r="I257" s="216"/>
      <c r="J257" s="227">
        <f>BK257</f>
        <v>0</v>
      </c>
      <c r="K257" s="213"/>
      <c r="L257" s="218"/>
      <c r="M257" s="219"/>
      <c r="N257" s="220"/>
      <c r="O257" s="220"/>
      <c r="P257" s="221">
        <f>SUM(P258:P304)</f>
        <v>0</v>
      </c>
      <c r="Q257" s="220"/>
      <c r="R257" s="221">
        <f>SUM(R258:R304)</f>
        <v>9.4902374000000016</v>
      </c>
      <c r="S257" s="220"/>
      <c r="T257" s="222">
        <f>SUM(T258:T304)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3" t="s">
        <v>85</v>
      </c>
      <c r="AT257" s="224" t="s">
        <v>77</v>
      </c>
      <c r="AU257" s="224" t="s">
        <v>85</v>
      </c>
      <c r="AY257" s="223" t="s">
        <v>159</v>
      </c>
      <c r="BK257" s="225">
        <f>SUM(BK258:BK304)</f>
        <v>0</v>
      </c>
    </row>
    <row r="258" s="2" customFormat="1" ht="24.15" customHeight="1">
      <c r="A258" s="39"/>
      <c r="B258" s="40"/>
      <c r="C258" s="228" t="s">
        <v>351</v>
      </c>
      <c r="D258" s="303" t="s">
        <v>161</v>
      </c>
      <c r="E258" s="229" t="s">
        <v>606</v>
      </c>
      <c r="F258" s="230" t="s">
        <v>607</v>
      </c>
      <c r="G258" s="231" t="s">
        <v>544</v>
      </c>
      <c r="H258" s="232">
        <v>182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1.0000000000000001E-05</v>
      </c>
      <c r="R258" s="238">
        <f>Q258*H258</f>
        <v>0.0018200000000000002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165</v>
      </c>
      <c r="AT258" s="240" t="s">
        <v>161</v>
      </c>
      <c r="AU258" s="240" t="s">
        <v>87</v>
      </c>
      <c r="AY258" s="18" t="s">
        <v>159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85</v>
      </c>
      <c r="BK258" s="241">
        <f>ROUND(I258*H258,2)</f>
        <v>0</v>
      </c>
      <c r="BL258" s="18" t="s">
        <v>165</v>
      </c>
      <c r="BM258" s="240" t="s">
        <v>1228</v>
      </c>
    </row>
    <row r="259" s="13" customFormat="1">
      <c r="A259" s="13"/>
      <c r="B259" s="242"/>
      <c r="C259" s="243"/>
      <c r="D259" s="244" t="s">
        <v>167</v>
      </c>
      <c r="E259" s="245" t="s">
        <v>1</v>
      </c>
      <c r="F259" s="246" t="s">
        <v>1229</v>
      </c>
      <c r="G259" s="243"/>
      <c r="H259" s="247">
        <v>72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167</v>
      </c>
      <c r="AU259" s="253" t="s">
        <v>87</v>
      </c>
      <c r="AV259" s="13" t="s">
        <v>87</v>
      </c>
      <c r="AW259" s="13" t="s">
        <v>34</v>
      </c>
      <c r="AX259" s="13" t="s">
        <v>78</v>
      </c>
      <c r="AY259" s="253" t="s">
        <v>159</v>
      </c>
    </row>
    <row r="260" s="13" customFormat="1">
      <c r="A260" s="13"/>
      <c r="B260" s="242"/>
      <c r="C260" s="243"/>
      <c r="D260" s="244" t="s">
        <v>167</v>
      </c>
      <c r="E260" s="245" t="s">
        <v>1</v>
      </c>
      <c r="F260" s="246" t="s">
        <v>1230</v>
      </c>
      <c r="G260" s="243"/>
      <c r="H260" s="247">
        <v>110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167</v>
      </c>
      <c r="AU260" s="253" t="s">
        <v>87</v>
      </c>
      <c r="AV260" s="13" t="s">
        <v>87</v>
      </c>
      <c r="AW260" s="13" t="s">
        <v>34</v>
      </c>
      <c r="AX260" s="13" t="s">
        <v>78</v>
      </c>
      <c r="AY260" s="253" t="s">
        <v>159</v>
      </c>
    </row>
    <row r="261" s="15" customFormat="1">
      <c r="A261" s="15"/>
      <c r="B261" s="264"/>
      <c r="C261" s="265"/>
      <c r="D261" s="244" t="s">
        <v>167</v>
      </c>
      <c r="E261" s="266" t="s">
        <v>1</v>
      </c>
      <c r="F261" s="267" t="s">
        <v>171</v>
      </c>
      <c r="G261" s="265"/>
      <c r="H261" s="268">
        <v>182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167</v>
      </c>
      <c r="AU261" s="274" t="s">
        <v>87</v>
      </c>
      <c r="AV261" s="15" t="s">
        <v>165</v>
      </c>
      <c r="AW261" s="15" t="s">
        <v>34</v>
      </c>
      <c r="AX261" s="15" t="s">
        <v>85</v>
      </c>
      <c r="AY261" s="274" t="s">
        <v>159</v>
      </c>
    </row>
    <row r="262" s="2" customFormat="1" ht="16.5" customHeight="1">
      <c r="A262" s="39"/>
      <c r="B262" s="40"/>
      <c r="C262" s="286" t="s">
        <v>355</v>
      </c>
      <c r="D262" s="304" t="s">
        <v>341</v>
      </c>
      <c r="E262" s="287" t="s">
        <v>1231</v>
      </c>
      <c r="F262" s="288" t="s">
        <v>1232</v>
      </c>
      <c r="G262" s="289" t="s">
        <v>544</v>
      </c>
      <c r="H262" s="290">
        <v>74.159999999999997</v>
      </c>
      <c r="I262" s="291"/>
      <c r="J262" s="292">
        <f>ROUND(I262*H262,2)</f>
        <v>0</v>
      </c>
      <c r="K262" s="293"/>
      <c r="L262" s="294"/>
      <c r="M262" s="295" t="s">
        <v>1</v>
      </c>
      <c r="N262" s="296" t="s">
        <v>43</v>
      </c>
      <c r="O262" s="92"/>
      <c r="P262" s="238">
        <f>O262*H262</f>
        <v>0</v>
      </c>
      <c r="Q262" s="238">
        <v>0.0015399999999999999</v>
      </c>
      <c r="R262" s="238">
        <f>Q262*H262</f>
        <v>0.11420639999999999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208</v>
      </c>
      <c r="AT262" s="240" t="s">
        <v>341</v>
      </c>
      <c r="AU262" s="240" t="s">
        <v>87</v>
      </c>
      <c r="AY262" s="18" t="s">
        <v>159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85</v>
      </c>
      <c r="BK262" s="241">
        <f>ROUND(I262*H262,2)</f>
        <v>0</v>
      </c>
      <c r="BL262" s="18" t="s">
        <v>165</v>
      </c>
      <c r="BM262" s="240" t="s">
        <v>1233</v>
      </c>
    </row>
    <row r="263" s="14" customFormat="1">
      <c r="A263" s="14"/>
      <c r="B263" s="254"/>
      <c r="C263" s="255"/>
      <c r="D263" s="244" t="s">
        <v>167</v>
      </c>
      <c r="E263" s="256" t="s">
        <v>1</v>
      </c>
      <c r="F263" s="257" t="s">
        <v>1234</v>
      </c>
      <c r="G263" s="255"/>
      <c r="H263" s="256" t="s">
        <v>1</v>
      </c>
      <c r="I263" s="258"/>
      <c r="J263" s="255"/>
      <c r="K263" s="255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167</v>
      </c>
      <c r="AU263" s="263" t="s">
        <v>87</v>
      </c>
      <c r="AV263" s="14" t="s">
        <v>85</v>
      </c>
      <c r="AW263" s="14" t="s">
        <v>34</v>
      </c>
      <c r="AX263" s="14" t="s">
        <v>78</v>
      </c>
      <c r="AY263" s="263" t="s">
        <v>159</v>
      </c>
    </row>
    <row r="264" s="13" customFormat="1">
      <c r="A264" s="13"/>
      <c r="B264" s="242"/>
      <c r="C264" s="243"/>
      <c r="D264" s="244" t="s">
        <v>167</v>
      </c>
      <c r="E264" s="245" t="s">
        <v>1</v>
      </c>
      <c r="F264" s="246" t="s">
        <v>1235</v>
      </c>
      <c r="G264" s="243"/>
      <c r="H264" s="247">
        <v>61.799999999999997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167</v>
      </c>
      <c r="AU264" s="253" t="s">
        <v>87</v>
      </c>
      <c r="AV264" s="13" t="s">
        <v>87</v>
      </c>
      <c r="AW264" s="13" t="s">
        <v>34</v>
      </c>
      <c r="AX264" s="13" t="s">
        <v>78</v>
      </c>
      <c r="AY264" s="253" t="s">
        <v>159</v>
      </c>
    </row>
    <row r="265" s="14" customFormat="1">
      <c r="A265" s="14"/>
      <c r="B265" s="254"/>
      <c r="C265" s="255"/>
      <c r="D265" s="244" t="s">
        <v>167</v>
      </c>
      <c r="E265" s="256" t="s">
        <v>1</v>
      </c>
      <c r="F265" s="257" t="s">
        <v>1141</v>
      </c>
      <c r="G265" s="255"/>
      <c r="H265" s="256" t="s">
        <v>1</v>
      </c>
      <c r="I265" s="258"/>
      <c r="J265" s="255"/>
      <c r="K265" s="255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167</v>
      </c>
      <c r="AU265" s="263" t="s">
        <v>87</v>
      </c>
      <c r="AV265" s="14" t="s">
        <v>85</v>
      </c>
      <c r="AW265" s="14" t="s">
        <v>34</v>
      </c>
      <c r="AX265" s="14" t="s">
        <v>78</v>
      </c>
      <c r="AY265" s="263" t="s">
        <v>159</v>
      </c>
    </row>
    <row r="266" s="13" customFormat="1">
      <c r="A266" s="13"/>
      <c r="B266" s="242"/>
      <c r="C266" s="243"/>
      <c r="D266" s="244" t="s">
        <v>167</v>
      </c>
      <c r="E266" s="245" t="s">
        <v>1</v>
      </c>
      <c r="F266" s="246" t="s">
        <v>1236</v>
      </c>
      <c r="G266" s="243"/>
      <c r="H266" s="247">
        <v>12.359999999999999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167</v>
      </c>
      <c r="AU266" s="253" t="s">
        <v>87</v>
      </c>
      <c r="AV266" s="13" t="s">
        <v>87</v>
      </c>
      <c r="AW266" s="13" t="s">
        <v>34</v>
      </c>
      <c r="AX266" s="13" t="s">
        <v>78</v>
      </c>
      <c r="AY266" s="253" t="s">
        <v>159</v>
      </c>
    </row>
    <row r="267" s="15" customFormat="1">
      <c r="A267" s="15"/>
      <c r="B267" s="264"/>
      <c r="C267" s="265"/>
      <c r="D267" s="244" t="s">
        <v>167</v>
      </c>
      <c r="E267" s="266" t="s">
        <v>1</v>
      </c>
      <c r="F267" s="267" t="s">
        <v>171</v>
      </c>
      <c r="G267" s="265"/>
      <c r="H267" s="268">
        <v>74.159999999999997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167</v>
      </c>
      <c r="AU267" s="274" t="s">
        <v>87</v>
      </c>
      <c r="AV267" s="15" t="s">
        <v>165</v>
      </c>
      <c r="AW267" s="15" t="s">
        <v>34</v>
      </c>
      <c r="AX267" s="15" t="s">
        <v>85</v>
      </c>
      <c r="AY267" s="274" t="s">
        <v>159</v>
      </c>
    </row>
    <row r="268" s="2" customFormat="1" ht="24.15" customHeight="1">
      <c r="A268" s="39"/>
      <c r="B268" s="40"/>
      <c r="C268" s="286" t="s">
        <v>360</v>
      </c>
      <c r="D268" s="304" t="s">
        <v>341</v>
      </c>
      <c r="E268" s="287" t="s">
        <v>1237</v>
      </c>
      <c r="F268" s="288" t="s">
        <v>1238</v>
      </c>
      <c r="G268" s="289" t="s">
        <v>544</v>
      </c>
      <c r="H268" s="290">
        <v>113.3</v>
      </c>
      <c r="I268" s="291"/>
      <c r="J268" s="292">
        <f>ROUND(I268*H268,2)</f>
        <v>0</v>
      </c>
      <c r="K268" s="293"/>
      <c r="L268" s="294"/>
      <c r="M268" s="295" t="s">
        <v>1</v>
      </c>
      <c r="N268" s="296" t="s">
        <v>43</v>
      </c>
      <c r="O268" s="92"/>
      <c r="P268" s="238">
        <f>O268*H268</f>
        <v>0</v>
      </c>
      <c r="Q268" s="238">
        <v>0.0026700000000000001</v>
      </c>
      <c r="R268" s="238">
        <f>Q268*H268</f>
        <v>0.30251099999999997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208</v>
      </c>
      <c r="AT268" s="240" t="s">
        <v>341</v>
      </c>
      <c r="AU268" s="240" t="s">
        <v>87</v>
      </c>
      <c r="AY268" s="18" t="s">
        <v>159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85</v>
      </c>
      <c r="BK268" s="241">
        <f>ROUND(I268*H268,2)</f>
        <v>0</v>
      </c>
      <c r="BL268" s="18" t="s">
        <v>165</v>
      </c>
      <c r="BM268" s="240" t="s">
        <v>1239</v>
      </c>
    </row>
    <row r="269" s="14" customFormat="1">
      <c r="A269" s="14"/>
      <c r="B269" s="254"/>
      <c r="C269" s="255"/>
      <c r="D269" s="244" t="s">
        <v>167</v>
      </c>
      <c r="E269" s="256" t="s">
        <v>1</v>
      </c>
      <c r="F269" s="257" t="s">
        <v>1234</v>
      </c>
      <c r="G269" s="255"/>
      <c r="H269" s="256" t="s">
        <v>1</v>
      </c>
      <c r="I269" s="258"/>
      <c r="J269" s="255"/>
      <c r="K269" s="255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167</v>
      </c>
      <c r="AU269" s="263" t="s">
        <v>87</v>
      </c>
      <c r="AV269" s="14" t="s">
        <v>85</v>
      </c>
      <c r="AW269" s="14" t="s">
        <v>34</v>
      </c>
      <c r="AX269" s="14" t="s">
        <v>78</v>
      </c>
      <c r="AY269" s="263" t="s">
        <v>159</v>
      </c>
    </row>
    <row r="270" s="13" customFormat="1">
      <c r="A270" s="13"/>
      <c r="B270" s="242"/>
      <c r="C270" s="243"/>
      <c r="D270" s="244" t="s">
        <v>167</v>
      </c>
      <c r="E270" s="245" t="s">
        <v>1</v>
      </c>
      <c r="F270" s="246" t="s">
        <v>1240</v>
      </c>
      <c r="G270" s="243"/>
      <c r="H270" s="247">
        <v>82.400000000000006</v>
      </c>
      <c r="I270" s="248"/>
      <c r="J270" s="243"/>
      <c r="K270" s="243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167</v>
      </c>
      <c r="AU270" s="253" t="s">
        <v>87</v>
      </c>
      <c r="AV270" s="13" t="s">
        <v>87</v>
      </c>
      <c r="AW270" s="13" t="s">
        <v>34</v>
      </c>
      <c r="AX270" s="13" t="s">
        <v>78</v>
      </c>
      <c r="AY270" s="253" t="s">
        <v>159</v>
      </c>
    </row>
    <row r="271" s="14" customFormat="1">
      <c r="A271" s="14"/>
      <c r="B271" s="254"/>
      <c r="C271" s="255"/>
      <c r="D271" s="244" t="s">
        <v>167</v>
      </c>
      <c r="E271" s="256" t="s">
        <v>1</v>
      </c>
      <c r="F271" s="257" t="s">
        <v>1141</v>
      </c>
      <c r="G271" s="255"/>
      <c r="H271" s="256" t="s">
        <v>1</v>
      </c>
      <c r="I271" s="258"/>
      <c r="J271" s="255"/>
      <c r="K271" s="255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167</v>
      </c>
      <c r="AU271" s="263" t="s">
        <v>87</v>
      </c>
      <c r="AV271" s="14" t="s">
        <v>85</v>
      </c>
      <c r="AW271" s="14" t="s">
        <v>34</v>
      </c>
      <c r="AX271" s="14" t="s">
        <v>78</v>
      </c>
      <c r="AY271" s="263" t="s">
        <v>159</v>
      </c>
    </row>
    <row r="272" s="13" customFormat="1">
      <c r="A272" s="13"/>
      <c r="B272" s="242"/>
      <c r="C272" s="243"/>
      <c r="D272" s="244" t="s">
        <v>167</v>
      </c>
      <c r="E272" s="245" t="s">
        <v>1</v>
      </c>
      <c r="F272" s="246" t="s">
        <v>1241</v>
      </c>
      <c r="G272" s="243"/>
      <c r="H272" s="247">
        <v>30.899999999999999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167</v>
      </c>
      <c r="AU272" s="253" t="s">
        <v>87</v>
      </c>
      <c r="AV272" s="13" t="s">
        <v>87</v>
      </c>
      <c r="AW272" s="13" t="s">
        <v>34</v>
      </c>
      <c r="AX272" s="13" t="s">
        <v>78</v>
      </c>
      <c r="AY272" s="253" t="s">
        <v>159</v>
      </c>
    </row>
    <row r="273" s="15" customFormat="1">
      <c r="A273" s="15"/>
      <c r="B273" s="264"/>
      <c r="C273" s="265"/>
      <c r="D273" s="244" t="s">
        <v>167</v>
      </c>
      <c r="E273" s="266" t="s">
        <v>1</v>
      </c>
      <c r="F273" s="267" t="s">
        <v>171</v>
      </c>
      <c r="G273" s="265"/>
      <c r="H273" s="268">
        <v>113.30000000000001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4" t="s">
        <v>167</v>
      </c>
      <c r="AU273" s="274" t="s">
        <v>87</v>
      </c>
      <c r="AV273" s="15" t="s">
        <v>165</v>
      </c>
      <c r="AW273" s="15" t="s">
        <v>34</v>
      </c>
      <c r="AX273" s="15" t="s">
        <v>85</v>
      </c>
      <c r="AY273" s="274" t="s">
        <v>159</v>
      </c>
    </row>
    <row r="274" s="2" customFormat="1" ht="33" customHeight="1">
      <c r="A274" s="39"/>
      <c r="B274" s="40"/>
      <c r="C274" s="228" t="s">
        <v>365</v>
      </c>
      <c r="D274" s="228" t="s">
        <v>161</v>
      </c>
      <c r="E274" s="229" t="s">
        <v>1242</v>
      </c>
      <c r="F274" s="230" t="s">
        <v>1243</v>
      </c>
      <c r="G274" s="231" t="s">
        <v>266</v>
      </c>
      <c r="H274" s="232">
        <v>4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165</v>
      </c>
      <c r="AT274" s="240" t="s">
        <v>161</v>
      </c>
      <c r="AU274" s="240" t="s">
        <v>87</v>
      </c>
      <c r="AY274" s="18" t="s">
        <v>159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85</v>
      </c>
      <c r="BK274" s="241">
        <f>ROUND(I274*H274,2)</f>
        <v>0</v>
      </c>
      <c r="BL274" s="18" t="s">
        <v>165</v>
      </c>
      <c r="BM274" s="240" t="s">
        <v>1244</v>
      </c>
    </row>
    <row r="275" s="2" customFormat="1" ht="16.5" customHeight="1">
      <c r="A275" s="39"/>
      <c r="B275" s="40"/>
      <c r="C275" s="286" t="s">
        <v>371</v>
      </c>
      <c r="D275" s="286" t="s">
        <v>341</v>
      </c>
      <c r="E275" s="287" t="s">
        <v>1245</v>
      </c>
      <c r="F275" s="288" t="s">
        <v>1246</v>
      </c>
      <c r="G275" s="289" t="s">
        <v>266</v>
      </c>
      <c r="H275" s="290">
        <v>6</v>
      </c>
      <c r="I275" s="291"/>
      <c r="J275" s="292">
        <f>ROUND(I275*H275,2)</f>
        <v>0</v>
      </c>
      <c r="K275" s="293"/>
      <c r="L275" s="294"/>
      <c r="M275" s="295" t="s">
        <v>1</v>
      </c>
      <c r="N275" s="296" t="s">
        <v>43</v>
      </c>
      <c r="O275" s="92"/>
      <c r="P275" s="238">
        <f>O275*H275</f>
        <v>0</v>
      </c>
      <c r="Q275" s="238">
        <v>0.00035</v>
      </c>
      <c r="R275" s="238">
        <f>Q275*H275</f>
        <v>0.0020999999999999999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208</v>
      </c>
      <c r="AT275" s="240" t="s">
        <v>341</v>
      </c>
      <c r="AU275" s="240" t="s">
        <v>87</v>
      </c>
      <c r="AY275" s="18" t="s">
        <v>159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85</v>
      </c>
      <c r="BK275" s="241">
        <f>ROUND(I275*H275,2)</f>
        <v>0</v>
      </c>
      <c r="BL275" s="18" t="s">
        <v>165</v>
      </c>
      <c r="BM275" s="240" t="s">
        <v>1247</v>
      </c>
    </row>
    <row r="276" s="2" customFormat="1" ht="16.5" customHeight="1">
      <c r="A276" s="39"/>
      <c r="B276" s="40"/>
      <c r="C276" s="286" t="s">
        <v>377</v>
      </c>
      <c r="D276" s="286" t="s">
        <v>341</v>
      </c>
      <c r="E276" s="287" t="s">
        <v>1248</v>
      </c>
      <c r="F276" s="288" t="s">
        <v>1249</v>
      </c>
      <c r="G276" s="289" t="s">
        <v>266</v>
      </c>
      <c r="H276" s="290">
        <v>4</v>
      </c>
      <c r="I276" s="291"/>
      <c r="J276" s="292">
        <f>ROUND(I276*H276,2)</f>
        <v>0</v>
      </c>
      <c r="K276" s="293"/>
      <c r="L276" s="294"/>
      <c r="M276" s="295" t="s">
        <v>1</v>
      </c>
      <c r="N276" s="296" t="s">
        <v>43</v>
      </c>
      <c r="O276" s="92"/>
      <c r="P276" s="238">
        <f>O276*H276</f>
        <v>0</v>
      </c>
      <c r="Q276" s="238">
        <v>0.00044999999999999999</v>
      </c>
      <c r="R276" s="238">
        <f>Q276*H276</f>
        <v>0.0018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208</v>
      </c>
      <c r="AT276" s="240" t="s">
        <v>341</v>
      </c>
      <c r="AU276" s="240" t="s">
        <v>87</v>
      </c>
      <c r="AY276" s="18" t="s">
        <v>159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85</v>
      </c>
      <c r="BK276" s="241">
        <f>ROUND(I276*H276,2)</f>
        <v>0</v>
      </c>
      <c r="BL276" s="18" t="s">
        <v>165</v>
      </c>
      <c r="BM276" s="240" t="s">
        <v>1250</v>
      </c>
    </row>
    <row r="277" s="2" customFormat="1" ht="33" customHeight="1">
      <c r="A277" s="39"/>
      <c r="B277" s="40"/>
      <c r="C277" s="228" t="s">
        <v>381</v>
      </c>
      <c r="D277" s="228" t="s">
        <v>161</v>
      </c>
      <c r="E277" s="229" t="s">
        <v>1251</v>
      </c>
      <c r="F277" s="230" t="s">
        <v>1252</v>
      </c>
      <c r="G277" s="231" t="s">
        <v>266</v>
      </c>
      <c r="H277" s="232">
        <v>5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</v>
      </c>
      <c r="R277" s="238">
        <f>Q277*H277</f>
        <v>0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165</v>
      </c>
      <c r="AT277" s="240" t="s">
        <v>161</v>
      </c>
      <c r="AU277" s="240" t="s">
        <v>87</v>
      </c>
      <c r="AY277" s="18" t="s">
        <v>159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85</v>
      </c>
      <c r="BK277" s="241">
        <f>ROUND(I277*H277,2)</f>
        <v>0</v>
      </c>
      <c r="BL277" s="18" t="s">
        <v>165</v>
      </c>
      <c r="BM277" s="240" t="s">
        <v>1253</v>
      </c>
    </row>
    <row r="278" s="2" customFormat="1" ht="21.75" customHeight="1">
      <c r="A278" s="39"/>
      <c r="B278" s="40"/>
      <c r="C278" s="286" t="s">
        <v>385</v>
      </c>
      <c r="D278" s="286" t="s">
        <v>341</v>
      </c>
      <c r="E278" s="287" t="s">
        <v>1254</v>
      </c>
      <c r="F278" s="288" t="s">
        <v>1255</v>
      </c>
      <c r="G278" s="289" t="s">
        <v>266</v>
      </c>
      <c r="H278" s="290">
        <v>5</v>
      </c>
      <c r="I278" s="291"/>
      <c r="J278" s="292">
        <f>ROUND(I278*H278,2)</f>
        <v>0</v>
      </c>
      <c r="K278" s="293"/>
      <c r="L278" s="294"/>
      <c r="M278" s="295" t="s">
        <v>1</v>
      </c>
      <c r="N278" s="296" t="s">
        <v>43</v>
      </c>
      <c r="O278" s="92"/>
      <c r="P278" s="238">
        <f>O278*H278</f>
        <v>0</v>
      </c>
      <c r="Q278" s="238">
        <v>0.00029</v>
      </c>
      <c r="R278" s="238">
        <f>Q278*H278</f>
        <v>0.0014499999999999999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208</v>
      </c>
      <c r="AT278" s="240" t="s">
        <v>341</v>
      </c>
      <c r="AU278" s="240" t="s">
        <v>87</v>
      </c>
      <c r="AY278" s="18" t="s">
        <v>159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85</v>
      </c>
      <c r="BK278" s="241">
        <f>ROUND(I278*H278,2)</f>
        <v>0</v>
      </c>
      <c r="BL278" s="18" t="s">
        <v>165</v>
      </c>
      <c r="BM278" s="240" t="s">
        <v>1256</v>
      </c>
    </row>
    <row r="279" s="2" customFormat="1" ht="33" customHeight="1">
      <c r="A279" s="39"/>
      <c r="B279" s="40"/>
      <c r="C279" s="228" t="s">
        <v>390</v>
      </c>
      <c r="D279" s="228" t="s">
        <v>161</v>
      </c>
      <c r="E279" s="229" t="s">
        <v>1257</v>
      </c>
      <c r="F279" s="230" t="s">
        <v>1258</v>
      </c>
      <c r="G279" s="231" t="s">
        <v>266</v>
      </c>
      <c r="H279" s="232">
        <v>8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165</v>
      </c>
      <c r="AT279" s="240" t="s">
        <v>161</v>
      </c>
      <c r="AU279" s="240" t="s">
        <v>87</v>
      </c>
      <c r="AY279" s="18" t="s">
        <v>159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85</v>
      </c>
      <c r="BK279" s="241">
        <f>ROUND(I279*H279,2)</f>
        <v>0</v>
      </c>
      <c r="BL279" s="18" t="s">
        <v>165</v>
      </c>
      <c r="BM279" s="240" t="s">
        <v>1259</v>
      </c>
    </row>
    <row r="280" s="2" customFormat="1" ht="16.5" customHeight="1">
      <c r="A280" s="39"/>
      <c r="B280" s="40"/>
      <c r="C280" s="286" t="s">
        <v>398</v>
      </c>
      <c r="D280" s="286" t="s">
        <v>341</v>
      </c>
      <c r="E280" s="287" t="s">
        <v>1260</v>
      </c>
      <c r="F280" s="288" t="s">
        <v>1261</v>
      </c>
      <c r="G280" s="289" t="s">
        <v>266</v>
      </c>
      <c r="H280" s="290">
        <v>8</v>
      </c>
      <c r="I280" s="291"/>
      <c r="J280" s="292">
        <f>ROUND(I280*H280,2)</f>
        <v>0</v>
      </c>
      <c r="K280" s="293"/>
      <c r="L280" s="294"/>
      <c r="M280" s="295" t="s">
        <v>1</v>
      </c>
      <c r="N280" s="296" t="s">
        <v>43</v>
      </c>
      <c r="O280" s="92"/>
      <c r="P280" s="238">
        <f>O280*H280</f>
        <v>0</v>
      </c>
      <c r="Q280" s="238">
        <v>0.00064999999999999997</v>
      </c>
      <c r="R280" s="238">
        <f>Q280*H280</f>
        <v>0.0051999999999999998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208</v>
      </c>
      <c r="AT280" s="240" t="s">
        <v>341</v>
      </c>
      <c r="AU280" s="240" t="s">
        <v>87</v>
      </c>
      <c r="AY280" s="18" t="s">
        <v>159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85</v>
      </c>
      <c r="BK280" s="241">
        <f>ROUND(I280*H280,2)</f>
        <v>0</v>
      </c>
      <c r="BL280" s="18" t="s">
        <v>165</v>
      </c>
      <c r="BM280" s="240" t="s">
        <v>1262</v>
      </c>
    </row>
    <row r="281" s="2" customFormat="1" ht="33" customHeight="1">
      <c r="A281" s="39"/>
      <c r="B281" s="40"/>
      <c r="C281" s="228" t="s">
        <v>403</v>
      </c>
      <c r="D281" s="228" t="s">
        <v>161</v>
      </c>
      <c r="E281" s="229" t="s">
        <v>1263</v>
      </c>
      <c r="F281" s="230" t="s">
        <v>1264</v>
      </c>
      <c r="G281" s="231" t="s">
        <v>266</v>
      </c>
      <c r="H281" s="232">
        <v>5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165</v>
      </c>
      <c r="AT281" s="240" t="s">
        <v>161</v>
      </c>
      <c r="AU281" s="240" t="s">
        <v>87</v>
      </c>
      <c r="AY281" s="18" t="s">
        <v>159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85</v>
      </c>
      <c r="BK281" s="241">
        <f>ROUND(I281*H281,2)</f>
        <v>0</v>
      </c>
      <c r="BL281" s="18" t="s">
        <v>165</v>
      </c>
      <c r="BM281" s="240" t="s">
        <v>1265</v>
      </c>
    </row>
    <row r="282" s="2" customFormat="1" ht="21.75" customHeight="1">
      <c r="A282" s="39"/>
      <c r="B282" s="40"/>
      <c r="C282" s="286" t="s">
        <v>407</v>
      </c>
      <c r="D282" s="286" t="s">
        <v>341</v>
      </c>
      <c r="E282" s="287" t="s">
        <v>1266</v>
      </c>
      <c r="F282" s="288" t="s">
        <v>1267</v>
      </c>
      <c r="G282" s="289" t="s">
        <v>266</v>
      </c>
      <c r="H282" s="290">
        <v>5</v>
      </c>
      <c r="I282" s="291"/>
      <c r="J282" s="292">
        <f>ROUND(I282*H282,2)</f>
        <v>0</v>
      </c>
      <c r="K282" s="293"/>
      <c r="L282" s="294"/>
      <c r="M282" s="295" t="s">
        <v>1</v>
      </c>
      <c r="N282" s="296" t="s">
        <v>43</v>
      </c>
      <c r="O282" s="92"/>
      <c r="P282" s="238">
        <f>O282*H282</f>
        <v>0</v>
      </c>
      <c r="Q282" s="238">
        <v>0.00048000000000000001</v>
      </c>
      <c r="R282" s="238">
        <f>Q282*H282</f>
        <v>0.0024000000000000002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208</v>
      </c>
      <c r="AT282" s="240" t="s">
        <v>341</v>
      </c>
      <c r="AU282" s="240" t="s">
        <v>87</v>
      </c>
      <c r="AY282" s="18" t="s">
        <v>159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85</v>
      </c>
      <c r="BK282" s="241">
        <f>ROUND(I282*H282,2)</f>
        <v>0</v>
      </c>
      <c r="BL282" s="18" t="s">
        <v>165</v>
      </c>
      <c r="BM282" s="240" t="s">
        <v>1268</v>
      </c>
    </row>
    <row r="283" s="2" customFormat="1" ht="24.15" customHeight="1">
      <c r="A283" s="39"/>
      <c r="B283" s="40"/>
      <c r="C283" s="228" t="s">
        <v>411</v>
      </c>
      <c r="D283" s="228" t="s">
        <v>161</v>
      </c>
      <c r="E283" s="229" t="s">
        <v>1269</v>
      </c>
      <c r="F283" s="230" t="s">
        <v>1270</v>
      </c>
      <c r="G283" s="231" t="s">
        <v>266</v>
      </c>
      <c r="H283" s="232">
        <v>1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1.92655</v>
      </c>
      <c r="R283" s="238">
        <f>Q283*H283</f>
        <v>1.92655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165</v>
      </c>
      <c r="AT283" s="240" t="s">
        <v>161</v>
      </c>
      <c r="AU283" s="240" t="s">
        <v>87</v>
      </c>
      <c r="AY283" s="18" t="s">
        <v>159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85</v>
      </c>
      <c r="BK283" s="241">
        <f>ROUND(I283*H283,2)</f>
        <v>0</v>
      </c>
      <c r="BL283" s="18" t="s">
        <v>165</v>
      </c>
      <c r="BM283" s="240" t="s">
        <v>1271</v>
      </c>
    </row>
    <row r="284" s="2" customFormat="1" ht="16.5" customHeight="1">
      <c r="A284" s="39"/>
      <c r="B284" s="40"/>
      <c r="C284" s="228" t="s">
        <v>417</v>
      </c>
      <c r="D284" s="228" t="s">
        <v>161</v>
      </c>
      <c r="E284" s="229" t="s">
        <v>1272</v>
      </c>
      <c r="F284" s="230" t="s">
        <v>1273</v>
      </c>
      <c r="G284" s="231" t="s">
        <v>266</v>
      </c>
      <c r="H284" s="232">
        <v>2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0.035729999999999998</v>
      </c>
      <c r="R284" s="238">
        <f>Q284*H284</f>
        <v>0.071459999999999996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165</v>
      </c>
      <c r="AT284" s="240" t="s">
        <v>161</v>
      </c>
      <c r="AU284" s="240" t="s">
        <v>87</v>
      </c>
      <c r="AY284" s="18" t="s">
        <v>159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165</v>
      </c>
      <c r="BM284" s="240" t="s">
        <v>1274</v>
      </c>
    </row>
    <row r="285" s="2" customFormat="1" ht="21.75" customHeight="1">
      <c r="A285" s="39"/>
      <c r="B285" s="40"/>
      <c r="C285" s="286" t="s">
        <v>425</v>
      </c>
      <c r="D285" s="286" t="s">
        <v>341</v>
      </c>
      <c r="E285" s="287" t="s">
        <v>1275</v>
      </c>
      <c r="F285" s="288" t="s">
        <v>1276</v>
      </c>
      <c r="G285" s="289" t="s">
        <v>266</v>
      </c>
      <c r="H285" s="290">
        <v>1</v>
      </c>
      <c r="I285" s="291"/>
      <c r="J285" s="292">
        <f>ROUND(I285*H285,2)</f>
        <v>0</v>
      </c>
      <c r="K285" s="293"/>
      <c r="L285" s="294"/>
      <c r="M285" s="295" t="s">
        <v>1</v>
      </c>
      <c r="N285" s="296" t="s">
        <v>43</v>
      </c>
      <c r="O285" s="92"/>
      <c r="P285" s="238">
        <f>O285*H285</f>
        <v>0</v>
      </c>
      <c r="Q285" s="238">
        <v>1.8700000000000001</v>
      </c>
      <c r="R285" s="238">
        <f>Q285*H285</f>
        <v>1.8700000000000001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208</v>
      </c>
      <c r="AT285" s="240" t="s">
        <v>341</v>
      </c>
      <c r="AU285" s="240" t="s">
        <v>87</v>
      </c>
      <c r="AY285" s="18" t="s">
        <v>159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85</v>
      </c>
      <c r="BK285" s="241">
        <f>ROUND(I285*H285,2)</f>
        <v>0</v>
      </c>
      <c r="BL285" s="18" t="s">
        <v>165</v>
      </c>
      <c r="BM285" s="240" t="s">
        <v>1277</v>
      </c>
    </row>
    <row r="286" s="2" customFormat="1" ht="24.15" customHeight="1">
      <c r="A286" s="39"/>
      <c r="B286" s="40"/>
      <c r="C286" s="286" t="s">
        <v>430</v>
      </c>
      <c r="D286" s="286" t="s">
        <v>341</v>
      </c>
      <c r="E286" s="287" t="s">
        <v>1278</v>
      </c>
      <c r="F286" s="288" t="s">
        <v>1279</v>
      </c>
      <c r="G286" s="289" t="s">
        <v>266</v>
      </c>
      <c r="H286" s="290">
        <v>1</v>
      </c>
      <c r="I286" s="291"/>
      <c r="J286" s="292">
        <f>ROUND(I286*H286,2)</f>
        <v>0</v>
      </c>
      <c r="K286" s="293"/>
      <c r="L286" s="294"/>
      <c r="M286" s="295" t="s">
        <v>1</v>
      </c>
      <c r="N286" s="296" t="s">
        <v>43</v>
      </c>
      <c r="O286" s="92"/>
      <c r="P286" s="238">
        <f>O286*H286</f>
        <v>0</v>
      </c>
      <c r="Q286" s="238">
        <v>0.215</v>
      </c>
      <c r="R286" s="238">
        <f>Q286*H286</f>
        <v>0.215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208</v>
      </c>
      <c r="AT286" s="240" t="s">
        <v>341</v>
      </c>
      <c r="AU286" s="240" t="s">
        <v>87</v>
      </c>
      <c r="AY286" s="18" t="s">
        <v>159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85</v>
      </c>
      <c r="BK286" s="241">
        <f>ROUND(I286*H286,2)</f>
        <v>0</v>
      </c>
      <c r="BL286" s="18" t="s">
        <v>165</v>
      </c>
      <c r="BM286" s="240" t="s">
        <v>1280</v>
      </c>
    </row>
    <row r="287" s="2" customFormat="1" ht="24.15" customHeight="1">
      <c r="A287" s="39"/>
      <c r="B287" s="40"/>
      <c r="C287" s="286" t="s">
        <v>435</v>
      </c>
      <c r="D287" s="286" t="s">
        <v>341</v>
      </c>
      <c r="E287" s="287" t="s">
        <v>1281</v>
      </c>
      <c r="F287" s="288" t="s">
        <v>1282</v>
      </c>
      <c r="G287" s="289" t="s">
        <v>266</v>
      </c>
      <c r="H287" s="290">
        <v>1</v>
      </c>
      <c r="I287" s="291"/>
      <c r="J287" s="292">
        <f>ROUND(I287*H287,2)</f>
        <v>0</v>
      </c>
      <c r="K287" s="293"/>
      <c r="L287" s="294"/>
      <c r="M287" s="295" t="s">
        <v>1</v>
      </c>
      <c r="N287" s="296" t="s">
        <v>43</v>
      </c>
      <c r="O287" s="92"/>
      <c r="P287" s="238">
        <f>O287*H287</f>
        <v>0</v>
      </c>
      <c r="Q287" s="238">
        <v>0.85999999999999999</v>
      </c>
      <c r="R287" s="238">
        <f>Q287*H287</f>
        <v>0.85999999999999999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208</v>
      </c>
      <c r="AT287" s="240" t="s">
        <v>341</v>
      </c>
      <c r="AU287" s="240" t="s">
        <v>87</v>
      </c>
      <c r="AY287" s="18" t="s">
        <v>159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85</v>
      </c>
      <c r="BK287" s="241">
        <f>ROUND(I287*H287,2)</f>
        <v>0</v>
      </c>
      <c r="BL287" s="18" t="s">
        <v>165</v>
      </c>
      <c r="BM287" s="240" t="s">
        <v>1283</v>
      </c>
    </row>
    <row r="288" s="2" customFormat="1" ht="24.15" customHeight="1">
      <c r="A288" s="39"/>
      <c r="B288" s="40"/>
      <c r="C288" s="286" t="s">
        <v>439</v>
      </c>
      <c r="D288" s="286" t="s">
        <v>341</v>
      </c>
      <c r="E288" s="287" t="s">
        <v>1284</v>
      </c>
      <c r="F288" s="288" t="s">
        <v>1285</v>
      </c>
      <c r="G288" s="289" t="s">
        <v>266</v>
      </c>
      <c r="H288" s="290">
        <v>1</v>
      </c>
      <c r="I288" s="291"/>
      <c r="J288" s="292">
        <f>ROUND(I288*H288,2)</f>
        <v>0</v>
      </c>
      <c r="K288" s="293"/>
      <c r="L288" s="294"/>
      <c r="M288" s="295" t="s">
        <v>1</v>
      </c>
      <c r="N288" s="296" t="s">
        <v>43</v>
      </c>
      <c r="O288" s="92"/>
      <c r="P288" s="238">
        <f>O288*H288</f>
        <v>0</v>
      </c>
      <c r="Q288" s="238">
        <v>0.505</v>
      </c>
      <c r="R288" s="238">
        <f>Q288*H288</f>
        <v>0.505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208</v>
      </c>
      <c r="AT288" s="240" t="s">
        <v>341</v>
      </c>
      <c r="AU288" s="240" t="s">
        <v>87</v>
      </c>
      <c r="AY288" s="18" t="s">
        <v>159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85</v>
      </c>
      <c r="BK288" s="241">
        <f>ROUND(I288*H288,2)</f>
        <v>0</v>
      </c>
      <c r="BL288" s="18" t="s">
        <v>165</v>
      </c>
      <c r="BM288" s="240" t="s">
        <v>1286</v>
      </c>
    </row>
    <row r="289" s="2" customFormat="1" ht="24.15" customHeight="1">
      <c r="A289" s="39"/>
      <c r="B289" s="40"/>
      <c r="C289" s="286" t="s">
        <v>443</v>
      </c>
      <c r="D289" s="286" t="s">
        <v>341</v>
      </c>
      <c r="E289" s="287" t="s">
        <v>1287</v>
      </c>
      <c r="F289" s="288" t="s">
        <v>1288</v>
      </c>
      <c r="G289" s="289" t="s">
        <v>266</v>
      </c>
      <c r="H289" s="290">
        <v>3</v>
      </c>
      <c r="I289" s="291"/>
      <c r="J289" s="292">
        <f>ROUND(I289*H289,2)</f>
        <v>0</v>
      </c>
      <c r="K289" s="293"/>
      <c r="L289" s="294"/>
      <c r="M289" s="295" t="s">
        <v>1</v>
      </c>
      <c r="N289" s="296" t="s">
        <v>43</v>
      </c>
      <c r="O289" s="92"/>
      <c r="P289" s="238">
        <f>O289*H289</f>
        <v>0</v>
      </c>
      <c r="Q289" s="238">
        <v>0.002</v>
      </c>
      <c r="R289" s="238">
        <f>Q289*H289</f>
        <v>0.0060000000000000001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208</v>
      </c>
      <c r="AT289" s="240" t="s">
        <v>341</v>
      </c>
      <c r="AU289" s="240" t="s">
        <v>87</v>
      </c>
      <c r="AY289" s="18" t="s">
        <v>159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85</v>
      </c>
      <c r="BK289" s="241">
        <f>ROUND(I289*H289,2)</f>
        <v>0</v>
      </c>
      <c r="BL289" s="18" t="s">
        <v>165</v>
      </c>
      <c r="BM289" s="240" t="s">
        <v>1289</v>
      </c>
    </row>
    <row r="290" s="2" customFormat="1" ht="37.8" customHeight="1">
      <c r="A290" s="39"/>
      <c r="B290" s="40"/>
      <c r="C290" s="228" t="s">
        <v>448</v>
      </c>
      <c r="D290" s="228" t="s">
        <v>161</v>
      </c>
      <c r="E290" s="229" t="s">
        <v>1290</v>
      </c>
      <c r="F290" s="230" t="s">
        <v>1291</v>
      </c>
      <c r="G290" s="231" t="s">
        <v>266</v>
      </c>
      <c r="H290" s="232">
        <v>1</v>
      </c>
      <c r="I290" s="233"/>
      <c r="J290" s="234">
        <f>ROUND(I290*H290,2)</f>
        <v>0</v>
      </c>
      <c r="K290" s="235"/>
      <c r="L290" s="45"/>
      <c r="M290" s="236" t="s">
        <v>1</v>
      </c>
      <c r="N290" s="237" t="s">
        <v>43</v>
      </c>
      <c r="O290" s="92"/>
      <c r="P290" s="238">
        <f>O290*H290</f>
        <v>0</v>
      </c>
      <c r="Q290" s="238">
        <v>0.089999999999999997</v>
      </c>
      <c r="R290" s="238">
        <f>Q290*H290</f>
        <v>0.089999999999999997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165</v>
      </c>
      <c r="AT290" s="240" t="s">
        <v>161</v>
      </c>
      <c r="AU290" s="240" t="s">
        <v>87</v>
      </c>
      <c r="AY290" s="18" t="s">
        <v>159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85</v>
      </c>
      <c r="BK290" s="241">
        <f>ROUND(I290*H290,2)</f>
        <v>0</v>
      </c>
      <c r="BL290" s="18" t="s">
        <v>165</v>
      </c>
      <c r="BM290" s="240" t="s">
        <v>1292</v>
      </c>
    </row>
    <row r="291" s="2" customFormat="1" ht="21.75" customHeight="1">
      <c r="A291" s="39"/>
      <c r="B291" s="40"/>
      <c r="C291" s="286" t="s">
        <v>454</v>
      </c>
      <c r="D291" s="286" t="s">
        <v>341</v>
      </c>
      <c r="E291" s="287" t="s">
        <v>1293</v>
      </c>
      <c r="F291" s="288" t="s">
        <v>1294</v>
      </c>
      <c r="G291" s="289" t="s">
        <v>266</v>
      </c>
      <c r="H291" s="290">
        <v>1</v>
      </c>
      <c r="I291" s="291"/>
      <c r="J291" s="292">
        <f>ROUND(I291*H291,2)</f>
        <v>0</v>
      </c>
      <c r="K291" s="293"/>
      <c r="L291" s="294"/>
      <c r="M291" s="295" t="s">
        <v>1</v>
      </c>
      <c r="N291" s="296" t="s">
        <v>43</v>
      </c>
      <c r="O291" s="92"/>
      <c r="P291" s="238">
        <f>O291*H291</f>
        <v>0</v>
      </c>
      <c r="Q291" s="238">
        <v>0.19600000000000001</v>
      </c>
      <c r="R291" s="238">
        <f>Q291*H291</f>
        <v>0.19600000000000001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208</v>
      </c>
      <c r="AT291" s="240" t="s">
        <v>341</v>
      </c>
      <c r="AU291" s="240" t="s">
        <v>87</v>
      </c>
      <c r="AY291" s="18" t="s">
        <v>159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85</v>
      </c>
      <c r="BK291" s="241">
        <f>ROUND(I291*H291,2)</f>
        <v>0</v>
      </c>
      <c r="BL291" s="18" t="s">
        <v>165</v>
      </c>
      <c r="BM291" s="240" t="s">
        <v>1295</v>
      </c>
    </row>
    <row r="292" s="2" customFormat="1" ht="24.15" customHeight="1">
      <c r="A292" s="39"/>
      <c r="B292" s="40"/>
      <c r="C292" s="228" t="s">
        <v>712</v>
      </c>
      <c r="D292" s="303" t="s">
        <v>161</v>
      </c>
      <c r="E292" s="229" t="s">
        <v>1296</v>
      </c>
      <c r="F292" s="230" t="s">
        <v>1297</v>
      </c>
      <c r="G292" s="231" t="s">
        <v>544</v>
      </c>
      <c r="H292" s="232">
        <v>182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6.9999999999999994E-05</v>
      </c>
      <c r="R292" s="238">
        <f>Q292*H292</f>
        <v>0.01274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165</v>
      </c>
      <c r="AT292" s="240" t="s">
        <v>161</v>
      </c>
      <c r="AU292" s="240" t="s">
        <v>87</v>
      </c>
      <c r="AY292" s="18" t="s">
        <v>159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85</v>
      </c>
      <c r="BK292" s="241">
        <f>ROUND(I292*H292,2)</f>
        <v>0</v>
      </c>
      <c r="BL292" s="18" t="s">
        <v>165</v>
      </c>
      <c r="BM292" s="240" t="s">
        <v>1298</v>
      </c>
    </row>
    <row r="293" s="2" customFormat="1" ht="24.15" customHeight="1">
      <c r="A293" s="39"/>
      <c r="B293" s="40"/>
      <c r="C293" s="228" t="s">
        <v>782</v>
      </c>
      <c r="D293" s="228" t="s">
        <v>161</v>
      </c>
      <c r="E293" s="229" t="s">
        <v>1299</v>
      </c>
      <c r="F293" s="230" t="s">
        <v>1300</v>
      </c>
      <c r="G293" s="231" t="s">
        <v>266</v>
      </c>
      <c r="H293" s="232">
        <v>6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0.1056</v>
      </c>
      <c r="R293" s="238">
        <f>Q293*H293</f>
        <v>0.63359999999999994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165</v>
      </c>
      <c r="AT293" s="240" t="s">
        <v>161</v>
      </c>
      <c r="AU293" s="240" t="s">
        <v>87</v>
      </c>
      <c r="AY293" s="18" t="s">
        <v>159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85</v>
      </c>
      <c r="BK293" s="241">
        <f>ROUND(I293*H293,2)</f>
        <v>0</v>
      </c>
      <c r="BL293" s="18" t="s">
        <v>165</v>
      </c>
      <c r="BM293" s="240" t="s">
        <v>1301</v>
      </c>
    </row>
    <row r="294" s="2" customFormat="1" ht="24.15" customHeight="1">
      <c r="A294" s="39"/>
      <c r="B294" s="40"/>
      <c r="C294" s="228" t="s">
        <v>715</v>
      </c>
      <c r="D294" s="228" t="s">
        <v>161</v>
      </c>
      <c r="E294" s="229" t="s">
        <v>1302</v>
      </c>
      <c r="F294" s="230" t="s">
        <v>1303</v>
      </c>
      <c r="G294" s="231" t="s">
        <v>266</v>
      </c>
      <c r="H294" s="232">
        <v>6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43</v>
      </c>
      <c r="O294" s="92"/>
      <c r="P294" s="238">
        <f>O294*H294</f>
        <v>0</v>
      </c>
      <c r="Q294" s="238">
        <v>0.024240000000000001</v>
      </c>
      <c r="R294" s="238">
        <f>Q294*H294</f>
        <v>0.14544000000000001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165</v>
      </c>
      <c r="AT294" s="240" t="s">
        <v>161</v>
      </c>
      <c r="AU294" s="240" t="s">
        <v>87</v>
      </c>
      <c r="AY294" s="18" t="s">
        <v>159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85</v>
      </c>
      <c r="BK294" s="241">
        <f>ROUND(I294*H294,2)</f>
        <v>0</v>
      </c>
      <c r="BL294" s="18" t="s">
        <v>165</v>
      </c>
      <c r="BM294" s="240" t="s">
        <v>1304</v>
      </c>
    </row>
    <row r="295" s="2" customFormat="1" ht="24.15" customHeight="1">
      <c r="A295" s="39"/>
      <c r="B295" s="40"/>
      <c r="C295" s="228" t="s">
        <v>789</v>
      </c>
      <c r="D295" s="228" t="s">
        <v>161</v>
      </c>
      <c r="E295" s="229" t="s">
        <v>1305</v>
      </c>
      <c r="F295" s="230" t="s">
        <v>1306</v>
      </c>
      <c r="G295" s="231" t="s">
        <v>266</v>
      </c>
      <c r="H295" s="232">
        <v>6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165</v>
      </c>
      <c r="AT295" s="240" t="s">
        <v>161</v>
      </c>
      <c r="AU295" s="240" t="s">
        <v>87</v>
      </c>
      <c r="AY295" s="18" t="s">
        <v>159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85</v>
      </c>
      <c r="BK295" s="241">
        <f>ROUND(I295*H295,2)</f>
        <v>0</v>
      </c>
      <c r="BL295" s="18" t="s">
        <v>165</v>
      </c>
      <c r="BM295" s="240" t="s">
        <v>1307</v>
      </c>
    </row>
    <row r="296" s="2" customFormat="1" ht="33" customHeight="1">
      <c r="A296" s="39"/>
      <c r="B296" s="40"/>
      <c r="C296" s="228" t="s">
        <v>718</v>
      </c>
      <c r="D296" s="228" t="s">
        <v>161</v>
      </c>
      <c r="E296" s="229" t="s">
        <v>1308</v>
      </c>
      <c r="F296" s="230" t="s">
        <v>1309</v>
      </c>
      <c r="G296" s="231" t="s">
        <v>266</v>
      </c>
      <c r="H296" s="232">
        <v>6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43</v>
      </c>
      <c r="O296" s="92"/>
      <c r="P296" s="238">
        <f>O296*H296</f>
        <v>0</v>
      </c>
      <c r="Q296" s="238">
        <v>0.42115999999999998</v>
      </c>
      <c r="R296" s="238">
        <f>Q296*H296</f>
        <v>2.5269599999999999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165</v>
      </c>
      <c r="AT296" s="240" t="s">
        <v>161</v>
      </c>
      <c r="AU296" s="240" t="s">
        <v>87</v>
      </c>
      <c r="AY296" s="18" t="s">
        <v>159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85</v>
      </c>
      <c r="BK296" s="241">
        <f>ROUND(I296*H296,2)</f>
        <v>0</v>
      </c>
      <c r="BL296" s="18" t="s">
        <v>165</v>
      </c>
      <c r="BM296" s="240" t="s">
        <v>1310</v>
      </c>
    </row>
    <row r="297" s="2" customFormat="1" ht="21.75" customHeight="1">
      <c r="A297" s="39"/>
      <c r="B297" s="40"/>
      <c r="C297" s="228" t="s">
        <v>796</v>
      </c>
      <c r="D297" s="228" t="s">
        <v>161</v>
      </c>
      <c r="E297" s="229" t="s">
        <v>1311</v>
      </c>
      <c r="F297" s="230" t="s">
        <v>1312</v>
      </c>
      <c r="G297" s="231" t="s">
        <v>544</v>
      </c>
      <c r="H297" s="232">
        <v>72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165</v>
      </c>
      <c r="AT297" s="240" t="s">
        <v>161</v>
      </c>
      <c r="AU297" s="240" t="s">
        <v>87</v>
      </c>
      <c r="AY297" s="18" t="s">
        <v>159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85</v>
      </c>
      <c r="BK297" s="241">
        <f>ROUND(I297*H297,2)</f>
        <v>0</v>
      </c>
      <c r="BL297" s="18" t="s">
        <v>165</v>
      </c>
      <c r="BM297" s="240" t="s">
        <v>1313</v>
      </c>
    </row>
    <row r="298" s="13" customFormat="1">
      <c r="A298" s="13"/>
      <c r="B298" s="242"/>
      <c r="C298" s="243"/>
      <c r="D298" s="244" t="s">
        <v>167</v>
      </c>
      <c r="E298" s="245" t="s">
        <v>1</v>
      </c>
      <c r="F298" s="246" t="s">
        <v>1229</v>
      </c>
      <c r="G298" s="243"/>
      <c r="H298" s="247">
        <v>72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167</v>
      </c>
      <c r="AU298" s="253" t="s">
        <v>87</v>
      </c>
      <c r="AV298" s="13" t="s">
        <v>87</v>
      </c>
      <c r="AW298" s="13" t="s">
        <v>34</v>
      </c>
      <c r="AX298" s="13" t="s">
        <v>78</v>
      </c>
      <c r="AY298" s="253" t="s">
        <v>159</v>
      </c>
    </row>
    <row r="299" s="15" customFormat="1">
      <c r="A299" s="15"/>
      <c r="B299" s="264"/>
      <c r="C299" s="265"/>
      <c r="D299" s="244" t="s">
        <v>167</v>
      </c>
      <c r="E299" s="266" t="s">
        <v>1</v>
      </c>
      <c r="F299" s="267" t="s">
        <v>171</v>
      </c>
      <c r="G299" s="265"/>
      <c r="H299" s="268">
        <v>72</v>
      </c>
      <c r="I299" s="269"/>
      <c r="J299" s="265"/>
      <c r="K299" s="265"/>
      <c r="L299" s="270"/>
      <c r="M299" s="271"/>
      <c r="N299" s="272"/>
      <c r="O299" s="272"/>
      <c r="P299" s="272"/>
      <c r="Q299" s="272"/>
      <c r="R299" s="272"/>
      <c r="S299" s="272"/>
      <c r="T299" s="27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4" t="s">
        <v>167</v>
      </c>
      <c r="AU299" s="274" t="s">
        <v>87</v>
      </c>
      <c r="AV299" s="15" t="s">
        <v>165</v>
      </c>
      <c r="AW299" s="15" t="s">
        <v>34</v>
      </c>
      <c r="AX299" s="15" t="s">
        <v>85</v>
      </c>
      <c r="AY299" s="274" t="s">
        <v>159</v>
      </c>
    </row>
    <row r="300" s="2" customFormat="1" ht="21.75" customHeight="1">
      <c r="A300" s="39"/>
      <c r="B300" s="40"/>
      <c r="C300" s="228" t="s">
        <v>721</v>
      </c>
      <c r="D300" s="228" t="s">
        <v>161</v>
      </c>
      <c r="E300" s="229" t="s">
        <v>654</v>
      </c>
      <c r="F300" s="230" t="s">
        <v>655</v>
      </c>
      <c r="G300" s="231" t="s">
        <v>544</v>
      </c>
      <c r="H300" s="232">
        <v>110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43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165</v>
      </c>
      <c r="AT300" s="240" t="s">
        <v>161</v>
      </c>
      <c r="AU300" s="240" t="s">
        <v>87</v>
      </c>
      <c r="AY300" s="18" t="s">
        <v>159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85</v>
      </c>
      <c r="BK300" s="241">
        <f>ROUND(I300*H300,2)</f>
        <v>0</v>
      </c>
      <c r="BL300" s="18" t="s">
        <v>165</v>
      </c>
      <c r="BM300" s="240" t="s">
        <v>1314</v>
      </c>
    </row>
    <row r="301" s="13" customFormat="1">
      <c r="A301" s="13"/>
      <c r="B301" s="242"/>
      <c r="C301" s="243"/>
      <c r="D301" s="244" t="s">
        <v>167</v>
      </c>
      <c r="E301" s="245" t="s">
        <v>1</v>
      </c>
      <c r="F301" s="246" t="s">
        <v>1230</v>
      </c>
      <c r="G301" s="243"/>
      <c r="H301" s="247">
        <v>110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167</v>
      </c>
      <c r="AU301" s="253" t="s">
        <v>87</v>
      </c>
      <c r="AV301" s="13" t="s">
        <v>87</v>
      </c>
      <c r="AW301" s="13" t="s">
        <v>34</v>
      </c>
      <c r="AX301" s="13" t="s">
        <v>78</v>
      </c>
      <c r="AY301" s="253" t="s">
        <v>159</v>
      </c>
    </row>
    <row r="302" s="15" customFormat="1">
      <c r="A302" s="15"/>
      <c r="B302" s="264"/>
      <c r="C302" s="265"/>
      <c r="D302" s="244" t="s">
        <v>167</v>
      </c>
      <c r="E302" s="266" t="s">
        <v>1</v>
      </c>
      <c r="F302" s="267" t="s">
        <v>171</v>
      </c>
      <c r="G302" s="265"/>
      <c r="H302" s="268">
        <v>110</v>
      </c>
      <c r="I302" s="269"/>
      <c r="J302" s="265"/>
      <c r="K302" s="265"/>
      <c r="L302" s="270"/>
      <c r="M302" s="271"/>
      <c r="N302" s="272"/>
      <c r="O302" s="272"/>
      <c r="P302" s="272"/>
      <c r="Q302" s="272"/>
      <c r="R302" s="272"/>
      <c r="S302" s="272"/>
      <c r="T302" s="27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4" t="s">
        <v>167</v>
      </c>
      <c r="AU302" s="274" t="s">
        <v>87</v>
      </c>
      <c r="AV302" s="15" t="s">
        <v>165</v>
      </c>
      <c r="AW302" s="15" t="s">
        <v>34</v>
      </c>
      <c r="AX302" s="15" t="s">
        <v>85</v>
      </c>
      <c r="AY302" s="274" t="s">
        <v>159</v>
      </c>
    </row>
    <row r="303" s="2" customFormat="1" ht="24.15" customHeight="1">
      <c r="A303" s="39"/>
      <c r="B303" s="40"/>
      <c r="C303" s="228" t="s">
        <v>803</v>
      </c>
      <c r="D303" s="228" t="s">
        <v>161</v>
      </c>
      <c r="E303" s="229" t="s">
        <v>1315</v>
      </c>
      <c r="F303" s="230" t="s">
        <v>1316</v>
      </c>
      <c r="G303" s="231" t="s">
        <v>266</v>
      </c>
      <c r="H303" s="232">
        <v>1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165</v>
      </c>
      <c r="AT303" s="240" t="s">
        <v>161</v>
      </c>
      <c r="AU303" s="240" t="s">
        <v>87</v>
      </c>
      <c r="AY303" s="18" t="s">
        <v>159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85</v>
      </c>
      <c r="BK303" s="241">
        <f>ROUND(I303*H303,2)</f>
        <v>0</v>
      </c>
      <c r="BL303" s="18" t="s">
        <v>165</v>
      </c>
      <c r="BM303" s="240" t="s">
        <v>1317</v>
      </c>
    </row>
    <row r="304" s="2" customFormat="1" ht="24.15" customHeight="1">
      <c r="A304" s="39"/>
      <c r="B304" s="40"/>
      <c r="C304" s="228" t="s">
        <v>724</v>
      </c>
      <c r="D304" s="228" t="s">
        <v>161</v>
      </c>
      <c r="E304" s="229" t="s">
        <v>1318</v>
      </c>
      <c r="F304" s="230" t="s">
        <v>1319</v>
      </c>
      <c r="G304" s="231" t="s">
        <v>266</v>
      </c>
      <c r="H304" s="232">
        <v>1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43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165</v>
      </c>
      <c r="AT304" s="240" t="s">
        <v>161</v>
      </c>
      <c r="AU304" s="240" t="s">
        <v>87</v>
      </c>
      <c r="AY304" s="18" t="s">
        <v>159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85</v>
      </c>
      <c r="BK304" s="241">
        <f>ROUND(I304*H304,2)</f>
        <v>0</v>
      </c>
      <c r="BL304" s="18" t="s">
        <v>165</v>
      </c>
      <c r="BM304" s="240" t="s">
        <v>1320</v>
      </c>
    </row>
    <row r="305" s="12" customFormat="1" ht="22.8" customHeight="1">
      <c r="A305" s="12"/>
      <c r="B305" s="212"/>
      <c r="C305" s="213"/>
      <c r="D305" s="214" t="s">
        <v>77</v>
      </c>
      <c r="E305" s="226" t="s">
        <v>215</v>
      </c>
      <c r="F305" s="226" t="s">
        <v>397</v>
      </c>
      <c r="G305" s="213"/>
      <c r="H305" s="213"/>
      <c r="I305" s="216"/>
      <c r="J305" s="227">
        <f>BK305</f>
        <v>0</v>
      </c>
      <c r="K305" s="213"/>
      <c r="L305" s="218"/>
      <c r="M305" s="219"/>
      <c r="N305" s="220"/>
      <c r="O305" s="220"/>
      <c r="P305" s="221">
        <f>SUM(P306:P309)</f>
        <v>0</v>
      </c>
      <c r="Q305" s="220"/>
      <c r="R305" s="221">
        <f>SUM(R306:R309)</f>
        <v>0</v>
      </c>
      <c r="S305" s="220"/>
      <c r="T305" s="222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3" t="s">
        <v>85</v>
      </c>
      <c r="AT305" s="224" t="s">
        <v>77</v>
      </c>
      <c r="AU305" s="224" t="s">
        <v>85</v>
      </c>
      <c r="AY305" s="223" t="s">
        <v>159</v>
      </c>
      <c r="BK305" s="225">
        <f>SUM(BK306:BK309)</f>
        <v>0</v>
      </c>
    </row>
    <row r="306" s="2" customFormat="1" ht="16.5" customHeight="1">
      <c r="A306" s="39"/>
      <c r="B306" s="40"/>
      <c r="C306" s="228" t="s">
        <v>810</v>
      </c>
      <c r="D306" s="228" t="s">
        <v>161</v>
      </c>
      <c r="E306" s="229" t="s">
        <v>1321</v>
      </c>
      <c r="F306" s="230" t="s">
        <v>1322</v>
      </c>
      <c r="G306" s="231" t="s">
        <v>174</v>
      </c>
      <c r="H306" s="232">
        <v>12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43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165</v>
      </c>
      <c r="AT306" s="240" t="s">
        <v>161</v>
      </c>
      <c r="AU306" s="240" t="s">
        <v>87</v>
      </c>
      <c r="AY306" s="18" t="s">
        <v>159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85</v>
      </c>
      <c r="BK306" s="241">
        <f>ROUND(I306*H306,2)</f>
        <v>0</v>
      </c>
      <c r="BL306" s="18" t="s">
        <v>165</v>
      </c>
      <c r="BM306" s="240" t="s">
        <v>1323</v>
      </c>
    </row>
    <row r="307" s="13" customFormat="1">
      <c r="A307" s="13"/>
      <c r="B307" s="242"/>
      <c r="C307" s="243"/>
      <c r="D307" s="244" t="s">
        <v>167</v>
      </c>
      <c r="E307" s="245" t="s">
        <v>1</v>
      </c>
      <c r="F307" s="246" t="s">
        <v>1324</v>
      </c>
      <c r="G307" s="243"/>
      <c r="H307" s="247">
        <v>12</v>
      </c>
      <c r="I307" s="248"/>
      <c r="J307" s="243"/>
      <c r="K307" s="243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167</v>
      </c>
      <c r="AU307" s="253" t="s">
        <v>87</v>
      </c>
      <c r="AV307" s="13" t="s">
        <v>87</v>
      </c>
      <c r="AW307" s="13" t="s">
        <v>34</v>
      </c>
      <c r="AX307" s="13" t="s">
        <v>78</v>
      </c>
      <c r="AY307" s="253" t="s">
        <v>159</v>
      </c>
    </row>
    <row r="308" s="15" customFormat="1">
      <c r="A308" s="15"/>
      <c r="B308" s="264"/>
      <c r="C308" s="265"/>
      <c r="D308" s="244" t="s">
        <v>167</v>
      </c>
      <c r="E308" s="266" t="s">
        <v>1</v>
      </c>
      <c r="F308" s="267" t="s">
        <v>171</v>
      </c>
      <c r="G308" s="265"/>
      <c r="H308" s="268">
        <v>12</v>
      </c>
      <c r="I308" s="269"/>
      <c r="J308" s="265"/>
      <c r="K308" s="265"/>
      <c r="L308" s="270"/>
      <c r="M308" s="271"/>
      <c r="N308" s="272"/>
      <c r="O308" s="272"/>
      <c r="P308" s="272"/>
      <c r="Q308" s="272"/>
      <c r="R308" s="272"/>
      <c r="S308" s="272"/>
      <c r="T308" s="27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4" t="s">
        <v>167</v>
      </c>
      <c r="AU308" s="274" t="s">
        <v>87</v>
      </c>
      <c r="AV308" s="15" t="s">
        <v>165</v>
      </c>
      <c r="AW308" s="15" t="s">
        <v>34</v>
      </c>
      <c r="AX308" s="15" t="s">
        <v>85</v>
      </c>
      <c r="AY308" s="274" t="s">
        <v>159</v>
      </c>
    </row>
    <row r="309" s="2" customFormat="1" ht="16.5" customHeight="1">
      <c r="A309" s="39"/>
      <c r="B309" s="40"/>
      <c r="C309" s="286" t="s">
        <v>727</v>
      </c>
      <c r="D309" s="286" t="s">
        <v>341</v>
      </c>
      <c r="E309" s="287" t="s">
        <v>1325</v>
      </c>
      <c r="F309" s="288" t="s">
        <v>1326</v>
      </c>
      <c r="G309" s="289" t="s">
        <v>174</v>
      </c>
      <c r="H309" s="290">
        <v>12</v>
      </c>
      <c r="I309" s="291"/>
      <c r="J309" s="292">
        <f>ROUND(I309*H309,2)</f>
        <v>0</v>
      </c>
      <c r="K309" s="293"/>
      <c r="L309" s="294"/>
      <c r="M309" s="295" t="s">
        <v>1</v>
      </c>
      <c r="N309" s="296" t="s">
        <v>43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208</v>
      </c>
      <c r="AT309" s="240" t="s">
        <v>341</v>
      </c>
      <c r="AU309" s="240" t="s">
        <v>87</v>
      </c>
      <c r="AY309" s="18" t="s">
        <v>159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85</v>
      </c>
      <c r="BK309" s="241">
        <f>ROUND(I309*H309,2)</f>
        <v>0</v>
      </c>
      <c r="BL309" s="18" t="s">
        <v>165</v>
      </c>
      <c r="BM309" s="240" t="s">
        <v>1327</v>
      </c>
    </row>
    <row r="310" s="12" customFormat="1" ht="22.8" customHeight="1">
      <c r="A310" s="12"/>
      <c r="B310" s="212"/>
      <c r="C310" s="213"/>
      <c r="D310" s="214" t="s">
        <v>77</v>
      </c>
      <c r="E310" s="226" t="s">
        <v>415</v>
      </c>
      <c r="F310" s="226" t="s">
        <v>416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P311</f>
        <v>0</v>
      </c>
      <c r="Q310" s="220"/>
      <c r="R310" s="221">
        <f>R311</f>
        <v>0</v>
      </c>
      <c r="S310" s="220"/>
      <c r="T310" s="222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85</v>
      </c>
      <c r="AT310" s="224" t="s">
        <v>77</v>
      </c>
      <c r="AU310" s="224" t="s">
        <v>85</v>
      </c>
      <c r="AY310" s="223" t="s">
        <v>159</v>
      </c>
      <c r="BK310" s="225">
        <f>BK311</f>
        <v>0</v>
      </c>
    </row>
    <row r="311" s="2" customFormat="1" ht="24.15" customHeight="1">
      <c r="A311" s="39"/>
      <c r="B311" s="40"/>
      <c r="C311" s="228" t="s">
        <v>817</v>
      </c>
      <c r="D311" s="228" t="s">
        <v>161</v>
      </c>
      <c r="E311" s="229" t="s">
        <v>1328</v>
      </c>
      <c r="F311" s="230" t="s">
        <v>1329</v>
      </c>
      <c r="G311" s="231" t="s">
        <v>271</v>
      </c>
      <c r="H311" s="232">
        <v>213.28299999999999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165</v>
      </c>
      <c r="AT311" s="240" t="s">
        <v>161</v>
      </c>
      <c r="AU311" s="240" t="s">
        <v>87</v>
      </c>
      <c r="AY311" s="18" t="s">
        <v>159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85</v>
      </c>
      <c r="BK311" s="241">
        <f>ROUND(I311*H311,2)</f>
        <v>0</v>
      </c>
      <c r="BL311" s="18" t="s">
        <v>165</v>
      </c>
      <c r="BM311" s="240" t="s">
        <v>1330</v>
      </c>
    </row>
    <row r="312" s="12" customFormat="1" ht="25.92" customHeight="1">
      <c r="A312" s="12"/>
      <c r="B312" s="212"/>
      <c r="C312" s="213"/>
      <c r="D312" s="214" t="s">
        <v>77</v>
      </c>
      <c r="E312" s="215" t="s">
        <v>421</v>
      </c>
      <c r="F312" s="215" t="s">
        <v>422</v>
      </c>
      <c r="G312" s="213"/>
      <c r="H312" s="213"/>
      <c r="I312" s="216"/>
      <c r="J312" s="217">
        <f>BK312</f>
        <v>0</v>
      </c>
      <c r="K312" s="213"/>
      <c r="L312" s="218"/>
      <c r="M312" s="219"/>
      <c r="N312" s="220"/>
      <c r="O312" s="220"/>
      <c r="P312" s="221">
        <f>P313</f>
        <v>0</v>
      </c>
      <c r="Q312" s="220"/>
      <c r="R312" s="221">
        <f>R313</f>
        <v>0.0060000000000000001</v>
      </c>
      <c r="S312" s="220"/>
      <c r="T312" s="222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3" t="s">
        <v>87</v>
      </c>
      <c r="AT312" s="224" t="s">
        <v>77</v>
      </c>
      <c r="AU312" s="224" t="s">
        <v>78</v>
      </c>
      <c r="AY312" s="223" t="s">
        <v>159</v>
      </c>
      <c r="BK312" s="225">
        <f>BK313</f>
        <v>0</v>
      </c>
    </row>
    <row r="313" s="12" customFormat="1" ht="22.8" customHeight="1">
      <c r="A313" s="12"/>
      <c r="B313" s="212"/>
      <c r="C313" s="213"/>
      <c r="D313" s="214" t="s">
        <v>77</v>
      </c>
      <c r="E313" s="226" t="s">
        <v>540</v>
      </c>
      <c r="F313" s="226" t="s">
        <v>541</v>
      </c>
      <c r="G313" s="213"/>
      <c r="H313" s="213"/>
      <c r="I313" s="216"/>
      <c r="J313" s="227">
        <f>BK313</f>
        <v>0</v>
      </c>
      <c r="K313" s="213"/>
      <c r="L313" s="218"/>
      <c r="M313" s="219"/>
      <c r="N313" s="220"/>
      <c r="O313" s="220"/>
      <c r="P313" s="221">
        <f>SUM(P314:P315)</f>
        <v>0</v>
      </c>
      <c r="Q313" s="220"/>
      <c r="R313" s="221">
        <f>SUM(R314:R315)</f>
        <v>0.0060000000000000001</v>
      </c>
      <c r="S313" s="220"/>
      <c r="T313" s="222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3" t="s">
        <v>87</v>
      </c>
      <c r="AT313" s="224" t="s">
        <v>77</v>
      </c>
      <c r="AU313" s="224" t="s">
        <v>85</v>
      </c>
      <c r="AY313" s="223" t="s">
        <v>159</v>
      </c>
      <c r="BK313" s="225">
        <f>SUM(BK314:BK315)</f>
        <v>0</v>
      </c>
    </row>
    <row r="314" s="2" customFormat="1" ht="24.15" customHeight="1">
      <c r="A314" s="39"/>
      <c r="B314" s="40"/>
      <c r="C314" s="228" t="s">
        <v>730</v>
      </c>
      <c r="D314" s="228" t="s">
        <v>161</v>
      </c>
      <c r="E314" s="229" t="s">
        <v>1331</v>
      </c>
      <c r="F314" s="230" t="s">
        <v>1332</v>
      </c>
      <c r="G314" s="231" t="s">
        <v>266</v>
      </c>
      <c r="H314" s="232">
        <v>4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43</v>
      </c>
      <c r="O314" s="92"/>
      <c r="P314" s="238">
        <f>O314*H314</f>
        <v>0</v>
      </c>
      <c r="Q314" s="238">
        <v>0.0015</v>
      </c>
      <c r="R314" s="238">
        <f>Q314*H314</f>
        <v>0.0060000000000000001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268</v>
      </c>
      <c r="AT314" s="240" t="s">
        <v>161</v>
      </c>
      <c r="AU314" s="240" t="s">
        <v>87</v>
      </c>
      <c r="AY314" s="18" t="s">
        <v>159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85</v>
      </c>
      <c r="BK314" s="241">
        <f>ROUND(I314*H314,2)</f>
        <v>0</v>
      </c>
      <c r="BL314" s="18" t="s">
        <v>268</v>
      </c>
      <c r="BM314" s="240" t="s">
        <v>1333</v>
      </c>
    </row>
    <row r="315" s="2" customFormat="1" ht="24.15" customHeight="1">
      <c r="A315" s="39"/>
      <c r="B315" s="40"/>
      <c r="C315" s="228" t="s">
        <v>824</v>
      </c>
      <c r="D315" s="228" t="s">
        <v>161</v>
      </c>
      <c r="E315" s="229" t="s">
        <v>1334</v>
      </c>
      <c r="F315" s="230" t="s">
        <v>1335</v>
      </c>
      <c r="G315" s="231" t="s">
        <v>271</v>
      </c>
      <c r="H315" s="232">
        <v>0.0060000000000000001</v>
      </c>
      <c r="I315" s="233"/>
      <c r="J315" s="234">
        <f>ROUND(I315*H315,2)</f>
        <v>0</v>
      </c>
      <c r="K315" s="235"/>
      <c r="L315" s="45"/>
      <c r="M315" s="297" t="s">
        <v>1</v>
      </c>
      <c r="N315" s="298" t="s">
        <v>43</v>
      </c>
      <c r="O315" s="299"/>
      <c r="P315" s="300">
        <f>O315*H315</f>
        <v>0</v>
      </c>
      <c r="Q315" s="300">
        <v>0</v>
      </c>
      <c r="R315" s="300">
        <f>Q315*H315</f>
        <v>0</v>
      </c>
      <c r="S315" s="300">
        <v>0</v>
      </c>
      <c r="T315" s="30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268</v>
      </c>
      <c r="AT315" s="240" t="s">
        <v>161</v>
      </c>
      <c r="AU315" s="240" t="s">
        <v>87</v>
      </c>
      <c r="AY315" s="18" t="s">
        <v>159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85</v>
      </c>
      <c r="BK315" s="241">
        <f>ROUND(I315*H315,2)</f>
        <v>0</v>
      </c>
      <c r="BL315" s="18" t="s">
        <v>268</v>
      </c>
      <c r="BM315" s="240" t="s">
        <v>1336</v>
      </c>
    </row>
    <row r="316" s="2" customFormat="1" ht="6.96" customHeight="1">
      <c r="A316" s="39"/>
      <c r="B316" s="67"/>
      <c r="C316" s="68"/>
      <c r="D316" s="68"/>
      <c r="E316" s="68"/>
      <c r="F316" s="68"/>
      <c r="G316" s="68"/>
      <c r="H316" s="68"/>
      <c r="I316" s="68"/>
      <c r="J316" s="68"/>
      <c r="K316" s="68"/>
      <c r="L316" s="45"/>
      <c r="M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</row>
  </sheetData>
  <sheetProtection sheet="1" autoFilter="0" formatColumns="0" formatRows="0" objects="1" scenarios="1" spinCount="100000" saltValue="HLLzCvrQLAwU8bnHnthn2J8GJ1K3BheFCGIl1pb6LoF+qYJCiBrZ5C5/N31MTO9cVzI11ys4f1t22KUjX9kYWg==" hashValue="mWqX5jAPlmjOMmugVOEb8N05I94WhBTDoNM/3+VH2Vi8tt8crCwj02xv1aaT3qY/OpKlz39wN4FJ3eWO786B4w==" algorithmName="SHA-512" password="CC35"/>
  <autoFilter ref="C128:K3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1337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1338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ROUND((SUM(BE127:BE203)),  2)</f>
        <v>0</v>
      </c>
      <c r="G35" s="39"/>
      <c r="H35" s="39"/>
      <c r="I35" s="165">
        <v>0.20999999999999999</v>
      </c>
      <c r="J35" s="164">
        <f>ROUND(((SUM(BE127:BE203))*I35),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ROUND((SUM(BF127:BF203)),  2)</f>
        <v>0</v>
      </c>
      <c r="G36" s="39"/>
      <c r="H36" s="39"/>
      <c r="I36" s="165">
        <v>0.12</v>
      </c>
      <c r="J36" s="164">
        <f>ROUND(((SUM(BF127:BF203))*I36),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ROUND((SUM(BG127:BG203)),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ROUND((SUM(BH127:BH203)),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ROUND((SUM(BI127:BI203)),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1337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04-01 - Vodovodní přípojka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135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459</v>
      </c>
      <c r="E101" s="197"/>
      <c r="F101" s="197"/>
      <c r="G101" s="197"/>
      <c r="H101" s="197"/>
      <c r="I101" s="197"/>
      <c r="J101" s="198">
        <f>J171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460</v>
      </c>
      <c r="E102" s="197"/>
      <c r="F102" s="197"/>
      <c r="G102" s="197"/>
      <c r="H102" s="197"/>
      <c r="I102" s="197"/>
      <c r="J102" s="198">
        <f>J182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140</v>
      </c>
      <c r="E103" s="197"/>
      <c r="F103" s="197"/>
      <c r="G103" s="197"/>
      <c r="H103" s="197"/>
      <c r="I103" s="197"/>
      <c r="J103" s="198">
        <f>J198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141</v>
      </c>
      <c r="E104" s="192"/>
      <c r="F104" s="192"/>
      <c r="G104" s="192"/>
      <c r="H104" s="192"/>
      <c r="I104" s="192"/>
      <c r="J104" s="193">
        <f>J200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462</v>
      </c>
      <c r="E105" s="197"/>
      <c r="F105" s="197"/>
      <c r="G105" s="197"/>
      <c r="H105" s="197"/>
      <c r="I105" s="197"/>
      <c r="J105" s="198">
        <f>J201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Kompostovací hala Eš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125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1337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04-01 - Vodovodní přípojka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Eš</v>
      </c>
      <c r="G121" s="41"/>
      <c r="H121" s="41"/>
      <c r="I121" s="33" t="s">
        <v>22</v>
      </c>
      <c r="J121" s="80" t="str">
        <f>IF(J14="","",J14)</f>
        <v>30. 5. 2024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Tomáš Salač</v>
      </c>
      <c r="G123" s="41"/>
      <c r="H123" s="41"/>
      <c r="I123" s="33" t="s">
        <v>31</v>
      </c>
      <c r="J123" s="37" t="str">
        <f>E23</f>
        <v>Ing. Pavel Strnad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145</v>
      </c>
      <c r="D126" s="203" t="s">
        <v>63</v>
      </c>
      <c r="E126" s="203" t="s">
        <v>59</v>
      </c>
      <c r="F126" s="203" t="s">
        <v>60</v>
      </c>
      <c r="G126" s="203" t="s">
        <v>146</v>
      </c>
      <c r="H126" s="203" t="s">
        <v>147</v>
      </c>
      <c r="I126" s="203" t="s">
        <v>148</v>
      </c>
      <c r="J126" s="204" t="s">
        <v>131</v>
      </c>
      <c r="K126" s="205" t="s">
        <v>149</v>
      </c>
      <c r="L126" s="206"/>
      <c r="M126" s="101" t="s">
        <v>1</v>
      </c>
      <c r="N126" s="102" t="s">
        <v>42</v>
      </c>
      <c r="O126" s="102" t="s">
        <v>150</v>
      </c>
      <c r="P126" s="102" t="s">
        <v>151</v>
      </c>
      <c r="Q126" s="102" t="s">
        <v>152</v>
      </c>
      <c r="R126" s="102" t="s">
        <v>153</v>
      </c>
      <c r="S126" s="102" t="s">
        <v>154</v>
      </c>
      <c r="T126" s="103" t="s">
        <v>155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156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P128+P200</f>
        <v>0</v>
      </c>
      <c r="Q127" s="105"/>
      <c r="R127" s="209">
        <f>R128+R200</f>
        <v>22.839182150000003</v>
      </c>
      <c r="S127" s="105"/>
      <c r="T127" s="210">
        <f>T128+T200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133</v>
      </c>
      <c r="BK127" s="211">
        <f>BK128+BK200</f>
        <v>0</v>
      </c>
    </row>
    <row r="128" s="12" customFormat="1" ht="25.92" customHeight="1">
      <c r="A128" s="12"/>
      <c r="B128" s="212"/>
      <c r="C128" s="213"/>
      <c r="D128" s="214" t="s">
        <v>77</v>
      </c>
      <c r="E128" s="215" t="s">
        <v>157</v>
      </c>
      <c r="F128" s="215" t="s">
        <v>158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P129+P171+P182+P198</f>
        <v>0</v>
      </c>
      <c r="Q128" s="220"/>
      <c r="R128" s="221">
        <f>R129+R171+R182+R198</f>
        <v>22.838382150000001</v>
      </c>
      <c r="S128" s="220"/>
      <c r="T128" s="222">
        <f>T129+T171+T182+T198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85</v>
      </c>
      <c r="AT128" s="224" t="s">
        <v>77</v>
      </c>
      <c r="AU128" s="224" t="s">
        <v>78</v>
      </c>
      <c r="AY128" s="223" t="s">
        <v>159</v>
      </c>
      <c r="BK128" s="225">
        <f>BK129+BK171+BK182+BK198</f>
        <v>0</v>
      </c>
    </row>
    <row r="129" s="12" customFormat="1" ht="22.8" customHeight="1">
      <c r="A129" s="12"/>
      <c r="B129" s="212"/>
      <c r="C129" s="213"/>
      <c r="D129" s="214" t="s">
        <v>77</v>
      </c>
      <c r="E129" s="226" t="s">
        <v>85</v>
      </c>
      <c r="F129" s="226" t="s">
        <v>160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SUM(P130:P170)</f>
        <v>0</v>
      </c>
      <c r="Q129" s="220"/>
      <c r="R129" s="221">
        <f>SUM(R130:R170)</f>
        <v>14.958120000000001</v>
      </c>
      <c r="S129" s="220"/>
      <c r="T129" s="222">
        <f>SUM(T130:T170)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85</v>
      </c>
      <c r="AT129" s="224" t="s">
        <v>77</v>
      </c>
      <c r="AU129" s="224" t="s">
        <v>85</v>
      </c>
      <c r="AY129" s="223" t="s">
        <v>159</v>
      </c>
      <c r="BK129" s="225">
        <f>SUM(BK130:BK170)</f>
        <v>0</v>
      </c>
    </row>
    <row r="130" s="2" customFormat="1" ht="21.75" customHeight="1">
      <c r="A130" s="39"/>
      <c r="B130" s="40"/>
      <c r="C130" s="228" t="s">
        <v>85</v>
      </c>
      <c r="D130" s="228" t="s">
        <v>161</v>
      </c>
      <c r="E130" s="229" t="s">
        <v>1339</v>
      </c>
      <c r="F130" s="230" t="s">
        <v>1340</v>
      </c>
      <c r="G130" s="231" t="s">
        <v>266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165</v>
      </c>
      <c r="AT130" s="240" t="s">
        <v>161</v>
      </c>
      <c r="AU130" s="240" t="s">
        <v>87</v>
      </c>
      <c r="AY130" s="18" t="s">
        <v>159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165</v>
      </c>
      <c r="BM130" s="240" t="s">
        <v>1341</v>
      </c>
    </row>
    <row r="131" s="2" customFormat="1" ht="24.15" customHeight="1">
      <c r="A131" s="39"/>
      <c r="B131" s="40"/>
      <c r="C131" s="228" t="s">
        <v>87</v>
      </c>
      <c r="D131" s="228" t="s">
        <v>161</v>
      </c>
      <c r="E131" s="229" t="s">
        <v>1342</v>
      </c>
      <c r="F131" s="230" t="s">
        <v>1343</v>
      </c>
      <c r="G131" s="231" t="s">
        <v>266</v>
      </c>
      <c r="H131" s="232">
        <v>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43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165</v>
      </c>
      <c r="AT131" s="240" t="s">
        <v>161</v>
      </c>
      <c r="AU131" s="240" t="s">
        <v>87</v>
      </c>
      <c r="AY131" s="18" t="s">
        <v>159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85</v>
      </c>
      <c r="BK131" s="241">
        <f>ROUND(I131*H131,2)</f>
        <v>0</v>
      </c>
      <c r="BL131" s="18" t="s">
        <v>165</v>
      </c>
      <c r="BM131" s="240" t="s">
        <v>1344</v>
      </c>
    </row>
    <row r="132" s="2" customFormat="1" ht="16.5" customHeight="1">
      <c r="A132" s="39"/>
      <c r="B132" s="40"/>
      <c r="C132" s="228" t="s">
        <v>177</v>
      </c>
      <c r="D132" s="228" t="s">
        <v>161</v>
      </c>
      <c r="E132" s="229" t="s">
        <v>1345</v>
      </c>
      <c r="F132" s="230" t="s">
        <v>1346</v>
      </c>
      <c r="G132" s="231" t="s">
        <v>266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1347</v>
      </c>
    </row>
    <row r="133" s="2" customFormat="1" ht="16.5" customHeight="1">
      <c r="A133" s="39"/>
      <c r="B133" s="40"/>
      <c r="C133" s="228" t="s">
        <v>165</v>
      </c>
      <c r="D133" s="228" t="s">
        <v>161</v>
      </c>
      <c r="E133" s="229" t="s">
        <v>1348</v>
      </c>
      <c r="F133" s="230" t="s">
        <v>1349</v>
      </c>
      <c r="G133" s="231" t="s">
        <v>266</v>
      </c>
      <c r="H133" s="232">
        <v>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165</v>
      </c>
      <c r="AT133" s="240" t="s">
        <v>161</v>
      </c>
      <c r="AU133" s="240" t="s">
        <v>87</v>
      </c>
      <c r="AY133" s="18" t="s">
        <v>159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85</v>
      </c>
      <c r="BK133" s="241">
        <f>ROUND(I133*H133,2)</f>
        <v>0</v>
      </c>
      <c r="BL133" s="18" t="s">
        <v>165</v>
      </c>
      <c r="BM133" s="240" t="s">
        <v>1350</v>
      </c>
    </row>
    <row r="134" s="2" customFormat="1" ht="33" customHeight="1">
      <c r="A134" s="39"/>
      <c r="B134" s="40"/>
      <c r="C134" s="228" t="s">
        <v>193</v>
      </c>
      <c r="D134" s="303" t="s">
        <v>161</v>
      </c>
      <c r="E134" s="229" t="s">
        <v>1136</v>
      </c>
      <c r="F134" s="230" t="s">
        <v>1137</v>
      </c>
      <c r="G134" s="231" t="s">
        <v>174</v>
      </c>
      <c r="H134" s="232">
        <v>14.880000000000001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165</v>
      </c>
      <c r="AT134" s="240" t="s">
        <v>161</v>
      </c>
      <c r="AU134" s="240" t="s">
        <v>87</v>
      </c>
      <c r="AY134" s="18" t="s">
        <v>159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165</v>
      </c>
      <c r="BM134" s="240" t="s">
        <v>1351</v>
      </c>
    </row>
    <row r="135" s="14" customFormat="1">
      <c r="A135" s="14"/>
      <c r="B135" s="254"/>
      <c r="C135" s="255"/>
      <c r="D135" s="244" t="s">
        <v>167</v>
      </c>
      <c r="E135" s="256" t="s">
        <v>1</v>
      </c>
      <c r="F135" s="257" t="s">
        <v>1123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167</v>
      </c>
      <c r="AU135" s="263" t="s">
        <v>87</v>
      </c>
      <c r="AV135" s="14" t="s">
        <v>85</v>
      </c>
      <c r="AW135" s="14" t="s">
        <v>34</v>
      </c>
      <c r="AX135" s="14" t="s">
        <v>78</v>
      </c>
      <c r="AY135" s="263" t="s">
        <v>159</v>
      </c>
    </row>
    <row r="136" s="13" customFormat="1">
      <c r="A136" s="13"/>
      <c r="B136" s="242"/>
      <c r="C136" s="243"/>
      <c r="D136" s="244" t="s">
        <v>167</v>
      </c>
      <c r="E136" s="245" t="s">
        <v>1</v>
      </c>
      <c r="F136" s="246" t="s">
        <v>1352</v>
      </c>
      <c r="G136" s="243"/>
      <c r="H136" s="247">
        <v>37.200000000000003</v>
      </c>
      <c r="I136" s="248"/>
      <c r="J136" s="243"/>
      <c r="K136" s="243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167</v>
      </c>
      <c r="AU136" s="253" t="s">
        <v>87</v>
      </c>
      <c r="AV136" s="13" t="s">
        <v>87</v>
      </c>
      <c r="AW136" s="13" t="s">
        <v>34</v>
      </c>
      <c r="AX136" s="13" t="s">
        <v>78</v>
      </c>
      <c r="AY136" s="253" t="s">
        <v>159</v>
      </c>
    </row>
    <row r="137" s="13" customFormat="1">
      <c r="A137" s="13"/>
      <c r="B137" s="242"/>
      <c r="C137" s="243"/>
      <c r="D137" s="244" t="s">
        <v>167</v>
      </c>
      <c r="E137" s="245" t="s">
        <v>1</v>
      </c>
      <c r="F137" s="246" t="s">
        <v>1353</v>
      </c>
      <c r="G137" s="243"/>
      <c r="H137" s="247">
        <v>-22.32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167</v>
      </c>
      <c r="AU137" s="253" t="s">
        <v>87</v>
      </c>
      <c r="AV137" s="13" t="s">
        <v>87</v>
      </c>
      <c r="AW137" s="13" t="s">
        <v>34</v>
      </c>
      <c r="AX137" s="13" t="s">
        <v>78</v>
      </c>
      <c r="AY137" s="253" t="s">
        <v>159</v>
      </c>
    </row>
    <row r="138" s="15" customFormat="1">
      <c r="A138" s="15"/>
      <c r="B138" s="264"/>
      <c r="C138" s="265"/>
      <c r="D138" s="244" t="s">
        <v>167</v>
      </c>
      <c r="E138" s="266" t="s">
        <v>1</v>
      </c>
      <c r="F138" s="267" t="s">
        <v>171</v>
      </c>
      <c r="G138" s="265"/>
      <c r="H138" s="268">
        <v>14.880000000000001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4" t="s">
        <v>167</v>
      </c>
      <c r="AU138" s="274" t="s">
        <v>87</v>
      </c>
      <c r="AV138" s="15" t="s">
        <v>165</v>
      </c>
      <c r="AW138" s="15" t="s">
        <v>34</v>
      </c>
      <c r="AX138" s="15" t="s">
        <v>85</v>
      </c>
      <c r="AY138" s="274" t="s">
        <v>159</v>
      </c>
    </row>
    <row r="139" s="2" customFormat="1" ht="33" customHeight="1">
      <c r="A139" s="39"/>
      <c r="B139" s="40"/>
      <c r="C139" s="228" t="s">
        <v>197</v>
      </c>
      <c r="D139" s="303" t="s">
        <v>161</v>
      </c>
      <c r="E139" s="229" t="s">
        <v>1144</v>
      </c>
      <c r="F139" s="230" t="s">
        <v>1145</v>
      </c>
      <c r="G139" s="231" t="s">
        <v>174</v>
      </c>
      <c r="H139" s="232">
        <v>14.880000000000001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165</v>
      </c>
      <c r="AT139" s="240" t="s">
        <v>161</v>
      </c>
      <c r="AU139" s="240" t="s">
        <v>87</v>
      </c>
      <c r="AY139" s="18" t="s">
        <v>159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165</v>
      </c>
      <c r="BM139" s="240" t="s">
        <v>1354</v>
      </c>
    </row>
    <row r="140" s="2" customFormat="1" ht="33" customHeight="1">
      <c r="A140" s="39"/>
      <c r="B140" s="40"/>
      <c r="C140" s="228" t="s">
        <v>204</v>
      </c>
      <c r="D140" s="303" t="s">
        <v>161</v>
      </c>
      <c r="E140" s="229" t="s">
        <v>1147</v>
      </c>
      <c r="F140" s="230" t="s">
        <v>1148</v>
      </c>
      <c r="G140" s="231" t="s">
        <v>174</v>
      </c>
      <c r="H140" s="232">
        <v>7.4400000000000004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165</v>
      </c>
      <c r="AT140" s="240" t="s">
        <v>161</v>
      </c>
      <c r="AU140" s="240" t="s">
        <v>87</v>
      </c>
      <c r="AY140" s="18" t="s">
        <v>159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165</v>
      </c>
      <c r="BM140" s="240" t="s">
        <v>1355</v>
      </c>
    </row>
    <row r="141" s="13" customFormat="1">
      <c r="A141" s="13"/>
      <c r="B141" s="242"/>
      <c r="C141" s="243"/>
      <c r="D141" s="244" t="s">
        <v>167</v>
      </c>
      <c r="E141" s="245" t="s">
        <v>1</v>
      </c>
      <c r="F141" s="246" t="s">
        <v>1356</v>
      </c>
      <c r="G141" s="243"/>
      <c r="H141" s="247">
        <v>7.4400000000000004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167</v>
      </c>
      <c r="AU141" s="253" t="s">
        <v>87</v>
      </c>
      <c r="AV141" s="13" t="s">
        <v>87</v>
      </c>
      <c r="AW141" s="13" t="s">
        <v>34</v>
      </c>
      <c r="AX141" s="13" t="s">
        <v>78</v>
      </c>
      <c r="AY141" s="253" t="s">
        <v>159</v>
      </c>
    </row>
    <row r="142" s="15" customFormat="1">
      <c r="A142" s="15"/>
      <c r="B142" s="264"/>
      <c r="C142" s="265"/>
      <c r="D142" s="244" t="s">
        <v>167</v>
      </c>
      <c r="E142" s="266" t="s">
        <v>1</v>
      </c>
      <c r="F142" s="267" t="s">
        <v>171</v>
      </c>
      <c r="G142" s="265"/>
      <c r="H142" s="268">
        <v>7.4400000000000004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167</v>
      </c>
      <c r="AU142" s="274" t="s">
        <v>87</v>
      </c>
      <c r="AV142" s="15" t="s">
        <v>165</v>
      </c>
      <c r="AW142" s="15" t="s">
        <v>34</v>
      </c>
      <c r="AX142" s="15" t="s">
        <v>85</v>
      </c>
      <c r="AY142" s="274" t="s">
        <v>159</v>
      </c>
    </row>
    <row r="143" s="2" customFormat="1" ht="21.75" customHeight="1">
      <c r="A143" s="39"/>
      <c r="B143" s="40"/>
      <c r="C143" s="228" t="s">
        <v>208</v>
      </c>
      <c r="D143" s="303" t="s">
        <v>161</v>
      </c>
      <c r="E143" s="229" t="s">
        <v>1151</v>
      </c>
      <c r="F143" s="230" t="s">
        <v>1152</v>
      </c>
      <c r="G143" s="231" t="s">
        <v>164</v>
      </c>
      <c r="H143" s="232">
        <v>93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0.00084000000000000003</v>
      </c>
      <c r="R143" s="238">
        <f>Q143*H143</f>
        <v>0.078120000000000009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165</v>
      </c>
      <c r="AT143" s="240" t="s">
        <v>161</v>
      </c>
      <c r="AU143" s="240" t="s">
        <v>87</v>
      </c>
      <c r="AY143" s="18" t="s">
        <v>159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165</v>
      </c>
      <c r="BM143" s="240" t="s">
        <v>1357</v>
      </c>
    </row>
    <row r="144" s="13" customFormat="1">
      <c r="A144" s="13"/>
      <c r="B144" s="242"/>
      <c r="C144" s="243"/>
      <c r="D144" s="244" t="s">
        <v>167</v>
      </c>
      <c r="E144" s="245" t="s">
        <v>1</v>
      </c>
      <c r="F144" s="246" t="s">
        <v>1358</v>
      </c>
      <c r="G144" s="243"/>
      <c r="H144" s="247">
        <v>93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167</v>
      </c>
      <c r="AU144" s="253" t="s">
        <v>87</v>
      </c>
      <c r="AV144" s="13" t="s">
        <v>87</v>
      </c>
      <c r="AW144" s="13" t="s">
        <v>34</v>
      </c>
      <c r="AX144" s="13" t="s">
        <v>78</v>
      </c>
      <c r="AY144" s="253" t="s">
        <v>159</v>
      </c>
    </row>
    <row r="145" s="15" customFormat="1">
      <c r="A145" s="15"/>
      <c r="B145" s="264"/>
      <c r="C145" s="265"/>
      <c r="D145" s="244" t="s">
        <v>167</v>
      </c>
      <c r="E145" s="266" t="s">
        <v>1</v>
      </c>
      <c r="F145" s="267" t="s">
        <v>171</v>
      </c>
      <c r="G145" s="265"/>
      <c r="H145" s="268">
        <v>93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167</v>
      </c>
      <c r="AU145" s="274" t="s">
        <v>87</v>
      </c>
      <c r="AV145" s="15" t="s">
        <v>165</v>
      </c>
      <c r="AW145" s="15" t="s">
        <v>34</v>
      </c>
      <c r="AX145" s="15" t="s">
        <v>85</v>
      </c>
      <c r="AY145" s="274" t="s">
        <v>159</v>
      </c>
    </row>
    <row r="146" s="2" customFormat="1" ht="24.15" customHeight="1">
      <c r="A146" s="39"/>
      <c r="B146" s="40"/>
      <c r="C146" s="228" t="s">
        <v>215</v>
      </c>
      <c r="D146" s="303" t="s">
        <v>161</v>
      </c>
      <c r="E146" s="229" t="s">
        <v>1160</v>
      </c>
      <c r="F146" s="230" t="s">
        <v>1161</v>
      </c>
      <c r="G146" s="231" t="s">
        <v>164</v>
      </c>
      <c r="H146" s="232">
        <v>93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165</v>
      </c>
      <c r="AT146" s="240" t="s">
        <v>161</v>
      </c>
      <c r="AU146" s="240" t="s">
        <v>87</v>
      </c>
      <c r="AY146" s="18" t="s">
        <v>159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165</v>
      </c>
      <c r="BM146" s="240" t="s">
        <v>1359</v>
      </c>
    </row>
    <row r="147" s="2" customFormat="1" ht="37.8" customHeight="1">
      <c r="A147" s="39"/>
      <c r="B147" s="40"/>
      <c r="C147" s="228" t="s">
        <v>219</v>
      </c>
      <c r="D147" s="228" t="s">
        <v>161</v>
      </c>
      <c r="E147" s="229" t="s">
        <v>209</v>
      </c>
      <c r="F147" s="230" t="s">
        <v>210</v>
      </c>
      <c r="G147" s="231" t="s">
        <v>174</v>
      </c>
      <c r="H147" s="232">
        <v>3.968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165</v>
      </c>
      <c r="AT147" s="240" t="s">
        <v>161</v>
      </c>
      <c r="AU147" s="240" t="s">
        <v>87</v>
      </c>
      <c r="AY147" s="18" t="s">
        <v>159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165</v>
      </c>
      <c r="BM147" s="240" t="s">
        <v>1360</v>
      </c>
    </row>
    <row r="148" s="13" customFormat="1">
      <c r="A148" s="13"/>
      <c r="B148" s="242"/>
      <c r="C148" s="243"/>
      <c r="D148" s="244" t="s">
        <v>167</v>
      </c>
      <c r="E148" s="245" t="s">
        <v>1</v>
      </c>
      <c r="F148" s="246" t="s">
        <v>1361</v>
      </c>
      <c r="G148" s="243"/>
      <c r="H148" s="247">
        <v>2.976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167</v>
      </c>
      <c r="AU148" s="253" t="s">
        <v>87</v>
      </c>
      <c r="AV148" s="13" t="s">
        <v>87</v>
      </c>
      <c r="AW148" s="13" t="s">
        <v>34</v>
      </c>
      <c r="AX148" s="13" t="s">
        <v>78</v>
      </c>
      <c r="AY148" s="253" t="s">
        <v>159</v>
      </c>
    </row>
    <row r="149" s="13" customFormat="1">
      <c r="A149" s="13"/>
      <c r="B149" s="242"/>
      <c r="C149" s="243"/>
      <c r="D149" s="244" t="s">
        <v>167</v>
      </c>
      <c r="E149" s="245" t="s">
        <v>1</v>
      </c>
      <c r="F149" s="246" t="s">
        <v>1362</v>
      </c>
      <c r="G149" s="243"/>
      <c r="H149" s="247">
        <v>0.99199999999999999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167</v>
      </c>
      <c r="AU149" s="253" t="s">
        <v>87</v>
      </c>
      <c r="AV149" s="13" t="s">
        <v>87</v>
      </c>
      <c r="AW149" s="13" t="s">
        <v>34</v>
      </c>
      <c r="AX149" s="13" t="s">
        <v>78</v>
      </c>
      <c r="AY149" s="253" t="s">
        <v>159</v>
      </c>
    </row>
    <row r="150" s="15" customFormat="1">
      <c r="A150" s="15"/>
      <c r="B150" s="264"/>
      <c r="C150" s="265"/>
      <c r="D150" s="244" t="s">
        <v>167</v>
      </c>
      <c r="E150" s="266" t="s">
        <v>1</v>
      </c>
      <c r="F150" s="267" t="s">
        <v>171</v>
      </c>
      <c r="G150" s="265"/>
      <c r="H150" s="268">
        <v>3.968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167</v>
      </c>
      <c r="AU150" s="274" t="s">
        <v>87</v>
      </c>
      <c r="AV150" s="15" t="s">
        <v>165</v>
      </c>
      <c r="AW150" s="15" t="s">
        <v>34</v>
      </c>
      <c r="AX150" s="15" t="s">
        <v>85</v>
      </c>
      <c r="AY150" s="274" t="s">
        <v>159</v>
      </c>
    </row>
    <row r="151" s="2" customFormat="1" ht="37.8" customHeight="1">
      <c r="A151" s="39"/>
      <c r="B151" s="40"/>
      <c r="C151" s="228" t="s">
        <v>226</v>
      </c>
      <c r="D151" s="228" t="s">
        <v>161</v>
      </c>
      <c r="E151" s="229" t="s">
        <v>216</v>
      </c>
      <c r="F151" s="230" t="s">
        <v>217</v>
      </c>
      <c r="G151" s="231" t="s">
        <v>174</v>
      </c>
      <c r="H151" s="232">
        <v>5.952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165</v>
      </c>
      <c r="AT151" s="240" t="s">
        <v>161</v>
      </c>
      <c r="AU151" s="240" t="s">
        <v>87</v>
      </c>
      <c r="AY151" s="18" t="s">
        <v>159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85</v>
      </c>
      <c r="BK151" s="241">
        <f>ROUND(I151*H151,2)</f>
        <v>0</v>
      </c>
      <c r="BL151" s="18" t="s">
        <v>165</v>
      </c>
      <c r="BM151" s="240" t="s">
        <v>1363</v>
      </c>
    </row>
    <row r="152" s="13" customFormat="1">
      <c r="A152" s="13"/>
      <c r="B152" s="242"/>
      <c r="C152" s="243"/>
      <c r="D152" s="244" t="s">
        <v>167</v>
      </c>
      <c r="E152" s="245" t="s">
        <v>1</v>
      </c>
      <c r="F152" s="246" t="s">
        <v>1364</v>
      </c>
      <c r="G152" s="243"/>
      <c r="H152" s="247">
        <v>4.4640000000000004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167</v>
      </c>
      <c r="AU152" s="253" t="s">
        <v>87</v>
      </c>
      <c r="AV152" s="13" t="s">
        <v>87</v>
      </c>
      <c r="AW152" s="13" t="s">
        <v>34</v>
      </c>
      <c r="AX152" s="13" t="s">
        <v>78</v>
      </c>
      <c r="AY152" s="253" t="s">
        <v>159</v>
      </c>
    </row>
    <row r="153" s="13" customFormat="1">
      <c r="A153" s="13"/>
      <c r="B153" s="242"/>
      <c r="C153" s="243"/>
      <c r="D153" s="244" t="s">
        <v>167</v>
      </c>
      <c r="E153" s="245" t="s">
        <v>1</v>
      </c>
      <c r="F153" s="246" t="s">
        <v>1365</v>
      </c>
      <c r="G153" s="243"/>
      <c r="H153" s="247">
        <v>1.488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167</v>
      </c>
      <c r="AU153" s="253" t="s">
        <v>87</v>
      </c>
      <c r="AV153" s="13" t="s">
        <v>87</v>
      </c>
      <c r="AW153" s="13" t="s">
        <v>34</v>
      </c>
      <c r="AX153" s="13" t="s">
        <v>78</v>
      </c>
      <c r="AY153" s="253" t="s">
        <v>159</v>
      </c>
    </row>
    <row r="154" s="15" customFormat="1">
      <c r="A154" s="15"/>
      <c r="B154" s="264"/>
      <c r="C154" s="265"/>
      <c r="D154" s="244" t="s">
        <v>167</v>
      </c>
      <c r="E154" s="266" t="s">
        <v>1</v>
      </c>
      <c r="F154" s="267" t="s">
        <v>171</v>
      </c>
      <c r="G154" s="265"/>
      <c r="H154" s="268">
        <v>5.952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167</v>
      </c>
      <c r="AU154" s="274" t="s">
        <v>87</v>
      </c>
      <c r="AV154" s="15" t="s">
        <v>165</v>
      </c>
      <c r="AW154" s="15" t="s">
        <v>34</v>
      </c>
      <c r="AX154" s="15" t="s">
        <v>85</v>
      </c>
      <c r="AY154" s="274" t="s">
        <v>159</v>
      </c>
    </row>
    <row r="155" s="2" customFormat="1" ht="24.15" customHeight="1">
      <c r="A155" s="39"/>
      <c r="B155" s="40"/>
      <c r="C155" s="228" t="s">
        <v>8</v>
      </c>
      <c r="D155" s="228" t="s">
        <v>161</v>
      </c>
      <c r="E155" s="229" t="s">
        <v>1089</v>
      </c>
      <c r="F155" s="230" t="s">
        <v>1090</v>
      </c>
      <c r="G155" s="231" t="s">
        <v>174</v>
      </c>
      <c r="H155" s="232">
        <v>9.9199999999999999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165</v>
      </c>
      <c r="AT155" s="240" t="s">
        <v>161</v>
      </c>
      <c r="AU155" s="240" t="s">
        <v>87</v>
      </c>
      <c r="AY155" s="18" t="s">
        <v>159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165</v>
      </c>
      <c r="BM155" s="240" t="s">
        <v>1366</v>
      </c>
    </row>
    <row r="156" s="13" customFormat="1">
      <c r="A156" s="13"/>
      <c r="B156" s="242"/>
      <c r="C156" s="243"/>
      <c r="D156" s="244" t="s">
        <v>167</v>
      </c>
      <c r="E156" s="245" t="s">
        <v>1</v>
      </c>
      <c r="F156" s="246" t="s">
        <v>1367</v>
      </c>
      <c r="G156" s="243"/>
      <c r="H156" s="247">
        <v>3.968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167</v>
      </c>
      <c r="AU156" s="253" t="s">
        <v>87</v>
      </c>
      <c r="AV156" s="13" t="s">
        <v>87</v>
      </c>
      <c r="AW156" s="13" t="s">
        <v>34</v>
      </c>
      <c r="AX156" s="13" t="s">
        <v>78</v>
      </c>
      <c r="AY156" s="253" t="s">
        <v>159</v>
      </c>
    </row>
    <row r="157" s="13" customFormat="1">
      <c r="A157" s="13"/>
      <c r="B157" s="242"/>
      <c r="C157" s="243"/>
      <c r="D157" s="244" t="s">
        <v>167</v>
      </c>
      <c r="E157" s="245" t="s">
        <v>1</v>
      </c>
      <c r="F157" s="246" t="s">
        <v>1368</v>
      </c>
      <c r="G157" s="243"/>
      <c r="H157" s="247">
        <v>5.952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167</v>
      </c>
      <c r="AU157" s="253" t="s">
        <v>87</v>
      </c>
      <c r="AV157" s="13" t="s">
        <v>87</v>
      </c>
      <c r="AW157" s="13" t="s">
        <v>34</v>
      </c>
      <c r="AX157" s="13" t="s">
        <v>78</v>
      </c>
      <c r="AY157" s="253" t="s">
        <v>159</v>
      </c>
    </row>
    <row r="158" s="15" customFormat="1">
      <c r="A158" s="15"/>
      <c r="B158" s="264"/>
      <c r="C158" s="265"/>
      <c r="D158" s="244" t="s">
        <v>167</v>
      </c>
      <c r="E158" s="266" t="s">
        <v>1</v>
      </c>
      <c r="F158" s="267" t="s">
        <v>171</v>
      </c>
      <c r="G158" s="265"/>
      <c r="H158" s="268">
        <v>9.9199999999999999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167</v>
      </c>
      <c r="AU158" s="274" t="s">
        <v>87</v>
      </c>
      <c r="AV158" s="15" t="s">
        <v>165</v>
      </c>
      <c r="AW158" s="15" t="s">
        <v>34</v>
      </c>
      <c r="AX158" s="15" t="s">
        <v>85</v>
      </c>
      <c r="AY158" s="274" t="s">
        <v>159</v>
      </c>
    </row>
    <row r="159" s="2" customFormat="1" ht="24.15" customHeight="1">
      <c r="A159" s="39"/>
      <c r="B159" s="40"/>
      <c r="C159" s="228" t="s">
        <v>251</v>
      </c>
      <c r="D159" s="228" t="s">
        <v>161</v>
      </c>
      <c r="E159" s="229" t="s">
        <v>220</v>
      </c>
      <c r="F159" s="230" t="s">
        <v>221</v>
      </c>
      <c r="G159" s="231" t="s">
        <v>174</v>
      </c>
      <c r="H159" s="232">
        <v>19.84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165</v>
      </c>
      <c r="AT159" s="240" t="s">
        <v>161</v>
      </c>
      <c r="AU159" s="240" t="s">
        <v>87</v>
      </c>
      <c r="AY159" s="18" t="s">
        <v>159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1369</v>
      </c>
    </row>
    <row r="160" s="13" customFormat="1">
      <c r="A160" s="13"/>
      <c r="B160" s="242"/>
      <c r="C160" s="243"/>
      <c r="D160" s="244" t="s">
        <v>167</v>
      </c>
      <c r="E160" s="245" t="s">
        <v>1</v>
      </c>
      <c r="F160" s="246" t="s">
        <v>1370</v>
      </c>
      <c r="G160" s="243"/>
      <c r="H160" s="247">
        <v>14.880000000000001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167</v>
      </c>
      <c r="AU160" s="253" t="s">
        <v>87</v>
      </c>
      <c r="AV160" s="13" t="s">
        <v>87</v>
      </c>
      <c r="AW160" s="13" t="s">
        <v>34</v>
      </c>
      <c r="AX160" s="13" t="s">
        <v>78</v>
      </c>
      <c r="AY160" s="253" t="s">
        <v>159</v>
      </c>
    </row>
    <row r="161" s="13" customFormat="1">
      <c r="A161" s="13"/>
      <c r="B161" s="242"/>
      <c r="C161" s="243"/>
      <c r="D161" s="244" t="s">
        <v>167</v>
      </c>
      <c r="E161" s="245" t="s">
        <v>1</v>
      </c>
      <c r="F161" s="246" t="s">
        <v>1370</v>
      </c>
      <c r="G161" s="243"/>
      <c r="H161" s="247">
        <v>14.880000000000001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167</v>
      </c>
      <c r="AU161" s="253" t="s">
        <v>87</v>
      </c>
      <c r="AV161" s="13" t="s">
        <v>87</v>
      </c>
      <c r="AW161" s="13" t="s">
        <v>34</v>
      </c>
      <c r="AX161" s="13" t="s">
        <v>78</v>
      </c>
      <c r="AY161" s="253" t="s">
        <v>159</v>
      </c>
    </row>
    <row r="162" s="13" customFormat="1">
      <c r="A162" s="13"/>
      <c r="B162" s="242"/>
      <c r="C162" s="243"/>
      <c r="D162" s="244" t="s">
        <v>167</v>
      </c>
      <c r="E162" s="245" t="s">
        <v>1</v>
      </c>
      <c r="F162" s="246" t="s">
        <v>1371</v>
      </c>
      <c r="G162" s="243"/>
      <c r="H162" s="247">
        <v>-3.968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167</v>
      </c>
      <c r="AU162" s="253" t="s">
        <v>87</v>
      </c>
      <c r="AV162" s="13" t="s">
        <v>87</v>
      </c>
      <c r="AW162" s="13" t="s">
        <v>34</v>
      </c>
      <c r="AX162" s="13" t="s">
        <v>78</v>
      </c>
      <c r="AY162" s="253" t="s">
        <v>159</v>
      </c>
    </row>
    <row r="163" s="13" customFormat="1">
      <c r="A163" s="13"/>
      <c r="B163" s="242"/>
      <c r="C163" s="243"/>
      <c r="D163" s="244" t="s">
        <v>167</v>
      </c>
      <c r="E163" s="245" t="s">
        <v>1</v>
      </c>
      <c r="F163" s="246" t="s">
        <v>1372</v>
      </c>
      <c r="G163" s="243"/>
      <c r="H163" s="247">
        <v>-5.952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167</v>
      </c>
      <c r="AU163" s="253" t="s">
        <v>87</v>
      </c>
      <c r="AV163" s="13" t="s">
        <v>87</v>
      </c>
      <c r="AW163" s="13" t="s">
        <v>34</v>
      </c>
      <c r="AX163" s="13" t="s">
        <v>78</v>
      </c>
      <c r="AY163" s="253" t="s">
        <v>159</v>
      </c>
    </row>
    <row r="164" s="15" customFormat="1">
      <c r="A164" s="15"/>
      <c r="B164" s="264"/>
      <c r="C164" s="265"/>
      <c r="D164" s="244" t="s">
        <v>167</v>
      </c>
      <c r="E164" s="266" t="s">
        <v>1</v>
      </c>
      <c r="F164" s="267" t="s">
        <v>171</v>
      </c>
      <c r="G164" s="265"/>
      <c r="H164" s="268">
        <v>19.840000000000003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167</v>
      </c>
      <c r="AU164" s="274" t="s">
        <v>87</v>
      </c>
      <c r="AV164" s="15" t="s">
        <v>165</v>
      </c>
      <c r="AW164" s="15" t="s">
        <v>34</v>
      </c>
      <c r="AX164" s="15" t="s">
        <v>85</v>
      </c>
      <c r="AY164" s="274" t="s">
        <v>159</v>
      </c>
    </row>
    <row r="165" s="2" customFormat="1" ht="24.15" customHeight="1">
      <c r="A165" s="39"/>
      <c r="B165" s="40"/>
      <c r="C165" s="228" t="s">
        <v>259</v>
      </c>
      <c r="D165" s="228" t="s">
        <v>161</v>
      </c>
      <c r="E165" s="229" t="s">
        <v>471</v>
      </c>
      <c r="F165" s="230" t="s">
        <v>472</v>
      </c>
      <c r="G165" s="231" t="s">
        <v>174</v>
      </c>
      <c r="H165" s="232">
        <v>7.4400000000000004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165</v>
      </c>
      <c r="AT165" s="240" t="s">
        <v>161</v>
      </c>
      <c r="AU165" s="240" t="s">
        <v>87</v>
      </c>
      <c r="AY165" s="18" t="s">
        <v>159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165</v>
      </c>
      <c r="BM165" s="240" t="s">
        <v>1373</v>
      </c>
    </row>
    <row r="166" s="13" customFormat="1">
      <c r="A166" s="13"/>
      <c r="B166" s="242"/>
      <c r="C166" s="243"/>
      <c r="D166" s="244" t="s">
        <v>167</v>
      </c>
      <c r="E166" s="245" t="s">
        <v>1</v>
      </c>
      <c r="F166" s="246" t="s">
        <v>1374</v>
      </c>
      <c r="G166" s="243"/>
      <c r="H166" s="247">
        <v>7.4400000000000004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167</v>
      </c>
      <c r="AU166" s="253" t="s">
        <v>87</v>
      </c>
      <c r="AV166" s="13" t="s">
        <v>87</v>
      </c>
      <c r="AW166" s="13" t="s">
        <v>34</v>
      </c>
      <c r="AX166" s="13" t="s">
        <v>78</v>
      </c>
      <c r="AY166" s="253" t="s">
        <v>159</v>
      </c>
    </row>
    <row r="167" s="15" customFormat="1">
      <c r="A167" s="15"/>
      <c r="B167" s="264"/>
      <c r="C167" s="265"/>
      <c r="D167" s="244" t="s">
        <v>167</v>
      </c>
      <c r="E167" s="266" t="s">
        <v>1</v>
      </c>
      <c r="F167" s="267" t="s">
        <v>171</v>
      </c>
      <c r="G167" s="265"/>
      <c r="H167" s="268">
        <v>7.4400000000000004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167</v>
      </c>
      <c r="AU167" s="274" t="s">
        <v>87</v>
      </c>
      <c r="AV167" s="15" t="s">
        <v>165</v>
      </c>
      <c r="AW167" s="15" t="s">
        <v>34</v>
      </c>
      <c r="AX167" s="15" t="s">
        <v>85</v>
      </c>
      <c r="AY167" s="274" t="s">
        <v>159</v>
      </c>
    </row>
    <row r="168" s="2" customFormat="1" ht="16.5" customHeight="1">
      <c r="A168" s="39"/>
      <c r="B168" s="40"/>
      <c r="C168" s="286" t="s">
        <v>263</v>
      </c>
      <c r="D168" s="286" t="s">
        <v>341</v>
      </c>
      <c r="E168" s="287" t="s">
        <v>475</v>
      </c>
      <c r="F168" s="288" t="s">
        <v>476</v>
      </c>
      <c r="G168" s="289" t="s">
        <v>271</v>
      </c>
      <c r="H168" s="290">
        <v>14.880000000000001</v>
      </c>
      <c r="I168" s="291"/>
      <c r="J168" s="292">
        <f>ROUND(I168*H168,2)</f>
        <v>0</v>
      </c>
      <c r="K168" s="293"/>
      <c r="L168" s="294"/>
      <c r="M168" s="295" t="s">
        <v>1</v>
      </c>
      <c r="N168" s="296" t="s">
        <v>43</v>
      </c>
      <c r="O168" s="92"/>
      <c r="P168" s="238">
        <f>O168*H168</f>
        <v>0</v>
      </c>
      <c r="Q168" s="238">
        <v>1</v>
      </c>
      <c r="R168" s="238">
        <f>Q168*H168</f>
        <v>14.880000000000001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208</v>
      </c>
      <c r="AT168" s="240" t="s">
        <v>341</v>
      </c>
      <c r="AU168" s="240" t="s">
        <v>87</v>
      </c>
      <c r="AY168" s="18" t="s">
        <v>159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85</v>
      </c>
      <c r="BK168" s="241">
        <f>ROUND(I168*H168,2)</f>
        <v>0</v>
      </c>
      <c r="BL168" s="18" t="s">
        <v>165</v>
      </c>
      <c r="BM168" s="240" t="s">
        <v>1375</v>
      </c>
    </row>
    <row r="169" s="13" customFormat="1">
      <c r="A169" s="13"/>
      <c r="B169" s="242"/>
      <c r="C169" s="243"/>
      <c r="D169" s="244" t="s">
        <v>167</v>
      </c>
      <c r="E169" s="245" t="s">
        <v>1</v>
      </c>
      <c r="F169" s="246" t="s">
        <v>1376</v>
      </c>
      <c r="G169" s="243"/>
      <c r="H169" s="247">
        <v>14.880000000000001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167</v>
      </c>
      <c r="AU169" s="253" t="s">
        <v>87</v>
      </c>
      <c r="AV169" s="13" t="s">
        <v>87</v>
      </c>
      <c r="AW169" s="13" t="s">
        <v>34</v>
      </c>
      <c r="AX169" s="13" t="s">
        <v>78</v>
      </c>
      <c r="AY169" s="253" t="s">
        <v>159</v>
      </c>
    </row>
    <row r="170" s="15" customFormat="1">
      <c r="A170" s="15"/>
      <c r="B170" s="264"/>
      <c r="C170" s="265"/>
      <c r="D170" s="244" t="s">
        <v>167</v>
      </c>
      <c r="E170" s="266" t="s">
        <v>1</v>
      </c>
      <c r="F170" s="267" t="s">
        <v>171</v>
      </c>
      <c r="G170" s="265"/>
      <c r="H170" s="268">
        <v>14.880000000000001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167</v>
      </c>
      <c r="AU170" s="274" t="s">
        <v>87</v>
      </c>
      <c r="AV170" s="15" t="s">
        <v>165</v>
      </c>
      <c r="AW170" s="15" t="s">
        <v>34</v>
      </c>
      <c r="AX170" s="15" t="s">
        <v>85</v>
      </c>
      <c r="AY170" s="274" t="s">
        <v>159</v>
      </c>
    </row>
    <row r="171" s="12" customFormat="1" ht="22.8" customHeight="1">
      <c r="A171" s="12"/>
      <c r="B171" s="212"/>
      <c r="C171" s="213"/>
      <c r="D171" s="214" t="s">
        <v>77</v>
      </c>
      <c r="E171" s="226" t="s">
        <v>165</v>
      </c>
      <c r="F171" s="226" t="s">
        <v>479</v>
      </c>
      <c r="G171" s="213"/>
      <c r="H171" s="213"/>
      <c r="I171" s="216"/>
      <c r="J171" s="227">
        <f>BK171</f>
        <v>0</v>
      </c>
      <c r="K171" s="213"/>
      <c r="L171" s="218"/>
      <c r="M171" s="219"/>
      <c r="N171" s="220"/>
      <c r="O171" s="220"/>
      <c r="P171" s="221">
        <f>SUM(P172:P181)</f>
        <v>0</v>
      </c>
      <c r="Q171" s="220"/>
      <c r="R171" s="221">
        <f>SUM(R172:R181)</f>
        <v>7.313016600000001</v>
      </c>
      <c r="S171" s="220"/>
      <c r="T171" s="222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85</v>
      </c>
      <c r="AT171" s="224" t="s">
        <v>77</v>
      </c>
      <c r="AU171" s="224" t="s">
        <v>85</v>
      </c>
      <c r="AY171" s="223" t="s">
        <v>159</v>
      </c>
      <c r="BK171" s="225">
        <f>SUM(BK172:BK181)</f>
        <v>0</v>
      </c>
    </row>
    <row r="172" s="2" customFormat="1" ht="24.15" customHeight="1">
      <c r="A172" s="39"/>
      <c r="B172" s="40"/>
      <c r="C172" s="228" t="s">
        <v>268</v>
      </c>
      <c r="D172" s="228" t="s">
        <v>161</v>
      </c>
      <c r="E172" s="229" t="s">
        <v>480</v>
      </c>
      <c r="F172" s="230" t="s">
        <v>481</v>
      </c>
      <c r="G172" s="231" t="s">
        <v>174</v>
      </c>
      <c r="H172" s="232">
        <v>2.48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1.8907700000000001</v>
      </c>
      <c r="R172" s="238">
        <f>Q172*H172</f>
        <v>4.6891096000000001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165</v>
      </c>
      <c r="AT172" s="240" t="s">
        <v>161</v>
      </c>
      <c r="AU172" s="240" t="s">
        <v>87</v>
      </c>
      <c r="AY172" s="18" t="s">
        <v>159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165</v>
      </c>
      <c r="BM172" s="240" t="s">
        <v>1377</v>
      </c>
    </row>
    <row r="173" s="13" customFormat="1">
      <c r="A173" s="13"/>
      <c r="B173" s="242"/>
      <c r="C173" s="243"/>
      <c r="D173" s="244" t="s">
        <v>167</v>
      </c>
      <c r="E173" s="245" t="s">
        <v>1</v>
      </c>
      <c r="F173" s="246" t="s">
        <v>1378</v>
      </c>
      <c r="G173" s="243"/>
      <c r="H173" s="247">
        <v>2.48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167</v>
      </c>
      <c r="AU173" s="253" t="s">
        <v>87</v>
      </c>
      <c r="AV173" s="13" t="s">
        <v>87</v>
      </c>
      <c r="AW173" s="13" t="s">
        <v>34</v>
      </c>
      <c r="AX173" s="13" t="s">
        <v>78</v>
      </c>
      <c r="AY173" s="253" t="s">
        <v>159</v>
      </c>
    </row>
    <row r="174" s="15" customFormat="1">
      <c r="A174" s="15"/>
      <c r="B174" s="264"/>
      <c r="C174" s="265"/>
      <c r="D174" s="244" t="s">
        <v>167</v>
      </c>
      <c r="E174" s="266" t="s">
        <v>1</v>
      </c>
      <c r="F174" s="267" t="s">
        <v>171</v>
      </c>
      <c r="G174" s="265"/>
      <c r="H174" s="268">
        <v>2.48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167</v>
      </c>
      <c r="AU174" s="274" t="s">
        <v>87</v>
      </c>
      <c r="AV174" s="15" t="s">
        <v>165</v>
      </c>
      <c r="AW174" s="15" t="s">
        <v>34</v>
      </c>
      <c r="AX174" s="15" t="s">
        <v>85</v>
      </c>
      <c r="AY174" s="274" t="s">
        <v>159</v>
      </c>
    </row>
    <row r="175" s="2" customFormat="1" ht="24.15" customHeight="1">
      <c r="A175" s="39"/>
      <c r="B175" s="40"/>
      <c r="C175" s="228" t="s">
        <v>288</v>
      </c>
      <c r="D175" s="228" t="s">
        <v>161</v>
      </c>
      <c r="E175" s="229" t="s">
        <v>1216</v>
      </c>
      <c r="F175" s="230" t="s">
        <v>1217</v>
      </c>
      <c r="G175" s="231" t="s">
        <v>174</v>
      </c>
      <c r="H175" s="232">
        <v>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2.5018699999999998</v>
      </c>
      <c r="R175" s="238">
        <f>Q175*H175</f>
        <v>2.5018699999999998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165</v>
      </c>
      <c r="AT175" s="240" t="s">
        <v>161</v>
      </c>
      <c r="AU175" s="240" t="s">
        <v>87</v>
      </c>
      <c r="AY175" s="18" t="s">
        <v>159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85</v>
      </c>
      <c r="BK175" s="241">
        <f>ROUND(I175*H175,2)</f>
        <v>0</v>
      </c>
      <c r="BL175" s="18" t="s">
        <v>165</v>
      </c>
      <c r="BM175" s="240" t="s">
        <v>1379</v>
      </c>
    </row>
    <row r="176" s="14" customFormat="1">
      <c r="A176" s="14"/>
      <c r="B176" s="254"/>
      <c r="C176" s="255"/>
      <c r="D176" s="244" t="s">
        <v>167</v>
      </c>
      <c r="E176" s="256" t="s">
        <v>1</v>
      </c>
      <c r="F176" s="257" t="s">
        <v>1380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167</v>
      </c>
      <c r="AU176" s="263" t="s">
        <v>87</v>
      </c>
      <c r="AV176" s="14" t="s">
        <v>85</v>
      </c>
      <c r="AW176" s="14" t="s">
        <v>34</v>
      </c>
      <c r="AX176" s="14" t="s">
        <v>78</v>
      </c>
      <c r="AY176" s="263" t="s">
        <v>159</v>
      </c>
    </row>
    <row r="177" s="13" customFormat="1">
      <c r="A177" s="13"/>
      <c r="B177" s="242"/>
      <c r="C177" s="243"/>
      <c r="D177" s="244" t="s">
        <v>167</v>
      </c>
      <c r="E177" s="245" t="s">
        <v>1</v>
      </c>
      <c r="F177" s="246" t="s">
        <v>85</v>
      </c>
      <c r="G177" s="243"/>
      <c r="H177" s="247">
        <v>1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167</v>
      </c>
      <c r="AU177" s="253" t="s">
        <v>87</v>
      </c>
      <c r="AV177" s="13" t="s">
        <v>87</v>
      </c>
      <c r="AW177" s="13" t="s">
        <v>34</v>
      </c>
      <c r="AX177" s="13" t="s">
        <v>78</v>
      </c>
      <c r="AY177" s="253" t="s">
        <v>159</v>
      </c>
    </row>
    <row r="178" s="15" customFormat="1">
      <c r="A178" s="15"/>
      <c r="B178" s="264"/>
      <c r="C178" s="265"/>
      <c r="D178" s="244" t="s">
        <v>167</v>
      </c>
      <c r="E178" s="266" t="s">
        <v>1</v>
      </c>
      <c r="F178" s="267" t="s">
        <v>171</v>
      </c>
      <c r="G178" s="265"/>
      <c r="H178" s="268">
        <v>1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167</v>
      </c>
      <c r="AU178" s="274" t="s">
        <v>87</v>
      </c>
      <c r="AV178" s="15" t="s">
        <v>165</v>
      </c>
      <c r="AW178" s="15" t="s">
        <v>34</v>
      </c>
      <c r="AX178" s="15" t="s">
        <v>85</v>
      </c>
      <c r="AY178" s="274" t="s">
        <v>159</v>
      </c>
    </row>
    <row r="179" s="2" customFormat="1" ht="33" customHeight="1">
      <c r="A179" s="39"/>
      <c r="B179" s="40"/>
      <c r="C179" s="228" t="s">
        <v>303</v>
      </c>
      <c r="D179" s="228" t="s">
        <v>161</v>
      </c>
      <c r="E179" s="229" t="s">
        <v>502</v>
      </c>
      <c r="F179" s="230" t="s">
        <v>503</v>
      </c>
      <c r="G179" s="231" t="s">
        <v>164</v>
      </c>
      <c r="H179" s="232">
        <v>2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0.0078799999999999999</v>
      </c>
      <c r="R179" s="238">
        <f>Q179*H179</f>
        <v>0.01576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165</v>
      </c>
      <c r="AT179" s="240" t="s">
        <v>161</v>
      </c>
      <c r="AU179" s="240" t="s">
        <v>87</v>
      </c>
      <c r="AY179" s="18" t="s">
        <v>159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85</v>
      </c>
      <c r="BK179" s="241">
        <f>ROUND(I179*H179,2)</f>
        <v>0</v>
      </c>
      <c r="BL179" s="18" t="s">
        <v>165</v>
      </c>
      <c r="BM179" s="240" t="s">
        <v>1381</v>
      </c>
    </row>
    <row r="180" s="2" customFormat="1" ht="37.8" customHeight="1">
      <c r="A180" s="39"/>
      <c r="B180" s="40"/>
      <c r="C180" s="228" t="s">
        <v>311</v>
      </c>
      <c r="D180" s="228" t="s">
        <v>161</v>
      </c>
      <c r="E180" s="229" t="s">
        <v>506</v>
      </c>
      <c r="F180" s="230" t="s">
        <v>507</v>
      </c>
      <c r="G180" s="231" t="s">
        <v>164</v>
      </c>
      <c r="H180" s="232">
        <v>2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165</v>
      </c>
      <c r="AT180" s="240" t="s">
        <v>161</v>
      </c>
      <c r="AU180" s="240" t="s">
        <v>87</v>
      </c>
      <c r="AY180" s="18" t="s">
        <v>159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165</v>
      </c>
      <c r="BM180" s="240" t="s">
        <v>1382</v>
      </c>
    </row>
    <row r="181" s="2" customFormat="1" ht="24.15" customHeight="1">
      <c r="A181" s="39"/>
      <c r="B181" s="40"/>
      <c r="C181" s="228" t="s">
        <v>315</v>
      </c>
      <c r="D181" s="228" t="s">
        <v>161</v>
      </c>
      <c r="E181" s="229" t="s">
        <v>1223</v>
      </c>
      <c r="F181" s="230" t="s">
        <v>1224</v>
      </c>
      <c r="G181" s="231" t="s">
        <v>271</v>
      </c>
      <c r="H181" s="232">
        <v>0.10000000000000001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43</v>
      </c>
      <c r="O181" s="92"/>
      <c r="P181" s="238">
        <f>O181*H181</f>
        <v>0</v>
      </c>
      <c r="Q181" s="238">
        <v>1.06277</v>
      </c>
      <c r="R181" s="238">
        <f>Q181*H181</f>
        <v>0.10627700000000001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165</v>
      </c>
      <c r="AT181" s="240" t="s">
        <v>161</v>
      </c>
      <c r="AU181" s="240" t="s">
        <v>87</v>
      </c>
      <c r="AY181" s="18" t="s">
        <v>159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85</v>
      </c>
      <c r="BK181" s="241">
        <f>ROUND(I181*H181,2)</f>
        <v>0</v>
      </c>
      <c r="BL181" s="18" t="s">
        <v>165</v>
      </c>
      <c r="BM181" s="240" t="s">
        <v>1383</v>
      </c>
    </row>
    <row r="182" s="12" customFormat="1" ht="22.8" customHeight="1">
      <c r="A182" s="12"/>
      <c r="B182" s="212"/>
      <c r="C182" s="213"/>
      <c r="D182" s="214" t="s">
        <v>77</v>
      </c>
      <c r="E182" s="226" t="s">
        <v>208</v>
      </c>
      <c r="F182" s="226" t="s">
        <v>509</v>
      </c>
      <c r="G182" s="213"/>
      <c r="H182" s="213"/>
      <c r="I182" s="216"/>
      <c r="J182" s="227">
        <f>BK182</f>
        <v>0</v>
      </c>
      <c r="K182" s="213"/>
      <c r="L182" s="218"/>
      <c r="M182" s="219"/>
      <c r="N182" s="220"/>
      <c r="O182" s="220"/>
      <c r="P182" s="221">
        <f>SUM(P183:P197)</f>
        <v>0</v>
      </c>
      <c r="Q182" s="220"/>
      <c r="R182" s="221">
        <f>SUM(R183:R197)</f>
        <v>0.56724554999999988</v>
      </c>
      <c r="S182" s="220"/>
      <c r="T182" s="222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85</v>
      </c>
      <c r="AT182" s="224" t="s">
        <v>77</v>
      </c>
      <c r="AU182" s="224" t="s">
        <v>85</v>
      </c>
      <c r="AY182" s="223" t="s">
        <v>159</v>
      </c>
      <c r="BK182" s="225">
        <f>SUM(BK183:BK197)</f>
        <v>0</v>
      </c>
    </row>
    <row r="183" s="2" customFormat="1" ht="16.5" customHeight="1">
      <c r="A183" s="39"/>
      <c r="B183" s="40"/>
      <c r="C183" s="228" t="s">
        <v>7</v>
      </c>
      <c r="D183" s="228" t="s">
        <v>161</v>
      </c>
      <c r="E183" s="229" t="s">
        <v>1384</v>
      </c>
      <c r="F183" s="230" t="s">
        <v>1385</v>
      </c>
      <c r="G183" s="231" t="s">
        <v>358</v>
      </c>
      <c r="H183" s="232">
        <v>1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165</v>
      </c>
      <c r="AT183" s="240" t="s">
        <v>161</v>
      </c>
      <c r="AU183" s="240" t="s">
        <v>87</v>
      </c>
      <c r="AY183" s="18" t="s">
        <v>159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165</v>
      </c>
      <c r="BM183" s="240" t="s">
        <v>1386</v>
      </c>
    </row>
    <row r="184" s="2" customFormat="1" ht="16.5" customHeight="1">
      <c r="A184" s="39"/>
      <c r="B184" s="40"/>
      <c r="C184" s="228" t="s">
        <v>326</v>
      </c>
      <c r="D184" s="228" t="s">
        <v>161</v>
      </c>
      <c r="E184" s="229" t="s">
        <v>1387</v>
      </c>
      <c r="F184" s="230" t="s">
        <v>1388</v>
      </c>
      <c r="G184" s="231" t="s">
        <v>358</v>
      </c>
      <c r="H184" s="232">
        <v>1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165</v>
      </c>
      <c r="AT184" s="240" t="s">
        <v>161</v>
      </c>
      <c r="AU184" s="240" t="s">
        <v>87</v>
      </c>
      <c r="AY184" s="18" t="s">
        <v>159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165</v>
      </c>
      <c r="BM184" s="240" t="s">
        <v>1389</v>
      </c>
    </row>
    <row r="185" s="2" customFormat="1" ht="16.5" customHeight="1">
      <c r="A185" s="39"/>
      <c r="B185" s="40"/>
      <c r="C185" s="228" t="s">
        <v>331</v>
      </c>
      <c r="D185" s="228" t="s">
        <v>161</v>
      </c>
      <c r="E185" s="229" t="s">
        <v>1390</v>
      </c>
      <c r="F185" s="230" t="s">
        <v>1391</v>
      </c>
      <c r="G185" s="231" t="s">
        <v>358</v>
      </c>
      <c r="H185" s="232">
        <v>1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165</v>
      </c>
      <c r="AT185" s="240" t="s">
        <v>161</v>
      </c>
      <c r="AU185" s="240" t="s">
        <v>87</v>
      </c>
      <c r="AY185" s="18" t="s">
        <v>159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165</v>
      </c>
      <c r="BM185" s="240" t="s">
        <v>1392</v>
      </c>
    </row>
    <row r="186" s="2" customFormat="1" ht="24.15" customHeight="1">
      <c r="A186" s="39"/>
      <c r="B186" s="40"/>
      <c r="C186" s="228" t="s">
        <v>335</v>
      </c>
      <c r="D186" s="228" t="s">
        <v>161</v>
      </c>
      <c r="E186" s="229" t="s">
        <v>1393</v>
      </c>
      <c r="F186" s="230" t="s">
        <v>1394</v>
      </c>
      <c r="G186" s="231" t="s">
        <v>544</v>
      </c>
      <c r="H186" s="232">
        <v>2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165</v>
      </c>
      <c r="AT186" s="240" t="s">
        <v>161</v>
      </c>
      <c r="AU186" s="240" t="s">
        <v>87</v>
      </c>
      <c r="AY186" s="18" t="s">
        <v>159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85</v>
      </c>
      <c r="BK186" s="241">
        <f>ROUND(I186*H186,2)</f>
        <v>0</v>
      </c>
      <c r="BL186" s="18" t="s">
        <v>165</v>
      </c>
      <c r="BM186" s="240" t="s">
        <v>1395</v>
      </c>
    </row>
    <row r="187" s="2" customFormat="1" ht="24.15" customHeight="1">
      <c r="A187" s="39"/>
      <c r="B187" s="40"/>
      <c r="C187" s="228" t="s">
        <v>340</v>
      </c>
      <c r="D187" s="228" t="s">
        <v>161</v>
      </c>
      <c r="E187" s="229" t="s">
        <v>1396</v>
      </c>
      <c r="F187" s="230" t="s">
        <v>1397</v>
      </c>
      <c r="G187" s="231" t="s">
        <v>544</v>
      </c>
      <c r="H187" s="232">
        <v>31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165</v>
      </c>
      <c r="AT187" s="240" t="s">
        <v>161</v>
      </c>
      <c r="AU187" s="240" t="s">
        <v>87</v>
      </c>
      <c r="AY187" s="18" t="s">
        <v>159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85</v>
      </c>
      <c r="BK187" s="241">
        <f>ROUND(I187*H187,2)</f>
        <v>0</v>
      </c>
      <c r="BL187" s="18" t="s">
        <v>165</v>
      </c>
      <c r="BM187" s="240" t="s">
        <v>1398</v>
      </c>
    </row>
    <row r="188" s="2" customFormat="1" ht="24.15" customHeight="1">
      <c r="A188" s="39"/>
      <c r="B188" s="40"/>
      <c r="C188" s="286" t="s">
        <v>346</v>
      </c>
      <c r="D188" s="286" t="s">
        <v>341</v>
      </c>
      <c r="E188" s="287" t="s">
        <v>1399</v>
      </c>
      <c r="F188" s="288" t="s">
        <v>1400</v>
      </c>
      <c r="G188" s="289" t="s">
        <v>544</v>
      </c>
      <c r="H188" s="290">
        <v>31.465</v>
      </c>
      <c r="I188" s="291"/>
      <c r="J188" s="292">
        <f>ROUND(I188*H188,2)</f>
        <v>0</v>
      </c>
      <c r="K188" s="293"/>
      <c r="L188" s="294"/>
      <c r="M188" s="295" t="s">
        <v>1</v>
      </c>
      <c r="N188" s="296" t="s">
        <v>43</v>
      </c>
      <c r="O188" s="92"/>
      <c r="P188" s="238">
        <f>O188*H188</f>
        <v>0</v>
      </c>
      <c r="Q188" s="238">
        <v>0.00027</v>
      </c>
      <c r="R188" s="238">
        <f>Q188*H188</f>
        <v>0.0084955499999999993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208</v>
      </c>
      <c r="AT188" s="240" t="s">
        <v>341</v>
      </c>
      <c r="AU188" s="240" t="s">
        <v>87</v>
      </c>
      <c r="AY188" s="18" t="s">
        <v>159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165</v>
      </c>
      <c r="BM188" s="240" t="s">
        <v>1401</v>
      </c>
    </row>
    <row r="189" s="13" customFormat="1">
      <c r="A189" s="13"/>
      <c r="B189" s="242"/>
      <c r="C189" s="243"/>
      <c r="D189" s="244" t="s">
        <v>167</v>
      </c>
      <c r="E189" s="243"/>
      <c r="F189" s="246" t="s">
        <v>1402</v>
      </c>
      <c r="G189" s="243"/>
      <c r="H189" s="247">
        <v>31.465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167</v>
      </c>
      <c r="AU189" s="253" t="s">
        <v>87</v>
      </c>
      <c r="AV189" s="13" t="s">
        <v>87</v>
      </c>
      <c r="AW189" s="13" t="s">
        <v>4</v>
      </c>
      <c r="AX189" s="13" t="s">
        <v>85</v>
      </c>
      <c r="AY189" s="253" t="s">
        <v>159</v>
      </c>
    </row>
    <row r="190" s="2" customFormat="1" ht="24.15" customHeight="1">
      <c r="A190" s="39"/>
      <c r="B190" s="40"/>
      <c r="C190" s="228" t="s">
        <v>351</v>
      </c>
      <c r="D190" s="228" t="s">
        <v>161</v>
      </c>
      <c r="E190" s="229" t="s">
        <v>1403</v>
      </c>
      <c r="F190" s="230" t="s">
        <v>1404</v>
      </c>
      <c r="G190" s="231" t="s">
        <v>544</v>
      </c>
      <c r="H190" s="232">
        <v>31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165</v>
      </c>
      <c r="AT190" s="240" t="s">
        <v>161</v>
      </c>
      <c r="AU190" s="240" t="s">
        <v>87</v>
      </c>
      <c r="AY190" s="18" t="s">
        <v>159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165</v>
      </c>
      <c r="BM190" s="240" t="s">
        <v>1405</v>
      </c>
    </row>
    <row r="191" s="2" customFormat="1" ht="16.5" customHeight="1">
      <c r="A191" s="39"/>
      <c r="B191" s="40"/>
      <c r="C191" s="228" t="s">
        <v>355</v>
      </c>
      <c r="D191" s="228" t="s">
        <v>161</v>
      </c>
      <c r="E191" s="229" t="s">
        <v>1406</v>
      </c>
      <c r="F191" s="230" t="s">
        <v>1407</v>
      </c>
      <c r="G191" s="231" t="s">
        <v>544</v>
      </c>
      <c r="H191" s="232">
        <v>31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165</v>
      </c>
      <c r="AT191" s="240" t="s">
        <v>161</v>
      </c>
      <c r="AU191" s="240" t="s">
        <v>87</v>
      </c>
      <c r="AY191" s="18" t="s">
        <v>159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85</v>
      </c>
      <c r="BK191" s="241">
        <f>ROUND(I191*H191,2)</f>
        <v>0</v>
      </c>
      <c r="BL191" s="18" t="s">
        <v>165</v>
      </c>
      <c r="BM191" s="240" t="s">
        <v>1408</v>
      </c>
    </row>
    <row r="192" s="2" customFormat="1" ht="24.15" customHeight="1">
      <c r="A192" s="39"/>
      <c r="B192" s="40"/>
      <c r="C192" s="228" t="s">
        <v>360</v>
      </c>
      <c r="D192" s="228" t="s">
        <v>161</v>
      </c>
      <c r="E192" s="229" t="s">
        <v>1299</v>
      </c>
      <c r="F192" s="230" t="s">
        <v>1409</v>
      </c>
      <c r="G192" s="231" t="s">
        <v>266</v>
      </c>
      <c r="H192" s="232">
        <v>1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0.1056</v>
      </c>
      <c r="R192" s="238">
        <f>Q192*H192</f>
        <v>0.1056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165</v>
      </c>
      <c r="AT192" s="240" t="s">
        <v>161</v>
      </c>
      <c r="AU192" s="240" t="s">
        <v>87</v>
      </c>
      <c r="AY192" s="18" t="s">
        <v>159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85</v>
      </c>
      <c r="BK192" s="241">
        <f>ROUND(I192*H192,2)</f>
        <v>0</v>
      </c>
      <c r="BL192" s="18" t="s">
        <v>165</v>
      </c>
      <c r="BM192" s="240" t="s">
        <v>1410</v>
      </c>
    </row>
    <row r="193" s="2" customFormat="1" ht="24.15" customHeight="1">
      <c r="A193" s="39"/>
      <c r="B193" s="40"/>
      <c r="C193" s="228" t="s">
        <v>365</v>
      </c>
      <c r="D193" s="228" t="s">
        <v>161</v>
      </c>
      <c r="E193" s="229" t="s">
        <v>1302</v>
      </c>
      <c r="F193" s="230" t="s">
        <v>1303</v>
      </c>
      <c r="G193" s="231" t="s">
        <v>266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0.024240000000000001</v>
      </c>
      <c r="R193" s="238">
        <f>Q193*H193</f>
        <v>0.024240000000000001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165</v>
      </c>
      <c r="AT193" s="240" t="s">
        <v>161</v>
      </c>
      <c r="AU193" s="240" t="s">
        <v>87</v>
      </c>
      <c r="AY193" s="18" t="s">
        <v>159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165</v>
      </c>
      <c r="BM193" s="240" t="s">
        <v>1411</v>
      </c>
    </row>
    <row r="194" s="2" customFormat="1" ht="24.15" customHeight="1">
      <c r="A194" s="39"/>
      <c r="B194" s="40"/>
      <c r="C194" s="228" t="s">
        <v>371</v>
      </c>
      <c r="D194" s="228" t="s">
        <v>161</v>
      </c>
      <c r="E194" s="229" t="s">
        <v>1305</v>
      </c>
      <c r="F194" s="230" t="s">
        <v>1306</v>
      </c>
      <c r="G194" s="231" t="s">
        <v>266</v>
      </c>
      <c r="H194" s="232">
        <v>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165</v>
      </c>
      <c r="AT194" s="240" t="s">
        <v>161</v>
      </c>
      <c r="AU194" s="240" t="s">
        <v>87</v>
      </c>
      <c r="AY194" s="18" t="s">
        <v>159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85</v>
      </c>
      <c r="BK194" s="241">
        <f>ROUND(I194*H194,2)</f>
        <v>0</v>
      </c>
      <c r="BL194" s="18" t="s">
        <v>165</v>
      </c>
      <c r="BM194" s="240" t="s">
        <v>1412</v>
      </c>
    </row>
    <row r="195" s="2" customFormat="1" ht="33" customHeight="1">
      <c r="A195" s="39"/>
      <c r="B195" s="40"/>
      <c r="C195" s="228" t="s">
        <v>377</v>
      </c>
      <c r="D195" s="228" t="s">
        <v>161</v>
      </c>
      <c r="E195" s="229" t="s">
        <v>1308</v>
      </c>
      <c r="F195" s="230" t="s">
        <v>1309</v>
      </c>
      <c r="G195" s="231" t="s">
        <v>266</v>
      </c>
      <c r="H195" s="232">
        <v>1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0.42115999999999998</v>
      </c>
      <c r="R195" s="238">
        <f>Q195*H195</f>
        <v>0.42115999999999998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165</v>
      </c>
      <c r="AT195" s="240" t="s">
        <v>161</v>
      </c>
      <c r="AU195" s="240" t="s">
        <v>87</v>
      </c>
      <c r="AY195" s="18" t="s">
        <v>159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85</v>
      </c>
      <c r="BK195" s="241">
        <f>ROUND(I195*H195,2)</f>
        <v>0</v>
      </c>
      <c r="BL195" s="18" t="s">
        <v>165</v>
      </c>
      <c r="BM195" s="240" t="s">
        <v>1413</v>
      </c>
    </row>
    <row r="196" s="2" customFormat="1" ht="16.5" customHeight="1">
      <c r="A196" s="39"/>
      <c r="B196" s="40"/>
      <c r="C196" s="228" t="s">
        <v>381</v>
      </c>
      <c r="D196" s="228" t="s">
        <v>161</v>
      </c>
      <c r="E196" s="229" t="s">
        <v>1414</v>
      </c>
      <c r="F196" s="230" t="s">
        <v>1415</v>
      </c>
      <c r="G196" s="231" t="s">
        <v>544</v>
      </c>
      <c r="H196" s="232">
        <v>31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0.00019000000000000001</v>
      </c>
      <c r="R196" s="238">
        <f>Q196*H196</f>
        <v>0.0058900000000000003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165</v>
      </c>
      <c r="AT196" s="240" t="s">
        <v>161</v>
      </c>
      <c r="AU196" s="240" t="s">
        <v>87</v>
      </c>
      <c r="AY196" s="18" t="s">
        <v>159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85</v>
      </c>
      <c r="BK196" s="241">
        <f>ROUND(I196*H196,2)</f>
        <v>0</v>
      </c>
      <c r="BL196" s="18" t="s">
        <v>165</v>
      </c>
      <c r="BM196" s="240" t="s">
        <v>1416</v>
      </c>
    </row>
    <row r="197" s="2" customFormat="1" ht="21.75" customHeight="1">
      <c r="A197" s="39"/>
      <c r="B197" s="40"/>
      <c r="C197" s="228" t="s">
        <v>385</v>
      </c>
      <c r="D197" s="228" t="s">
        <v>161</v>
      </c>
      <c r="E197" s="229" t="s">
        <v>1417</v>
      </c>
      <c r="F197" s="230" t="s">
        <v>1418</v>
      </c>
      <c r="G197" s="231" t="s">
        <v>544</v>
      </c>
      <c r="H197" s="232">
        <v>31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6.0000000000000002E-05</v>
      </c>
      <c r="R197" s="238">
        <f>Q197*H197</f>
        <v>0.0018600000000000001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165</v>
      </c>
      <c r="AT197" s="240" t="s">
        <v>161</v>
      </c>
      <c r="AU197" s="240" t="s">
        <v>87</v>
      </c>
      <c r="AY197" s="18" t="s">
        <v>159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85</v>
      </c>
      <c r="BK197" s="241">
        <f>ROUND(I197*H197,2)</f>
        <v>0</v>
      </c>
      <c r="BL197" s="18" t="s">
        <v>165</v>
      </c>
      <c r="BM197" s="240" t="s">
        <v>1419</v>
      </c>
    </row>
    <row r="198" s="12" customFormat="1" ht="22.8" customHeight="1">
      <c r="A198" s="12"/>
      <c r="B198" s="212"/>
      <c r="C198" s="213"/>
      <c r="D198" s="214" t="s">
        <v>77</v>
      </c>
      <c r="E198" s="226" t="s">
        <v>415</v>
      </c>
      <c r="F198" s="226" t="s">
        <v>416</v>
      </c>
      <c r="G198" s="213"/>
      <c r="H198" s="213"/>
      <c r="I198" s="216"/>
      <c r="J198" s="227">
        <f>BK198</f>
        <v>0</v>
      </c>
      <c r="K198" s="213"/>
      <c r="L198" s="218"/>
      <c r="M198" s="219"/>
      <c r="N198" s="220"/>
      <c r="O198" s="220"/>
      <c r="P198" s="221">
        <f>P199</f>
        <v>0</v>
      </c>
      <c r="Q198" s="220"/>
      <c r="R198" s="221">
        <f>R199</f>
        <v>0</v>
      </c>
      <c r="S198" s="220"/>
      <c r="T198" s="222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85</v>
      </c>
      <c r="AT198" s="224" t="s">
        <v>77</v>
      </c>
      <c r="AU198" s="224" t="s">
        <v>85</v>
      </c>
      <c r="AY198" s="223" t="s">
        <v>159</v>
      </c>
      <c r="BK198" s="225">
        <f>BK199</f>
        <v>0</v>
      </c>
    </row>
    <row r="199" s="2" customFormat="1" ht="24.15" customHeight="1">
      <c r="A199" s="39"/>
      <c r="B199" s="40"/>
      <c r="C199" s="228" t="s">
        <v>390</v>
      </c>
      <c r="D199" s="228" t="s">
        <v>161</v>
      </c>
      <c r="E199" s="229" t="s">
        <v>1328</v>
      </c>
      <c r="F199" s="230" t="s">
        <v>1329</v>
      </c>
      <c r="G199" s="231" t="s">
        <v>271</v>
      </c>
      <c r="H199" s="232">
        <v>22.838000000000001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165</v>
      </c>
      <c r="AT199" s="240" t="s">
        <v>161</v>
      </c>
      <c r="AU199" s="240" t="s">
        <v>87</v>
      </c>
      <c r="AY199" s="18" t="s">
        <v>159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165</v>
      </c>
      <c r="BM199" s="240" t="s">
        <v>1420</v>
      </c>
    </row>
    <row r="200" s="12" customFormat="1" ht="25.92" customHeight="1">
      <c r="A200" s="12"/>
      <c r="B200" s="212"/>
      <c r="C200" s="213"/>
      <c r="D200" s="214" t="s">
        <v>77</v>
      </c>
      <c r="E200" s="215" t="s">
        <v>421</v>
      </c>
      <c r="F200" s="215" t="s">
        <v>422</v>
      </c>
      <c r="G200" s="213"/>
      <c r="H200" s="213"/>
      <c r="I200" s="216"/>
      <c r="J200" s="217">
        <f>BK200</f>
        <v>0</v>
      </c>
      <c r="K200" s="213"/>
      <c r="L200" s="218"/>
      <c r="M200" s="219"/>
      <c r="N200" s="220"/>
      <c r="O200" s="220"/>
      <c r="P200" s="221">
        <f>P201</f>
        <v>0</v>
      </c>
      <c r="Q200" s="220"/>
      <c r="R200" s="221">
        <f>R201</f>
        <v>0.00080000000000000004</v>
      </c>
      <c r="S200" s="220"/>
      <c r="T200" s="222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3" t="s">
        <v>87</v>
      </c>
      <c r="AT200" s="224" t="s">
        <v>77</v>
      </c>
      <c r="AU200" s="224" t="s">
        <v>78</v>
      </c>
      <c r="AY200" s="223" t="s">
        <v>159</v>
      </c>
      <c r="BK200" s="225">
        <f>BK201</f>
        <v>0</v>
      </c>
    </row>
    <row r="201" s="12" customFormat="1" ht="22.8" customHeight="1">
      <c r="A201" s="12"/>
      <c r="B201" s="212"/>
      <c r="C201" s="213"/>
      <c r="D201" s="214" t="s">
        <v>77</v>
      </c>
      <c r="E201" s="226" t="s">
        <v>567</v>
      </c>
      <c r="F201" s="226" t="s">
        <v>568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SUM(P202:P203)</f>
        <v>0</v>
      </c>
      <c r="Q201" s="220"/>
      <c r="R201" s="221">
        <f>SUM(R202:R203)</f>
        <v>0.00080000000000000004</v>
      </c>
      <c r="S201" s="220"/>
      <c r="T201" s="222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87</v>
      </c>
      <c r="AT201" s="224" t="s">
        <v>77</v>
      </c>
      <c r="AU201" s="224" t="s">
        <v>85</v>
      </c>
      <c r="AY201" s="223" t="s">
        <v>159</v>
      </c>
      <c r="BK201" s="225">
        <f>SUM(BK202:BK203)</f>
        <v>0</v>
      </c>
    </row>
    <row r="202" s="2" customFormat="1" ht="24.15" customHeight="1">
      <c r="A202" s="39"/>
      <c r="B202" s="40"/>
      <c r="C202" s="228" t="s">
        <v>398</v>
      </c>
      <c r="D202" s="228" t="s">
        <v>161</v>
      </c>
      <c r="E202" s="229" t="s">
        <v>1421</v>
      </c>
      <c r="F202" s="230" t="s">
        <v>1422</v>
      </c>
      <c r="G202" s="231" t="s">
        <v>266</v>
      </c>
      <c r="H202" s="232">
        <v>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0.00080000000000000004</v>
      </c>
      <c r="R202" s="238">
        <f>Q202*H202</f>
        <v>0.00080000000000000004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268</v>
      </c>
      <c r="AT202" s="240" t="s">
        <v>161</v>
      </c>
      <c r="AU202" s="240" t="s">
        <v>87</v>
      </c>
      <c r="AY202" s="18" t="s">
        <v>159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85</v>
      </c>
      <c r="BK202" s="241">
        <f>ROUND(I202*H202,2)</f>
        <v>0</v>
      </c>
      <c r="BL202" s="18" t="s">
        <v>268</v>
      </c>
      <c r="BM202" s="240" t="s">
        <v>1423</v>
      </c>
    </row>
    <row r="203" s="2" customFormat="1" ht="24.15" customHeight="1">
      <c r="A203" s="39"/>
      <c r="B203" s="40"/>
      <c r="C203" s="228" t="s">
        <v>403</v>
      </c>
      <c r="D203" s="228" t="s">
        <v>161</v>
      </c>
      <c r="E203" s="229" t="s">
        <v>1424</v>
      </c>
      <c r="F203" s="230" t="s">
        <v>1425</v>
      </c>
      <c r="G203" s="231" t="s">
        <v>271</v>
      </c>
      <c r="H203" s="232">
        <v>0.001</v>
      </c>
      <c r="I203" s="233"/>
      <c r="J203" s="234">
        <f>ROUND(I203*H203,2)</f>
        <v>0</v>
      </c>
      <c r="K203" s="235"/>
      <c r="L203" s="45"/>
      <c r="M203" s="297" t="s">
        <v>1</v>
      </c>
      <c r="N203" s="298" t="s">
        <v>43</v>
      </c>
      <c r="O203" s="299"/>
      <c r="P203" s="300">
        <f>O203*H203</f>
        <v>0</v>
      </c>
      <c r="Q203" s="300">
        <v>0</v>
      </c>
      <c r="R203" s="300">
        <f>Q203*H203</f>
        <v>0</v>
      </c>
      <c r="S203" s="300">
        <v>0</v>
      </c>
      <c r="T203" s="30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268</v>
      </c>
      <c r="AT203" s="240" t="s">
        <v>161</v>
      </c>
      <c r="AU203" s="240" t="s">
        <v>87</v>
      </c>
      <c r="AY203" s="18" t="s">
        <v>159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85</v>
      </c>
      <c r="BK203" s="241">
        <f>ROUND(I203*H203,2)</f>
        <v>0</v>
      </c>
      <c r="BL203" s="18" t="s">
        <v>268</v>
      </c>
      <c r="BM203" s="240" t="s">
        <v>1426</v>
      </c>
    </row>
    <row r="204" s="2" customFormat="1" ht="6.96" customHeight="1">
      <c r="A204" s="39"/>
      <c r="B204" s="67"/>
      <c r="C204" s="68"/>
      <c r="D204" s="68"/>
      <c r="E204" s="68"/>
      <c r="F204" s="68"/>
      <c r="G204" s="68"/>
      <c r="H204" s="68"/>
      <c r="I204" s="68"/>
      <c r="J204" s="68"/>
      <c r="K204" s="68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+6CdgSxoRnQJhTweQVSCZ5fwaQWxYAench9URx0c3owWQ1F9Bp4S1nOgzh0SXw4jEcIraIP2UpFffLCYWTZokg==" hashValue="0/pSRDyInefF9VS0Z6hA6ZGgi2FgF1wdfbKNHmD4eK+0MpmxdXohJs1PXLFjkPLUwU1vdcpjD/54sdDCdnbU8w==" algorithmName="SHA-512" password="CC35"/>
  <autoFilter ref="C126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Kompostovací hala Eš</v>
      </c>
      <c r="F7" s="151"/>
      <c r="G7" s="151"/>
      <c r="H7" s="151"/>
      <c r="L7" s="21"/>
    </row>
    <row r="8" s="1" customFormat="1" ht="12" customHeight="1">
      <c r="B8" s="21"/>
      <c r="D8" s="151" t="s">
        <v>125</v>
      </c>
      <c r="L8" s="21"/>
    </row>
    <row r="9" s="2" customFormat="1" ht="16.5" customHeight="1">
      <c r="A9" s="39"/>
      <c r="B9" s="45"/>
      <c r="C9" s="39"/>
      <c r="D9" s="39"/>
      <c r="E9" s="152" t="s">
        <v>1427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ROUND((SUM(BE126:BE159)),  2)</f>
        <v>0</v>
      </c>
      <c r="G35" s="39"/>
      <c r="H35" s="39"/>
      <c r="I35" s="165">
        <v>0.20999999999999999</v>
      </c>
      <c r="J35" s="164">
        <f>ROUND(((SUM(BE126:BE159))*I35),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ROUND((SUM(BF126:BF159)),  2)</f>
        <v>0</v>
      </c>
      <c r="G36" s="39"/>
      <c r="H36" s="39"/>
      <c r="I36" s="165">
        <v>0.12</v>
      </c>
      <c r="J36" s="164">
        <f>ROUND(((SUM(BF126:BF159))*I36),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ROUND((SUM(BG126:BG159)),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ROUND((SUM(BH126:BH159)),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ROUND((SUM(BI126:BI159)),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Kompostovací hala Eš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1427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06-01 - Zpevněná plocha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Eš</v>
      </c>
      <c r="G91" s="41"/>
      <c r="H91" s="41"/>
      <c r="I91" s="33" t="s">
        <v>22</v>
      </c>
      <c r="J91" s="80" t="str">
        <f>IF(J14="","",J14)</f>
        <v>30. 5. 2024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Tomáš Salač</v>
      </c>
      <c r="G93" s="41"/>
      <c r="H93" s="41"/>
      <c r="I93" s="33" t="s">
        <v>31</v>
      </c>
      <c r="J93" s="37" t="str">
        <f>E23</f>
        <v>Ing. Pavel Strnad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130</v>
      </c>
      <c r="D96" s="186"/>
      <c r="E96" s="186"/>
      <c r="F96" s="186"/>
      <c r="G96" s="186"/>
      <c r="H96" s="186"/>
      <c r="I96" s="186"/>
      <c r="J96" s="187" t="s">
        <v>131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132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89"/>
      <c r="C99" s="190"/>
      <c r="D99" s="191" t="s">
        <v>134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135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138</v>
      </c>
      <c r="E101" s="197"/>
      <c r="F101" s="197"/>
      <c r="G101" s="197"/>
      <c r="H101" s="197"/>
      <c r="I101" s="197"/>
      <c r="J101" s="198">
        <f>J144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1429</v>
      </c>
      <c r="E102" s="197"/>
      <c r="F102" s="197"/>
      <c r="G102" s="197"/>
      <c r="H102" s="197"/>
      <c r="I102" s="197"/>
      <c r="J102" s="198">
        <f>J145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4"/>
      <c r="D103" s="196" t="s">
        <v>1430</v>
      </c>
      <c r="E103" s="197"/>
      <c r="F103" s="197"/>
      <c r="G103" s="197"/>
      <c r="H103" s="197"/>
      <c r="I103" s="197"/>
      <c r="J103" s="198">
        <f>J153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140</v>
      </c>
      <c r="E104" s="197"/>
      <c r="F104" s="197"/>
      <c r="G104" s="197"/>
      <c r="H104" s="197"/>
      <c r="I104" s="197"/>
      <c r="J104" s="198">
        <f>J158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Kompostovací hala Eš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1427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06-01 - Zpevněná plocha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Eš</v>
      </c>
      <c r="G120" s="41"/>
      <c r="H120" s="41"/>
      <c r="I120" s="33" t="s">
        <v>22</v>
      </c>
      <c r="J120" s="80" t="str">
        <f>IF(J14="","",J14)</f>
        <v>30. 5. 2024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Tomáš Salač</v>
      </c>
      <c r="G122" s="41"/>
      <c r="H122" s="41"/>
      <c r="I122" s="33" t="s">
        <v>31</v>
      </c>
      <c r="J122" s="37" t="str">
        <f>E23</f>
        <v>Ing. Pavel Strnad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29</v>
      </c>
      <c r="D123" s="41"/>
      <c r="E123" s="41"/>
      <c r="F123" s="28" t="str">
        <f>IF(E20="","",E20)</f>
        <v>Vyplň údaj</v>
      </c>
      <c r="G123" s="41"/>
      <c r="H123" s="41"/>
      <c r="I123" s="33" t="s">
        <v>35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145</v>
      </c>
      <c r="D125" s="203" t="s">
        <v>63</v>
      </c>
      <c r="E125" s="203" t="s">
        <v>59</v>
      </c>
      <c r="F125" s="203" t="s">
        <v>60</v>
      </c>
      <c r="G125" s="203" t="s">
        <v>146</v>
      </c>
      <c r="H125" s="203" t="s">
        <v>147</v>
      </c>
      <c r="I125" s="203" t="s">
        <v>148</v>
      </c>
      <c r="J125" s="204" t="s">
        <v>131</v>
      </c>
      <c r="K125" s="205" t="s">
        <v>149</v>
      </c>
      <c r="L125" s="206"/>
      <c r="M125" s="101" t="s">
        <v>1</v>
      </c>
      <c r="N125" s="102" t="s">
        <v>42</v>
      </c>
      <c r="O125" s="102" t="s">
        <v>150</v>
      </c>
      <c r="P125" s="102" t="s">
        <v>151</v>
      </c>
      <c r="Q125" s="102" t="s">
        <v>152</v>
      </c>
      <c r="R125" s="102" t="s">
        <v>153</v>
      </c>
      <c r="S125" s="102" t="s">
        <v>154</v>
      </c>
      <c r="T125" s="103" t="s">
        <v>155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156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771.53033749999997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133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77</v>
      </c>
      <c r="E127" s="215" t="s">
        <v>157</v>
      </c>
      <c r="F127" s="215" t="s">
        <v>158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P128+P144+P158</f>
        <v>0</v>
      </c>
      <c r="Q127" s="220"/>
      <c r="R127" s="221">
        <f>R128+R144+R158</f>
        <v>771.53033749999997</v>
      </c>
      <c r="S127" s="220"/>
      <c r="T127" s="222">
        <f>T128+T144+T158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85</v>
      </c>
      <c r="AT127" s="224" t="s">
        <v>77</v>
      </c>
      <c r="AU127" s="224" t="s">
        <v>78</v>
      </c>
      <c r="AY127" s="223" t="s">
        <v>159</v>
      </c>
      <c r="BK127" s="225">
        <f>BK128+BK144+BK158</f>
        <v>0</v>
      </c>
    </row>
    <row r="128" s="12" customFormat="1" ht="22.8" customHeight="1">
      <c r="A128" s="12"/>
      <c r="B128" s="212"/>
      <c r="C128" s="213"/>
      <c r="D128" s="214" t="s">
        <v>77</v>
      </c>
      <c r="E128" s="226" t="s">
        <v>85</v>
      </c>
      <c r="F128" s="226" t="s">
        <v>160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SUM(P129:P143)</f>
        <v>0</v>
      </c>
      <c r="Q128" s="220"/>
      <c r="R128" s="221">
        <f>SUM(R129:R143)</f>
        <v>0</v>
      </c>
      <c r="S128" s="220"/>
      <c r="T128" s="222">
        <f>SUM(T129:T143)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85</v>
      </c>
      <c r="AT128" s="224" t="s">
        <v>77</v>
      </c>
      <c r="AU128" s="224" t="s">
        <v>85</v>
      </c>
      <c r="AY128" s="223" t="s">
        <v>159</v>
      </c>
      <c r="BK128" s="225">
        <f>SUM(BK129:BK143)</f>
        <v>0</v>
      </c>
    </row>
    <row r="129" s="2" customFormat="1" ht="24.15" customHeight="1">
      <c r="A129" s="39"/>
      <c r="B129" s="40"/>
      <c r="C129" s="228" t="s">
        <v>85</v>
      </c>
      <c r="D129" s="228" t="s">
        <v>161</v>
      </c>
      <c r="E129" s="229" t="s">
        <v>162</v>
      </c>
      <c r="F129" s="230" t="s">
        <v>163</v>
      </c>
      <c r="G129" s="231" t="s">
        <v>164</v>
      </c>
      <c r="H129" s="232">
        <v>660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43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165</v>
      </c>
      <c r="AT129" s="240" t="s">
        <v>161</v>
      </c>
      <c r="AU129" s="240" t="s">
        <v>87</v>
      </c>
      <c r="AY129" s="18" t="s">
        <v>159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165</v>
      </c>
      <c r="BM129" s="240" t="s">
        <v>1431</v>
      </c>
    </row>
    <row r="130" s="13" customFormat="1">
      <c r="A130" s="13"/>
      <c r="B130" s="242"/>
      <c r="C130" s="243"/>
      <c r="D130" s="244" t="s">
        <v>167</v>
      </c>
      <c r="E130" s="245" t="s">
        <v>1</v>
      </c>
      <c r="F130" s="246" t="s">
        <v>1432</v>
      </c>
      <c r="G130" s="243"/>
      <c r="H130" s="247">
        <v>660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167</v>
      </c>
      <c r="AU130" s="253" t="s">
        <v>87</v>
      </c>
      <c r="AV130" s="13" t="s">
        <v>87</v>
      </c>
      <c r="AW130" s="13" t="s">
        <v>34</v>
      </c>
      <c r="AX130" s="13" t="s">
        <v>78</v>
      </c>
      <c r="AY130" s="253" t="s">
        <v>159</v>
      </c>
    </row>
    <row r="131" s="15" customFormat="1">
      <c r="A131" s="15"/>
      <c r="B131" s="264"/>
      <c r="C131" s="265"/>
      <c r="D131" s="244" t="s">
        <v>167</v>
      </c>
      <c r="E131" s="266" t="s">
        <v>1</v>
      </c>
      <c r="F131" s="267" t="s">
        <v>171</v>
      </c>
      <c r="G131" s="265"/>
      <c r="H131" s="268">
        <v>660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167</v>
      </c>
      <c r="AU131" s="274" t="s">
        <v>87</v>
      </c>
      <c r="AV131" s="15" t="s">
        <v>165</v>
      </c>
      <c r="AW131" s="15" t="s">
        <v>34</v>
      </c>
      <c r="AX131" s="15" t="s">
        <v>85</v>
      </c>
      <c r="AY131" s="274" t="s">
        <v>159</v>
      </c>
    </row>
    <row r="132" s="2" customFormat="1" ht="37.8" customHeight="1">
      <c r="A132" s="39"/>
      <c r="B132" s="40"/>
      <c r="C132" s="228" t="s">
        <v>87</v>
      </c>
      <c r="D132" s="228" t="s">
        <v>161</v>
      </c>
      <c r="E132" s="229" t="s">
        <v>172</v>
      </c>
      <c r="F132" s="230" t="s">
        <v>173</v>
      </c>
      <c r="G132" s="231" t="s">
        <v>174</v>
      </c>
      <c r="H132" s="232">
        <v>132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165</v>
      </c>
      <c r="AT132" s="240" t="s">
        <v>161</v>
      </c>
      <c r="AU132" s="240" t="s">
        <v>87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165</v>
      </c>
      <c r="BM132" s="240" t="s">
        <v>1433</v>
      </c>
    </row>
    <row r="133" s="13" customFormat="1">
      <c r="A133" s="13"/>
      <c r="B133" s="242"/>
      <c r="C133" s="243"/>
      <c r="D133" s="244" t="s">
        <v>167</v>
      </c>
      <c r="E133" s="245" t="s">
        <v>1</v>
      </c>
      <c r="F133" s="246" t="s">
        <v>1434</v>
      </c>
      <c r="G133" s="243"/>
      <c r="H133" s="247">
        <v>132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167</v>
      </c>
      <c r="AU133" s="253" t="s">
        <v>87</v>
      </c>
      <c r="AV133" s="13" t="s">
        <v>87</v>
      </c>
      <c r="AW133" s="13" t="s">
        <v>34</v>
      </c>
      <c r="AX133" s="13" t="s">
        <v>78</v>
      </c>
      <c r="AY133" s="253" t="s">
        <v>159</v>
      </c>
    </row>
    <row r="134" s="15" customFormat="1">
      <c r="A134" s="15"/>
      <c r="B134" s="264"/>
      <c r="C134" s="265"/>
      <c r="D134" s="244" t="s">
        <v>167</v>
      </c>
      <c r="E134" s="266" t="s">
        <v>1</v>
      </c>
      <c r="F134" s="267" t="s">
        <v>171</v>
      </c>
      <c r="G134" s="265"/>
      <c r="H134" s="268">
        <v>132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4" t="s">
        <v>167</v>
      </c>
      <c r="AU134" s="274" t="s">
        <v>87</v>
      </c>
      <c r="AV134" s="15" t="s">
        <v>165</v>
      </c>
      <c r="AW134" s="15" t="s">
        <v>34</v>
      </c>
      <c r="AX134" s="15" t="s">
        <v>85</v>
      </c>
      <c r="AY134" s="274" t="s">
        <v>159</v>
      </c>
    </row>
    <row r="135" s="2" customFormat="1" ht="16.5" customHeight="1">
      <c r="A135" s="39"/>
      <c r="B135" s="40"/>
      <c r="C135" s="228" t="s">
        <v>177</v>
      </c>
      <c r="D135" s="228" t="s">
        <v>161</v>
      </c>
      <c r="E135" s="229" t="s">
        <v>178</v>
      </c>
      <c r="F135" s="230" t="s">
        <v>179</v>
      </c>
      <c r="G135" s="231" t="s">
        <v>174</v>
      </c>
      <c r="H135" s="232">
        <v>132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165</v>
      </c>
      <c r="AT135" s="240" t="s">
        <v>161</v>
      </c>
      <c r="AU135" s="240" t="s">
        <v>87</v>
      </c>
      <c r="AY135" s="18" t="s">
        <v>159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165</v>
      </c>
      <c r="BM135" s="240" t="s">
        <v>1435</v>
      </c>
    </row>
    <row r="136" s="2" customFormat="1" ht="33" customHeight="1">
      <c r="A136" s="39"/>
      <c r="B136" s="40"/>
      <c r="C136" s="228" t="s">
        <v>165</v>
      </c>
      <c r="D136" s="228" t="s">
        <v>161</v>
      </c>
      <c r="E136" s="229" t="s">
        <v>1082</v>
      </c>
      <c r="F136" s="230" t="s">
        <v>1083</v>
      </c>
      <c r="G136" s="231" t="s">
        <v>174</v>
      </c>
      <c r="H136" s="232">
        <v>204.59999999999999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165</v>
      </c>
      <c r="AT136" s="240" t="s">
        <v>161</v>
      </c>
      <c r="AU136" s="240" t="s">
        <v>87</v>
      </c>
      <c r="AY136" s="18" t="s">
        <v>159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165</v>
      </c>
      <c r="BM136" s="240" t="s">
        <v>1436</v>
      </c>
    </row>
    <row r="137" s="13" customFormat="1">
      <c r="A137" s="13"/>
      <c r="B137" s="242"/>
      <c r="C137" s="243"/>
      <c r="D137" s="244" t="s">
        <v>167</v>
      </c>
      <c r="E137" s="245" t="s">
        <v>1</v>
      </c>
      <c r="F137" s="246" t="s">
        <v>1437</v>
      </c>
      <c r="G137" s="243"/>
      <c r="H137" s="247">
        <v>204.59999999999999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167</v>
      </c>
      <c r="AU137" s="253" t="s">
        <v>87</v>
      </c>
      <c r="AV137" s="13" t="s">
        <v>87</v>
      </c>
      <c r="AW137" s="13" t="s">
        <v>34</v>
      </c>
      <c r="AX137" s="13" t="s">
        <v>78</v>
      </c>
      <c r="AY137" s="253" t="s">
        <v>159</v>
      </c>
    </row>
    <row r="138" s="15" customFormat="1">
      <c r="A138" s="15"/>
      <c r="B138" s="264"/>
      <c r="C138" s="265"/>
      <c r="D138" s="244" t="s">
        <v>167</v>
      </c>
      <c r="E138" s="266" t="s">
        <v>1</v>
      </c>
      <c r="F138" s="267" t="s">
        <v>171</v>
      </c>
      <c r="G138" s="265"/>
      <c r="H138" s="268">
        <v>204.59999999999999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4" t="s">
        <v>167</v>
      </c>
      <c r="AU138" s="274" t="s">
        <v>87</v>
      </c>
      <c r="AV138" s="15" t="s">
        <v>165</v>
      </c>
      <c r="AW138" s="15" t="s">
        <v>34</v>
      </c>
      <c r="AX138" s="15" t="s">
        <v>85</v>
      </c>
      <c r="AY138" s="274" t="s">
        <v>159</v>
      </c>
    </row>
    <row r="139" s="2" customFormat="1" ht="37.8" customHeight="1">
      <c r="A139" s="39"/>
      <c r="B139" s="40"/>
      <c r="C139" s="228" t="s">
        <v>193</v>
      </c>
      <c r="D139" s="228" t="s">
        <v>161</v>
      </c>
      <c r="E139" s="229" t="s">
        <v>1438</v>
      </c>
      <c r="F139" s="230" t="s">
        <v>1439</v>
      </c>
      <c r="G139" s="231" t="s">
        <v>174</v>
      </c>
      <c r="H139" s="232">
        <v>204.59999999999999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165</v>
      </c>
      <c r="AT139" s="240" t="s">
        <v>161</v>
      </c>
      <c r="AU139" s="240" t="s">
        <v>87</v>
      </c>
      <c r="AY139" s="18" t="s">
        <v>159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165</v>
      </c>
      <c r="BM139" s="240" t="s">
        <v>1440</v>
      </c>
    </row>
    <row r="140" s="2" customFormat="1" ht="24.15" customHeight="1">
      <c r="A140" s="39"/>
      <c r="B140" s="40"/>
      <c r="C140" s="228" t="s">
        <v>197</v>
      </c>
      <c r="D140" s="228" t="s">
        <v>161</v>
      </c>
      <c r="E140" s="229" t="s">
        <v>1089</v>
      </c>
      <c r="F140" s="230" t="s">
        <v>1090</v>
      </c>
      <c r="G140" s="231" t="s">
        <v>174</v>
      </c>
      <c r="H140" s="232">
        <v>204.59999999999999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165</v>
      </c>
      <c r="AT140" s="240" t="s">
        <v>161</v>
      </c>
      <c r="AU140" s="240" t="s">
        <v>87</v>
      </c>
      <c r="AY140" s="18" t="s">
        <v>159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85</v>
      </c>
      <c r="BK140" s="241">
        <f>ROUND(I140*H140,2)</f>
        <v>0</v>
      </c>
      <c r="BL140" s="18" t="s">
        <v>165</v>
      </c>
      <c r="BM140" s="240" t="s">
        <v>1441</v>
      </c>
    </row>
    <row r="141" s="2" customFormat="1" ht="24.15" customHeight="1">
      <c r="A141" s="39"/>
      <c r="B141" s="40"/>
      <c r="C141" s="228" t="s">
        <v>204</v>
      </c>
      <c r="D141" s="228" t="s">
        <v>161</v>
      </c>
      <c r="E141" s="229" t="s">
        <v>1098</v>
      </c>
      <c r="F141" s="230" t="s">
        <v>1099</v>
      </c>
      <c r="G141" s="231" t="s">
        <v>164</v>
      </c>
      <c r="H141" s="232">
        <v>660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165</v>
      </c>
      <c r="AT141" s="240" t="s">
        <v>161</v>
      </c>
      <c r="AU141" s="240" t="s">
        <v>87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165</v>
      </c>
      <c r="BM141" s="240" t="s">
        <v>1442</v>
      </c>
    </row>
    <row r="142" s="13" customFormat="1">
      <c r="A142" s="13"/>
      <c r="B142" s="242"/>
      <c r="C142" s="243"/>
      <c r="D142" s="244" t="s">
        <v>167</v>
      </c>
      <c r="E142" s="245" t="s">
        <v>1</v>
      </c>
      <c r="F142" s="246" t="s">
        <v>1432</v>
      </c>
      <c r="G142" s="243"/>
      <c r="H142" s="247">
        <v>660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167</v>
      </c>
      <c r="AU142" s="253" t="s">
        <v>87</v>
      </c>
      <c r="AV142" s="13" t="s">
        <v>87</v>
      </c>
      <c r="AW142" s="13" t="s">
        <v>34</v>
      </c>
      <c r="AX142" s="13" t="s">
        <v>78</v>
      </c>
      <c r="AY142" s="253" t="s">
        <v>159</v>
      </c>
    </row>
    <row r="143" s="15" customFormat="1">
      <c r="A143" s="15"/>
      <c r="B143" s="264"/>
      <c r="C143" s="265"/>
      <c r="D143" s="244" t="s">
        <v>167</v>
      </c>
      <c r="E143" s="266" t="s">
        <v>1</v>
      </c>
      <c r="F143" s="267" t="s">
        <v>171</v>
      </c>
      <c r="G143" s="265"/>
      <c r="H143" s="268">
        <v>660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167</v>
      </c>
      <c r="AU143" s="274" t="s">
        <v>87</v>
      </c>
      <c r="AV143" s="15" t="s">
        <v>165</v>
      </c>
      <c r="AW143" s="15" t="s">
        <v>34</v>
      </c>
      <c r="AX143" s="15" t="s">
        <v>85</v>
      </c>
      <c r="AY143" s="274" t="s">
        <v>159</v>
      </c>
    </row>
    <row r="144" s="12" customFormat="1" ht="22.8" customHeight="1">
      <c r="A144" s="12"/>
      <c r="B144" s="212"/>
      <c r="C144" s="213"/>
      <c r="D144" s="214" t="s">
        <v>77</v>
      </c>
      <c r="E144" s="226" t="s">
        <v>193</v>
      </c>
      <c r="F144" s="226" t="s">
        <v>364</v>
      </c>
      <c r="G144" s="213"/>
      <c r="H144" s="213"/>
      <c r="I144" s="216"/>
      <c r="J144" s="227">
        <f>BK144</f>
        <v>0</v>
      </c>
      <c r="K144" s="213"/>
      <c r="L144" s="218"/>
      <c r="M144" s="219"/>
      <c r="N144" s="220"/>
      <c r="O144" s="220"/>
      <c r="P144" s="221">
        <f>P145+P153</f>
        <v>0</v>
      </c>
      <c r="Q144" s="220"/>
      <c r="R144" s="221">
        <f>R145+R153</f>
        <v>771.53033749999997</v>
      </c>
      <c r="S144" s="220"/>
      <c r="T144" s="222">
        <f>T145+T153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85</v>
      </c>
      <c r="AT144" s="224" t="s">
        <v>77</v>
      </c>
      <c r="AU144" s="224" t="s">
        <v>85</v>
      </c>
      <c r="AY144" s="223" t="s">
        <v>159</v>
      </c>
      <c r="BK144" s="225">
        <f>BK145+BK153</f>
        <v>0</v>
      </c>
    </row>
    <row r="145" s="12" customFormat="1" ht="20.88" customHeight="1">
      <c r="A145" s="12"/>
      <c r="B145" s="212"/>
      <c r="C145" s="213"/>
      <c r="D145" s="214" t="s">
        <v>77</v>
      </c>
      <c r="E145" s="226" t="s">
        <v>1443</v>
      </c>
      <c r="F145" s="226" t="s">
        <v>1444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SUM(P146:P152)</f>
        <v>0</v>
      </c>
      <c r="Q145" s="220"/>
      <c r="R145" s="221">
        <f>SUM(R146:R152)</f>
        <v>359.3128375</v>
      </c>
      <c r="S145" s="220"/>
      <c r="T145" s="222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85</v>
      </c>
      <c r="AT145" s="224" t="s">
        <v>77</v>
      </c>
      <c r="AU145" s="224" t="s">
        <v>87</v>
      </c>
      <c r="AY145" s="223" t="s">
        <v>159</v>
      </c>
      <c r="BK145" s="225">
        <f>SUM(BK146:BK152)</f>
        <v>0</v>
      </c>
    </row>
    <row r="146" s="2" customFormat="1" ht="24.15" customHeight="1">
      <c r="A146" s="39"/>
      <c r="B146" s="40"/>
      <c r="C146" s="228" t="s">
        <v>208</v>
      </c>
      <c r="D146" s="228" t="s">
        <v>161</v>
      </c>
      <c r="E146" s="229" t="s">
        <v>1445</v>
      </c>
      <c r="F146" s="230" t="s">
        <v>1446</v>
      </c>
      <c r="G146" s="231" t="s">
        <v>164</v>
      </c>
      <c r="H146" s="232">
        <v>291.5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0.48299999999999998</v>
      </c>
      <c r="R146" s="238">
        <f>Q146*H146</f>
        <v>140.7945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165</v>
      </c>
      <c r="AT146" s="240" t="s">
        <v>161</v>
      </c>
      <c r="AU146" s="240" t="s">
        <v>177</v>
      </c>
      <c r="AY146" s="18" t="s">
        <v>159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165</v>
      </c>
      <c r="BM146" s="240" t="s">
        <v>1447</v>
      </c>
    </row>
    <row r="147" s="13" customFormat="1">
      <c r="A147" s="13"/>
      <c r="B147" s="242"/>
      <c r="C147" s="243"/>
      <c r="D147" s="244" t="s">
        <v>167</v>
      </c>
      <c r="E147" s="245" t="s">
        <v>1</v>
      </c>
      <c r="F147" s="246" t="s">
        <v>1448</v>
      </c>
      <c r="G147" s="243"/>
      <c r="H147" s="247">
        <v>291.5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167</v>
      </c>
      <c r="AU147" s="253" t="s">
        <v>177</v>
      </c>
      <c r="AV147" s="13" t="s">
        <v>87</v>
      </c>
      <c r="AW147" s="13" t="s">
        <v>34</v>
      </c>
      <c r="AX147" s="13" t="s">
        <v>78</v>
      </c>
      <c r="AY147" s="253" t="s">
        <v>159</v>
      </c>
    </row>
    <row r="148" s="15" customFormat="1">
      <c r="A148" s="15"/>
      <c r="B148" s="264"/>
      <c r="C148" s="265"/>
      <c r="D148" s="244" t="s">
        <v>167</v>
      </c>
      <c r="E148" s="266" t="s">
        <v>1</v>
      </c>
      <c r="F148" s="267" t="s">
        <v>171</v>
      </c>
      <c r="G148" s="265"/>
      <c r="H148" s="268">
        <v>291.5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167</v>
      </c>
      <c r="AU148" s="274" t="s">
        <v>177</v>
      </c>
      <c r="AV148" s="15" t="s">
        <v>165</v>
      </c>
      <c r="AW148" s="15" t="s">
        <v>34</v>
      </c>
      <c r="AX148" s="15" t="s">
        <v>85</v>
      </c>
      <c r="AY148" s="274" t="s">
        <v>159</v>
      </c>
    </row>
    <row r="149" s="2" customFormat="1" ht="16.5" customHeight="1">
      <c r="A149" s="39"/>
      <c r="B149" s="40"/>
      <c r="C149" s="228" t="s">
        <v>215</v>
      </c>
      <c r="D149" s="228" t="s">
        <v>161</v>
      </c>
      <c r="E149" s="229" t="s">
        <v>1449</v>
      </c>
      <c r="F149" s="230" t="s">
        <v>1450</v>
      </c>
      <c r="G149" s="231" t="s">
        <v>164</v>
      </c>
      <c r="H149" s="232">
        <v>278.25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0.28715000000000002</v>
      </c>
      <c r="R149" s="238">
        <f>Q149*H149</f>
        <v>79.899487500000006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165</v>
      </c>
      <c r="AT149" s="240" t="s">
        <v>161</v>
      </c>
      <c r="AU149" s="240" t="s">
        <v>177</v>
      </c>
      <c r="AY149" s="18" t="s">
        <v>159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165</v>
      </c>
      <c r="BM149" s="240" t="s">
        <v>1451</v>
      </c>
    </row>
    <row r="150" s="13" customFormat="1">
      <c r="A150" s="13"/>
      <c r="B150" s="242"/>
      <c r="C150" s="243"/>
      <c r="D150" s="244" t="s">
        <v>167</v>
      </c>
      <c r="E150" s="245" t="s">
        <v>1</v>
      </c>
      <c r="F150" s="246" t="s">
        <v>1452</v>
      </c>
      <c r="G150" s="243"/>
      <c r="H150" s="247">
        <v>278.25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167</v>
      </c>
      <c r="AU150" s="253" t="s">
        <v>177</v>
      </c>
      <c r="AV150" s="13" t="s">
        <v>87</v>
      </c>
      <c r="AW150" s="13" t="s">
        <v>34</v>
      </c>
      <c r="AX150" s="13" t="s">
        <v>78</v>
      </c>
      <c r="AY150" s="253" t="s">
        <v>159</v>
      </c>
    </row>
    <row r="151" s="15" customFormat="1">
      <c r="A151" s="15"/>
      <c r="B151" s="264"/>
      <c r="C151" s="265"/>
      <c r="D151" s="244" t="s">
        <v>167</v>
      </c>
      <c r="E151" s="266" t="s">
        <v>1</v>
      </c>
      <c r="F151" s="267" t="s">
        <v>171</v>
      </c>
      <c r="G151" s="265"/>
      <c r="H151" s="268">
        <v>278.25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167</v>
      </c>
      <c r="AU151" s="274" t="s">
        <v>177</v>
      </c>
      <c r="AV151" s="15" t="s">
        <v>165</v>
      </c>
      <c r="AW151" s="15" t="s">
        <v>34</v>
      </c>
      <c r="AX151" s="15" t="s">
        <v>85</v>
      </c>
      <c r="AY151" s="274" t="s">
        <v>159</v>
      </c>
    </row>
    <row r="152" s="2" customFormat="1" ht="21.75" customHeight="1">
      <c r="A152" s="39"/>
      <c r="B152" s="40"/>
      <c r="C152" s="228" t="s">
        <v>219</v>
      </c>
      <c r="D152" s="228" t="s">
        <v>161</v>
      </c>
      <c r="E152" s="229" t="s">
        <v>1453</v>
      </c>
      <c r="F152" s="230" t="s">
        <v>1454</v>
      </c>
      <c r="G152" s="231" t="s">
        <v>164</v>
      </c>
      <c r="H152" s="232">
        <v>265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0.52309000000000005</v>
      </c>
      <c r="R152" s="238">
        <f>Q152*H152</f>
        <v>138.61885000000001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165</v>
      </c>
      <c r="AT152" s="240" t="s">
        <v>161</v>
      </c>
      <c r="AU152" s="240" t="s">
        <v>177</v>
      </c>
      <c r="AY152" s="18" t="s">
        <v>159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165</v>
      </c>
      <c r="BM152" s="240" t="s">
        <v>1455</v>
      </c>
    </row>
    <row r="153" s="12" customFormat="1" ht="20.88" customHeight="1">
      <c r="A153" s="12"/>
      <c r="B153" s="212"/>
      <c r="C153" s="213"/>
      <c r="D153" s="214" t="s">
        <v>77</v>
      </c>
      <c r="E153" s="226" t="s">
        <v>1456</v>
      </c>
      <c r="F153" s="226" t="s">
        <v>1457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SUM(P154:P157)</f>
        <v>0</v>
      </c>
      <c r="Q153" s="220"/>
      <c r="R153" s="221">
        <f>SUM(R154:R157)</f>
        <v>412.21749999999997</v>
      </c>
      <c r="S153" s="220"/>
      <c r="T153" s="222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85</v>
      </c>
      <c r="AT153" s="224" t="s">
        <v>77</v>
      </c>
      <c r="AU153" s="224" t="s">
        <v>87</v>
      </c>
      <c r="AY153" s="223" t="s">
        <v>159</v>
      </c>
      <c r="BK153" s="225">
        <f>SUM(BK154:BK157)</f>
        <v>0</v>
      </c>
    </row>
    <row r="154" s="2" customFormat="1" ht="24.15" customHeight="1">
      <c r="A154" s="39"/>
      <c r="B154" s="40"/>
      <c r="C154" s="228" t="s">
        <v>226</v>
      </c>
      <c r="D154" s="228" t="s">
        <v>161</v>
      </c>
      <c r="E154" s="229" t="s">
        <v>1458</v>
      </c>
      <c r="F154" s="230" t="s">
        <v>1459</v>
      </c>
      <c r="G154" s="231" t="s">
        <v>164</v>
      </c>
      <c r="H154" s="232">
        <v>368.5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0.57499999999999996</v>
      </c>
      <c r="R154" s="238">
        <f>Q154*H154</f>
        <v>211.88749999999999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165</v>
      </c>
      <c r="AT154" s="240" t="s">
        <v>161</v>
      </c>
      <c r="AU154" s="240" t="s">
        <v>177</v>
      </c>
      <c r="AY154" s="18" t="s">
        <v>159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165</v>
      </c>
      <c r="BM154" s="240" t="s">
        <v>1460</v>
      </c>
    </row>
    <row r="155" s="13" customFormat="1">
      <c r="A155" s="13"/>
      <c r="B155" s="242"/>
      <c r="C155" s="243"/>
      <c r="D155" s="244" t="s">
        <v>167</v>
      </c>
      <c r="E155" s="245" t="s">
        <v>1</v>
      </c>
      <c r="F155" s="246" t="s">
        <v>1461</v>
      </c>
      <c r="G155" s="243"/>
      <c r="H155" s="247">
        <v>368.5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167</v>
      </c>
      <c r="AU155" s="253" t="s">
        <v>177</v>
      </c>
      <c r="AV155" s="13" t="s">
        <v>87</v>
      </c>
      <c r="AW155" s="13" t="s">
        <v>34</v>
      </c>
      <c r="AX155" s="13" t="s">
        <v>78</v>
      </c>
      <c r="AY155" s="253" t="s">
        <v>159</v>
      </c>
    </row>
    <row r="156" s="15" customFormat="1">
      <c r="A156" s="15"/>
      <c r="B156" s="264"/>
      <c r="C156" s="265"/>
      <c r="D156" s="244" t="s">
        <v>167</v>
      </c>
      <c r="E156" s="266" t="s">
        <v>1</v>
      </c>
      <c r="F156" s="267" t="s">
        <v>171</v>
      </c>
      <c r="G156" s="265"/>
      <c r="H156" s="268">
        <v>368.5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167</v>
      </c>
      <c r="AU156" s="274" t="s">
        <v>177</v>
      </c>
      <c r="AV156" s="15" t="s">
        <v>165</v>
      </c>
      <c r="AW156" s="15" t="s">
        <v>34</v>
      </c>
      <c r="AX156" s="15" t="s">
        <v>85</v>
      </c>
      <c r="AY156" s="274" t="s">
        <v>159</v>
      </c>
    </row>
    <row r="157" s="2" customFormat="1" ht="24.15" customHeight="1">
      <c r="A157" s="39"/>
      <c r="B157" s="40"/>
      <c r="C157" s="228" t="s">
        <v>8</v>
      </c>
      <c r="D157" s="228" t="s">
        <v>161</v>
      </c>
      <c r="E157" s="229" t="s">
        <v>1462</v>
      </c>
      <c r="F157" s="230" t="s">
        <v>1463</v>
      </c>
      <c r="G157" s="231" t="s">
        <v>164</v>
      </c>
      <c r="H157" s="232">
        <v>335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0.59799999999999998</v>
      </c>
      <c r="R157" s="238">
        <f>Q157*H157</f>
        <v>200.32999999999998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165</v>
      </c>
      <c r="AT157" s="240" t="s">
        <v>161</v>
      </c>
      <c r="AU157" s="240" t="s">
        <v>177</v>
      </c>
      <c r="AY157" s="18" t="s">
        <v>159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85</v>
      </c>
      <c r="BK157" s="241">
        <f>ROUND(I157*H157,2)</f>
        <v>0</v>
      </c>
      <c r="BL157" s="18" t="s">
        <v>165</v>
      </c>
      <c r="BM157" s="240" t="s">
        <v>1464</v>
      </c>
    </row>
    <row r="158" s="12" customFormat="1" ht="22.8" customHeight="1">
      <c r="A158" s="12"/>
      <c r="B158" s="212"/>
      <c r="C158" s="213"/>
      <c r="D158" s="214" t="s">
        <v>77</v>
      </c>
      <c r="E158" s="226" t="s">
        <v>415</v>
      </c>
      <c r="F158" s="226" t="s">
        <v>416</v>
      </c>
      <c r="G158" s="213"/>
      <c r="H158" s="213"/>
      <c r="I158" s="216"/>
      <c r="J158" s="227">
        <f>BK158</f>
        <v>0</v>
      </c>
      <c r="K158" s="213"/>
      <c r="L158" s="218"/>
      <c r="M158" s="219"/>
      <c r="N158" s="220"/>
      <c r="O158" s="220"/>
      <c r="P158" s="221">
        <f>P159</f>
        <v>0</v>
      </c>
      <c r="Q158" s="220"/>
      <c r="R158" s="221">
        <f>R159</f>
        <v>0</v>
      </c>
      <c r="S158" s="220"/>
      <c r="T158" s="22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85</v>
      </c>
      <c r="AT158" s="224" t="s">
        <v>77</v>
      </c>
      <c r="AU158" s="224" t="s">
        <v>85</v>
      </c>
      <c r="AY158" s="223" t="s">
        <v>159</v>
      </c>
      <c r="BK158" s="225">
        <f>BK159</f>
        <v>0</v>
      </c>
    </row>
    <row r="159" s="2" customFormat="1" ht="33" customHeight="1">
      <c r="A159" s="39"/>
      <c r="B159" s="40"/>
      <c r="C159" s="228" t="s">
        <v>251</v>
      </c>
      <c r="D159" s="228" t="s">
        <v>161</v>
      </c>
      <c r="E159" s="229" t="s">
        <v>1465</v>
      </c>
      <c r="F159" s="230" t="s">
        <v>1466</v>
      </c>
      <c r="G159" s="231" t="s">
        <v>271</v>
      </c>
      <c r="H159" s="232">
        <v>771.52999999999997</v>
      </c>
      <c r="I159" s="233"/>
      <c r="J159" s="234">
        <f>ROUND(I159*H159,2)</f>
        <v>0</v>
      </c>
      <c r="K159" s="235"/>
      <c r="L159" s="45"/>
      <c r="M159" s="297" t="s">
        <v>1</v>
      </c>
      <c r="N159" s="298" t="s">
        <v>43</v>
      </c>
      <c r="O159" s="299"/>
      <c r="P159" s="300">
        <f>O159*H159</f>
        <v>0</v>
      </c>
      <c r="Q159" s="300">
        <v>0</v>
      </c>
      <c r="R159" s="300">
        <f>Q159*H159</f>
        <v>0</v>
      </c>
      <c r="S159" s="300">
        <v>0</v>
      </c>
      <c r="T159" s="30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165</v>
      </c>
      <c r="AT159" s="240" t="s">
        <v>161</v>
      </c>
      <c r="AU159" s="240" t="s">
        <v>87</v>
      </c>
      <c r="AY159" s="18" t="s">
        <v>159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85</v>
      </c>
      <c r="BK159" s="241">
        <f>ROUND(I159*H159,2)</f>
        <v>0</v>
      </c>
      <c r="BL159" s="18" t="s">
        <v>165</v>
      </c>
      <c r="BM159" s="240" t="s">
        <v>1467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AZXwJmUp9x5d6Ua4uvdZvYQFBCiK0MJ8GkMwLuFOwNDstvCKfkCC/yOM2knVm7ITHqJuPGMKv9GBZrvKIguKCQ==" hashValue="psCgZ2SP2qPmenM3vtEhTO8d4dwaPnUwCxD6P/ZvqLI8H8JANdwW0WbmW5FYwTdhDX9+VE9CSqhNs9iAbRdAsA==" algorithmName="SHA-512" password="CC35"/>
  <autoFilter ref="C125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pc-pracovna\Marcel</dc:creator>
  <cp:lastModifiedBy>pc-pracovna\Marcel</cp:lastModifiedBy>
  <dcterms:created xsi:type="dcterms:W3CDTF">2025-04-10T16:18:58Z</dcterms:created>
  <dcterms:modified xsi:type="dcterms:W3CDTF">2025-04-10T16:19:08Z</dcterms:modified>
</cp:coreProperties>
</file>